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BP Working file\IC_BPS_灯具_智能产品线\BP32xx Buck-Highside_Triac\BP325X\"/>
    </mc:Choice>
  </mc:AlternateContent>
  <workbookProtection workbookPassword="D2A1" lockStructure="1"/>
  <bookViews>
    <workbookView xWindow="825" yWindow="1305" windowWidth="25605" windowHeight="14640" activeTab="1"/>
  </bookViews>
  <sheets>
    <sheet name="参考原理图" sheetId="4" r:id="rId1"/>
    <sheet name="变压器设计" sheetId="1" r:id="rId2"/>
    <sheet name="常用变压器磁芯" sheetId="2" r:id="rId3"/>
    <sheet name="漆包线常用规格" sheetId="3" r:id="rId4"/>
  </sheets>
  <definedNames>
    <definedName name="_xlnm._FilterDatabase" localSheetId="1" hidden="1">变压器设计!$B$6:$H$52</definedName>
    <definedName name="Ae">变压器设计!$G$30</definedName>
    <definedName name="BC">变压器设计!#REF!</definedName>
    <definedName name="Bmax_r">变压器设计!$C$31</definedName>
    <definedName name="Cin">变压器设计!$C$19</definedName>
    <definedName name="Cxin">变压器设计!$C$18</definedName>
    <definedName name="deg">变压器设计!#REF!</definedName>
    <definedName name="deg_Ipk">变压器设计!$BP$3</definedName>
    <definedName name="Deg_Triac">变压器设计!$C$50</definedName>
    <definedName name="Deg_triacmax">变压器设计!$K$17</definedName>
    <definedName name="Deg_triacmin">变压器设计!$K$21</definedName>
    <definedName name="DIM">变压器设计!$G$23</definedName>
    <definedName name="DIM_0">变压器设计!$V$6</definedName>
    <definedName name="DIM_H">变压器设计!$S$2</definedName>
    <definedName name="DIM_L">变压器设计!$G$22</definedName>
    <definedName name="DIM_MAX">变压器设计!$R$2</definedName>
    <definedName name="DIM_triac">变压器设计!$G$51</definedName>
    <definedName name="Dp">变压器设计!$C$35</definedName>
    <definedName name="Fac">变压器设计!$C$11</definedName>
    <definedName name="FS_THD">变压器设计!$G$11</definedName>
    <definedName name="fswmin">变压器设计!$O$2</definedName>
    <definedName name="i">变压器设计!$DW$1</definedName>
    <definedName name="Iden_r">变压器设计!$C$34</definedName>
    <definedName name="Idrr">变压器设计!$X$3</definedName>
    <definedName name="Iin_base">变压器设计!$C$48</definedName>
    <definedName name="Ilrr">变压器设计!$AP$3</definedName>
    <definedName name="Io">变压器设计!$G$9</definedName>
    <definedName name="Io_H">变压器设计!#REF!</definedName>
    <definedName name="Io_L">变压器设计!#REF!</definedName>
    <definedName name="Io_TRIAC">变压器设计!$BY$6</definedName>
    <definedName name="Ipk">变压器设计!$G$26</definedName>
    <definedName name="Ipkac_0">变压器设计!#REF!</definedName>
    <definedName name="Ipkac_1">变压器设计!#REF!</definedName>
    <definedName name="Ipkac_10">变压器设计!#REF!</definedName>
    <definedName name="Ipkac_2">变压器设计!#REF!</definedName>
    <definedName name="Ipkac_3">变压器设计!#REF!</definedName>
    <definedName name="Ipkac_4">变压器设计!#REF!</definedName>
    <definedName name="Ipkac_5">变压器设计!#REF!</definedName>
    <definedName name="Ipkac_6">变压器设计!#REF!</definedName>
    <definedName name="Ipkac_7">变压器设计!#REF!</definedName>
    <definedName name="Ipkac_8">变压器设计!#REF!</definedName>
    <definedName name="Ipkac_9">变压器设计!#REF!</definedName>
    <definedName name="Irms_L">变压器设计!$C$28</definedName>
    <definedName name="Isat">变压器设计!$G$27</definedName>
    <definedName name="Lm">变压器设计!$C$13</definedName>
    <definedName name="Lm_ref">变压器设计!$G$25</definedName>
    <definedName name="N">变压器设计!$G$47</definedName>
    <definedName name="Np">变压器设计!$C$33</definedName>
    <definedName name="Nx">变压器设计!$DT$2</definedName>
    <definedName name="PF">变压器设计!$C$22</definedName>
    <definedName name="PF_H">变压器设计!$C$23</definedName>
    <definedName name="PF_L">变压器设计!$C$21</definedName>
    <definedName name="R_NTC">变压器设计!#REF!</definedName>
    <definedName name="R_TRIAC">变压器设计!$U$5</definedName>
    <definedName name="Rcs">变压器设计!$G$28</definedName>
    <definedName name="ROVP_H">变压器设计!$G$18</definedName>
    <definedName name="ROVP_L">变压器设计!$G$19</definedName>
    <definedName name="Rser">变压器设计!#REF!</definedName>
    <definedName name="RTH">变压器设计!$C$42</definedName>
    <definedName name="RVLN_H">变压器设计!#REF!</definedName>
    <definedName name="RVLN_L">变压器设计!#REF!</definedName>
    <definedName name="Tdrr">变压器设计!$W$3</definedName>
    <definedName name="THD_comp">变压器设计!$C$45</definedName>
    <definedName name="Toffmax">变压器设计!$C$26</definedName>
    <definedName name="Toffmax1">变压器设计!$Z$6</definedName>
    <definedName name="toffmin">变压器设计!$C$44</definedName>
    <definedName name="Ton_delay">变压器设计!$AJ$5</definedName>
    <definedName name="Ton_triac">变压器设计!#REF!</definedName>
    <definedName name="Ton_triac0">变压器设计!$BP$6</definedName>
    <definedName name="Ton_triacmax">变压器设计!$BQ$6</definedName>
    <definedName name="Tonmax">变压器设计!$C$43</definedName>
    <definedName name="Tonmax_0">变压器设计!$C$25</definedName>
    <definedName name="Tonmax_H">变压器设计!$AE$6</definedName>
    <definedName name="Tonmax_L">变压器设计!$AD$6</definedName>
    <definedName name="Tonmax_TRIAC">变压器设计!$G$52</definedName>
    <definedName name="Tonmax8">变压器设计!$BR$6</definedName>
    <definedName name="Tonmin">变压器设计!$C$27</definedName>
    <definedName name="V_TRIAC">变压器设计!$V$3</definedName>
    <definedName name="Vcs_max">变压器设计!#REF!</definedName>
    <definedName name="Vcs_min">变压器设计!#REF!</definedName>
    <definedName name="Vcs_typ">变压器设计!#REF!</definedName>
    <definedName name="Vcspk">变压器设计!$G$44</definedName>
    <definedName name="Vcsth">变压器设计!$G$43</definedName>
    <definedName name="Vinmax">变压器设计!$C$10</definedName>
    <definedName name="Vinmin">变压器设计!$C$8</definedName>
    <definedName name="Vintyp">变压器设计!$C$9</definedName>
    <definedName name="VLNacmax">变压器设计!#REF!</definedName>
    <definedName name="VLNacmin">变压器设计!#REF!</definedName>
    <definedName name="VLNactyp">变压器设计!#REF!</definedName>
    <definedName name="Vout">变压器设计!$G$8</definedName>
    <definedName name="Vtriacth">变压器设计!$U$2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8" i="1" l="1"/>
  <c r="G14" i="1" s="1"/>
  <c r="C43" i="1"/>
  <c r="Q7" i="1"/>
  <c r="R7" i="1"/>
  <c r="O2" i="1"/>
  <c r="C25" i="1"/>
  <c r="AF78" i="1" s="1"/>
  <c r="AF7" i="1"/>
  <c r="Q8" i="1"/>
  <c r="R8" i="1"/>
  <c r="Q9" i="1"/>
  <c r="AF9" i="1"/>
  <c r="AA8" i="1" s="1"/>
  <c r="R9" i="1"/>
  <c r="Q10" i="1"/>
  <c r="AF10" i="1"/>
  <c r="Z9" i="1" s="1"/>
  <c r="R10" i="1"/>
  <c r="Q11" i="1"/>
  <c r="R11" i="1"/>
  <c r="Q12" i="1"/>
  <c r="R12" i="1"/>
  <c r="Q13" i="1"/>
  <c r="R13" i="1"/>
  <c r="Q14" i="1"/>
  <c r="AF14" i="1"/>
  <c r="Z13" i="1" s="1"/>
  <c r="R14" i="1"/>
  <c r="Q15" i="1"/>
  <c r="R15" i="1"/>
  <c r="Q16" i="1"/>
  <c r="R16" i="1"/>
  <c r="Q17" i="1"/>
  <c r="R17" i="1"/>
  <c r="Q18" i="1"/>
  <c r="R18" i="1"/>
  <c r="Q19" i="1"/>
  <c r="AF19" i="1"/>
  <c r="R19" i="1"/>
  <c r="Q20" i="1"/>
  <c r="R20" i="1"/>
  <c r="Q21" i="1"/>
  <c r="AF21" i="1"/>
  <c r="Z20" i="1" s="1"/>
  <c r="R21" i="1"/>
  <c r="Q22" i="1"/>
  <c r="R22" i="1"/>
  <c r="Q23" i="1"/>
  <c r="R23" i="1"/>
  <c r="Q24" i="1"/>
  <c r="R24" i="1"/>
  <c r="Q25" i="1"/>
  <c r="R25" i="1"/>
  <c r="Q26" i="1"/>
  <c r="AF26" i="1"/>
  <c r="Z25" i="1" s="1"/>
  <c r="R26" i="1"/>
  <c r="Q27" i="1"/>
  <c r="R27" i="1"/>
  <c r="Q28" i="1"/>
  <c r="R28" i="1"/>
  <c r="Q29" i="1"/>
  <c r="R29" i="1"/>
  <c r="Q30" i="1"/>
  <c r="R30" i="1"/>
  <c r="Q31" i="1"/>
  <c r="R31" i="1"/>
  <c r="Q32" i="1"/>
  <c r="R32" i="1"/>
  <c r="Q33" i="1"/>
  <c r="R33" i="1"/>
  <c r="Q34" i="1"/>
  <c r="R34" i="1"/>
  <c r="Q35" i="1"/>
  <c r="R35" i="1"/>
  <c r="Q36" i="1"/>
  <c r="R36" i="1"/>
  <c r="Q37" i="1"/>
  <c r="R37" i="1"/>
  <c r="Q38" i="1"/>
  <c r="R38" i="1"/>
  <c r="Q39" i="1"/>
  <c r="R39" i="1"/>
  <c r="Q40" i="1"/>
  <c r="R40" i="1"/>
  <c r="Q41" i="1"/>
  <c r="R41" i="1"/>
  <c r="Q42" i="1"/>
  <c r="R42" i="1"/>
  <c r="Q43" i="1"/>
  <c r="R43" i="1"/>
  <c r="Q45" i="1"/>
  <c r="R45" i="1"/>
  <c r="Q46" i="1"/>
  <c r="R46" i="1"/>
  <c r="Q47" i="1"/>
  <c r="R47" i="1"/>
  <c r="Q48" i="1"/>
  <c r="R48" i="1"/>
  <c r="Q49" i="1"/>
  <c r="R49" i="1"/>
  <c r="Q50" i="1"/>
  <c r="R50" i="1"/>
  <c r="Q51" i="1"/>
  <c r="AF51" i="1"/>
  <c r="R51" i="1"/>
  <c r="Q52" i="1"/>
  <c r="AF52" i="1"/>
  <c r="AA51" i="1" s="1"/>
  <c r="R52" i="1"/>
  <c r="Q53" i="1"/>
  <c r="R53" i="1"/>
  <c r="Q54" i="1"/>
  <c r="R54" i="1"/>
  <c r="Q55" i="1"/>
  <c r="R55" i="1"/>
  <c r="Q56" i="1"/>
  <c r="R56" i="1"/>
  <c r="Q57" i="1"/>
  <c r="R57" i="1"/>
  <c r="Q58" i="1"/>
  <c r="R58" i="1"/>
  <c r="Q59" i="1"/>
  <c r="R59" i="1"/>
  <c r="Q60" i="1"/>
  <c r="AF60" i="1"/>
  <c r="R60" i="1"/>
  <c r="Q61" i="1"/>
  <c r="R61" i="1"/>
  <c r="Q62" i="1"/>
  <c r="R62" i="1"/>
  <c r="Q63" i="1"/>
  <c r="R63" i="1"/>
  <c r="Q64" i="1"/>
  <c r="R64" i="1"/>
  <c r="Q65" i="1"/>
  <c r="R65" i="1"/>
  <c r="Q66" i="1"/>
  <c r="R66" i="1"/>
  <c r="Q67" i="1"/>
  <c r="R67" i="1"/>
  <c r="Q68" i="1"/>
  <c r="R68" i="1"/>
  <c r="Q69" i="1"/>
  <c r="R69" i="1"/>
  <c r="Q70" i="1"/>
  <c r="R70" i="1"/>
  <c r="Q71" i="1"/>
  <c r="R71" i="1"/>
  <c r="Q72" i="1"/>
  <c r="AF72" i="1"/>
  <c r="Z71" i="1" s="1"/>
  <c r="R72" i="1"/>
  <c r="Q73" i="1"/>
  <c r="R73" i="1"/>
  <c r="Q74" i="1"/>
  <c r="R74" i="1"/>
  <c r="Q75" i="1"/>
  <c r="R75" i="1"/>
  <c r="Q76" i="1"/>
  <c r="R76" i="1"/>
  <c r="Q77" i="1"/>
  <c r="R77" i="1"/>
  <c r="Q78" i="1"/>
  <c r="R78" i="1"/>
  <c r="Q79" i="1"/>
  <c r="R79" i="1"/>
  <c r="Q80" i="1"/>
  <c r="R80" i="1"/>
  <c r="Q81" i="1"/>
  <c r="R81" i="1"/>
  <c r="Q82" i="1"/>
  <c r="R82" i="1"/>
  <c r="Q83" i="1"/>
  <c r="R83" i="1"/>
  <c r="Q84" i="1"/>
  <c r="R84" i="1"/>
  <c r="Q85" i="1"/>
  <c r="R85" i="1"/>
  <c r="Q86" i="1"/>
  <c r="R86" i="1"/>
  <c r="Q87" i="1"/>
  <c r="AF87" i="1"/>
  <c r="R87" i="1"/>
  <c r="Q88" i="1"/>
  <c r="R88" i="1"/>
  <c r="Q89" i="1"/>
  <c r="R89" i="1"/>
  <c r="Q90" i="1"/>
  <c r="R90" i="1"/>
  <c r="Q91" i="1"/>
  <c r="R91" i="1"/>
  <c r="Q92" i="1"/>
  <c r="R92" i="1"/>
  <c r="Q93" i="1"/>
  <c r="R93" i="1"/>
  <c r="Q94" i="1"/>
  <c r="R94" i="1"/>
  <c r="Q95" i="1"/>
  <c r="R95" i="1"/>
  <c r="Q96" i="1"/>
  <c r="R96" i="1"/>
  <c r="Q97" i="1"/>
  <c r="R97" i="1"/>
  <c r="Q98" i="1"/>
  <c r="AF98" i="1"/>
  <c r="Z97" i="1" s="1"/>
  <c r="R98" i="1"/>
  <c r="Q99" i="1"/>
  <c r="R99" i="1"/>
  <c r="Q100" i="1"/>
  <c r="R100" i="1"/>
  <c r="Q101" i="1"/>
  <c r="R101" i="1"/>
  <c r="Q102" i="1"/>
  <c r="R102" i="1"/>
  <c r="Q103" i="1"/>
  <c r="R103" i="1"/>
  <c r="Q104" i="1"/>
  <c r="R104" i="1"/>
  <c r="Q105" i="1"/>
  <c r="R105" i="1"/>
  <c r="Q106" i="1"/>
  <c r="R106" i="1"/>
  <c r="Q107" i="1"/>
  <c r="R107" i="1"/>
  <c r="Q108" i="1"/>
  <c r="R108" i="1"/>
  <c r="Q109" i="1"/>
  <c r="R109" i="1"/>
  <c r="Q110" i="1"/>
  <c r="R110" i="1"/>
  <c r="Q111" i="1"/>
  <c r="R111" i="1"/>
  <c r="Q112" i="1"/>
  <c r="R112" i="1"/>
  <c r="Q113" i="1"/>
  <c r="R113" i="1"/>
  <c r="Q114" i="1"/>
  <c r="AF114" i="1"/>
  <c r="Z113" i="1" s="1"/>
  <c r="R114" i="1"/>
  <c r="Q115" i="1"/>
  <c r="R115" i="1"/>
  <c r="Q116" i="1"/>
  <c r="R116" i="1"/>
  <c r="Q117" i="1"/>
  <c r="R117" i="1"/>
  <c r="Q118" i="1"/>
  <c r="R118" i="1"/>
  <c r="Q119" i="1"/>
  <c r="R119" i="1"/>
  <c r="Q120" i="1"/>
  <c r="R120" i="1"/>
  <c r="Q121" i="1"/>
  <c r="R121" i="1"/>
  <c r="Q122" i="1"/>
  <c r="R122" i="1"/>
  <c r="Q123" i="1"/>
  <c r="R123" i="1"/>
  <c r="Q124" i="1"/>
  <c r="R124" i="1"/>
  <c r="Q125" i="1"/>
  <c r="R125" i="1"/>
  <c r="Q126" i="1"/>
  <c r="R126" i="1"/>
  <c r="Q127" i="1"/>
  <c r="AF127" i="1"/>
  <c r="AA126" i="1" s="1"/>
  <c r="R127" i="1"/>
  <c r="Q128" i="1"/>
  <c r="R128" i="1"/>
  <c r="Q129" i="1"/>
  <c r="R129" i="1"/>
  <c r="Q130" i="1"/>
  <c r="R130" i="1"/>
  <c r="Q131" i="1"/>
  <c r="R131" i="1"/>
  <c r="Q132" i="1"/>
  <c r="R132" i="1"/>
  <c r="Q133" i="1"/>
  <c r="R133" i="1"/>
  <c r="Q134" i="1"/>
  <c r="R134" i="1"/>
  <c r="Q135" i="1"/>
  <c r="R135" i="1"/>
  <c r="Q136" i="1"/>
  <c r="R136" i="1"/>
  <c r="Q137" i="1"/>
  <c r="R137" i="1"/>
  <c r="Q138" i="1"/>
  <c r="R138" i="1"/>
  <c r="Q139" i="1"/>
  <c r="AF139" i="1"/>
  <c r="R139" i="1"/>
  <c r="Q140" i="1"/>
  <c r="R140" i="1"/>
  <c r="Q141" i="1"/>
  <c r="R141" i="1"/>
  <c r="Q142" i="1"/>
  <c r="R142" i="1"/>
  <c r="Q143" i="1"/>
  <c r="R143" i="1"/>
  <c r="Q144" i="1"/>
  <c r="R144" i="1"/>
  <c r="Q145" i="1"/>
  <c r="R145" i="1"/>
  <c r="Q146" i="1"/>
  <c r="R146" i="1"/>
  <c r="Q147" i="1"/>
  <c r="R147" i="1"/>
  <c r="Q148" i="1"/>
  <c r="R148" i="1"/>
  <c r="Q149" i="1"/>
  <c r="R149" i="1"/>
  <c r="Q150" i="1"/>
  <c r="R150" i="1"/>
  <c r="Q151" i="1"/>
  <c r="R151" i="1"/>
  <c r="Q152" i="1"/>
  <c r="R152" i="1"/>
  <c r="Q153" i="1"/>
  <c r="R153" i="1"/>
  <c r="Q154" i="1"/>
  <c r="R154" i="1"/>
  <c r="Q155" i="1"/>
  <c r="R155" i="1"/>
  <c r="Q156" i="1"/>
  <c r="R156" i="1"/>
  <c r="Q157" i="1"/>
  <c r="R157" i="1"/>
  <c r="Q158" i="1"/>
  <c r="R158" i="1"/>
  <c r="Q159" i="1"/>
  <c r="R159" i="1"/>
  <c r="Q160" i="1"/>
  <c r="R160" i="1"/>
  <c r="Q161" i="1"/>
  <c r="R161" i="1"/>
  <c r="Q162" i="1"/>
  <c r="R162" i="1"/>
  <c r="Q163" i="1"/>
  <c r="R163" i="1"/>
  <c r="Q164" i="1"/>
  <c r="R164" i="1"/>
  <c r="Q165" i="1"/>
  <c r="R165" i="1"/>
  <c r="Q166" i="1"/>
  <c r="R166" i="1"/>
  <c r="Q167" i="1"/>
  <c r="R167" i="1"/>
  <c r="Q168" i="1"/>
  <c r="R168" i="1"/>
  <c r="Q169" i="1"/>
  <c r="R169" i="1"/>
  <c r="Q170" i="1"/>
  <c r="R170" i="1"/>
  <c r="Q171" i="1"/>
  <c r="R171" i="1"/>
  <c r="Q172" i="1"/>
  <c r="AF172" i="1"/>
  <c r="Z171" i="1" s="1"/>
  <c r="R172" i="1"/>
  <c r="Q173" i="1"/>
  <c r="R173" i="1"/>
  <c r="Q174" i="1"/>
  <c r="R174" i="1"/>
  <c r="Q175" i="1"/>
  <c r="R175" i="1"/>
  <c r="Q176" i="1"/>
  <c r="R176" i="1"/>
  <c r="Q177" i="1"/>
  <c r="AF177" i="1"/>
  <c r="R177" i="1"/>
  <c r="Q178" i="1"/>
  <c r="R178" i="1"/>
  <c r="Q179" i="1"/>
  <c r="R179" i="1"/>
  <c r="Q180" i="1"/>
  <c r="R180" i="1"/>
  <c r="Q181" i="1"/>
  <c r="R181" i="1"/>
  <c r="Q182" i="1"/>
  <c r="R182" i="1"/>
  <c r="Q183" i="1"/>
  <c r="R183" i="1"/>
  <c r="Q184" i="1"/>
  <c r="R184" i="1"/>
  <c r="Q185" i="1"/>
  <c r="R185" i="1"/>
  <c r="Q186" i="1"/>
  <c r="R186" i="1"/>
  <c r="Q187" i="1"/>
  <c r="R187" i="1"/>
  <c r="Q188" i="1"/>
  <c r="R188" i="1"/>
  <c r="Q189" i="1"/>
  <c r="R189" i="1"/>
  <c r="C16" i="1"/>
  <c r="G30" i="1" s="1"/>
  <c r="S7" i="1"/>
  <c r="AD7" i="1"/>
  <c r="S8" i="1"/>
  <c r="AD8" i="1"/>
  <c r="S9" i="1"/>
  <c r="AD9" i="1"/>
  <c r="S10" i="1"/>
  <c r="AD10" i="1"/>
  <c r="S11" i="1"/>
  <c r="AD11" i="1"/>
  <c r="S12" i="1"/>
  <c r="AD12" i="1"/>
  <c r="S13" i="1"/>
  <c r="AD13" i="1"/>
  <c r="S14" i="1"/>
  <c r="AD14" i="1"/>
  <c r="S15" i="1"/>
  <c r="AD15" i="1"/>
  <c r="S16" i="1"/>
  <c r="AD16" i="1"/>
  <c r="S17" i="1"/>
  <c r="AD17" i="1"/>
  <c r="S18" i="1"/>
  <c r="AD18" i="1"/>
  <c r="S19" i="1"/>
  <c r="AD19" i="1"/>
  <c r="S20" i="1"/>
  <c r="AD20" i="1"/>
  <c r="S21" i="1"/>
  <c r="AD21" i="1"/>
  <c r="S22" i="1"/>
  <c r="AD22" i="1"/>
  <c r="S23" i="1"/>
  <c r="AD23" i="1"/>
  <c r="S24" i="1"/>
  <c r="AD24" i="1"/>
  <c r="S25" i="1"/>
  <c r="AD25" i="1"/>
  <c r="S26" i="1"/>
  <c r="AD26" i="1"/>
  <c r="S27" i="1"/>
  <c r="AD27" i="1"/>
  <c r="S28" i="1"/>
  <c r="AD28" i="1"/>
  <c r="S29" i="1"/>
  <c r="AD29" i="1"/>
  <c r="S30" i="1"/>
  <c r="AD30" i="1"/>
  <c r="S31" i="1"/>
  <c r="AD31" i="1"/>
  <c r="S32" i="1"/>
  <c r="AD32" i="1"/>
  <c r="S33" i="1"/>
  <c r="AD33" i="1"/>
  <c r="S34" i="1"/>
  <c r="AD34" i="1"/>
  <c r="S35" i="1"/>
  <c r="AD35" i="1"/>
  <c r="S36" i="1"/>
  <c r="AD36" i="1"/>
  <c r="S37" i="1"/>
  <c r="AD37" i="1"/>
  <c r="S38" i="1"/>
  <c r="AD38" i="1"/>
  <c r="S39" i="1"/>
  <c r="AD39" i="1"/>
  <c r="S40" i="1"/>
  <c r="AD40" i="1"/>
  <c r="S41" i="1"/>
  <c r="AD41" i="1"/>
  <c r="S42" i="1"/>
  <c r="AD42" i="1"/>
  <c r="S43" i="1"/>
  <c r="AD43" i="1"/>
  <c r="S45" i="1"/>
  <c r="AD45" i="1"/>
  <c r="S46" i="1"/>
  <c r="AD46" i="1"/>
  <c r="S47" i="1"/>
  <c r="AD47" i="1"/>
  <c r="S48" i="1"/>
  <c r="AD48" i="1"/>
  <c r="S49" i="1"/>
  <c r="AD49" i="1"/>
  <c r="S50" i="1"/>
  <c r="AD50" i="1"/>
  <c r="S51" i="1"/>
  <c r="AD51" i="1"/>
  <c r="S52" i="1"/>
  <c r="AD52" i="1"/>
  <c r="S53" i="1"/>
  <c r="AD53" i="1"/>
  <c r="S54" i="1"/>
  <c r="AD54" i="1"/>
  <c r="S55" i="1"/>
  <c r="AD55" i="1"/>
  <c r="S56" i="1"/>
  <c r="AD56" i="1"/>
  <c r="S57" i="1"/>
  <c r="AD57" i="1"/>
  <c r="S58" i="1"/>
  <c r="AD58" i="1"/>
  <c r="S59" i="1"/>
  <c r="AD59" i="1"/>
  <c r="S60" i="1"/>
  <c r="AD60" i="1"/>
  <c r="S61" i="1"/>
  <c r="AD61" i="1"/>
  <c r="S62" i="1"/>
  <c r="AD62" i="1"/>
  <c r="S63" i="1"/>
  <c r="AD63" i="1"/>
  <c r="S64" i="1"/>
  <c r="AD64" i="1"/>
  <c r="S65" i="1"/>
  <c r="AD65" i="1"/>
  <c r="S66" i="1"/>
  <c r="AD66" i="1"/>
  <c r="S67" i="1"/>
  <c r="AD67" i="1"/>
  <c r="S68" i="1"/>
  <c r="AD68" i="1"/>
  <c r="S69" i="1"/>
  <c r="AD69" i="1"/>
  <c r="S70" i="1"/>
  <c r="AD70" i="1"/>
  <c r="S71" i="1"/>
  <c r="AD71" i="1"/>
  <c r="S72" i="1"/>
  <c r="AD72" i="1"/>
  <c r="S73" i="1"/>
  <c r="AD73" i="1"/>
  <c r="S74" i="1"/>
  <c r="AD74" i="1"/>
  <c r="S75" i="1"/>
  <c r="AD75" i="1"/>
  <c r="S76" i="1"/>
  <c r="AD76" i="1"/>
  <c r="S77" i="1"/>
  <c r="AD77" i="1"/>
  <c r="S78" i="1"/>
  <c r="AD78" i="1"/>
  <c r="S79" i="1"/>
  <c r="AD79" i="1"/>
  <c r="S80" i="1"/>
  <c r="AD80" i="1"/>
  <c r="S81" i="1"/>
  <c r="AD81" i="1"/>
  <c r="S82" i="1"/>
  <c r="AD82" i="1"/>
  <c r="S83" i="1"/>
  <c r="AD83" i="1"/>
  <c r="S84" i="1"/>
  <c r="AD84" i="1"/>
  <c r="S85" i="1"/>
  <c r="AD85" i="1"/>
  <c r="S86" i="1"/>
  <c r="AD86" i="1"/>
  <c r="S87" i="1"/>
  <c r="AD87" i="1"/>
  <c r="S88" i="1"/>
  <c r="AD88" i="1"/>
  <c r="S89" i="1"/>
  <c r="AD89" i="1"/>
  <c r="S90" i="1"/>
  <c r="AD90" i="1"/>
  <c r="S91" i="1"/>
  <c r="AD91" i="1"/>
  <c r="S92" i="1"/>
  <c r="AD92" i="1"/>
  <c r="S93" i="1"/>
  <c r="AD93" i="1"/>
  <c r="S94" i="1"/>
  <c r="AD94" i="1"/>
  <c r="S95" i="1"/>
  <c r="AD95" i="1"/>
  <c r="S96" i="1"/>
  <c r="AD96" i="1"/>
  <c r="S97" i="1"/>
  <c r="AD97" i="1"/>
  <c r="S98" i="1"/>
  <c r="AD98" i="1"/>
  <c r="S99" i="1"/>
  <c r="AD99" i="1"/>
  <c r="S100" i="1"/>
  <c r="AD100" i="1"/>
  <c r="S101" i="1"/>
  <c r="AD101" i="1"/>
  <c r="S102" i="1"/>
  <c r="AD102" i="1"/>
  <c r="S103" i="1"/>
  <c r="AD103" i="1"/>
  <c r="S104" i="1"/>
  <c r="AD104" i="1"/>
  <c r="S105" i="1"/>
  <c r="AD105" i="1"/>
  <c r="S106" i="1"/>
  <c r="AD106" i="1"/>
  <c r="S107" i="1"/>
  <c r="AD107" i="1"/>
  <c r="S108" i="1"/>
  <c r="AD108" i="1"/>
  <c r="S109" i="1"/>
  <c r="AD109" i="1"/>
  <c r="S110" i="1"/>
  <c r="AD110" i="1"/>
  <c r="S111" i="1"/>
  <c r="AD111" i="1"/>
  <c r="S112" i="1"/>
  <c r="AD112" i="1"/>
  <c r="S113" i="1"/>
  <c r="AD113" i="1"/>
  <c r="S114" i="1"/>
  <c r="AD114" i="1"/>
  <c r="S115" i="1"/>
  <c r="AD115" i="1"/>
  <c r="S116" i="1"/>
  <c r="AD116" i="1"/>
  <c r="S117" i="1"/>
  <c r="AD117" i="1"/>
  <c r="S118" i="1"/>
  <c r="AD118" i="1"/>
  <c r="S119" i="1"/>
  <c r="AD119" i="1"/>
  <c r="S120" i="1"/>
  <c r="AD120" i="1"/>
  <c r="S121" i="1"/>
  <c r="AD121" i="1"/>
  <c r="S122" i="1"/>
  <c r="AD122" i="1"/>
  <c r="S123" i="1"/>
  <c r="AD123" i="1"/>
  <c r="S124" i="1"/>
  <c r="AD124" i="1"/>
  <c r="S125" i="1"/>
  <c r="AD125" i="1"/>
  <c r="S126" i="1"/>
  <c r="AD126" i="1"/>
  <c r="S127" i="1"/>
  <c r="AD127" i="1"/>
  <c r="S128" i="1"/>
  <c r="AD128" i="1"/>
  <c r="S129" i="1"/>
  <c r="AD129" i="1"/>
  <c r="S130" i="1"/>
  <c r="AD130" i="1"/>
  <c r="S131" i="1"/>
  <c r="AD131" i="1"/>
  <c r="S132" i="1"/>
  <c r="AD132" i="1"/>
  <c r="S133" i="1"/>
  <c r="AD133" i="1"/>
  <c r="S134" i="1"/>
  <c r="AD134" i="1"/>
  <c r="S135" i="1"/>
  <c r="AD135" i="1"/>
  <c r="S136" i="1"/>
  <c r="AD136" i="1"/>
  <c r="S137" i="1"/>
  <c r="AD137" i="1"/>
  <c r="S138" i="1"/>
  <c r="AD138" i="1"/>
  <c r="S139" i="1"/>
  <c r="AD139" i="1"/>
  <c r="S140" i="1"/>
  <c r="AD140" i="1"/>
  <c r="S141" i="1"/>
  <c r="AD141" i="1"/>
  <c r="S142" i="1"/>
  <c r="AD142" i="1"/>
  <c r="S143" i="1"/>
  <c r="AD143" i="1"/>
  <c r="S144" i="1"/>
  <c r="AD144" i="1"/>
  <c r="S145" i="1"/>
  <c r="AD145" i="1"/>
  <c r="S146" i="1"/>
  <c r="AD146" i="1"/>
  <c r="S147" i="1"/>
  <c r="AD147" i="1"/>
  <c r="S148" i="1"/>
  <c r="AD148" i="1"/>
  <c r="S149" i="1"/>
  <c r="AD149" i="1"/>
  <c r="S150" i="1"/>
  <c r="AD150" i="1"/>
  <c r="S151" i="1"/>
  <c r="AD151" i="1"/>
  <c r="S152" i="1"/>
  <c r="AD152" i="1"/>
  <c r="S153" i="1"/>
  <c r="AD153" i="1"/>
  <c r="S154" i="1"/>
  <c r="AD154" i="1"/>
  <c r="S155" i="1"/>
  <c r="AD155" i="1"/>
  <c r="S156" i="1"/>
  <c r="AD156" i="1"/>
  <c r="S157" i="1"/>
  <c r="AD157" i="1"/>
  <c r="S158" i="1"/>
  <c r="AD158" i="1"/>
  <c r="S159" i="1"/>
  <c r="AD159" i="1"/>
  <c r="S160" i="1"/>
  <c r="AD160" i="1"/>
  <c r="S161" i="1"/>
  <c r="AD161" i="1"/>
  <c r="S162" i="1"/>
  <c r="AD162" i="1"/>
  <c r="S163" i="1"/>
  <c r="AD163" i="1"/>
  <c r="S164" i="1"/>
  <c r="AD164" i="1"/>
  <c r="S165" i="1"/>
  <c r="AD165" i="1"/>
  <c r="S166" i="1"/>
  <c r="AD166" i="1"/>
  <c r="S167" i="1"/>
  <c r="AD167" i="1"/>
  <c r="S168" i="1"/>
  <c r="AD168" i="1"/>
  <c r="S169" i="1"/>
  <c r="AD169" i="1"/>
  <c r="S170" i="1"/>
  <c r="AD170" i="1"/>
  <c r="S171" i="1"/>
  <c r="AD171" i="1"/>
  <c r="S172" i="1"/>
  <c r="AD172" i="1"/>
  <c r="S173" i="1"/>
  <c r="AD173" i="1"/>
  <c r="S174" i="1"/>
  <c r="AD174" i="1"/>
  <c r="S175" i="1"/>
  <c r="AD175" i="1"/>
  <c r="S176" i="1"/>
  <c r="AD176" i="1"/>
  <c r="S177" i="1"/>
  <c r="AD177" i="1"/>
  <c r="S178" i="1"/>
  <c r="AD178" i="1"/>
  <c r="S179" i="1"/>
  <c r="AD179" i="1"/>
  <c r="S180" i="1"/>
  <c r="AD180" i="1"/>
  <c r="S181" i="1"/>
  <c r="AD181" i="1"/>
  <c r="S182" i="1"/>
  <c r="AD182" i="1"/>
  <c r="S183" i="1"/>
  <c r="AD183" i="1"/>
  <c r="S184" i="1"/>
  <c r="AD184" i="1"/>
  <c r="S185" i="1"/>
  <c r="AD185" i="1"/>
  <c r="S186" i="1"/>
  <c r="AD186" i="1"/>
  <c r="S187" i="1"/>
  <c r="AD187" i="1"/>
  <c r="S188" i="1"/>
  <c r="AD188" i="1"/>
  <c r="S189" i="1"/>
  <c r="AD189" i="1"/>
  <c r="Q190" i="1"/>
  <c r="S190" i="1"/>
  <c r="AD190" i="1"/>
  <c r="Q191" i="1"/>
  <c r="S191" i="1"/>
  <c r="AD191" i="1"/>
  <c r="Q192" i="1"/>
  <c r="S192" i="1"/>
  <c r="AD192" i="1"/>
  <c r="Q193" i="1"/>
  <c r="S193" i="1"/>
  <c r="AD193" i="1"/>
  <c r="Q194" i="1"/>
  <c r="S194" i="1"/>
  <c r="AD194" i="1"/>
  <c r="Q195" i="1"/>
  <c r="S195" i="1"/>
  <c r="AD195" i="1"/>
  <c r="Q196" i="1"/>
  <c r="S196" i="1"/>
  <c r="AD196" i="1"/>
  <c r="Q197" i="1"/>
  <c r="S197" i="1"/>
  <c r="AD197" i="1"/>
  <c r="Q198" i="1"/>
  <c r="S198" i="1"/>
  <c r="AD198" i="1"/>
  <c r="Q199" i="1"/>
  <c r="S199" i="1"/>
  <c r="AD199" i="1"/>
  <c r="Q200" i="1"/>
  <c r="S200" i="1"/>
  <c r="AD200" i="1"/>
  <c r="Q201" i="1"/>
  <c r="S201" i="1"/>
  <c r="AD201" i="1"/>
  <c r="Q202" i="1"/>
  <c r="S202" i="1"/>
  <c r="AD202" i="1"/>
  <c r="Q203" i="1"/>
  <c r="S203" i="1"/>
  <c r="AD203" i="1"/>
  <c r="Q204" i="1"/>
  <c r="S204" i="1"/>
  <c r="AD204" i="1"/>
  <c r="Q205" i="1"/>
  <c r="S205" i="1"/>
  <c r="AD205" i="1"/>
  <c r="Q206" i="1"/>
  <c r="S206" i="1"/>
  <c r="AD206" i="1"/>
  <c r="Q207" i="1"/>
  <c r="S207" i="1"/>
  <c r="AD207" i="1"/>
  <c r="Q208" i="1"/>
  <c r="S208" i="1"/>
  <c r="AD208" i="1"/>
  <c r="Q209" i="1"/>
  <c r="S209" i="1"/>
  <c r="AD209" i="1"/>
  <c r="Q210" i="1"/>
  <c r="S210" i="1"/>
  <c r="AD210" i="1"/>
  <c r="Q211" i="1"/>
  <c r="S211" i="1"/>
  <c r="AD211" i="1"/>
  <c r="Q212" i="1"/>
  <c r="S212" i="1"/>
  <c r="AD212" i="1"/>
  <c r="Q213" i="1"/>
  <c r="S213" i="1"/>
  <c r="AD213" i="1"/>
  <c r="Q214" i="1"/>
  <c r="S214" i="1"/>
  <c r="AD214" i="1"/>
  <c r="Q215" i="1"/>
  <c r="S215" i="1"/>
  <c r="AD215" i="1"/>
  <c r="Q216" i="1"/>
  <c r="S216" i="1"/>
  <c r="AD216" i="1"/>
  <c r="Q217" i="1"/>
  <c r="S217" i="1"/>
  <c r="AD217" i="1"/>
  <c r="Q218" i="1"/>
  <c r="S218" i="1"/>
  <c r="AD218" i="1"/>
  <c r="Q219" i="1"/>
  <c r="S219" i="1"/>
  <c r="AD219" i="1"/>
  <c r="Q220" i="1"/>
  <c r="S220" i="1"/>
  <c r="AD220" i="1"/>
  <c r="Q221" i="1"/>
  <c r="S221" i="1"/>
  <c r="AD221" i="1"/>
  <c r="Q222" i="1"/>
  <c r="S222" i="1"/>
  <c r="AD222" i="1"/>
  <c r="Q223" i="1"/>
  <c r="S223" i="1"/>
  <c r="AD223" i="1"/>
  <c r="Q224" i="1"/>
  <c r="S224" i="1"/>
  <c r="AD224" i="1"/>
  <c r="Q225" i="1"/>
  <c r="S225" i="1"/>
  <c r="AD225" i="1"/>
  <c r="Q226" i="1"/>
  <c r="S226" i="1"/>
  <c r="AD226" i="1"/>
  <c r="Q227" i="1"/>
  <c r="S227" i="1"/>
  <c r="AD227" i="1"/>
  <c r="Q228" i="1"/>
  <c r="S228" i="1"/>
  <c r="AD228" i="1"/>
  <c r="Q229" i="1"/>
  <c r="S229" i="1"/>
  <c r="AD229" i="1"/>
  <c r="Q230" i="1"/>
  <c r="S230" i="1"/>
  <c r="AD230" i="1"/>
  <c r="Q231" i="1"/>
  <c r="S231" i="1"/>
  <c r="AD231" i="1"/>
  <c r="Q232" i="1"/>
  <c r="S232" i="1"/>
  <c r="AD232" i="1"/>
  <c r="Q233" i="1"/>
  <c r="S233" i="1"/>
  <c r="AD233" i="1"/>
  <c r="Q234" i="1"/>
  <c r="S234" i="1"/>
  <c r="AD234" i="1"/>
  <c r="Q235" i="1"/>
  <c r="S235" i="1"/>
  <c r="AD235" i="1"/>
  <c r="Q236" i="1"/>
  <c r="S236" i="1"/>
  <c r="AD236" i="1"/>
  <c r="Q237" i="1"/>
  <c r="S237" i="1"/>
  <c r="AD237" i="1"/>
  <c r="Q238" i="1"/>
  <c r="S238" i="1"/>
  <c r="AD238" i="1"/>
  <c r="Q239" i="1"/>
  <c r="S239" i="1"/>
  <c r="AD239" i="1"/>
  <c r="Q240" i="1"/>
  <c r="S240" i="1"/>
  <c r="AD240" i="1"/>
  <c r="Q241" i="1"/>
  <c r="S241" i="1"/>
  <c r="AD241" i="1"/>
  <c r="Q242" i="1"/>
  <c r="S242" i="1"/>
  <c r="AD242" i="1"/>
  <c r="Q243" i="1"/>
  <c r="S243" i="1"/>
  <c r="AD243" i="1"/>
  <c r="Q244" i="1"/>
  <c r="S244" i="1"/>
  <c r="AD244" i="1"/>
  <c r="Q245" i="1"/>
  <c r="S245" i="1"/>
  <c r="AD245" i="1"/>
  <c r="Q246" i="1"/>
  <c r="S246" i="1"/>
  <c r="AD246" i="1"/>
  <c r="Q247" i="1"/>
  <c r="S247" i="1"/>
  <c r="AD247" i="1"/>
  <c r="Q248" i="1"/>
  <c r="S248" i="1"/>
  <c r="AD248" i="1"/>
  <c r="Q249" i="1"/>
  <c r="S249" i="1"/>
  <c r="AD249" i="1"/>
  <c r="Q250" i="1"/>
  <c r="S250" i="1"/>
  <c r="AD250" i="1"/>
  <c r="Q251" i="1"/>
  <c r="S251" i="1"/>
  <c r="AD251" i="1"/>
  <c r="Q252" i="1"/>
  <c r="S252" i="1"/>
  <c r="AD252" i="1"/>
  <c r="Q253" i="1"/>
  <c r="S253" i="1"/>
  <c r="AD253" i="1"/>
  <c r="Q254" i="1"/>
  <c r="S254" i="1"/>
  <c r="AD254" i="1"/>
  <c r="Q255" i="1"/>
  <c r="S255" i="1"/>
  <c r="AD255" i="1"/>
  <c r="Q256" i="1"/>
  <c r="S256" i="1"/>
  <c r="AD256" i="1"/>
  <c r="Q257" i="1"/>
  <c r="S257" i="1"/>
  <c r="AD257" i="1"/>
  <c r="Q258" i="1"/>
  <c r="S258" i="1"/>
  <c r="AD258" i="1"/>
  <c r="Q259" i="1"/>
  <c r="S259" i="1"/>
  <c r="AD259" i="1"/>
  <c r="Q260" i="1"/>
  <c r="S260" i="1"/>
  <c r="AD260" i="1"/>
  <c r="Q261" i="1"/>
  <c r="S261" i="1"/>
  <c r="AD261" i="1"/>
  <c r="Q262" i="1"/>
  <c r="S262" i="1"/>
  <c r="AD262" i="1"/>
  <c r="Q263" i="1"/>
  <c r="S263" i="1"/>
  <c r="AD263" i="1"/>
  <c r="Q264" i="1"/>
  <c r="S264" i="1"/>
  <c r="AD264" i="1"/>
  <c r="Q265" i="1"/>
  <c r="S265" i="1"/>
  <c r="AD265" i="1"/>
  <c r="Q266" i="1"/>
  <c r="S266" i="1"/>
  <c r="AD266" i="1"/>
  <c r="Q267" i="1"/>
  <c r="S267" i="1"/>
  <c r="AD267" i="1"/>
  <c r="Q268" i="1"/>
  <c r="S268" i="1"/>
  <c r="AD268" i="1"/>
  <c r="Q269" i="1"/>
  <c r="S269" i="1"/>
  <c r="AD269" i="1"/>
  <c r="Q270" i="1"/>
  <c r="S270" i="1"/>
  <c r="AD270" i="1"/>
  <c r="Q271" i="1"/>
  <c r="S271" i="1"/>
  <c r="AD271" i="1"/>
  <c r="Q272" i="1"/>
  <c r="S272" i="1"/>
  <c r="AD272" i="1"/>
  <c r="Q273" i="1"/>
  <c r="S273" i="1"/>
  <c r="AD273" i="1"/>
  <c r="Q274" i="1"/>
  <c r="S274" i="1"/>
  <c r="AD274" i="1"/>
  <c r="Q275" i="1"/>
  <c r="S275" i="1"/>
  <c r="AD275" i="1"/>
  <c r="Q276" i="1"/>
  <c r="S276" i="1"/>
  <c r="AD276" i="1"/>
  <c r="Q277" i="1"/>
  <c r="S277" i="1"/>
  <c r="AD277" i="1"/>
  <c r="Q278" i="1"/>
  <c r="S278" i="1"/>
  <c r="AD278" i="1"/>
  <c r="Q279" i="1"/>
  <c r="S279" i="1"/>
  <c r="AD279" i="1"/>
  <c r="Q280" i="1"/>
  <c r="S280" i="1"/>
  <c r="AD280" i="1"/>
  <c r="Q281" i="1"/>
  <c r="S281" i="1"/>
  <c r="AD281" i="1"/>
  <c r="Q282" i="1"/>
  <c r="S282" i="1"/>
  <c r="AD282" i="1"/>
  <c r="Q283" i="1"/>
  <c r="S283" i="1"/>
  <c r="AD283" i="1"/>
  <c r="Q284" i="1"/>
  <c r="S284" i="1"/>
  <c r="AD284" i="1"/>
  <c r="Q285" i="1"/>
  <c r="S285" i="1"/>
  <c r="AD285" i="1"/>
  <c r="Q286" i="1"/>
  <c r="S286" i="1"/>
  <c r="AD286" i="1"/>
  <c r="Q287" i="1"/>
  <c r="S287" i="1"/>
  <c r="AD287" i="1"/>
  <c r="Q288" i="1"/>
  <c r="S288" i="1"/>
  <c r="AD288" i="1"/>
  <c r="Q289" i="1"/>
  <c r="S289" i="1"/>
  <c r="AD289" i="1"/>
  <c r="Q290" i="1"/>
  <c r="S290" i="1"/>
  <c r="AD290" i="1"/>
  <c r="Q291" i="1"/>
  <c r="S291" i="1"/>
  <c r="AD291" i="1"/>
  <c r="Q292" i="1"/>
  <c r="S292" i="1"/>
  <c r="AD292" i="1"/>
  <c r="Q293" i="1"/>
  <c r="S293" i="1"/>
  <c r="AD293" i="1"/>
  <c r="Q294" i="1"/>
  <c r="S294" i="1"/>
  <c r="AD294" i="1"/>
  <c r="Q295" i="1"/>
  <c r="S295" i="1"/>
  <c r="AD295" i="1"/>
  <c r="Q296" i="1"/>
  <c r="S296" i="1"/>
  <c r="AD296" i="1"/>
  <c r="Q297" i="1"/>
  <c r="S297" i="1"/>
  <c r="AD297" i="1"/>
  <c r="Q298" i="1"/>
  <c r="S298" i="1"/>
  <c r="AD298" i="1"/>
  <c r="Q299" i="1"/>
  <c r="S299" i="1"/>
  <c r="AD299" i="1"/>
  <c r="Q300" i="1"/>
  <c r="S300" i="1"/>
  <c r="AD300" i="1"/>
  <c r="Q301" i="1"/>
  <c r="S301" i="1"/>
  <c r="AD301" i="1"/>
  <c r="Q302" i="1"/>
  <c r="S302" i="1"/>
  <c r="AD302" i="1"/>
  <c r="Q303" i="1"/>
  <c r="S303" i="1"/>
  <c r="AD303" i="1"/>
  <c r="Q304" i="1"/>
  <c r="S304" i="1"/>
  <c r="AD304" i="1"/>
  <c r="Q305" i="1"/>
  <c r="S305" i="1"/>
  <c r="AD305" i="1"/>
  <c r="Q306" i="1"/>
  <c r="S306" i="1"/>
  <c r="AD306" i="1"/>
  <c r="Q307" i="1"/>
  <c r="S307" i="1"/>
  <c r="AD307" i="1"/>
  <c r="Q308" i="1"/>
  <c r="S308" i="1"/>
  <c r="AD308" i="1"/>
  <c r="Q309" i="1"/>
  <c r="S309" i="1"/>
  <c r="AD309" i="1"/>
  <c r="Q310" i="1"/>
  <c r="S310" i="1"/>
  <c r="AD310" i="1"/>
  <c r="Q311" i="1"/>
  <c r="S311" i="1"/>
  <c r="AD311" i="1"/>
  <c r="Q312" i="1"/>
  <c r="S312" i="1"/>
  <c r="AD312" i="1"/>
  <c r="Q313" i="1"/>
  <c r="S313" i="1"/>
  <c r="AD313" i="1"/>
  <c r="Q314" i="1"/>
  <c r="S314" i="1"/>
  <c r="AD314" i="1"/>
  <c r="Q315" i="1"/>
  <c r="S315" i="1"/>
  <c r="AD315" i="1"/>
  <c r="Q316" i="1"/>
  <c r="S316" i="1"/>
  <c r="AD316" i="1"/>
  <c r="Q317" i="1"/>
  <c r="S317" i="1"/>
  <c r="AD317" i="1"/>
  <c r="Q318" i="1"/>
  <c r="S318" i="1"/>
  <c r="AD318" i="1"/>
  <c r="Q319" i="1"/>
  <c r="S319" i="1"/>
  <c r="AD319" i="1"/>
  <c r="Q320" i="1"/>
  <c r="S320" i="1"/>
  <c r="AD320" i="1"/>
  <c r="Q321" i="1"/>
  <c r="S321" i="1"/>
  <c r="AD321" i="1"/>
  <c r="Q322" i="1"/>
  <c r="S322" i="1"/>
  <c r="AD322" i="1"/>
  <c r="Q323" i="1"/>
  <c r="S323" i="1"/>
  <c r="AD323" i="1"/>
  <c r="Q324" i="1"/>
  <c r="S324" i="1"/>
  <c r="AD324" i="1"/>
  <c r="Q325" i="1"/>
  <c r="S325" i="1"/>
  <c r="AD325" i="1"/>
  <c r="Q326" i="1"/>
  <c r="S326" i="1"/>
  <c r="AD326" i="1"/>
  <c r="Q327" i="1"/>
  <c r="S327" i="1"/>
  <c r="AD327" i="1"/>
  <c r="Q328" i="1"/>
  <c r="S328" i="1"/>
  <c r="AD328" i="1"/>
  <c r="Q329" i="1"/>
  <c r="S329" i="1"/>
  <c r="AD329" i="1"/>
  <c r="Q330" i="1"/>
  <c r="S330" i="1"/>
  <c r="AD330" i="1"/>
  <c r="Q331" i="1"/>
  <c r="S331" i="1"/>
  <c r="AD331" i="1"/>
  <c r="Q332" i="1"/>
  <c r="S332" i="1"/>
  <c r="AD332" i="1"/>
  <c r="Q333" i="1"/>
  <c r="S333" i="1"/>
  <c r="AD333" i="1"/>
  <c r="Q334" i="1"/>
  <c r="S334" i="1"/>
  <c r="AD334" i="1"/>
  <c r="Q335" i="1"/>
  <c r="S335" i="1"/>
  <c r="AD335" i="1"/>
  <c r="Q336" i="1"/>
  <c r="S336" i="1"/>
  <c r="AD336" i="1"/>
  <c r="Q337" i="1"/>
  <c r="S337" i="1"/>
  <c r="AD337" i="1"/>
  <c r="Q338" i="1"/>
  <c r="S338" i="1"/>
  <c r="AD338" i="1"/>
  <c r="Q339" i="1"/>
  <c r="S339" i="1"/>
  <c r="AD339" i="1"/>
  <c r="Q340" i="1"/>
  <c r="S340" i="1"/>
  <c r="AD340" i="1"/>
  <c r="Q341" i="1"/>
  <c r="S341" i="1"/>
  <c r="AD341" i="1"/>
  <c r="Q342" i="1"/>
  <c r="S342" i="1"/>
  <c r="AD342" i="1"/>
  <c r="Q343" i="1"/>
  <c r="S343" i="1"/>
  <c r="AD343" i="1"/>
  <c r="Q344" i="1"/>
  <c r="S344" i="1"/>
  <c r="AD344" i="1"/>
  <c r="Q345" i="1"/>
  <c r="S345" i="1"/>
  <c r="AD345" i="1"/>
  <c r="Q346" i="1"/>
  <c r="S346" i="1"/>
  <c r="AD346" i="1"/>
  <c r="Q347" i="1"/>
  <c r="S347" i="1"/>
  <c r="AD347" i="1"/>
  <c r="Q348" i="1"/>
  <c r="S348" i="1"/>
  <c r="AD348" i="1"/>
  <c r="Q349" i="1"/>
  <c r="S349" i="1"/>
  <c r="AD349" i="1"/>
  <c r="Q350" i="1"/>
  <c r="S350" i="1"/>
  <c r="AD350" i="1"/>
  <c r="Q351" i="1"/>
  <c r="S351" i="1"/>
  <c r="AD351" i="1"/>
  <c r="Q352" i="1"/>
  <c r="S352" i="1"/>
  <c r="AD352" i="1"/>
  <c r="Q353" i="1"/>
  <c r="S353" i="1"/>
  <c r="AD353" i="1"/>
  <c r="Q354" i="1"/>
  <c r="S354" i="1"/>
  <c r="AD354" i="1"/>
  <c r="Q355" i="1"/>
  <c r="S355" i="1"/>
  <c r="AD355" i="1"/>
  <c r="Q356" i="1"/>
  <c r="S356" i="1"/>
  <c r="AD356" i="1"/>
  <c r="Q357" i="1"/>
  <c r="S357" i="1"/>
  <c r="AD357" i="1"/>
  <c r="Q358" i="1"/>
  <c r="S358" i="1"/>
  <c r="AD358" i="1"/>
  <c r="Q359" i="1"/>
  <c r="S359" i="1"/>
  <c r="AD359" i="1"/>
  <c r="Q360" i="1"/>
  <c r="S360" i="1"/>
  <c r="AD360" i="1"/>
  <c r="Q361" i="1"/>
  <c r="S361" i="1"/>
  <c r="AD361" i="1"/>
  <c r="Q362" i="1"/>
  <c r="S362" i="1"/>
  <c r="AD362" i="1"/>
  <c r="Q363" i="1"/>
  <c r="S363" i="1"/>
  <c r="AD363" i="1"/>
  <c r="Q364" i="1"/>
  <c r="S364" i="1"/>
  <c r="AD364" i="1"/>
  <c r="Q365" i="1"/>
  <c r="S365" i="1"/>
  <c r="AD365" i="1"/>
  <c r="Q366" i="1"/>
  <c r="S366" i="1"/>
  <c r="AD366" i="1"/>
  <c r="Q367" i="1"/>
  <c r="S367" i="1"/>
  <c r="AD367" i="1"/>
  <c r="Q368" i="1"/>
  <c r="S368" i="1"/>
  <c r="AD368" i="1"/>
  <c r="T7" i="1"/>
  <c r="AE7" i="1"/>
  <c r="T8" i="1"/>
  <c r="AE8" i="1"/>
  <c r="T9" i="1"/>
  <c r="AE9" i="1"/>
  <c r="T10" i="1"/>
  <c r="AE10" i="1"/>
  <c r="T11" i="1"/>
  <c r="AE11" i="1"/>
  <c r="T12" i="1"/>
  <c r="AE12" i="1"/>
  <c r="T13" i="1"/>
  <c r="AE13" i="1"/>
  <c r="T14" i="1"/>
  <c r="AE14" i="1"/>
  <c r="T15" i="1"/>
  <c r="AE15" i="1"/>
  <c r="T16" i="1"/>
  <c r="AE16" i="1"/>
  <c r="T17" i="1"/>
  <c r="AE17" i="1"/>
  <c r="T18" i="1"/>
  <c r="AE18" i="1"/>
  <c r="T19" i="1"/>
  <c r="AE19" i="1"/>
  <c r="T20" i="1"/>
  <c r="AE20" i="1"/>
  <c r="T21" i="1"/>
  <c r="AE21" i="1"/>
  <c r="T22" i="1"/>
  <c r="AE22" i="1"/>
  <c r="T23" i="1"/>
  <c r="AE23" i="1"/>
  <c r="T24" i="1"/>
  <c r="AE24" i="1"/>
  <c r="T25" i="1"/>
  <c r="AE25" i="1"/>
  <c r="T26" i="1"/>
  <c r="AE26" i="1"/>
  <c r="T27" i="1"/>
  <c r="AE27" i="1"/>
  <c r="T28" i="1"/>
  <c r="AE28" i="1"/>
  <c r="T29" i="1"/>
  <c r="AE29" i="1"/>
  <c r="T30" i="1"/>
  <c r="AE30" i="1"/>
  <c r="T31" i="1"/>
  <c r="AE31" i="1"/>
  <c r="T32" i="1"/>
  <c r="AE32" i="1"/>
  <c r="T33" i="1"/>
  <c r="AE33" i="1"/>
  <c r="T34" i="1"/>
  <c r="AE34" i="1"/>
  <c r="T35" i="1"/>
  <c r="AE35" i="1"/>
  <c r="T36" i="1"/>
  <c r="AE36" i="1"/>
  <c r="T37" i="1"/>
  <c r="AE37" i="1"/>
  <c r="T38" i="1"/>
  <c r="AE38" i="1"/>
  <c r="T39" i="1"/>
  <c r="AE39" i="1"/>
  <c r="T40" i="1"/>
  <c r="AE40" i="1"/>
  <c r="T41" i="1"/>
  <c r="AE41" i="1"/>
  <c r="T42" i="1"/>
  <c r="AE42" i="1"/>
  <c r="T43" i="1"/>
  <c r="AE43" i="1"/>
  <c r="T45" i="1"/>
  <c r="AE45" i="1"/>
  <c r="T46" i="1"/>
  <c r="AE46" i="1"/>
  <c r="T47" i="1"/>
  <c r="AE47" i="1"/>
  <c r="T48" i="1"/>
  <c r="AE48" i="1"/>
  <c r="T49" i="1"/>
  <c r="AE49" i="1"/>
  <c r="T50" i="1"/>
  <c r="AE50" i="1"/>
  <c r="T51" i="1"/>
  <c r="AE51" i="1"/>
  <c r="T52" i="1"/>
  <c r="AE52" i="1"/>
  <c r="T53" i="1"/>
  <c r="AE53" i="1"/>
  <c r="T54" i="1"/>
  <c r="AE54" i="1"/>
  <c r="T55" i="1"/>
  <c r="AE55" i="1"/>
  <c r="T56" i="1"/>
  <c r="AE56" i="1"/>
  <c r="T57" i="1"/>
  <c r="AE57" i="1"/>
  <c r="T58" i="1"/>
  <c r="AE58" i="1"/>
  <c r="T59" i="1"/>
  <c r="AE59" i="1"/>
  <c r="T60" i="1"/>
  <c r="AE60" i="1"/>
  <c r="T61" i="1"/>
  <c r="AE61" i="1"/>
  <c r="T62" i="1"/>
  <c r="AE62" i="1"/>
  <c r="T63" i="1"/>
  <c r="AE63" i="1"/>
  <c r="T64" i="1"/>
  <c r="AE64" i="1"/>
  <c r="T65" i="1"/>
  <c r="AE65" i="1"/>
  <c r="T66" i="1"/>
  <c r="AE66" i="1"/>
  <c r="T67" i="1"/>
  <c r="AE67" i="1"/>
  <c r="T68" i="1"/>
  <c r="AE68" i="1"/>
  <c r="T69" i="1"/>
  <c r="AE69" i="1"/>
  <c r="T70" i="1"/>
  <c r="AE70" i="1"/>
  <c r="T71" i="1"/>
  <c r="AE71" i="1"/>
  <c r="T72" i="1"/>
  <c r="AE72" i="1"/>
  <c r="T73" i="1"/>
  <c r="AE73" i="1"/>
  <c r="T74" i="1"/>
  <c r="AE74" i="1"/>
  <c r="T75" i="1"/>
  <c r="AE75" i="1"/>
  <c r="T76" i="1"/>
  <c r="AE76" i="1"/>
  <c r="T77" i="1"/>
  <c r="AE77" i="1"/>
  <c r="T78" i="1"/>
  <c r="AE78" i="1"/>
  <c r="T79" i="1"/>
  <c r="AE79" i="1"/>
  <c r="T80" i="1"/>
  <c r="AE80" i="1"/>
  <c r="T81" i="1"/>
  <c r="AE81" i="1"/>
  <c r="T82" i="1"/>
  <c r="AE82" i="1"/>
  <c r="T83" i="1"/>
  <c r="AE83" i="1"/>
  <c r="T84" i="1"/>
  <c r="AE84" i="1"/>
  <c r="T85" i="1"/>
  <c r="AE85" i="1"/>
  <c r="T86" i="1"/>
  <c r="AE86" i="1"/>
  <c r="T87" i="1"/>
  <c r="AE87" i="1"/>
  <c r="T88" i="1"/>
  <c r="AE88" i="1"/>
  <c r="T89" i="1"/>
  <c r="AE89" i="1"/>
  <c r="T90" i="1"/>
  <c r="AE90" i="1"/>
  <c r="T91" i="1"/>
  <c r="AE91" i="1"/>
  <c r="T92" i="1"/>
  <c r="AE92" i="1"/>
  <c r="T93" i="1"/>
  <c r="AE93" i="1"/>
  <c r="T94" i="1"/>
  <c r="AE94" i="1"/>
  <c r="T95" i="1"/>
  <c r="AE95" i="1"/>
  <c r="T96" i="1"/>
  <c r="AE96" i="1"/>
  <c r="T97" i="1"/>
  <c r="AE97" i="1"/>
  <c r="T98" i="1"/>
  <c r="AE98" i="1"/>
  <c r="T99" i="1"/>
  <c r="AE99" i="1"/>
  <c r="T100" i="1"/>
  <c r="AE100" i="1"/>
  <c r="T101" i="1"/>
  <c r="AE101" i="1"/>
  <c r="T102" i="1"/>
  <c r="AE102" i="1"/>
  <c r="T103" i="1"/>
  <c r="AE103" i="1"/>
  <c r="T104" i="1"/>
  <c r="AE104" i="1"/>
  <c r="T105" i="1"/>
  <c r="AE105" i="1"/>
  <c r="T106" i="1"/>
  <c r="AE106" i="1"/>
  <c r="T107" i="1"/>
  <c r="AE107" i="1"/>
  <c r="T108" i="1"/>
  <c r="AE108" i="1"/>
  <c r="T109" i="1"/>
  <c r="AE109" i="1"/>
  <c r="T110" i="1"/>
  <c r="AE110" i="1"/>
  <c r="T111" i="1"/>
  <c r="AE111" i="1"/>
  <c r="T112" i="1"/>
  <c r="AE112" i="1"/>
  <c r="T113" i="1"/>
  <c r="AE113" i="1"/>
  <c r="T114" i="1"/>
  <c r="AE114" i="1"/>
  <c r="T115" i="1"/>
  <c r="AE115" i="1"/>
  <c r="T116" i="1"/>
  <c r="AE116" i="1"/>
  <c r="T117" i="1"/>
  <c r="AE117" i="1"/>
  <c r="T118" i="1"/>
  <c r="AE118" i="1"/>
  <c r="T119" i="1"/>
  <c r="AE119" i="1"/>
  <c r="T120" i="1"/>
  <c r="AE120" i="1"/>
  <c r="T121" i="1"/>
  <c r="AE121" i="1"/>
  <c r="T122" i="1"/>
  <c r="AE122" i="1"/>
  <c r="T123" i="1"/>
  <c r="AE123" i="1"/>
  <c r="T124" i="1"/>
  <c r="AE124" i="1"/>
  <c r="T125" i="1"/>
  <c r="AE125" i="1"/>
  <c r="T126" i="1"/>
  <c r="AE126" i="1"/>
  <c r="T127" i="1"/>
  <c r="AE127" i="1"/>
  <c r="T128" i="1"/>
  <c r="AE128" i="1"/>
  <c r="T129" i="1"/>
  <c r="AE129" i="1"/>
  <c r="T130" i="1"/>
  <c r="AE130" i="1"/>
  <c r="T131" i="1"/>
  <c r="AE131" i="1"/>
  <c r="T132" i="1"/>
  <c r="AE132" i="1"/>
  <c r="T133" i="1"/>
  <c r="AE133" i="1"/>
  <c r="T134" i="1"/>
  <c r="AE134" i="1"/>
  <c r="T135" i="1"/>
  <c r="AE135" i="1"/>
  <c r="T136" i="1"/>
  <c r="AE136" i="1"/>
  <c r="T137" i="1"/>
  <c r="AE137" i="1"/>
  <c r="T138" i="1"/>
  <c r="AE138" i="1"/>
  <c r="T139" i="1"/>
  <c r="AE139" i="1"/>
  <c r="T140" i="1"/>
  <c r="AE140" i="1"/>
  <c r="T141" i="1"/>
  <c r="AE141" i="1"/>
  <c r="T142" i="1"/>
  <c r="AE142" i="1"/>
  <c r="T143" i="1"/>
  <c r="AE143" i="1"/>
  <c r="T144" i="1"/>
  <c r="AE144" i="1"/>
  <c r="T145" i="1"/>
  <c r="AE145" i="1"/>
  <c r="T146" i="1"/>
  <c r="AE146" i="1"/>
  <c r="T147" i="1"/>
  <c r="AE147" i="1"/>
  <c r="T148" i="1"/>
  <c r="AE148" i="1"/>
  <c r="T149" i="1"/>
  <c r="AE149" i="1"/>
  <c r="T150" i="1"/>
  <c r="AE150" i="1"/>
  <c r="T151" i="1"/>
  <c r="AE151" i="1"/>
  <c r="T152" i="1"/>
  <c r="AE152" i="1"/>
  <c r="T153" i="1"/>
  <c r="AE153" i="1"/>
  <c r="T154" i="1"/>
  <c r="AE154" i="1"/>
  <c r="T155" i="1"/>
  <c r="AE155" i="1"/>
  <c r="T156" i="1"/>
  <c r="AE156" i="1"/>
  <c r="T157" i="1"/>
  <c r="AE157" i="1"/>
  <c r="T158" i="1"/>
  <c r="AE158" i="1"/>
  <c r="T159" i="1"/>
  <c r="AE159" i="1"/>
  <c r="T160" i="1"/>
  <c r="AE160" i="1"/>
  <c r="T161" i="1"/>
  <c r="AE161" i="1"/>
  <c r="T162" i="1"/>
  <c r="AE162" i="1"/>
  <c r="T163" i="1"/>
  <c r="AE163" i="1"/>
  <c r="T164" i="1"/>
  <c r="AE164" i="1"/>
  <c r="T165" i="1"/>
  <c r="AE165" i="1"/>
  <c r="T166" i="1"/>
  <c r="AE166" i="1"/>
  <c r="T167" i="1"/>
  <c r="AE167" i="1"/>
  <c r="T168" i="1"/>
  <c r="AE168" i="1"/>
  <c r="T169" i="1"/>
  <c r="AE169" i="1"/>
  <c r="T170" i="1"/>
  <c r="AE170" i="1"/>
  <c r="T171" i="1"/>
  <c r="AE171" i="1"/>
  <c r="T172" i="1"/>
  <c r="AE172" i="1"/>
  <c r="T173" i="1"/>
  <c r="AE173" i="1"/>
  <c r="T174" i="1"/>
  <c r="AE174" i="1"/>
  <c r="T175" i="1"/>
  <c r="AE175" i="1"/>
  <c r="T176" i="1"/>
  <c r="AE176" i="1"/>
  <c r="T177" i="1"/>
  <c r="AE177" i="1"/>
  <c r="T178" i="1"/>
  <c r="AE178" i="1"/>
  <c r="T179" i="1"/>
  <c r="AE179" i="1"/>
  <c r="T180" i="1"/>
  <c r="AE180" i="1"/>
  <c r="T181" i="1"/>
  <c r="AE181" i="1"/>
  <c r="T182" i="1"/>
  <c r="AE182" i="1"/>
  <c r="T183" i="1"/>
  <c r="AE183" i="1"/>
  <c r="T184" i="1"/>
  <c r="AE184" i="1"/>
  <c r="T185" i="1"/>
  <c r="AE185" i="1"/>
  <c r="T186" i="1"/>
  <c r="AE186" i="1"/>
  <c r="T187" i="1"/>
  <c r="AE187" i="1"/>
  <c r="T188" i="1"/>
  <c r="AE188" i="1"/>
  <c r="T189" i="1"/>
  <c r="AE189" i="1"/>
  <c r="T190" i="1"/>
  <c r="AE190" i="1"/>
  <c r="T191" i="1"/>
  <c r="AE191" i="1"/>
  <c r="T192" i="1"/>
  <c r="AE192" i="1"/>
  <c r="T193" i="1"/>
  <c r="AE193" i="1"/>
  <c r="T194" i="1"/>
  <c r="AE194" i="1"/>
  <c r="T195" i="1"/>
  <c r="AE195" i="1"/>
  <c r="T196" i="1"/>
  <c r="AE196" i="1"/>
  <c r="T197" i="1"/>
  <c r="AE197" i="1"/>
  <c r="T198" i="1"/>
  <c r="AE198" i="1"/>
  <c r="T199" i="1"/>
  <c r="AE199" i="1"/>
  <c r="T200" i="1"/>
  <c r="AE200" i="1"/>
  <c r="T201" i="1"/>
  <c r="AE201" i="1"/>
  <c r="T202" i="1"/>
  <c r="AE202" i="1"/>
  <c r="T203" i="1"/>
  <c r="AE203" i="1"/>
  <c r="T204" i="1"/>
  <c r="AE204" i="1"/>
  <c r="T205" i="1"/>
  <c r="AE205" i="1"/>
  <c r="T206" i="1"/>
  <c r="AE206" i="1"/>
  <c r="T207" i="1"/>
  <c r="AE207" i="1"/>
  <c r="T208" i="1"/>
  <c r="AE208" i="1"/>
  <c r="T209" i="1"/>
  <c r="AE209" i="1"/>
  <c r="T210" i="1"/>
  <c r="AE210" i="1"/>
  <c r="T211" i="1"/>
  <c r="AE211" i="1"/>
  <c r="T212" i="1"/>
  <c r="AE212" i="1"/>
  <c r="T213" i="1"/>
  <c r="AE213" i="1"/>
  <c r="T214" i="1"/>
  <c r="AE214" i="1"/>
  <c r="T215" i="1"/>
  <c r="AE215" i="1"/>
  <c r="T216" i="1"/>
  <c r="AE216" i="1"/>
  <c r="T217" i="1"/>
  <c r="AE217" i="1"/>
  <c r="T218" i="1"/>
  <c r="AE218" i="1"/>
  <c r="T219" i="1"/>
  <c r="AE219" i="1"/>
  <c r="T220" i="1"/>
  <c r="AE220" i="1"/>
  <c r="T221" i="1"/>
  <c r="AE221" i="1"/>
  <c r="T222" i="1"/>
  <c r="AE222" i="1"/>
  <c r="T223" i="1"/>
  <c r="AE223" i="1"/>
  <c r="T224" i="1"/>
  <c r="AE224" i="1"/>
  <c r="T225" i="1"/>
  <c r="AE225" i="1"/>
  <c r="T226" i="1"/>
  <c r="AE226" i="1"/>
  <c r="T227" i="1"/>
  <c r="AE227" i="1"/>
  <c r="T228" i="1"/>
  <c r="AE228" i="1"/>
  <c r="T229" i="1"/>
  <c r="AE229" i="1"/>
  <c r="T230" i="1"/>
  <c r="AE230" i="1"/>
  <c r="T231" i="1"/>
  <c r="AE231" i="1"/>
  <c r="T232" i="1"/>
  <c r="AE232" i="1"/>
  <c r="T233" i="1"/>
  <c r="AE233" i="1"/>
  <c r="T234" i="1"/>
  <c r="AE234" i="1"/>
  <c r="T235" i="1"/>
  <c r="AE235" i="1"/>
  <c r="T236" i="1"/>
  <c r="AE236" i="1"/>
  <c r="T237" i="1"/>
  <c r="AE237" i="1"/>
  <c r="T238" i="1"/>
  <c r="AE238" i="1"/>
  <c r="T239" i="1"/>
  <c r="AE239" i="1"/>
  <c r="T240" i="1"/>
  <c r="AE240" i="1"/>
  <c r="T241" i="1"/>
  <c r="AE241" i="1"/>
  <c r="T242" i="1"/>
  <c r="AE242" i="1"/>
  <c r="T243" i="1"/>
  <c r="AE243" i="1"/>
  <c r="T244" i="1"/>
  <c r="AE244" i="1"/>
  <c r="T245" i="1"/>
  <c r="AE245" i="1"/>
  <c r="T246" i="1"/>
  <c r="AE246" i="1"/>
  <c r="T247" i="1"/>
  <c r="AE247" i="1"/>
  <c r="T248" i="1"/>
  <c r="AE248" i="1"/>
  <c r="T249" i="1"/>
  <c r="AE249" i="1"/>
  <c r="T250" i="1"/>
  <c r="AE250" i="1"/>
  <c r="T251" i="1"/>
  <c r="AE251" i="1"/>
  <c r="T252" i="1"/>
  <c r="AE252" i="1"/>
  <c r="T253" i="1"/>
  <c r="AE253" i="1"/>
  <c r="T254" i="1"/>
  <c r="AE254" i="1"/>
  <c r="T255" i="1"/>
  <c r="AE255" i="1"/>
  <c r="T256" i="1"/>
  <c r="AE256" i="1"/>
  <c r="T257" i="1"/>
  <c r="AE257" i="1"/>
  <c r="T258" i="1"/>
  <c r="AE258" i="1"/>
  <c r="T259" i="1"/>
  <c r="AE259" i="1"/>
  <c r="T260" i="1"/>
  <c r="AE260" i="1"/>
  <c r="T261" i="1"/>
  <c r="AE261" i="1"/>
  <c r="T262" i="1"/>
  <c r="AE262" i="1"/>
  <c r="T263" i="1"/>
  <c r="AE263" i="1"/>
  <c r="T264" i="1"/>
  <c r="AE264" i="1"/>
  <c r="T265" i="1"/>
  <c r="AE265" i="1"/>
  <c r="T266" i="1"/>
  <c r="AE266" i="1"/>
  <c r="T267" i="1"/>
  <c r="AE267" i="1"/>
  <c r="T268" i="1"/>
  <c r="AE268" i="1"/>
  <c r="T269" i="1"/>
  <c r="AE269" i="1"/>
  <c r="T270" i="1"/>
  <c r="AE270" i="1"/>
  <c r="T271" i="1"/>
  <c r="AE271" i="1"/>
  <c r="T272" i="1"/>
  <c r="AE272" i="1"/>
  <c r="T273" i="1"/>
  <c r="AE273" i="1"/>
  <c r="T274" i="1"/>
  <c r="AE274" i="1"/>
  <c r="T275" i="1"/>
  <c r="AE275" i="1"/>
  <c r="T276" i="1"/>
  <c r="AE276" i="1"/>
  <c r="T277" i="1"/>
  <c r="AE277" i="1"/>
  <c r="T278" i="1"/>
  <c r="AE278" i="1"/>
  <c r="T279" i="1"/>
  <c r="AE279" i="1"/>
  <c r="T280" i="1"/>
  <c r="AE280" i="1"/>
  <c r="T281" i="1"/>
  <c r="AE281" i="1"/>
  <c r="T282" i="1"/>
  <c r="AE282" i="1"/>
  <c r="T283" i="1"/>
  <c r="AE283" i="1"/>
  <c r="T284" i="1"/>
  <c r="AE284" i="1"/>
  <c r="T285" i="1"/>
  <c r="AE285" i="1"/>
  <c r="T286" i="1"/>
  <c r="AE286" i="1"/>
  <c r="T287" i="1"/>
  <c r="AE287" i="1"/>
  <c r="T288" i="1"/>
  <c r="AE288" i="1"/>
  <c r="T289" i="1"/>
  <c r="AE289" i="1"/>
  <c r="T290" i="1"/>
  <c r="AE290" i="1"/>
  <c r="T291" i="1"/>
  <c r="AE291" i="1"/>
  <c r="T292" i="1"/>
  <c r="AE292" i="1"/>
  <c r="T293" i="1"/>
  <c r="AE293" i="1"/>
  <c r="T294" i="1"/>
  <c r="AE294" i="1"/>
  <c r="T295" i="1"/>
  <c r="AE295" i="1"/>
  <c r="T296" i="1"/>
  <c r="AE296" i="1"/>
  <c r="T297" i="1"/>
  <c r="AE297" i="1"/>
  <c r="T298" i="1"/>
  <c r="AE298" i="1"/>
  <c r="T299" i="1"/>
  <c r="AE299" i="1"/>
  <c r="T300" i="1"/>
  <c r="AE300" i="1"/>
  <c r="T301" i="1"/>
  <c r="AE301" i="1"/>
  <c r="T302" i="1"/>
  <c r="AE302" i="1"/>
  <c r="T303" i="1"/>
  <c r="AE303" i="1"/>
  <c r="T304" i="1"/>
  <c r="AE304" i="1"/>
  <c r="T305" i="1"/>
  <c r="AE305" i="1"/>
  <c r="T306" i="1"/>
  <c r="AE306" i="1"/>
  <c r="T307" i="1"/>
  <c r="AE307" i="1"/>
  <c r="T308" i="1"/>
  <c r="AE308" i="1"/>
  <c r="T309" i="1"/>
  <c r="AE309" i="1"/>
  <c r="T310" i="1"/>
  <c r="AE310" i="1"/>
  <c r="T311" i="1"/>
  <c r="AE311" i="1"/>
  <c r="T312" i="1"/>
  <c r="AE312" i="1"/>
  <c r="T313" i="1"/>
  <c r="AE313" i="1"/>
  <c r="T314" i="1"/>
  <c r="AE314" i="1"/>
  <c r="T315" i="1"/>
  <c r="AE315" i="1"/>
  <c r="T316" i="1"/>
  <c r="AE316" i="1"/>
  <c r="T317" i="1"/>
  <c r="AE317" i="1"/>
  <c r="T318" i="1"/>
  <c r="AE318" i="1"/>
  <c r="T319" i="1"/>
  <c r="AE319" i="1"/>
  <c r="T320" i="1"/>
  <c r="AE320" i="1"/>
  <c r="T321" i="1"/>
  <c r="AE321" i="1"/>
  <c r="T322" i="1"/>
  <c r="AE322" i="1"/>
  <c r="T323" i="1"/>
  <c r="AE323" i="1"/>
  <c r="T324" i="1"/>
  <c r="AE324" i="1"/>
  <c r="T325" i="1"/>
  <c r="AE325" i="1"/>
  <c r="T326" i="1"/>
  <c r="AE326" i="1"/>
  <c r="T327" i="1"/>
  <c r="AE327" i="1"/>
  <c r="T328" i="1"/>
  <c r="AE328" i="1"/>
  <c r="T329" i="1"/>
  <c r="AE329" i="1"/>
  <c r="T330" i="1"/>
  <c r="AE330" i="1"/>
  <c r="T331" i="1"/>
  <c r="AE331" i="1"/>
  <c r="T332" i="1"/>
  <c r="AE332" i="1"/>
  <c r="T333" i="1"/>
  <c r="AE333" i="1"/>
  <c r="T334" i="1"/>
  <c r="AE334" i="1"/>
  <c r="T335" i="1"/>
  <c r="AE335" i="1"/>
  <c r="T336" i="1"/>
  <c r="AE336" i="1"/>
  <c r="T337" i="1"/>
  <c r="AE337" i="1"/>
  <c r="T338" i="1"/>
  <c r="AE338" i="1"/>
  <c r="T339" i="1"/>
  <c r="AE339" i="1"/>
  <c r="T340" i="1"/>
  <c r="AE340" i="1"/>
  <c r="T341" i="1"/>
  <c r="AE341" i="1"/>
  <c r="T342" i="1"/>
  <c r="AE342" i="1"/>
  <c r="T343" i="1"/>
  <c r="AE343" i="1"/>
  <c r="T344" i="1"/>
  <c r="AE344" i="1"/>
  <c r="T345" i="1"/>
  <c r="AE345" i="1"/>
  <c r="T346" i="1"/>
  <c r="AE346" i="1"/>
  <c r="T347" i="1"/>
  <c r="AE347" i="1"/>
  <c r="T348" i="1"/>
  <c r="AE348" i="1"/>
  <c r="T349" i="1"/>
  <c r="AE349" i="1"/>
  <c r="T350" i="1"/>
  <c r="AE350" i="1"/>
  <c r="T351" i="1"/>
  <c r="AE351" i="1"/>
  <c r="T352" i="1"/>
  <c r="AE352" i="1"/>
  <c r="T353" i="1"/>
  <c r="AE353" i="1"/>
  <c r="T354" i="1"/>
  <c r="AE354" i="1"/>
  <c r="T355" i="1"/>
  <c r="AE355" i="1"/>
  <c r="T356" i="1"/>
  <c r="AE356" i="1"/>
  <c r="T357" i="1"/>
  <c r="AE357" i="1"/>
  <c r="T358" i="1"/>
  <c r="AE358" i="1"/>
  <c r="T359" i="1"/>
  <c r="AE359" i="1"/>
  <c r="T360" i="1"/>
  <c r="AE360" i="1"/>
  <c r="T361" i="1"/>
  <c r="AE361" i="1"/>
  <c r="T362" i="1"/>
  <c r="AE362" i="1"/>
  <c r="T363" i="1"/>
  <c r="AE363" i="1"/>
  <c r="T364" i="1"/>
  <c r="AE364" i="1"/>
  <c r="T365" i="1"/>
  <c r="AE365" i="1"/>
  <c r="T366" i="1"/>
  <c r="AE366" i="1"/>
  <c r="T367" i="1"/>
  <c r="AE367" i="1"/>
  <c r="T368" i="1"/>
  <c r="AE368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AF243" i="1"/>
  <c r="Z242" i="1" s="1"/>
  <c r="R243" i="1"/>
  <c r="R244" i="1"/>
  <c r="R245" i="1"/>
  <c r="R246" i="1"/>
  <c r="R247" i="1"/>
  <c r="R248" i="1"/>
  <c r="R249" i="1"/>
  <c r="AF250" i="1"/>
  <c r="AA249" i="1" s="1"/>
  <c r="R250" i="1"/>
  <c r="R251" i="1"/>
  <c r="R252" i="1"/>
  <c r="R253" i="1"/>
  <c r="R254" i="1"/>
  <c r="R255" i="1"/>
  <c r="R256" i="1"/>
  <c r="R257" i="1"/>
  <c r="R258" i="1"/>
  <c r="R259" i="1"/>
  <c r="AF260" i="1"/>
  <c r="AA259" i="1" s="1"/>
  <c r="R260" i="1"/>
  <c r="R261" i="1"/>
  <c r="R262" i="1"/>
  <c r="R263" i="1"/>
  <c r="R264" i="1"/>
  <c r="R265" i="1"/>
  <c r="R266" i="1"/>
  <c r="R267" i="1"/>
  <c r="R268" i="1"/>
  <c r="R269" i="1"/>
  <c r="R270" i="1"/>
  <c r="R271" i="1"/>
  <c r="AF272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AF286" i="1"/>
  <c r="AA285" i="1" s="1"/>
  <c r="R286" i="1"/>
  <c r="R287" i="1"/>
  <c r="R288" i="1"/>
  <c r="R289" i="1"/>
  <c r="R290" i="1"/>
  <c r="AF291" i="1"/>
  <c r="Z290" i="1" s="1"/>
  <c r="R291" i="1"/>
  <c r="R292" i="1"/>
  <c r="R293" i="1"/>
  <c r="AF294" i="1"/>
  <c r="R294" i="1"/>
  <c r="AF295" i="1"/>
  <c r="AA294" i="1" s="1"/>
  <c r="AI294" i="1" s="1"/>
  <c r="AJ294" i="1" s="1"/>
  <c r="AM294" i="1" s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AF311" i="1"/>
  <c r="AA310" i="1" s="1"/>
  <c r="R311" i="1"/>
  <c r="R312" i="1"/>
  <c r="R313" i="1"/>
  <c r="AF314" i="1"/>
  <c r="AA313" i="1" s="1"/>
  <c r="R314" i="1"/>
  <c r="R315" i="1"/>
  <c r="R316" i="1"/>
  <c r="R317" i="1"/>
  <c r="R318" i="1"/>
  <c r="AF319" i="1"/>
  <c r="Z318" i="1" s="1"/>
  <c r="R319" i="1"/>
  <c r="AF320" i="1"/>
  <c r="AA319" i="1" s="1"/>
  <c r="R320" i="1"/>
  <c r="R321" i="1"/>
  <c r="R322" i="1"/>
  <c r="AF323" i="1"/>
  <c r="Z322" i="1" s="1"/>
  <c r="R323" i="1"/>
  <c r="AF324" i="1"/>
  <c r="AA323" i="1" s="1"/>
  <c r="R324" i="1"/>
  <c r="R325" i="1"/>
  <c r="R326" i="1"/>
  <c r="AF327" i="1"/>
  <c r="Z326" i="1" s="1"/>
  <c r="R327" i="1"/>
  <c r="R328" i="1"/>
  <c r="R329" i="1"/>
  <c r="AF330" i="1"/>
  <c r="R330" i="1"/>
  <c r="AF331" i="1"/>
  <c r="R331" i="1"/>
  <c r="R332" i="1"/>
  <c r="R333" i="1"/>
  <c r="R334" i="1"/>
  <c r="R335" i="1"/>
  <c r="AF336" i="1"/>
  <c r="AA335" i="1" s="1"/>
  <c r="R336" i="1"/>
  <c r="R337" i="1"/>
  <c r="R338" i="1"/>
  <c r="AF339" i="1"/>
  <c r="Z338" i="1" s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AF356" i="1"/>
  <c r="AA355" i="1" s="1"/>
  <c r="R356" i="1"/>
  <c r="R357" i="1"/>
  <c r="R358" i="1"/>
  <c r="R359" i="1"/>
  <c r="R360" i="1"/>
  <c r="R361" i="1"/>
  <c r="R362" i="1"/>
  <c r="R363" i="1"/>
  <c r="AF364" i="1"/>
  <c r="AA363" i="1" s="1"/>
  <c r="R364" i="1"/>
  <c r="R365" i="1"/>
  <c r="AF366" i="1"/>
  <c r="AA365" i="1" s="1"/>
  <c r="R366" i="1"/>
  <c r="R367" i="1"/>
  <c r="AF368" i="1"/>
  <c r="R368" i="1"/>
  <c r="AA368" i="1"/>
  <c r="G42" i="1"/>
  <c r="U5" i="1"/>
  <c r="V3" i="1"/>
  <c r="G21" i="1"/>
  <c r="R2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5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6" i="1"/>
  <c r="G51" i="1"/>
  <c r="G52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2" i="1"/>
  <c r="BZ3" i="1"/>
  <c r="W3" i="1"/>
  <c r="BS368" i="1"/>
  <c r="CA8" i="1"/>
  <c r="CA9" i="1"/>
  <c r="CA10" i="1"/>
  <c r="CA11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" i="1"/>
  <c r="CA3" i="1"/>
  <c r="BT368" i="1"/>
  <c r="BT7" i="1"/>
  <c r="BS7" i="1"/>
  <c r="BR8" i="1"/>
  <c r="DA2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R6" i="1"/>
  <c r="BR7" i="1"/>
  <c r="BY7" i="1"/>
  <c r="BY8" i="1"/>
  <c r="BR9" i="1"/>
  <c r="BY9" i="1"/>
  <c r="BR10" i="1"/>
  <c r="BY10" i="1"/>
  <c r="BR11" i="1"/>
  <c r="BY11" i="1"/>
  <c r="BR12" i="1"/>
  <c r="BY12" i="1"/>
  <c r="BR13" i="1"/>
  <c r="BY13" i="1"/>
  <c r="BR14" i="1"/>
  <c r="BY14" i="1"/>
  <c r="BR15" i="1"/>
  <c r="BY15" i="1"/>
  <c r="BR16" i="1"/>
  <c r="BY16" i="1"/>
  <c r="BR17" i="1"/>
  <c r="BY17" i="1"/>
  <c r="BR18" i="1"/>
  <c r="BY18" i="1"/>
  <c r="BR19" i="1"/>
  <c r="BY19" i="1"/>
  <c r="BR20" i="1"/>
  <c r="BY20" i="1"/>
  <c r="BR21" i="1"/>
  <c r="BY21" i="1"/>
  <c r="BR22" i="1"/>
  <c r="BY22" i="1"/>
  <c r="BR23" i="1"/>
  <c r="BY23" i="1"/>
  <c r="BR24" i="1"/>
  <c r="BY24" i="1"/>
  <c r="BR25" i="1"/>
  <c r="BY25" i="1"/>
  <c r="BR26" i="1"/>
  <c r="BY26" i="1"/>
  <c r="BR27" i="1"/>
  <c r="BY27" i="1"/>
  <c r="BR28" i="1"/>
  <c r="BY28" i="1"/>
  <c r="BR29" i="1"/>
  <c r="BY29" i="1"/>
  <c r="BR30" i="1"/>
  <c r="BY30" i="1"/>
  <c r="BR31" i="1"/>
  <c r="BY31" i="1"/>
  <c r="BR32" i="1"/>
  <c r="BY32" i="1"/>
  <c r="BR33" i="1"/>
  <c r="BY33" i="1"/>
  <c r="BR34" i="1"/>
  <c r="BY34" i="1"/>
  <c r="BR35" i="1"/>
  <c r="BY35" i="1"/>
  <c r="BR36" i="1"/>
  <c r="BY36" i="1"/>
  <c r="BR37" i="1"/>
  <c r="BY37" i="1"/>
  <c r="BR38" i="1"/>
  <c r="BY38" i="1"/>
  <c r="BR39" i="1"/>
  <c r="BY39" i="1"/>
  <c r="BR40" i="1"/>
  <c r="BY40" i="1"/>
  <c r="BR41" i="1"/>
  <c r="BY41" i="1"/>
  <c r="BR42" i="1"/>
  <c r="BY42" i="1"/>
  <c r="BR43" i="1"/>
  <c r="BY43" i="1"/>
  <c r="BR45" i="1"/>
  <c r="BY45" i="1"/>
  <c r="BR46" i="1"/>
  <c r="BY46" i="1"/>
  <c r="BR47" i="1"/>
  <c r="BY47" i="1"/>
  <c r="BR48" i="1"/>
  <c r="BY48" i="1"/>
  <c r="BR49" i="1"/>
  <c r="BY49" i="1"/>
  <c r="BR50" i="1"/>
  <c r="BY50" i="1"/>
  <c r="BR51" i="1"/>
  <c r="BY51" i="1"/>
  <c r="BR52" i="1"/>
  <c r="BY52" i="1"/>
  <c r="BR53" i="1"/>
  <c r="BY53" i="1"/>
  <c r="BR54" i="1"/>
  <c r="BY54" i="1"/>
  <c r="BR55" i="1"/>
  <c r="BY55" i="1"/>
  <c r="BR56" i="1"/>
  <c r="BY56" i="1"/>
  <c r="BR57" i="1"/>
  <c r="BY57" i="1"/>
  <c r="BR58" i="1"/>
  <c r="BY58" i="1"/>
  <c r="BR59" i="1"/>
  <c r="BY59" i="1"/>
  <c r="BR60" i="1"/>
  <c r="BY60" i="1"/>
  <c r="BR61" i="1"/>
  <c r="BY61" i="1"/>
  <c r="BR62" i="1"/>
  <c r="BY62" i="1"/>
  <c r="BR63" i="1"/>
  <c r="BY63" i="1"/>
  <c r="BR64" i="1"/>
  <c r="BY64" i="1"/>
  <c r="BR65" i="1"/>
  <c r="BY65" i="1"/>
  <c r="BR66" i="1"/>
  <c r="BY66" i="1"/>
  <c r="BR67" i="1"/>
  <c r="BY67" i="1"/>
  <c r="BR68" i="1"/>
  <c r="BY68" i="1"/>
  <c r="BR69" i="1"/>
  <c r="BY69" i="1"/>
  <c r="BR70" i="1"/>
  <c r="BY70" i="1"/>
  <c r="BR71" i="1"/>
  <c r="BY71" i="1"/>
  <c r="BR72" i="1"/>
  <c r="BY72" i="1"/>
  <c r="BR73" i="1"/>
  <c r="BY73" i="1"/>
  <c r="BR74" i="1"/>
  <c r="BY74" i="1"/>
  <c r="BR75" i="1"/>
  <c r="BY75" i="1"/>
  <c r="BR76" i="1"/>
  <c r="BY76" i="1"/>
  <c r="BR77" i="1"/>
  <c r="BY77" i="1"/>
  <c r="BR78" i="1"/>
  <c r="BY78" i="1"/>
  <c r="BR79" i="1"/>
  <c r="BY79" i="1"/>
  <c r="BR80" i="1"/>
  <c r="BY80" i="1"/>
  <c r="BR81" i="1"/>
  <c r="BY81" i="1"/>
  <c r="BR82" i="1"/>
  <c r="BY82" i="1"/>
  <c r="BR83" i="1"/>
  <c r="BY83" i="1"/>
  <c r="BR84" i="1"/>
  <c r="BY84" i="1"/>
  <c r="BR85" i="1"/>
  <c r="BY85" i="1"/>
  <c r="BR86" i="1"/>
  <c r="BY86" i="1"/>
  <c r="BR87" i="1"/>
  <c r="BY87" i="1"/>
  <c r="BR88" i="1"/>
  <c r="BY88" i="1"/>
  <c r="BR89" i="1"/>
  <c r="BY89" i="1"/>
  <c r="BR90" i="1"/>
  <c r="BY90" i="1"/>
  <c r="BR91" i="1"/>
  <c r="BY91" i="1"/>
  <c r="BR92" i="1"/>
  <c r="BY92" i="1"/>
  <c r="BR93" i="1"/>
  <c r="BY93" i="1"/>
  <c r="BR94" i="1"/>
  <c r="BY94" i="1"/>
  <c r="BR95" i="1"/>
  <c r="BY95" i="1"/>
  <c r="BR96" i="1"/>
  <c r="BY96" i="1"/>
  <c r="BR97" i="1"/>
  <c r="BY97" i="1"/>
  <c r="BR98" i="1"/>
  <c r="BY98" i="1"/>
  <c r="BR99" i="1"/>
  <c r="BY99" i="1"/>
  <c r="BR100" i="1"/>
  <c r="BY100" i="1"/>
  <c r="BR101" i="1"/>
  <c r="BY101" i="1"/>
  <c r="BR102" i="1"/>
  <c r="BY102" i="1"/>
  <c r="BR103" i="1"/>
  <c r="BY103" i="1"/>
  <c r="BR104" i="1"/>
  <c r="BY104" i="1"/>
  <c r="BR105" i="1"/>
  <c r="BY105" i="1"/>
  <c r="BR106" i="1"/>
  <c r="BY106" i="1"/>
  <c r="BR107" i="1"/>
  <c r="BY107" i="1"/>
  <c r="BR108" i="1"/>
  <c r="BY108" i="1"/>
  <c r="BR109" i="1"/>
  <c r="BY109" i="1"/>
  <c r="BR110" i="1"/>
  <c r="BY110" i="1"/>
  <c r="BR111" i="1"/>
  <c r="BY111" i="1"/>
  <c r="BR112" i="1"/>
  <c r="BY112" i="1"/>
  <c r="BR113" i="1"/>
  <c r="BY113" i="1"/>
  <c r="BR114" i="1"/>
  <c r="BY114" i="1"/>
  <c r="BR115" i="1"/>
  <c r="BY115" i="1"/>
  <c r="BR116" i="1"/>
  <c r="BY116" i="1"/>
  <c r="BR117" i="1"/>
  <c r="BY117" i="1"/>
  <c r="BR118" i="1"/>
  <c r="BY118" i="1"/>
  <c r="BR119" i="1"/>
  <c r="BY119" i="1"/>
  <c r="BR120" i="1"/>
  <c r="BY120" i="1"/>
  <c r="BR121" i="1"/>
  <c r="BY121" i="1"/>
  <c r="BR122" i="1"/>
  <c r="BY122" i="1"/>
  <c r="BR123" i="1"/>
  <c r="BY123" i="1"/>
  <c r="BR124" i="1"/>
  <c r="BY124" i="1"/>
  <c r="BR125" i="1"/>
  <c r="BY125" i="1"/>
  <c r="BR126" i="1"/>
  <c r="BY126" i="1"/>
  <c r="BR127" i="1"/>
  <c r="BY127" i="1"/>
  <c r="BR128" i="1"/>
  <c r="BY128" i="1"/>
  <c r="BR129" i="1"/>
  <c r="BY129" i="1"/>
  <c r="BR130" i="1"/>
  <c r="BY130" i="1"/>
  <c r="BR131" i="1"/>
  <c r="BY131" i="1"/>
  <c r="BR132" i="1"/>
  <c r="BY132" i="1"/>
  <c r="BR133" i="1"/>
  <c r="BY133" i="1"/>
  <c r="BR134" i="1"/>
  <c r="BY134" i="1"/>
  <c r="BR135" i="1"/>
  <c r="BY135" i="1"/>
  <c r="BR136" i="1"/>
  <c r="BY136" i="1"/>
  <c r="BR137" i="1"/>
  <c r="BY137" i="1"/>
  <c r="BR138" i="1"/>
  <c r="BY138" i="1"/>
  <c r="BR139" i="1"/>
  <c r="BY139" i="1"/>
  <c r="BR140" i="1"/>
  <c r="BY140" i="1"/>
  <c r="BR141" i="1"/>
  <c r="BY141" i="1"/>
  <c r="BR142" i="1"/>
  <c r="BY142" i="1"/>
  <c r="BR143" i="1"/>
  <c r="BY143" i="1"/>
  <c r="BR144" i="1"/>
  <c r="BY144" i="1"/>
  <c r="BR145" i="1"/>
  <c r="BY145" i="1"/>
  <c r="BR146" i="1"/>
  <c r="BY146" i="1"/>
  <c r="BR147" i="1"/>
  <c r="BY147" i="1"/>
  <c r="DA3" i="1"/>
  <c r="W8" i="1"/>
  <c r="DB2" i="1"/>
  <c r="DB3" i="1"/>
  <c r="DC2" i="1"/>
  <c r="DC3" i="1"/>
  <c r="DD2" i="1"/>
  <c r="DD3" i="1"/>
  <c r="DE2" i="1"/>
  <c r="DE3" i="1"/>
  <c r="DF2" i="1"/>
  <c r="DF3" i="1"/>
  <c r="DG2" i="1"/>
  <c r="DG3" i="1"/>
  <c r="DH2" i="1"/>
  <c r="DH3" i="1"/>
  <c r="DI2" i="1"/>
  <c r="DI3" i="1"/>
  <c r="DJ2" i="1"/>
  <c r="DJ3" i="1"/>
  <c r="DK2" i="1"/>
  <c r="DK3" i="1"/>
  <c r="DL2" i="1"/>
  <c r="DL3" i="1"/>
  <c r="DM2" i="1"/>
  <c r="DM3" i="1"/>
  <c r="DN2" i="1"/>
  <c r="DN3" i="1"/>
  <c r="DO2" i="1"/>
  <c r="DO3" i="1"/>
  <c r="DP2" i="1"/>
  <c r="DP3" i="1"/>
  <c r="DQ2" i="1"/>
  <c r="DQ3" i="1"/>
  <c r="DR2" i="1"/>
  <c r="DR3" i="1"/>
  <c r="DS2" i="1"/>
  <c r="DS3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7" i="1"/>
  <c r="BY3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Y2" i="1"/>
  <c r="G23" i="1"/>
  <c r="X7" i="1"/>
  <c r="Y7" i="1"/>
  <c r="X8" i="1"/>
  <c r="Y8" i="1"/>
  <c r="X9" i="1"/>
  <c r="Y9" i="1"/>
  <c r="X10" i="1"/>
  <c r="Y10" i="1"/>
  <c r="X11" i="1"/>
  <c r="Y11" i="1"/>
  <c r="X12" i="1"/>
  <c r="Y12" i="1"/>
  <c r="X13" i="1"/>
  <c r="Y13" i="1"/>
  <c r="X14" i="1"/>
  <c r="Y14" i="1"/>
  <c r="X15" i="1"/>
  <c r="Y15" i="1"/>
  <c r="X16" i="1"/>
  <c r="Y16" i="1"/>
  <c r="X17" i="1"/>
  <c r="Y17" i="1"/>
  <c r="X18" i="1"/>
  <c r="Y18" i="1"/>
  <c r="X19" i="1"/>
  <c r="Y19" i="1"/>
  <c r="X20" i="1"/>
  <c r="Y20" i="1"/>
  <c r="X21" i="1"/>
  <c r="Y21" i="1"/>
  <c r="X22" i="1"/>
  <c r="Y22" i="1"/>
  <c r="X23" i="1"/>
  <c r="Y23" i="1"/>
  <c r="X24" i="1"/>
  <c r="Y24" i="1"/>
  <c r="X25" i="1"/>
  <c r="Y25" i="1"/>
  <c r="X26" i="1"/>
  <c r="Y26" i="1"/>
  <c r="X27" i="1"/>
  <c r="Y27" i="1"/>
  <c r="X28" i="1"/>
  <c r="Y28" i="1"/>
  <c r="X29" i="1"/>
  <c r="Y29" i="1"/>
  <c r="X30" i="1"/>
  <c r="Y30" i="1"/>
  <c r="X31" i="1"/>
  <c r="Y31" i="1"/>
  <c r="X32" i="1"/>
  <c r="Y32" i="1"/>
  <c r="X33" i="1"/>
  <c r="Y33" i="1"/>
  <c r="X34" i="1"/>
  <c r="Y34" i="1"/>
  <c r="X35" i="1"/>
  <c r="Y35" i="1"/>
  <c r="X36" i="1"/>
  <c r="Y36" i="1"/>
  <c r="X37" i="1"/>
  <c r="Y37" i="1"/>
  <c r="X38" i="1"/>
  <c r="Y38" i="1"/>
  <c r="X39" i="1"/>
  <c r="Y39" i="1"/>
  <c r="X40" i="1"/>
  <c r="Y40" i="1"/>
  <c r="X41" i="1"/>
  <c r="Y41" i="1"/>
  <c r="X42" i="1"/>
  <c r="Y42" i="1"/>
  <c r="X43" i="1"/>
  <c r="Y43" i="1"/>
  <c r="X45" i="1"/>
  <c r="Y45" i="1"/>
  <c r="X46" i="1"/>
  <c r="Y46" i="1"/>
  <c r="X47" i="1"/>
  <c r="Y47" i="1"/>
  <c r="X48" i="1"/>
  <c r="Y48" i="1"/>
  <c r="X49" i="1"/>
  <c r="Y49" i="1"/>
  <c r="X50" i="1"/>
  <c r="Y50" i="1"/>
  <c r="X51" i="1"/>
  <c r="Y51" i="1"/>
  <c r="X52" i="1"/>
  <c r="Y52" i="1"/>
  <c r="X53" i="1"/>
  <c r="Y53" i="1"/>
  <c r="X54" i="1"/>
  <c r="Y54" i="1"/>
  <c r="X55" i="1"/>
  <c r="Y55" i="1"/>
  <c r="X56" i="1"/>
  <c r="Y56" i="1"/>
  <c r="X57" i="1"/>
  <c r="Y57" i="1"/>
  <c r="X58" i="1"/>
  <c r="Y58" i="1"/>
  <c r="X59" i="1"/>
  <c r="Y59" i="1"/>
  <c r="X60" i="1"/>
  <c r="Y60" i="1"/>
  <c r="X61" i="1"/>
  <c r="Y61" i="1"/>
  <c r="X62" i="1"/>
  <c r="Y62" i="1"/>
  <c r="X63" i="1"/>
  <c r="Y63" i="1"/>
  <c r="X64" i="1"/>
  <c r="Y64" i="1"/>
  <c r="X65" i="1"/>
  <c r="Y65" i="1"/>
  <c r="X66" i="1"/>
  <c r="Y66" i="1"/>
  <c r="X67" i="1"/>
  <c r="Y67" i="1"/>
  <c r="X68" i="1"/>
  <c r="Y68" i="1"/>
  <c r="X69" i="1"/>
  <c r="Y69" i="1"/>
  <c r="X70" i="1"/>
  <c r="Y70" i="1"/>
  <c r="X71" i="1"/>
  <c r="Y71" i="1"/>
  <c r="X72" i="1"/>
  <c r="Y72" i="1"/>
  <c r="X73" i="1"/>
  <c r="Y73" i="1"/>
  <c r="X74" i="1"/>
  <c r="Y74" i="1"/>
  <c r="X75" i="1"/>
  <c r="Y75" i="1"/>
  <c r="X76" i="1"/>
  <c r="Y76" i="1"/>
  <c r="X77" i="1"/>
  <c r="Y77" i="1"/>
  <c r="X78" i="1"/>
  <c r="Y78" i="1"/>
  <c r="X79" i="1"/>
  <c r="Y79" i="1"/>
  <c r="X80" i="1"/>
  <c r="Y80" i="1"/>
  <c r="X81" i="1"/>
  <c r="Y81" i="1"/>
  <c r="X82" i="1"/>
  <c r="Y82" i="1"/>
  <c r="X83" i="1"/>
  <c r="Y83" i="1"/>
  <c r="X84" i="1"/>
  <c r="Y84" i="1"/>
  <c r="X85" i="1"/>
  <c r="Y85" i="1"/>
  <c r="X86" i="1"/>
  <c r="Y86" i="1"/>
  <c r="X87" i="1"/>
  <c r="Y87" i="1"/>
  <c r="X88" i="1"/>
  <c r="Y88" i="1"/>
  <c r="X89" i="1"/>
  <c r="Y89" i="1"/>
  <c r="X90" i="1"/>
  <c r="Y90" i="1"/>
  <c r="X91" i="1"/>
  <c r="Y91" i="1"/>
  <c r="X92" i="1"/>
  <c r="Y92" i="1"/>
  <c r="X93" i="1"/>
  <c r="Y93" i="1"/>
  <c r="X94" i="1"/>
  <c r="Y94" i="1"/>
  <c r="X95" i="1"/>
  <c r="Y95" i="1"/>
  <c r="X96" i="1"/>
  <c r="Y96" i="1"/>
  <c r="X97" i="1"/>
  <c r="Y97" i="1"/>
  <c r="X98" i="1"/>
  <c r="Y98" i="1"/>
  <c r="X99" i="1"/>
  <c r="Y99" i="1"/>
  <c r="X100" i="1"/>
  <c r="Y100" i="1"/>
  <c r="X101" i="1"/>
  <c r="Y101" i="1"/>
  <c r="X102" i="1"/>
  <c r="Y102" i="1"/>
  <c r="X103" i="1"/>
  <c r="Y103" i="1"/>
  <c r="X104" i="1"/>
  <c r="Y104" i="1"/>
  <c r="X105" i="1"/>
  <c r="Y105" i="1"/>
  <c r="X106" i="1"/>
  <c r="Y106" i="1"/>
  <c r="X107" i="1"/>
  <c r="Y107" i="1"/>
  <c r="X108" i="1"/>
  <c r="Y108" i="1"/>
  <c r="X109" i="1"/>
  <c r="Y109" i="1"/>
  <c r="X110" i="1"/>
  <c r="Y110" i="1"/>
  <c r="X111" i="1"/>
  <c r="Y111" i="1"/>
  <c r="X112" i="1"/>
  <c r="Y112" i="1"/>
  <c r="X113" i="1"/>
  <c r="Y113" i="1"/>
  <c r="X114" i="1"/>
  <c r="Y114" i="1"/>
  <c r="X115" i="1"/>
  <c r="Y115" i="1"/>
  <c r="X116" i="1"/>
  <c r="Y116" i="1"/>
  <c r="X117" i="1"/>
  <c r="Y117" i="1"/>
  <c r="X118" i="1"/>
  <c r="Y118" i="1"/>
  <c r="X119" i="1"/>
  <c r="Y119" i="1"/>
  <c r="X120" i="1"/>
  <c r="Y120" i="1"/>
  <c r="X121" i="1"/>
  <c r="Y121" i="1"/>
  <c r="X122" i="1"/>
  <c r="Y122" i="1"/>
  <c r="X123" i="1"/>
  <c r="Y123" i="1"/>
  <c r="X124" i="1"/>
  <c r="Y124" i="1"/>
  <c r="X125" i="1"/>
  <c r="Y125" i="1"/>
  <c r="X126" i="1"/>
  <c r="Y126" i="1"/>
  <c r="X127" i="1"/>
  <c r="Y127" i="1"/>
  <c r="X128" i="1"/>
  <c r="Y128" i="1"/>
  <c r="X129" i="1"/>
  <c r="Y129" i="1"/>
  <c r="X130" i="1"/>
  <c r="Y130" i="1"/>
  <c r="X131" i="1"/>
  <c r="Y131" i="1"/>
  <c r="X132" i="1"/>
  <c r="Y132" i="1"/>
  <c r="X133" i="1"/>
  <c r="Y133" i="1"/>
  <c r="X134" i="1"/>
  <c r="Y134" i="1"/>
  <c r="X135" i="1"/>
  <c r="Y135" i="1"/>
  <c r="X136" i="1"/>
  <c r="Y136" i="1"/>
  <c r="X137" i="1"/>
  <c r="Y137" i="1"/>
  <c r="X138" i="1"/>
  <c r="Y138" i="1"/>
  <c r="X139" i="1"/>
  <c r="Y139" i="1"/>
  <c r="X140" i="1"/>
  <c r="Y140" i="1"/>
  <c r="X141" i="1"/>
  <c r="Y141" i="1"/>
  <c r="X142" i="1"/>
  <c r="Y142" i="1"/>
  <c r="X143" i="1"/>
  <c r="Y143" i="1"/>
  <c r="X144" i="1"/>
  <c r="Y144" i="1"/>
  <c r="X145" i="1"/>
  <c r="Y145" i="1"/>
  <c r="X146" i="1"/>
  <c r="Y146" i="1"/>
  <c r="X147" i="1"/>
  <c r="Y147" i="1"/>
  <c r="X148" i="1"/>
  <c r="Y148" i="1"/>
  <c r="X149" i="1"/>
  <c r="Y149" i="1"/>
  <c r="X150" i="1"/>
  <c r="Y150" i="1"/>
  <c r="X151" i="1"/>
  <c r="Y151" i="1"/>
  <c r="X152" i="1"/>
  <c r="Y152" i="1"/>
  <c r="X153" i="1"/>
  <c r="Y153" i="1"/>
  <c r="X154" i="1"/>
  <c r="Y154" i="1"/>
  <c r="X155" i="1"/>
  <c r="Y155" i="1"/>
  <c r="X156" i="1"/>
  <c r="Y156" i="1"/>
  <c r="X157" i="1"/>
  <c r="Y157" i="1"/>
  <c r="X158" i="1"/>
  <c r="Y158" i="1"/>
  <c r="X159" i="1"/>
  <c r="Y159" i="1"/>
  <c r="X160" i="1"/>
  <c r="Y160" i="1"/>
  <c r="X161" i="1"/>
  <c r="Y161" i="1"/>
  <c r="X162" i="1"/>
  <c r="Y162" i="1"/>
  <c r="X163" i="1"/>
  <c r="Y163" i="1"/>
  <c r="X164" i="1"/>
  <c r="Y164" i="1"/>
  <c r="X165" i="1"/>
  <c r="Y165" i="1"/>
  <c r="X166" i="1"/>
  <c r="Y166" i="1"/>
  <c r="X167" i="1"/>
  <c r="Y167" i="1"/>
  <c r="X168" i="1"/>
  <c r="Y168" i="1"/>
  <c r="X169" i="1"/>
  <c r="Y169" i="1"/>
  <c r="X170" i="1"/>
  <c r="Y170" i="1"/>
  <c r="X171" i="1"/>
  <c r="Y171" i="1"/>
  <c r="X172" i="1"/>
  <c r="Y172" i="1"/>
  <c r="X173" i="1"/>
  <c r="Y173" i="1"/>
  <c r="X174" i="1"/>
  <c r="Y174" i="1"/>
  <c r="X175" i="1"/>
  <c r="Y175" i="1"/>
  <c r="X176" i="1"/>
  <c r="Y176" i="1"/>
  <c r="X177" i="1"/>
  <c r="Y177" i="1"/>
  <c r="X178" i="1"/>
  <c r="Y178" i="1"/>
  <c r="X179" i="1"/>
  <c r="Y179" i="1"/>
  <c r="X180" i="1"/>
  <c r="Y180" i="1"/>
  <c r="X181" i="1"/>
  <c r="Y181" i="1"/>
  <c r="X182" i="1"/>
  <c r="Y182" i="1"/>
  <c r="X183" i="1"/>
  <c r="Y183" i="1"/>
  <c r="X184" i="1"/>
  <c r="Y184" i="1"/>
  <c r="X185" i="1"/>
  <c r="Y185" i="1"/>
  <c r="X186" i="1"/>
  <c r="Y186" i="1"/>
  <c r="X187" i="1"/>
  <c r="Y187" i="1"/>
  <c r="X188" i="1"/>
  <c r="Y188" i="1"/>
  <c r="X189" i="1"/>
  <c r="Y189" i="1"/>
  <c r="X190" i="1"/>
  <c r="Y190" i="1"/>
  <c r="X191" i="1"/>
  <c r="Y191" i="1"/>
  <c r="X192" i="1"/>
  <c r="Y192" i="1"/>
  <c r="X193" i="1"/>
  <c r="Y193" i="1"/>
  <c r="X194" i="1"/>
  <c r="Y194" i="1"/>
  <c r="X195" i="1"/>
  <c r="Y195" i="1"/>
  <c r="X196" i="1"/>
  <c r="Y196" i="1"/>
  <c r="X197" i="1"/>
  <c r="Y197" i="1"/>
  <c r="X198" i="1"/>
  <c r="Y198" i="1"/>
  <c r="X199" i="1"/>
  <c r="Y199" i="1"/>
  <c r="X200" i="1"/>
  <c r="Y200" i="1"/>
  <c r="X201" i="1"/>
  <c r="Y201" i="1"/>
  <c r="X202" i="1"/>
  <c r="Y202" i="1"/>
  <c r="X203" i="1"/>
  <c r="Y203" i="1"/>
  <c r="X204" i="1"/>
  <c r="Y204" i="1"/>
  <c r="X205" i="1"/>
  <c r="Y205" i="1"/>
  <c r="X206" i="1"/>
  <c r="Y206" i="1"/>
  <c r="X207" i="1"/>
  <c r="Y207" i="1"/>
  <c r="X208" i="1"/>
  <c r="Y208" i="1"/>
  <c r="X209" i="1"/>
  <c r="Y209" i="1"/>
  <c r="X210" i="1"/>
  <c r="Y210" i="1"/>
  <c r="X211" i="1"/>
  <c r="Y211" i="1"/>
  <c r="X212" i="1"/>
  <c r="Y212" i="1"/>
  <c r="X213" i="1"/>
  <c r="Y213" i="1"/>
  <c r="X214" i="1"/>
  <c r="Y214" i="1"/>
  <c r="X215" i="1"/>
  <c r="Y215" i="1"/>
  <c r="X216" i="1"/>
  <c r="Y216" i="1"/>
  <c r="X217" i="1"/>
  <c r="Y217" i="1"/>
  <c r="X218" i="1"/>
  <c r="Y218" i="1"/>
  <c r="X219" i="1"/>
  <c r="Y219" i="1"/>
  <c r="X220" i="1"/>
  <c r="Y220" i="1"/>
  <c r="X221" i="1"/>
  <c r="Y221" i="1"/>
  <c r="X222" i="1"/>
  <c r="Y222" i="1"/>
  <c r="X223" i="1"/>
  <c r="Y223" i="1"/>
  <c r="X224" i="1"/>
  <c r="Y224" i="1"/>
  <c r="X225" i="1"/>
  <c r="Y225" i="1"/>
  <c r="X226" i="1"/>
  <c r="Y226" i="1"/>
  <c r="X227" i="1"/>
  <c r="Y227" i="1"/>
  <c r="X228" i="1"/>
  <c r="Y228" i="1"/>
  <c r="X229" i="1"/>
  <c r="Y229" i="1"/>
  <c r="X230" i="1"/>
  <c r="Y230" i="1"/>
  <c r="X231" i="1"/>
  <c r="Y231" i="1"/>
  <c r="X232" i="1"/>
  <c r="Y232" i="1"/>
  <c r="X233" i="1"/>
  <c r="Y233" i="1"/>
  <c r="X234" i="1"/>
  <c r="Y234" i="1"/>
  <c r="X235" i="1"/>
  <c r="Y235" i="1"/>
  <c r="X236" i="1"/>
  <c r="Y236" i="1"/>
  <c r="X237" i="1"/>
  <c r="Y237" i="1"/>
  <c r="X238" i="1"/>
  <c r="Y238" i="1"/>
  <c r="X239" i="1"/>
  <c r="Y239" i="1"/>
  <c r="X240" i="1"/>
  <c r="Y240" i="1"/>
  <c r="X241" i="1"/>
  <c r="Y241" i="1"/>
  <c r="X242" i="1"/>
  <c r="Y242" i="1"/>
  <c r="X243" i="1"/>
  <c r="Y243" i="1"/>
  <c r="X244" i="1"/>
  <c r="Y244" i="1"/>
  <c r="X245" i="1"/>
  <c r="Y245" i="1"/>
  <c r="X246" i="1"/>
  <c r="Y246" i="1"/>
  <c r="X247" i="1"/>
  <c r="Y247" i="1"/>
  <c r="X248" i="1"/>
  <c r="Y248" i="1"/>
  <c r="X249" i="1"/>
  <c r="Y249" i="1"/>
  <c r="X250" i="1"/>
  <c r="Y250" i="1"/>
  <c r="X251" i="1"/>
  <c r="Y251" i="1"/>
  <c r="X252" i="1"/>
  <c r="Y252" i="1"/>
  <c r="X253" i="1"/>
  <c r="Y253" i="1"/>
  <c r="X254" i="1"/>
  <c r="Y254" i="1"/>
  <c r="X255" i="1"/>
  <c r="Y255" i="1"/>
  <c r="X256" i="1"/>
  <c r="Y256" i="1"/>
  <c r="X257" i="1"/>
  <c r="Y257" i="1"/>
  <c r="X258" i="1"/>
  <c r="Y258" i="1"/>
  <c r="X259" i="1"/>
  <c r="Y259" i="1"/>
  <c r="X260" i="1"/>
  <c r="Y260" i="1"/>
  <c r="X261" i="1"/>
  <c r="Y261" i="1"/>
  <c r="X262" i="1"/>
  <c r="Y262" i="1"/>
  <c r="X263" i="1"/>
  <c r="Y263" i="1"/>
  <c r="X264" i="1"/>
  <c r="Y264" i="1"/>
  <c r="X265" i="1"/>
  <c r="Y265" i="1"/>
  <c r="X266" i="1"/>
  <c r="Y266" i="1"/>
  <c r="X267" i="1"/>
  <c r="Y267" i="1"/>
  <c r="X268" i="1"/>
  <c r="Y268" i="1"/>
  <c r="X269" i="1"/>
  <c r="Y269" i="1"/>
  <c r="X270" i="1"/>
  <c r="Y270" i="1"/>
  <c r="X271" i="1"/>
  <c r="Y271" i="1"/>
  <c r="X272" i="1"/>
  <c r="Y272" i="1"/>
  <c r="X273" i="1"/>
  <c r="Y273" i="1"/>
  <c r="X274" i="1"/>
  <c r="Y274" i="1"/>
  <c r="X275" i="1"/>
  <c r="Y275" i="1"/>
  <c r="X276" i="1"/>
  <c r="Y276" i="1"/>
  <c r="X277" i="1"/>
  <c r="Y277" i="1"/>
  <c r="X278" i="1"/>
  <c r="Y278" i="1"/>
  <c r="X279" i="1"/>
  <c r="Y279" i="1"/>
  <c r="X280" i="1"/>
  <c r="Y280" i="1"/>
  <c r="X281" i="1"/>
  <c r="Y281" i="1"/>
  <c r="X282" i="1"/>
  <c r="Y282" i="1"/>
  <c r="X283" i="1"/>
  <c r="Y283" i="1"/>
  <c r="X284" i="1"/>
  <c r="Y284" i="1"/>
  <c r="X285" i="1"/>
  <c r="Y285" i="1"/>
  <c r="X286" i="1"/>
  <c r="Y286" i="1"/>
  <c r="X287" i="1"/>
  <c r="Y287" i="1"/>
  <c r="X288" i="1"/>
  <c r="Y288" i="1"/>
  <c r="X289" i="1"/>
  <c r="Y289" i="1"/>
  <c r="X290" i="1"/>
  <c r="Y290" i="1"/>
  <c r="X291" i="1"/>
  <c r="Y291" i="1"/>
  <c r="X292" i="1"/>
  <c r="Y292" i="1"/>
  <c r="X293" i="1"/>
  <c r="Y293" i="1"/>
  <c r="X294" i="1"/>
  <c r="Y294" i="1"/>
  <c r="X295" i="1"/>
  <c r="Y295" i="1"/>
  <c r="X296" i="1"/>
  <c r="Y296" i="1"/>
  <c r="X297" i="1"/>
  <c r="Y297" i="1"/>
  <c r="X298" i="1"/>
  <c r="Y298" i="1"/>
  <c r="X299" i="1"/>
  <c r="Y299" i="1"/>
  <c r="X300" i="1"/>
  <c r="Y300" i="1"/>
  <c r="X301" i="1"/>
  <c r="Y301" i="1"/>
  <c r="X302" i="1"/>
  <c r="Y302" i="1"/>
  <c r="X303" i="1"/>
  <c r="Y303" i="1"/>
  <c r="X304" i="1"/>
  <c r="Y304" i="1"/>
  <c r="X305" i="1"/>
  <c r="Y305" i="1"/>
  <c r="X306" i="1"/>
  <c r="Y306" i="1"/>
  <c r="X307" i="1"/>
  <c r="Y307" i="1"/>
  <c r="X308" i="1"/>
  <c r="Y308" i="1"/>
  <c r="X309" i="1"/>
  <c r="Y309" i="1"/>
  <c r="X310" i="1"/>
  <c r="Y310" i="1"/>
  <c r="X311" i="1"/>
  <c r="Y311" i="1"/>
  <c r="X312" i="1"/>
  <c r="Y312" i="1"/>
  <c r="X313" i="1"/>
  <c r="Y313" i="1"/>
  <c r="X314" i="1"/>
  <c r="Y314" i="1"/>
  <c r="X315" i="1"/>
  <c r="Y315" i="1"/>
  <c r="X316" i="1"/>
  <c r="Y316" i="1"/>
  <c r="X317" i="1"/>
  <c r="Y317" i="1"/>
  <c r="X318" i="1"/>
  <c r="Y318" i="1"/>
  <c r="X319" i="1"/>
  <c r="Y319" i="1"/>
  <c r="X320" i="1"/>
  <c r="Y320" i="1"/>
  <c r="X321" i="1"/>
  <c r="Y321" i="1"/>
  <c r="X322" i="1"/>
  <c r="Y322" i="1"/>
  <c r="X323" i="1"/>
  <c r="Y323" i="1"/>
  <c r="X324" i="1"/>
  <c r="Y324" i="1"/>
  <c r="X325" i="1"/>
  <c r="Y325" i="1"/>
  <c r="X326" i="1"/>
  <c r="Y326" i="1"/>
  <c r="X327" i="1"/>
  <c r="Y327" i="1"/>
  <c r="X328" i="1"/>
  <c r="Y328" i="1"/>
  <c r="X329" i="1"/>
  <c r="Y329" i="1"/>
  <c r="X330" i="1"/>
  <c r="Y330" i="1"/>
  <c r="X331" i="1"/>
  <c r="Y331" i="1"/>
  <c r="X332" i="1"/>
  <c r="Y332" i="1"/>
  <c r="X333" i="1"/>
  <c r="Y333" i="1"/>
  <c r="X334" i="1"/>
  <c r="Y334" i="1"/>
  <c r="X335" i="1"/>
  <c r="Y335" i="1"/>
  <c r="X336" i="1"/>
  <c r="Y336" i="1"/>
  <c r="X337" i="1"/>
  <c r="Y337" i="1"/>
  <c r="X338" i="1"/>
  <c r="Y338" i="1"/>
  <c r="X339" i="1"/>
  <c r="Y339" i="1"/>
  <c r="X340" i="1"/>
  <c r="Y340" i="1"/>
  <c r="X341" i="1"/>
  <c r="Y341" i="1"/>
  <c r="X342" i="1"/>
  <c r="Y342" i="1"/>
  <c r="X343" i="1"/>
  <c r="Y343" i="1"/>
  <c r="X344" i="1"/>
  <c r="Y344" i="1"/>
  <c r="X345" i="1"/>
  <c r="Y345" i="1"/>
  <c r="X346" i="1"/>
  <c r="Y346" i="1"/>
  <c r="X347" i="1"/>
  <c r="Y347" i="1"/>
  <c r="X348" i="1"/>
  <c r="Y348" i="1"/>
  <c r="X349" i="1"/>
  <c r="Y349" i="1"/>
  <c r="X350" i="1"/>
  <c r="Y350" i="1"/>
  <c r="X351" i="1"/>
  <c r="Y351" i="1"/>
  <c r="X352" i="1"/>
  <c r="Y352" i="1"/>
  <c r="X353" i="1"/>
  <c r="Y353" i="1"/>
  <c r="X354" i="1"/>
  <c r="Y354" i="1"/>
  <c r="X355" i="1"/>
  <c r="Y355" i="1"/>
  <c r="X356" i="1"/>
  <c r="Y356" i="1"/>
  <c r="X357" i="1"/>
  <c r="Y357" i="1"/>
  <c r="X358" i="1"/>
  <c r="Y358" i="1"/>
  <c r="X359" i="1"/>
  <c r="Y359" i="1"/>
  <c r="X360" i="1"/>
  <c r="Y360" i="1"/>
  <c r="X361" i="1"/>
  <c r="Y361" i="1"/>
  <c r="X362" i="1"/>
  <c r="Y362" i="1"/>
  <c r="X363" i="1"/>
  <c r="Y363" i="1"/>
  <c r="X364" i="1"/>
  <c r="Y364" i="1"/>
  <c r="X365" i="1"/>
  <c r="Y365" i="1"/>
  <c r="X366" i="1"/>
  <c r="Y366" i="1"/>
  <c r="X367" i="1"/>
  <c r="Y367" i="1"/>
  <c r="X368" i="1"/>
  <c r="Y368" i="1"/>
  <c r="Z18" i="1"/>
  <c r="Z259" i="1"/>
  <c r="Z323" i="1"/>
  <c r="Z368" i="1"/>
  <c r="BA368" i="1"/>
  <c r="BD368" i="1"/>
  <c r="BA367" i="1"/>
  <c r="BD367" i="1"/>
  <c r="BA366" i="1"/>
  <c r="BD366" i="1"/>
  <c r="BA365" i="1"/>
  <c r="BD365" i="1"/>
  <c r="BA364" i="1"/>
  <c r="BD364" i="1"/>
  <c r="BA363" i="1"/>
  <c r="BD363" i="1"/>
  <c r="BA362" i="1"/>
  <c r="BD362" i="1"/>
  <c r="BA361" i="1"/>
  <c r="BD361" i="1"/>
  <c r="BA360" i="1"/>
  <c r="BD360" i="1"/>
  <c r="BA359" i="1"/>
  <c r="BD359" i="1"/>
  <c r="BA358" i="1"/>
  <c r="BD358" i="1"/>
  <c r="BA357" i="1"/>
  <c r="BD357" i="1"/>
  <c r="BA356" i="1"/>
  <c r="BD356" i="1"/>
  <c r="BA355" i="1"/>
  <c r="BD355" i="1"/>
  <c r="BA354" i="1"/>
  <c r="BD354" i="1"/>
  <c r="BA353" i="1"/>
  <c r="BD353" i="1"/>
  <c r="BA352" i="1"/>
  <c r="BD352" i="1"/>
  <c r="BA351" i="1"/>
  <c r="BD351" i="1"/>
  <c r="BA350" i="1"/>
  <c r="BD350" i="1"/>
  <c r="BA349" i="1"/>
  <c r="BD349" i="1"/>
  <c r="BA348" i="1"/>
  <c r="BD348" i="1"/>
  <c r="BA347" i="1"/>
  <c r="BD347" i="1"/>
  <c r="BA346" i="1"/>
  <c r="BD346" i="1"/>
  <c r="BA345" i="1"/>
  <c r="BD345" i="1"/>
  <c r="BA344" i="1"/>
  <c r="BD344" i="1"/>
  <c r="BA343" i="1"/>
  <c r="BD343" i="1"/>
  <c r="BA342" i="1"/>
  <c r="BD342" i="1"/>
  <c r="BA341" i="1"/>
  <c r="BD341" i="1"/>
  <c r="BA340" i="1"/>
  <c r="BD340" i="1"/>
  <c r="BA339" i="1"/>
  <c r="BD339" i="1"/>
  <c r="BA338" i="1"/>
  <c r="BD338" i="1"/>
  <c r="BA337" i="1"/>
  <c r="BD337" i="1"/>
  <c r="BA336" i="1"/>
  <c r="BD336" i="1"/>
  <c r="BA335" i="1"/>
  <c r="BD335" i="1"/>
  <c r="BA334" i="1"/>
  <c r="BD334" i="1"/>
  <c r="BA333" i="1"/>
  <c r="BD333" i="1"/>
  <c r="BA332" i="1"/>
  <c r="BD332" i="1"/>
  <c r="BA331" i="1"/>
  <c r="BD331" i="1"/>
  <c r="BA330" i="1"/>
  <c r="BD330" i="1"/>
  <c r="BA329" i="1"/>
  <c r="BD329" i="1"/>
  <c r="BA328" i="1"/>
  <c r="BD328" i="1"/>
  <c r="BA327" i="1"/>
  <c r="BD327" i="1"/>
  <c r="BA326" i="1"/>
  <c r="BD326" i="1"/>
  <c r="BA325" i="1"/>
  <c r="BD325" i="1"/>
  <c r="BA324" i="1"/>
  <c r="BD324" i="1"/>
  <c r="BA323" i="1"/>
  <c r="BD323" i="1"/>
  <c r="BA322" i="1"/>
  <c r="BD322" i="1"/>
  <c r="BA321" i="1"/>
  <c r="BD321" i="1"/>
  <c r="BA320" i="1"/>
  <c r="BD320" i="1"/>
  <c r="BA319" i="1"/>
  <c r="BD319" i="1"/>
  <c r="BA318" i="1"/>
  <c r="BD318" i="1"/>
  <c r="BA317" i="1"/>
  <c r="BD317" i="1"/>
  <c r="BA316" i="1"/>
  <c r="BD316" i="1"/>
  <c r="BA315" i="1"/>
  <c r="BD315" i="1"/>
  <c r="BA314" i="1"/>
  <c r="BD314" i="1"/>
  <c r="BA313" i="1"/>
  <c r="BD313" i="1"/>
  <c r="BA312" i="1"/>
  <c r="BD312" i="1"/>
  <c r="BA311" i="1"/>
  <c r="BD311" i="1"/>
  <c r="BA310" i="1"/>
  <c r="BD310" i="1"/>
  <c r="BA309" i="1"/>
  <c r="BD309" i="1"/>
  <c r="BA308" i="1"/>
  <c r="BD308" i="1"/>
  <c r="BA307" i="1"/>
  <c r="BD307" i="1"/>
  <c r="BA306" i="1"/>
  <c r="BD306" i="1"/>
  <c r="BA305" i="1"/>
  <c r="BD305" i="1"/>
  <c r="BA304" i="1"/>
  <c r="BD304" i="1"/>
  <c r="BA303" i="1"/>
  <c r="BD303" i="1"/>
  <c r="BA302" i="1"/>
  <c r="BD302" i="1"/>
  <c r="BA301" i="1"/>
  <c r="BD301" i="1"/>
  <c r="BA300" i="1"/>
  <c r="BD300" i="1"/>
  <c r="BA299" i="1"/>
  <c r="BD299" i="1"/>
  <c r="BA298" i="1"/>
  <c r="BD298" i="1"/>
  <c r="BA297" i="1"/>
  <c r="BD297" i="1"/>
  <c r="BA296" i="1"/>
  <c r="BD296" i="1"/>
  <c r="BA295" i="1"/>
  <c r="BD295" i="1"/>
  <c r="BA294" i="1"/>
  <c r="BD294" i="1"/>
  <c r="BA293" i="1"/>
  <c r="BD293" i="1"/>
  <c r="BA292" i="1"/>
  <c r="BD292" i="1"/>
  <c r="BA291" i="1"/>
  <c r="BD291" i="1"/>
  <c r="BA290" i="1"/>
  <c r="BD290" i="1"/>
  <c r="BA289" i="1"/>
  <c r="BD289" i="1"/>
  <c r="BA288" i="1"/>
  <c r="BD288" i="1"/>
  <c r="BA287" i="1"/>
  <c r="BD287" i="1"/>
  <c r="BA286" i="1"/>
  <c r="BD286" i="1"/>
  <c r="BA285" i="1"/>
  <c r="BD285" i="1"/>
  <c r="BA284" i="1"/>
  <c r="BD284" i="1"/>
  <c r="BC284" i="1"/>
  <c r="BF284" i="1"/>
  <c r="BA283" i="1"/>
  <c r="BD283" i="1"/>
  <c r="BC283" i="1"/>
  <c r="BF283" i="1"/>
  <c r="BA282" i="1"/>
  <c r="BD282" i="1"/>
  <c r="BC282" i="1"/>
  <c r="BF282" i="1"/>
  <c r="BA281" i="1"/>
  <c r="BD281" i="1"/>
  <c r="BC281" i="1"/>
  <c r="BF281" i="1"/>
  <c r="BA280" i="1"/>
  <c r="BD280" i="1"/>
  <c r="BC280" i="1"/>
  <c r="BF280" i="1"/>
  <c r="BA279" i="1"/>
  <c r="BD279" i="1"/>
  <c r="BC279" i="1"/>
  <c r="BF279" i="1"/>
  <c r="BA278" i="1"/>
  <c r="BD278" i="1"/>
  <c r="BC278" i="1"/>
  <c r="BF278" i="1"/>
  <c r="BA277" i="1"/>
  <c r="BD277" i="1"/>
  <c r="BC277" i="1"/>
  <c r="BF277" i="1"/>
  <c r="BA276" i="1"/>
  <c r="BD276" i="1"/>
  <c r="BC276" i="1"/>
  <c r="BF276" i="1"/>
  <c r="BA275" i="1"/>
  <c r="BD275" i="1"/>
  <c r="BC275" i="1"/>
  <c r="BF275" i="1"/>
  <c r="BA274" i="1"/>
  <c r="BD274" i="1"/>
  <c r="BC274" i="1"/>
  <c r="BF274" i="1"/>
  <c r="BA273" i="1"/>
  <c r="BD273" i="1"/>
  <c r="BC273" i="1"/>
  <c r="BF273" i="1"/>
  <c r="BA272" i="1"/>
  <c r="BD272" i="1"/>
  <c r="BC272" i="1"/>
  <c r="BF272" i="1"/>
  <c r="BA271" i="1"/>
  <c r="BD271" i="1"/>
  <c r="BC271" i="1"/>
  <c r="BF271" i="1"/>
  <c r="BA270" i="1"/>
  <c r="BD270" i="1"/>
  <c r="BC270" i="1"/>
  <c r="BF270" i="1"/>
  <c r="BA269" i="1"/>
  <c r="BD269" i="1"/>
  <c r="BC269" i="1"/>
  <c r="BF269" i="1"/>
  <c r="BA268" i="1"/>
  <c r="BD268" i="1"/>
  <c r="BC268" i="1"/>
  <c r="BF268" i="1"/>
  <c r="BA267" i="1"/>
  <c r="BD267" i="1"/>
  <c r="BC267" i="1"/>
  <c r="BF267" i="1"/>
  <c r="BA266" i="1"/>
  <c r="BD266" i="1"/>
  <c r="BC266" i="1"/>
  <c r="BF266" i="1"/>
  <c r="BA265" i="1"/>
  <c r="BD265" i="1"/>
  <c r="BC265" i="1"/>
  <c r="BF265" i="1"/>
  <c r="BA264" i="1"/>
  <c r="BD264" i="1"/>
  <c r="BC264" i="1"/>
  <c r="BF264" i="1"/>
  <c r="BA263" i="1"/>
  <c r="BD263" i="1"/>
  <c r="BC263" i="1"/>
  <c r="BF263" i="1"/>
  <c r="BA262" i="1"/>
  <c r="BD262" i="1"/>
  <c r="BC262" i="1"/>
  <c r="BF262" i="1"/>
  <c r="BA261" i="1"/>
  <c r="BD261" i="1"/>
  <c r="BC261" i="1"/>
  <c r="BF261" i="1"/>
  <c r="BA260" i="1"/>
  <c r="BD260" i="1"/>
  <c r="BC260" i="1"/>
  <c r="BF260" i="1"/>
  <c r="BA259" i="1"/>
  <c r="BD259" i="1"/>
  <c r="BC259" i="1"/>
  <c r="BF259" i="1"/>
  <c r="BA258" i="1"/>
  <c r="BD258" i="1"/>
  <c r="BC258" i="1"/>
  <c r="BF258" i="1"/>
  <c r="BA257" i="1"/>
  <c r="BD257" i="1"/>
  <c r="BC257" i="1"/>
  <c r="BF257" i="1"/>
  <c r="BA256" i="1"/>
  <c r="BD256" i="1"/>
  <c r="BC256" i="1"/>
  <c r="BF256" i="1"/>
  <c r="BA255" i="1"/>
  <c r="BD255" i="1"/>
  <c r="BC255" i="1"/>
  <c r="BF255" i="1"/>
  <c r="BA254" i="1"/>
  <c r="BD254" i="1"/>
  <c r="BC254" i="1"/>
  <c r="BF254" i="1"/>
  <c r="BA253" i="1"/>
  <c r="BD253" i="1"/>
  <c r="BC253" i="1"/>
  <c r="BF253" i="1"/>
  <c r="BA252" i="1"/>
  <c r="BD252" i="1"/>
  <c r="BC252" i="1"/>
  <c r="BF252" i="1"/>
  <c r="BA251" i="1"/>
  <c r="BD251" i="1"/>
  <c r="BC251" i="1"/>
  <c r="BF251" i="1"/>
  <c r="BA250" i="1"/>
  <c r="BD250" i="1"/>
  <c r="BC250" i="1"/>
  <c r="BF250" i="1"/>
  <c r="BA249" i="1"/>
  <c r="BD249" i="1"/>
  <c r="BC249" i="1"/>
  <c r="BF249" i="1"/>
  <c r="BA248" i="1"/>
  <c r="BD248" i="1"/>
  <c r="BC248" i="1"/>
  <c r="BF248" i="1"/>
  <c r="BA247" i="1"/>
  <c r="BD247" i="1"/>
  <c r="BC247" i="1"/>
  <c r="BF247" i="1"/>
  <c r="BA246" i="1"/>
  <c r="BD246" i="1"/>
  <c r="BC246" i="1"/>
  <c r="BF246" i="1"/>
  <c r="BA245" i="1"/>
  <c r="BD245" i="1"/>
  <c r="BC245" i="1"/>
  <c r="BF245" i="1"/>
  <c r="BA244" i="1"/>
  <c r="BD244" i="1"/>
  <c r="BC244" i="1"/>
  <c r="BF244" i="1"/>
  <c r="BA243" i="1"/>
  <c r="BD243" i="1"/>
  <c r="BC243" i="1"/>
  <c r="BF243" i="1"/>
  <c r="BA242" i="1"/>
  <c r="BD242" i="1"/>
  <c r="BC242" i="1"/>
  <c r="BF242" i="1"/>
  <c r="BA241" i="1"/>
  <c r="BD241" i="1"/>
  <c r="BC241" i="1"/>
  <c r="BF241" i="1"/>
  <c r="BA240" i="1"/>
  <c r="BD240" i="1"/>
  <c r="BC240" i="1"/>
  <c r="BF240" i="1"/>
  <c r="BA239" i="1"/>
  <c r="BD239" i="1"/>
  <c r="BC239" i="1"/>
  <c r="BF239" i="1"/>
  <c r="BA238" i="1"/>
  <c r="BD238" i="1"/>
  <c r="BC238" i="1"/>
  <c r="BF238" i="1"/>
  <c r="BA237" i="1"/>
  <c r="BD237" i="1"/>
  <c r="BC237" i="1"/>
  <c r="BF237" i="1"/>
  <c r="BA236" i="1"/>
  <c r="BD236" i="1"/>
  <c r="BC236" i="1"/>
  <c r="BF236" i="1"/>
  <c r="BA235" i="1"/>
  <c r="BD235" i="1"/>
  <c r="BC235" i="1"/>
  <c r="BF235" i="1"/>
  <c r="BA234" i="1"/>
  <c r="BD234" i="1"/>
  <c r="BC234" i="1"/>
  <c r="BF234" i="1"/>
  <c r="BA233" i="1"/>
  <c r="BD233" i="1"/>
  <c r="BC233" i="1"/>
  <c r="BF233" i="1"/>
  <c r="BA232" i="1"/>
  <c r="BD232" i="1"/>
  <c r="BC232" i="1"/>
  <c r="BF232" i="1"/>
  <c r="BA231" i="1"/>
  <c r="BD231" i="1"/>
  <c r="BC231" i="1"/>
  <c r="BF231" i="1"/>
  <c r="BA230" i="1"/>
  <c r="BD230" i="1"/>
  <c r="BC230" i="1"/>
  <c r="BF230" i="1"/>
  <c r="BA229" i="1"/>
  <c r="BD229" i="1"/>
  <c r="BC229" i="1"/>
  <c r="BF229" i="1"/>
  <c r="BA228" i="1"/>
  <c r="BD228" i="1"/>
  <c r="BC228" i="1"/>
  <c r="BF228" i="1"/>
  <c r="BA227" i="1"/>
  <c r="BD227" i="1"/>
  <c r="BC227" i="1"/>
  <c r="BF227" i="1"/>
  <c r="BA226" i="1"/>
  <c r="BD226" i="1"/>
  <c r="BC226" i="1"/>
  <c r="BF226" i="1"/>
  <c r="BA225" i="1"/>
  <c r="BD225" i="1"/>
  <c r="BC225" i="1"/>
  <c r="BF225" i="1"/>
  <c r="BA224" i="1"/>
  <c r="BD224" i="1"/>
  <c r="BC224" i="1"/>
  <c r="BF224" i="1"/>
  <c r="BA223" i="1"/>
  <c r="BD223" i="1"/>
  <c r="BC223" i="1"/>
  <c r="BF223" i="1"/>
  <c r="BA222" i="1"/>
  <c r="BD222" i="1"/>
  <c r="BC222" i="1"/>
  <c r="BF222" i="1"/>
  <c r="BA221" i="1"/>
  <c r="BD221" i="1"/>
  <c r="BC221" i="1"/>
  <c r="BF221" i="1"/>
  <c r="BA220" i="1"/>
  <c r="BD220" i="1"/>
  <c r="BC220" i="1"/>
  <c r="BF220" i="1"/>
  <c r="BA219" i="1"/>
  <c r="BD219" i="1"/>
  <c r="BC219" i="1"/>
  <c r="BF219" i="1"/>
  <c r="BA218" i="1"/>
  <c r="BD218" i="1"/>
  <c r="BC218" i="1"/>
  <c r="BF218" i="1"/>
  <c r="BA217" i="1"/>
  <c r="BD217" i="1"/>
  <c r="BC217" i="1"/>
  <c r="BF217" i="1"/>
  <c r="BA216" i="1"/>
  <c r="BD216" i="1"/>
  <c r="BC216" i="1"/>
  <c r="BF216" i="1"/>
  <c r="BA215" i="1"/>
  <c r="BD215" i="1"/>
  <c r="BC215" i="1"/>
  <c r="BF215" i="1"/>
  <c r="BA214" i="1"/>
  <c r="BD214" i="1"/>
  <c r="BC214" i="1"/>
  <c r="BF214" i="1"/>
  <c r="BA213" i="1"/>
  <c r="BD213" i="1"/>
  <c r="BC213" i="1"/>
  <c r="BF213" i="1"/>
  <c r="BA212" i="1"/>
  <c r="BD212" i="1"/>
  <c r="BC212" i="1"/>
  <c r="BF212" i="1"/>
  <c r="BA211" i="1"/>
  <c r="BD211" i="1"/>
  <c r="BC211" i="1"/>
  <c r="BF211" i="1"/>
  <c r="BA210" i="1"/>
  <c r="BD210" i="1"/>
  <c r="BC210" i="1"/>
  <c r="BF210" i="1"/>
  <c r="BA209" i="1"/>
  <c r="BD209" i="1"/>
  <c r="BC209" i="1"/>
  <c r="BF209" i="1"/>
  <c r="BA208" i="1"/>
  <c r="BD208" i="1"/>
  <c r="BC208" i="1"/>
  <c r="BF208" i="1"/>
  <c r="BA207" i="1"/>
  <c r="BD207" i="1"/>
  <c r="BC207" i="1"/>
  <c r="BF207" i="1"/>
  <c r="BA206" i="1"/>
  <c r="BD206" i="1"/>
  <c r="BC206" i="1"/>
  <c r="BF206" i="1"/>
  <c r="BA205" i="1"/>
  <c r="BD205" i="1"/>
  <c r="BC205" i="1"/>
  <c r="BF205" i="1"/>
  <c r="BA204" i="1"/>
  <c r="BD204" i="1"/>
  <c r="BC204" i="1"/>
  <c r="BF204" i="1"/>
  <c r="BA203" i="1"/>
  <c r="BD203" i="1"/>
  <c r="BC203" i="1"/>
  <c r="BF203" i="1"/>
  <c r="BA202" i="1"/>
  <c r="BD202" i="1"/>
  <c r="BC202" i="1"/>
  <c r="BF202" i="1"/>
  <c r="BA201" i="1"/>
  <c r="BD201" i="1"/>
  <c r="BC201" i="1"/>
  <c r="BF201" i="1"/>
  <c r="BA200" i="1"/>
  <c r="BD200" i="1"/>
  <c r="BC200" i="1"/>
  <c r="BF200" i="1"/>
  <c r="BA199" i="1"/>
  <c r="BD199" i="1"/>
  <c r="BC199" i="1"/>
  <c r="BF199" i="1"/>
  <c r="BA198" i="1"/>
  <c r="BD198" i="1"/>
  <c r="BC198" i="1"/>
  <c r="BF198" i="1"/>
  <c r="BA197" i="1"/>
  <c r="BD197" i="1"/>
  <c r="BC197" i="1"/>
  <c r="BF197" i="1"/>
  <c r="BA196" i="1"/>
  <c r="BD196" i="1"/>
  <c r="BC196" i="1"/>
  <c r="BF196" i="1"/>
  <c r="BA195" i="1"/>
  <c r="BD195" i="1"/>
  <c r="BC195" i="1"/>
  <c r="BF195" i="1"/>
  <c r="BA194" i="1"/>
  <c r="BD194" i="1"/>
  <c r="BC194" i="1"/>
  <c r="BF194" i="1"/>
  <c r="BA193" i="1"/>
  <c r="BD193" i="1"/>
  <c r="BC193" i="1"/>
  <c r="BF193" i="1"/>
  <c r="BA192" i="1"/>
  <c r="BD192" i="1"/>
  <c r="BC192" i="1"/>
  <c r="BF192" i="1"/>
  <c r="BA191" i="1"/>
  <c r="BD191" i="1"/>
  <c r="BC191" i="1"/>
  <c r="BF191" i="1"/>
  <c r="BA190" i="1"/>
  <c r="BD190" i="1"/>
  <c r="BC190" i="1"/>
  <c r="BF190" i="1"/>
  <c r="BA189" i="1"/>
  <c r="BD189" i="1"/>
  <c r="BC189" i="1"/>
  <c r="BF189" i="1"/>
  <c r="BA188" i="1"/>
  <c r="BD188" i="1"/>
  <c r="BC188" i="1"/>
  <c r="BF188" i="1"/>
  <c r="BA187" i="1"/>
  <c r="BD187" i="1"/>
  <c r="BC187" i="1"/>
  <c r="BF187" i="1"/>
  <c r="BA186" i="1"/>
  <c r="BD186" i="1"/>
  <c r="BC186" i="1"/>
  <c r="BF186" i="1"/>
  <c r="BA185" i="1"/>
  <c r="BD185" i="1"/>
  <c r="BC185" i="1"/>
  <c r="BF185" i="1"/>
  <c r="BA184" i="1"/>
  <c r="BD184" i="1"/>
  <c r="BC184" i="1"/>
  <c r="BF184" i="1"/>
  <c r="BA183" i="1"/>
  <c r="BD183" i="1"/>
  <c r="BC183" i="1"/>
  <c r="BF183" i="1"/>
  <c r="BA182" i="1"/>
  <c r="BD182" i="1"/>
  <c r="BC182" i="1"/>
  <c r="BF182" i="1"/>
  <c r="BA181" i="1"/>
  <c r="BD181" i="1"/>
  <c r="BC181" i="1"/>
  <c r="BF181" i="1"/>
  <c r="BA180" i="1"/>
  <c r="BD180" i="1"/>
  <c r="BC180" i="1"/>
  <c r="BF180" i="1"/>
  <c r="BA179" i="1"/>
  <c r="BD179" i="1"/>
  <c r="BC179" i="1"/>
  <c r="BF179" i="1"/>
  <c r="BA178" i="1"/>
  <c r="BD178" i="1"/>
  <c r="BC178" i="1"/>
  <c r="BF178" i="1"/>
  <c r="BA177" i="1"/>
  <c r="BD177" i="1"/>
  <c r="BC177" i="1"/>
  <c r="BF177" i="1"/>
  <c r="BA176" i="1"/>
  <c r="BD176" i="1"/>
  <c r="BC176" i="1"/>
  <c r="BF176" i="1"/>
  <c r="BA175" i="1"/>
  <c r="BD175" i="1"/>
  <c r="BC175" i="1"/>
  <c r="BF175" i="1"/>
  <c r="BA174" i="1"/>
  <c r="BD174" i="1"/>
  <c r="BC174" i="1"/>
  <c r="BF174" i="1"/>
  <c r="BA173" i="1"/>
  <c r="BD173" i="1"/>
  <c r="BC173" i="1"/>
  <c r="BF173" i="1"/>
  <c r="BA172" i="1"/>
  <c r="BD172" i="1"/>
  <c r="BC172" i="1"/>
  <c r="BF172" i="1"/>
  <c r="BA171" i="1"/>
  <c r="BD171" i="1"/>
  <c r="BC171" i="1"/>
  <c r="BF171" i="1"/>
  <c r="BA170" i="1"/>
  <c r="BD170" i="1"/>
  <c r="BC170" i="1"/>
  <c r="BF170" i="1"/>
  <c r="BA169" i="1"/>
  <c r="BD169" i="1"/>
  <c r="BC169" i="1"/>
  <c r="BF169" i="1"/>
  <c r="BA168" i="1"/>
  <c r="BD168" i="1"/>
  <c r="BC168" i="1"/>
  <c r="BF168" i="1"/>
  <c r="BA167" i="1"/>
  <c r="BD167" i="1"/>
  <c r="BC167" i="1"/>
  <c r="BF167" i="1"/>
  <c r="BA166" i="1"/>
  <c r="BD166" i="1"/>
  <c r="BC166" i="1"/>
  <c r="BF166" i="1"/>
  <c r="BA165" i="1"/>
  <c r="BD165" i="1"/>
  <c r="BC165" i="1"/>
  <c r="BF165" i="1"/>
  <c r="BA164" i="1"/>
  <c r="BD164" i="1"/>
  <c r="BC164" i="1"/>
  <c r="BF164" i="1"/>
  <c r="BA163" i="1"/>
  <c r="BD163" i="1"/>
  <c r="BC163" i="1"/>
  <c r="BF163" i="1"/>
  <c r="BA162" i="1"/>
  <c r="BD162" i="1"/>
  <c r="BC162" i="1"/>
  <c r="BF162" i="1"/>
  <c r="BA161" i="1"/>
  <c r="BD161" i="1"/>
  <c r="BC161" i="1"/>
  <c r="BF161" i="1"/>
  <c r="BA160" i="1"/>
  <c r="BD160" i="1"/>
  <c r="BC160" i="1"/>
  <c r="BF160" i="1"/>
  <c r="BA159" i="1"/>
  <c r="BD159" i="1"/>
  <c r="BC159" i="1"/>
  <c r="BF159" i="1"/>
  <c r="BA158" i="1"/>
  <c r="BD158" i="1"/>
  <c r="BC158" i="1"/>
  <c r="BF158" i="1"/>
  <c r="BA157" i="1"/>
  <c r="BD157" i="1"/>
  <c r="BC157" i="1"/>
  <c r="BF157" i="1"/>
  <c r="BA156" i="1"/>
  <c r="BD156" i="1"/>
  <c r="BC156" i="1"/>
  <c r="BF156" i="1"/>
  <c r="BA155" i="1"/>
  <c r="BD155" i="1"/>
  <c r="BC155" i="1"/>
  <c r="BF155" i="1"/>
  <c r="BA154" i="1"/>
  <c r="BD154" i="1"/>
  <c r="BC154" i="1"/>
  <c r="BF154" i="1"/>
  <c r="BA153" i="1"/>
  <c r="BD153" i="1"/>
  <c r="BC153" i="1"/>
  <c r="BF153" i="1"/>
  <c r="BA152" i="1"/>
  <c r="BD152" i="1"/>
  <c r="BC152" i="1"/>
  <c r="BF152" i="1"/>
  <c r="BA151" i="1"/>
  <c r="BD151" i="1"/>
  <c r="BC151" i="1"/>
  <c r="BF151" i="1"/>
  <c r="BA150" i="1"/>
  <c r="BD150" i="1"/>
  <c r="BC150" i="1"/>
  <c r="BF150" i="1"/>
  <c r="BA149" i="1"/>
  <c r="BD149" i="1"/>
  <c r="BC149" i="1"/>
  <c r="BF149" i="1"/>
  <c r="BA148" i="1"/>
  <c r="BD148" i="1"/>
  <c r="BC148" i="1"/>
  <c r="BF148" i="1"/>
  <c r="BA147" i="1"/>
  <c r="BD147" i="1"/>
  <c r="BC147" i="1"/>
  <c r="BF147" i="1"/>
  <c r="BA146" i="1"/>
  <c r="BD146" i="1"/>
  <c r="BC146" i="1"/>
  <c r="BF146" i="1"/>
  <c r="BA145" i="1"/>
  <c r="BD145" i="1"/>
  <c r="BC145" i="1"/>
  <c r="BF145" i="1"/>
  <c r="BA144" i="1"/>
  <c r="BD144" i="1"/>
  <c r="BC144" i="1"/>
  <c r="BF144" i="1"/>
  <c r="BA143" i="1"/>
  <c r="BD143" i="1"/>
  <c r="BC143" i="1"/>
  <c r="BF143" i="1"/>
  <c r="BA142" i="1"/>
  <c r="BD142" i="1"/>
  <c r="BC142" i="1"/>
  <c r="BF142" i="1"/>
  <c r="BA141" i="1"/>
  <c r="BD141" i="1"/>
  <c r="BC141" i="1"/>
  <c r="BF141" i="1"/>
  <c r="BA140" i="1"/>
  <c r="BD140" i="1"/>
  <c r="BC140" i="1"/>
  <c r="BF140" i="1"/>
  <c r="BA139" i="1"/>
  <c r="BD139" i="1"/>
  <c r="BC139" i="1"/>
  <c r="BF139" i="1"/>
  <c r="BA138" i="1"/>
  <c r="BD138" i="1"/>
  <c r="BC138" i="1"/>
  <c r="BF138" i="1"/>
  <c r="BA137" i="1"/>
  <c r="BD137" i="1"/>
  <c r="BC137" i="1"/>
  <c r="BF137" i="1"/>
  <c r="BA136" i="1"/>
  <c r="BD136" i="1"/>
  <c r="BC136" i="1"/>
  <c r="BF136" i="1"/>
  <c r="BA135" i="1"/>
  <c r="BD135" i="1"/>
  <c r="BC135" i="1"/>
  <c r="BF135" i="1"/>
  <c r="BA134" i="1"/>
  <c r="BD134" i="1"/>
  <c r="BC134" i="1"/>
  <c r="BF134" i="1"/>
  <c r="BA133" i="1"/>
  <c r="BD133" i="1"/>
  <c r="BC133" i="1"/>
  <c r="BF133" i="1"/>
  <c r="BA132" i="1"/>
  <c r="BD132" i="1"/>
  <c r="BC132" i="1"/>
  <c r="BF132" i="1"/>
  <c r="BA131" i="1"/>
  <c r="BD131" i="1"/>
  <c r="BC131" i="1"/>
  <c r="BF131" i="1"/>
  <c r="BA130" i="1"/>
  <c r="BD130" i="1"/>
  <c r="BC130" i="1"/>
  <c r="BF130" i="1"/>
  <c r="BA129" i="1"/>
  <c r="BD129" i="1"/>
  <c r="BC129" i="1"/>
  <c r="BF129" i="1"/>
  <c r="BA128" i="1"/>
  <c r="BD128" i="1"/>
  <c r="BC128" i="1"/>
  <c r="BF128" i="1"/>
  <c r="BA127" i="1"/>
  <c r="BD127" i="1"/>
  <c r="BC127" i="1"/>
  <c r="BF127" i="1"/>
  <c r="BA126" i="1"/>
  <c r="BD126" i="1"/>
  <c r="BC126" i="1"/>
  <c r="BF126" i="1"/>
  <c r="BA125" i="1"/>
  <c r="BD125" i="1"/>
  <c r="BC125" i="1"/>
  <c r="BF125" i="1"/>
  <c r="BA124" i="1"/>
  <c r="BD124" i="1"/>
  <c r="BC124" i="1"/>
  <c r="BF124" i="1"/>
  <c r="BA123" i="1"/>
  <c r="BD123" i="1"/>
  <c r="BC123" i="1"/>
  <c r="BF123" i="1"/>
  <c r="BA122" i="1"/>
  <c r="BD122" i="1"/>
  <c r="BC122" i="1"/>
  <c r="BF122" i="1"/>
  <c r="BA121" i="1"/>
  <c r="BD121" i="1"/>
  <c r="BC121" i="1"/>
  <c r="BF121" i="1"/>
  <c r="BA120" i="1"/>
  <c r="BD120" i="1"/>
  <c r="BC120" i="1"/>
  <c r="BF120" i="1"/>
  <c r="BA119" i="1"/>
  <c r="BD119" i="1"/>
  <c r="BC119" i="1"/>
  <c r="BF119" i="1"/>
  <c r="BA118" i="1"/>
  <c r="BD118" i="1"/>
  <c r="BC118" i="1"/>
  <c r="BF118" i="1"/>
  <c r="BA117" i="1"/>
  <c r="BD117" i="1"/>
  <c r="BC117" i="1"/>
  <c r="BF117" i="1"/>
  <c r="BA116" i="1"/>
  <c r="BD116" i="1"/>
  <c r="BC116" i="1"/>
  <c r="BF116" i="1"/>
  <c r="BA115" i="1"/>
  <c r="BD115" i="1"/>
  <c r="BC115" i="1"/>
  <c r="BF115" i="1"/>
  <c r="BA114" i="1"/>
  <c r="BD114" i="1"/>
  <c r="BC114" i="1"/>
  <c r="BF114" i="1"/>
  <c r="BA113" i="1"/>
  <c r="BD113" i="1"/>
  <c r="BC113" i="1"/>
  <c r="BF113" i="1"/>
  <c r="BA112" i="1"/>
  <c r="BD112" i="1"/>
  <c r="BC112" i="1"/>
  <c r="BF112" i="1"/>
  <c r="BA111" i="1"/>
  <c r="BD111" i="1"/>
  <c r="BC111" i="1"/>
  <c r="BF111" i="1"/>
  <c r="BA110" i="1"/>
  <c r="BD110" i="1"/>
  <c r="BC110" i="1"/>
  <c r="BF110" i="1"/>
  <c r="BA109" i="1"/>
  <c r="BD109" i="1"/>
  <c r="BC109" i="1"/>
  <c r="BF109" i="1"/>
  <c r="BA108" i="1"/>
  <c r="BD108" i="1"/>
  <c r="BC108" i="1"/>
  <c r="BF108" i="1"/>
  <c r="BA107" i="1"/>
  <c r="BD107" i="1"/>
  <c r="BC107" i="1"/>
  <c r="BF107" i="1"/>
  <c r="BA106" i="1"/>
  <c r="BD106" i="1"/>
  <c r="BC106" i="1"/>
  <c r="BF106" i="1"/>
  <c r="BA105" i="1"/>
  <c r="BD105" i="1"/>
  <c r="BC105" i="1"/>
  <c r="BF105" i="1"/>
  <c r="BA104" i="1"/>
  <c r="BD104" i="1"/>
  <c r="BC104" i="1"/>
  <c r="BF104" i="1"/>
  <c r="BA103" i="1"/>
  <c r="BD103" i="1"/>
  <c r="BC103" i="1"/>
  <c r="BF103" i="1"/>
  <c r="BA102" i="1"/>
  <c r="BD102" i="1"/>
  <c r="BC102" i="1"/>
  <c r="BF102" i="1"/>
  <c r="BA101" i="1"/>
  <c r="BD101" i="1"/>
  <c r="BC101" i="1"/>
  <c r="BF101" i="1"/>
  <c r="BA100" i="1"/>
  <c r="BD100" i="1"/>
  <c r="BC100" i="1"/>
  <c r="BF100" i="1"/>
  <c r="BA99" i="1"/>
  <c r="BD99" i="1"/>
  <c r="BC99" i="1"/>
  <c r="BF99" i="1"/>
  <c r="BA98" i="1"/>
  <c r="BD98" i="1"/>
  <c r="BC98" i="1"/>
  <c r="BF98" i="1"/>
  <c r="BA97" i="1"/>
  <c r="BD97" i="1"/>
  <c r="BC97" i="1"/>
  <c r="BF97" i="1"/>
  <c r="BA96" i="1"/>
  <c r="BD96" i="1"/>
  <c r="BC96" i="1"/>
  <c r="BF96" i="1"/>
  <c r="BA95" i="1"/>
  <c r="BD95" i="1"/>
  <c r="BC95" i="1"/>
  <c r="BF95" i="1"/>
  <c r="BA94" i="1"/>
  <c r="BD94" i="1"/>
  <c r="BC94" i="1"/>
  <c r="BF94" i="1"/>
  <c r="BA93" i="1"/>
  <c r="BD93" i="1"/>
  <c r="BC93" i="1"/>
  <c r="BF93" i="1"/>
  <c r="BA92" i="1"/>
  <c r="BD92" i="1"/>
  <c r="BC92" i="1"/>
  <c r="BF92" i="1"/>
  <c r="BA91" i="1"/>
  <c r="BD91" i="1"/>
  <c r="BA90" i="1"/>
  <c r="BD90" i="1"/>
  <c r="BA89" i="1"/>
  <c r="BD89" i="1"/>
  <c r="BA88" i="1"/>
  <c r="BD88" i="1"/>
  <c r="BA87" i="1"/>
  <c r="BD87" i="1"/>
  <c r="BA86" i="1"/>
  <c r="BD86" i="1"/>
  <c r="BA85" i="1"/>
  <c r="BD85" i="1"/>
  <c r="BA84" i="1"/>
  <c r="BD84" i="1"/>
  <c r="BA83" i="1"/>
  <c r="BD83" i="1"/>
  <c r="BA82" i="1"/>
  <c r="BD82" i="1"/>
  <c r="BA81" i="1"/>
  <c r="BD81" i="1"/>
  <c r="BA80" i="1"/>
  <c r="BD80" i="1"/>
  <c r="BA79" i="1"/>
  <c r="BD79" i="1"/>
  <c r="BA78" i="1"/>
  <c r="BD78" i="1"/>
  <c r="BA77" i="1"/>
  <c r="BD77" i="1"/>
  <c r="BA76" i="1"/>
  <c r="BD76" i="1"/>
  <c r="BA75" i="1"/>
  <c r="BD75" i="1"/>
  <c r="BA74" i="1"/>
  <c r="BD74" i="1"/>
  <c r="BA73" i="1"/>
  <c r="BD73" i="1"/>
  <c r="BA72" i="1"/>
  <c r="BD72" i="1"/>
  <c r="BA71" i="1"/>
  <c r="BD71" i="1"/>
  <c r="BA70" i="1"/>
  <c r="BD70" i="1"/>
  <c r="BA69" i="1"/>
  <c r="BD69" i="1"/>
  <c r="BA68" i="1"/>
  <c r="BD68" i="1"/>
  <c r="BA67" i="1"/>
  <c r="BD67" i="1"/>
  <c r="BA66" i="1"/>
  <c r="BD66" i="1"/>
  <c r="BA65" i="1"/>
  <c r="BD65" i="1"/>
  <c r="BA64" i="1"/>
  <c r="BD64" i="1"/>
  <c r="BA63" i="1"/>
  <c r="BD63" i="1"/>
  <c r="BA62" i="1"/>
  <c r="BD62" i="1"/>
  <c r="BA61" i="1"/>
  <c r="BD61" i="1"/>
  <c r="BA60" i="1"/>
  <c r="BD60" i="1"/>
  <c r="BA59" i="1"/>
  <c r="BD59" i="1"/>
  <c r="BA58" i="1"/>
  <c r="BD58" i="1"/>
  <c r="BA57" i="1"/>
  <c r="BD57" i="1"/>
  <c r="BA56" i="1"/>
  <c r="BD56" i="1"/>
  <c r="BA55" i="1"/>
  <c r="BD55" i="1"/>
  <c r="BA54" i="1"/>
  <c r="BD54" i="1"/>
  <c r="BA53" i="1"/>
  <c r="BD53" i="1"/>
  <c r="BA52" i="1"/>
  <c r="BD52" i="1"/>
  <c r="BA51" i="1"/>
  <c r="BD51" i="1"/>
  <c r="BA50" i="1"/>
  <c r="BD50" i="1"/>
  <c r="BA49" i="1"/>
  <c r="BD49" i="1"/>
  <c r="BA48" i="1"/>
  <c r="BD48" i="1"/>
  <c r="BA47" i="1"/>
  <c r="BD47" i="1"/>
  <c r="BA46" i="1"/>
  <c r="BD46" i="1"/>
  <c r="BA45" i="1"/>
  <c r="BD45" i="1"/>
  <c r="BA43" i="1"/>
  <c r="BD43" i="1"/>
  <c r="BA42" i="1"/>
  <c r="BD42" i="1"/>
  <c r="BA41" i="1"/>
  <c r="BD41" i="1"/>
  <c r="BA40" i="1"/>
  <c r="BD40" i="1"/>
  <c r="BA39" i="1"/>
  <c r="BD39" i="1"/>
  <c r="BA38" i="1"/>
  <c r="BD38" i="1"/>
  <c r="BA37" i="1"/>
  <c r="BD37" i="1"/>
  <c r="BA36" i="1"/>
  <c r="BD36" i="1"/>
  <c r="BA35" i="1"/>
  <c r="BD35" i="1"/>
  <c r="BA34" i="1"/>
  <c r="BD34" i="1"/>
  <c r="BA33" i="1"/>
  <c r="BD33" i="1"/>
  <c r="BA32" i="1"/>
  <c r="BD32" i="1"/>
  <c r="BA31" i="1"/>
  <c r="BD31" i="1"/>
  <c r="BA30" i="1"/>
  <c r="BD30" i="1"/>
  <c r="BA29" i="1"/>
  <c r="BD29" i="1"/>
  <c r="BA28" i="1"/>
  <c r="BD28" i="1"/>
  <c r="BA27" i="1"/>
  <c r="BD27" i="1"/>
  <c r="BA26" i="1"/>
  <c r="BD26" i="1"/>
  <c r="BA25" i="1"/>
  <c r="BD25" i="1"/>
  <c r="BA24" i="1"/>
  <c r="BD24" i="1"/>
  <c r="BA23" i="1"/>
  <c r="BD23" i="1"/>
  <c r="BA22" i="1"/>
  <c r="BD22" i="1"/>
  <c r="BA21" i="1"/>
  <c r="BD21" i="1"/>
  <c r="BA20" i="1"/>
  <c r="BD20" i="1"/>
  <c r="BA19" i="1"/>
  <c r="BD19" i="1"/>
  <c r="BA18" i="1"/>
  <c r="BD18" i="1"/>
  <c r="BA17" i="1"/>
  <c r="BD17" i="1"/>
  <c r="BA16" i="1"/>
  <c r="BD16" i="1"/>
  <c r="BA15" i="1"/>
  <c r="BD15" i="1"/>
  <c r="BA14" i="1"/>
  <c r="BD14" i="1"/>
  <c r="BA13" i="1"/>
  <c r="BD13" i="1"/>
  <c r="BA12" i="1"/>
  <c r="BD12" i="1"/>
  <c r="BA11" i="1"/>
  <c r="BD11" i="1"/>
  <c r="BA10" i="1"/>
  <c r="BD10" i="1"/>
  <c r="BA9" i="1"/>
  <c r="BD9" i="1"/>
  <c r="BA8" i="1"/>
  <c r="BD8" i="1"/>
  <c r="AZ7" i="1"/>
  <c r="AY7" i="1"/>
  <c r="AX7" i="1"/>
  <c r="DU2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7" i="1"/>
  <c r="G37" i="1"/>
  <c r="C38" i="1"/>
  <c r="C37" i="1"/>
  <c r="G38" i="1"/>
  <c r="G39" i="1" s="1"/>
  <c r="G40" i="1" s="1"/>
  <c r="C30" i="1"/>
  <c r="BE16" i="1"/>
  <c r="BF16" i="1"/>
  <c r="BE12" i="1"/>
  <c r="BF12" i="1"/>
  <c r="BF10" i="1"/>
  <c r="BE10" i="1"/>
  <c r="BF18" i="1"/>
  <c r="BE18" i="1"/>
  <c r="BF14" i="1"/>
  <c r="BE14" i="1"/>
  <c r="BE9" i="1"/>
  <c r="BF9" i="1"/>
  <c r="BE15" i="1"/>
  <c r="BF15" i="1"/>
  <c r="BE11" i="1"/>
  <c r="BF11" i="1"/>
  <c r="BE17" i="1"/>
  <c r="BF17" i="1"/>
  <c r="BE13" i="1"/>
  <c r="BF13" i="1"/>
  <c r="BE8" i="1"/>
  <c r="BF8" i="1"/>
  <c r="G20" i="1"/>
  <c r="BC17" i="1"/>
  <c r="BB17" i="1"/>
  <c r="BC14" i="1"/>
  <c r="BC11" i="1"/>
  <c r="G10" i="1"/>
  <c r="BB8" i="1"/>
  <c r="AS6" i="1"/>
  <c r="AR6" i="1"/>
  <c r="AQ6" i="1"/>
  <c r="BF26" i="1"/>
  <c r="BE26" i="1"/>
  <c r="BE37" i="1"/>
  <c r="BF37" i="1"/>
  <c r="BE49" i="1"/>
  <c r="BF49" i="1"/>
  <c r="BE57" i="1"/>
  <c r="BF57" i="1"/>
  <c r="BE65" i="1"/>
  <c r="BF65" i="1"/>
  <c r="BE77" i="1"/>
  <c r="BF77" i="1"/>
  <c r="BE89" i="1"/>
  <c r="BF89" i="1"/>
  <c r="BE97" i="1"/>
  <c r="BE109" i="1"/>
  <c r="BE121" i="1"/>
  <c r="BE133" i="1"/>
  <c r="BE141" i="1"/>
  <c r="BE149" i="1"/>
  <c r="BE161" i="1"/>
  <c r="BE173" i="1"/>
  <c r="BE185" i="1"/>
  <c r="BE193" i="1"/>
  <c r="BE205" i="1"/>
  <c r="BE217" i="1"/>
  <c r="BE225" i="1"/>
  <c r="BE233" i="1"/>
  <c r="BE245" i="1"/>
  <c r="BE257" i="1"/>
  <c r="BE269" i="1"/>
  <c r="BE277" i="1"/>
  <c r="BE289" i="1"/>
  <c r="BF289" i="1"/>
  <c r="BE301" i="1"/>
  <c r="BF301" i="1"/>
  <c r="BE313" i="1"/>
  <c r="BF313" i="1"/>
  <c r="BE321" i="1"/>
  <c r="BF321" i="1"/>
  <c r="BE333" i="1"/>
  <c r="BF333" i="1"/>
  <c r="BE341" i="1"/>
  <c r="BF341" i="1"/>
  <c r="BC353" i="1"/>
  <c r="BE353" i="1"/>
  <c r="BF353" i="1"/>
  <c r="BE365" i="1"/>
  <c r="BF365" i="1"/>
  <c r="BE20" i="1"/>
  <c r="BF20" i="1"/>
  <c r="BC24" i="1"/>
  <c r="BE24" i="1"/>
  <c r="BF24" i="1"/>
  <c r="BE28" i="1"/>
  <c r="BF28" i="1"/>
  <c r="BE35" i="1"/>
  <c r="BF35" i="1"/>
  <c r="BE21" i="1"/>
  <c r="BF21" i="1"/>
  <c r="BC25" i="1"/>
  <c r="BE25" i="1"/>
  <c r="BF25" i="1"/>
  <c r="BB29" i="1"/>
  <c r="BE29" i="1"/>
  <c r="BF29" i="1"/>
  <c r="BE32" i="1"/>
  <c r="BF32" i="1"/>
  <c r="BE36" i="1"/>
  <c r="BF36" i="1"/>
  <c r="BB40" i="1"/>
  <c r="BE40" i="1"/>
  <c r="BF40" i="1"/>
  <c r="BB43" i="1"/>
  <c r="BE43" i="1"/>
  <c r="BF43" i="1"/>
  <c r="BB48" i="1"/>
  <c r="BE48" i="1"/>
  <c r="BF48" i="1"/>
  <c r="BE52" i="1"/>
  <c r="BF52" i="1"/>
  <c r="BE56" i="1"/>
  <c r="BF56" i="1"/>
  <c r="BE60" i="1"/>
  <c r="BF60" i="1"/>
  <c r="BE64" i="1"/>
  <c r="BF64" i="1"/>
  <c r="BE68" i="1"/>
  <c r="BF68" i="1"/>
  <c r="BE72" i="1"/>
  <c r="BF72" i="1"/>
  <c r="BE76" i="1"/>
  <c r="BF76" i="1"/>
  <c r="BE80" i="1"/>
  <c r="BF80" i="1"/>
  <c r="BE84" i="1"/>
  <c r="BF84" i="1"/>
  <c r="BE88" i="1"/>
  <c r="BF88" i="1"/>
  <c r="BE92" i="1"/>
  <c r="BE96" i="1"/>
  <c r="BE100" i="1"/>
  <c r="BE104" i="1"/>
  <c r="BE108" i="1"/>
  <c r="BE112" i="1"/>
  <c r="BE116" i="1"/>
  <c r="BE120" i="1"/>
  <c r="BE124" i="1"/>
  <c r="BE128" i="1"/>
  <c r="BE132" i="1"/>
  <c r="BE136" i="1"/>
  <c r="BE140" i="1"/>
  <c r="BE144" i="1"/>
  <c r="BE148" i="1"/>
  <c r="BE152" i="1"/>
  <c r="BE156" i="1"/>
  <c r="BE160" i="1"/>
  <c r="BE164" i="1"/>
  <c r="BE168" i="1"/>
  <c r="BE172" i="1"/>
  <c r="BE176" i="1"/>
  <c r="BE180" i="1"/>
  <c r="BE184" i="1"/>
  <c r="BE188" i="1"/>
  <c r="BE192" i="1"/>
  <c r="BE196" i="1"/>
  <c r="BE200" i="1"/>
  <c r="BE204" i="1"/>
  <c r="BE208" i="1"/>
  <c r="BE212" i="1"/>
  <c r="BE216" i="1"/>
  <c r="BE220" i="1"/>
  <c r="BE224" i="1"/>
  <c r="BE228" i="1"/>
  <c r="BE232" i="1"/>
  <c r="BE236" i="1"/>
  <c r="BE240" i="1"/>
  <c r="BE244" i="1"/>
  <c r="BB248" i="1"/>
  <c r="BE248" i="1"/>
  <c r="BE252" i="1"/>
  <c r="BB256" i="1"/>
  <c r="BE256" i="1"/>
  <c r="BE260" i="1"/>
  <c r="BB264" i="1"/>
  <c r="BE264" i="1"/>
  <c r="BE268" i="1"/>
  <c r="BE272" i="1"/>
  <c r="BE276" i="1"/>
  <c r="BE280" i="1"/>
  <c r="BE284" i="1"/>
  <c r="BE288" i="1"/>
  <c r="BF288" i="1"/>
  <c r="BE292" i="1"/>
  <c r="BF292" i="1"/>
  <c r="BE296" i="1"/>
  <c r="BF296" i="1"/>
  <c r="BE300" i="1"/>
  <c r="BF300" i="1"/>
  <c r="BE304" i="1"/>
  <c r="BF304" i="1"/>
  <c r="BE308" i="1"/>
  <c r="BF308" i="1"/>
  <c r="BB312" i="1"/>
  <c r="BE312" i="1"/>
  <c r="BF312" i="1"/>
  <c r="BE316" i="1"/>
  <c r="BF316" i="1"/>
  <c r="BE320" i="1"/>
  <c r="BF320" i="1"/>
  <c r="BC324" i="1"/>
  <c r="BE324" i="1"/>
  <c r="BF324" i="1"/>
  <c r="BE328" i="1"/>
  <c r="BF328" i="1"/>
  <c r="BE332" i="1"/>
  <c r="BF332" i="1"/>
  <c r="BC336" i="1"/>
  <c r="BE336" i="1"/>
  <c r="BF336" i="1"/>
  <c r="BE340" i="1"/>
  <c r="BF340" i="1"/>
  <c r="BE344" i="1"/>
  <c r="BF344" i="1"/>
  <c r="BE348" i="1"/>
  <c r="BF348" i="1"/>
  <c r="BF352" i="1"/>
  <c r="BE352" i="1"/>
  <c r="BF356" i="1"/>
  <c r="BE356" i="1"/>
  <c r="BF360" i="1"/>
  <c r="BE360" i="1"/>
  <c r="BF364" i="1"/>
  <c r="BE364" i="1"/>
  <c r="BF368" i="1"/>
  <c r="BE368" i="1"/>
  <c r="BF22" i="1"/>
  <c r="BE22" i="1"/>
  <c r="BE33" i="1"/>
  <c r="BF33" i="1"/>
  <c r="BC41" i="1"/>
  <c r="BE41" i="1"/>
  <c r="BF41" i="1"/>
  <c r="BE53" i="1"/>
  <c r="BF53" i="1"/>
  <c r="BE69" i="1"/>
  <c r="BF69" i="1"/>
  <c r="BE81" i="1"/>
  <c r="BF81" i="1"/>
  <c r="BE93" i="1"/>
  <c r="BE105" i="1"/>
  <c r="BE117" i="1"/>
  <c r="BE125" i="1"/>
  <c r="BE137" i="1"/>
  <c r="BE153" i="1"/>
  <c r="BE165" i="1"/>
  <c r="BE177" i="1"/>
  <c r="BE189" i="1"/>
  <c r="BE201" i="1"/>
  <c r="BE209" i="1"/>
  <c r="BE221" i="1"/>
  <c r="BB237" i="1"/>
  <c r="BE237" i="1"/>
  <c r="BE249" i="1"/>
  <c r="BE261" i="1"/>
  <c r="BE273" i="1"/>
  <c r="BE285" i="1"/>
  <c r="BF285" i="1"/>
  <c r="BE297" i="1"/>
  <c r="BF297" i="1"/>
  <c r="BE305" i="1"/>
  <c r="BF305" i="1"/>
  <c r="BE317" i="1"/>
  <c r="BF317" i="1"/>
  <c r="BE329" i="1"/>
  <c r="BF329" i="1"/>
  <c r="BE345" i="1"/>
  <c r="BF345" i="1"/>
  <c r="BE357" i="1"/>
  <c r="BF357" i="1"/>
  <c r="BE23" i="1"/>
  <c r="BF23" i="1"/>
  <c r="BE27" i="1"/>
  <c r="BF27" i="1"/>
  <c r="BB31" i="1"/>
  <c r="BE31" i="1"/>
  <c r="BF31" i="1"/>
  <c r="BF34" i="1"/>
  <c r="BE34" i="1"/>
  <c r="BF38" i="1"/>
  <c r="BE38" i="1"/>
  <c r="BF42" i="1"/>
  <c r="BE42" i="1"/>
  <c r="BB46" i="1"/>
  <c r="BE46" i="1"/>
  <c r="BF46" i="1"/>
  <c r="BB50" i="1"/>
  <c r="BE50" i="1"/>
  <c r="BF50" i="1"/>
  <c r="BE54" i="1"/>
  <c r="BF54" i="1"/>
  <c r="BE58" i="1"/>
  <c r="BF58" i="1"/>
  <c r="BE62" i="1"/>
  <c r="BF62" i="1"/>
  <c r="BE66" i="1"/>
  <c r="BF66" i="1"/>
  <c r="BE70" i="1"/>
  <c r="BF70" i="1"/>
  <c r="BE74" i="1"/>
  <c r="BF74" i="1"/>
  <c r="BE78" i="1"/>
  <c r="BF78" i="1"/>
  <c r="BE82" i="1"/>
  <c r="BF82" i="1"/>
  <c r="BE86" i="1"/>
  <c r="BF86" i="1"/>
  <c r="BE90" i="1"/>
  <c r="BF90" i="1"/>
  <c r="BE94" i="1"/>
  <c r="BE98" i="1"/>
  <c r="BE102" i="1"/>
  <c r="BE106" i="1"/>
  <c r="BE110" i="1"/>
  <c r="BE114" i="1"/>
  <c r="BE118" i="1"/>
  <c r="BE122" i="1"/>
  <c r="BE126" i="1"/>
  <c r="BE130" i="1"/>
  <c r="BE134" i="1"/>
  <c r="BE138" i="1"/>
  <c r="BE142" i="1"/>
  <c r="BE146" i="1"/>
  <c r="BE150" i="1"/>
  <c r="BE154" i="1"/>
  <c r="BE158" i="1"/>
  <c r="BE162" i="1"/>
  <c r="BE166" i="1"/>
  <c r="BE170" i="1"/>
  <c r="BE174" i="1"/>
  <c r="BE178" i="1"/>
  <c r="BE182" i="1"/>
  <c r="BE186" i="1"/>
  <c r="BE190" i="1"/>
  <c r="BE194" i="1"/>
  <c r="BE198" i="1"/>
  <c r="BE202" i="1"/>
  <c r="BE206" i="1"/>
  <c r="BE210" i="1"/>
  <c r="BE214" i="1"/>
  <c r="BE218" i="1"/>
  <c r="BE222" i="1"/>
  <c r="BE226" i="1"/>
  <c r="BE230" i="1"/>
  <c r="BE234" i="1"/>
  <c r="BE238" i="1"/>
  <c r="BB242" i="1"/>
  <c r="BE242" i="1"/>
  <c r="BE246" i="1"/>
  <c r="BB250" i="1"/>
  <c r="BE250" i="1"/>
  <c r="BE254" i="1"/>
  <c r="BB258" i="1"/>
  <c r="BE258" i="1"/>
  <c r="BE262" i="1"/>
  <c r="BE266" i="1"/>
  <c r="BE270" i="1"/>
  <c r="BE274" i="1"/>
  <c r="BE278" i="1"/>
  <c r="BE282" i="1"/>
  <c r="BF286" i="1"/>
  <c r="BE286" i="1"/>
  <c r="BF290" i="1"/>
  <c r="BE290" i="1"/>
  <c r="BF294" i="1"/>
  <c r="BE294" i="1"/>
  <c r="BC298" i="1"/>
  <c r="BF298" i="1"/>
  <c r="BE298" i="1"/>
  <c r="BF302" i="1"/>
  <c r="BE302" i="1"/>
  <c r="BF306" i="1"/>
  <c r="BE306" i="1"/>
  <c r="BC310" i="1"/>
  <c r="BF310" i="1"/>
  <c r="BE310" i="1"/>
  <c r="BF314" i="1"/>
  <c r="BE314" i="1"/>
  <c r="BC318" i="1"/>
  <c r="BF318" i="1"/>
  <c r="BE318" i="1"/>
  <c r="BF322" i="1"/>
  <c r="BE322" i="1"/>
  <c r="BC326" i="1"/>
  <c r="BF326" i="1"/>
  <c r="BE326" i="1"/>
  <c r="BC330" i="1"/>
  <c r="BF330" i="1"/>
  <c r="BE330" i="1"/>
  <c r="BF334" i="1"/>
  <c r="BE334" i="1"/>
  <c r="BF338" i="1"/>
  <c r="BE338" i="1"/>
  <c r="BF342" i="1"/>
  <c r="BE342" i="1"/>
  <c r="BF346" i="1"/>
  <c r="BE346" i="1"/>
  <c r="BE350" i="1"/>
  <c r="BF350" i="1"/>
  <c r="BE354" i="1"/>
  <c r="BF354" i="1"/>
  <c r="BE358" i="1"/>
  <c r="BF358" i="1"/>
  <c r="BE362" i="1"/>
  <c r="BF362" i="1"/>
  <c r="BE366" i="1"/>
  <c r="BF366" i="1"/>
  <c r="BE19" i="1"/>
  <c r="BF19" i="1"/>
  <c r="BF30" i="1"/>
  <c r="BE30" i="1"/>
  <c r="BE45" i="1"/>
  <c r="BF45" i="1"/>
  <c r="BE61" i="1"/>
  <c r="BF61" i="1"/>
  <c r="BE73" i="1"/>
  <c r="BF73" i="1"/>
  <c r="BE85" i="1"/>
  <c r="BF85" i="1"/>
  <c r="BE101" i="1"/>
  <c r="BE113" i="1"/>
  <c r="BE129" i="1"/>
  <c r="BE145" i="1"/>
  <c r="BE157" i="1"/>
  <c r="BE169" i="1"/>
  <c r="BE181" i="1"/>
  <c r="BE197" i="1"/>
  <c r="BB213" i="1"/>
  <c r="BE213" i="1"/>
  <c r="BB229" i="1"/>
  <c r="BE229" i="1"/>
  <c r="BE241" i="1"/>
  <c r="BE253" i="1"/>
  <c r="BE265" i="1"/>
  <c r="BE281" i="1"/>
  <c r="BE293" i="1"/>
  <c r="BF293" i="1"/>
  <c r="BC309" i="1"/>
  <c r="BE309" i="1"/>
  <c r="BF309" i="1"/>
  <c r="BE325" i="1"/>
  <c r="BF325" i="1"/>
  <c r="BE337" i="1"/>
  <c r="BF337" i="1"/>
  <c r="BE349" i="1"/>
  <c r="BF349" i="1"/>
  <c r="BE361" i="1"/>
  <c r="BF361" i="1"/>
  <c r="BF7" i="1"/>
  <c r="BE7" i="1"/>
  <c r="BH7" i="1" s="1"/>
  <c r="BD7" i="1"/>
  <c r="BE39" i="1"/>
  <c r="BF39" i="1"/>
  <c r="BB47" i="1"/>
  <c r="BF47" i="1"/>
  <c r="BE47" i="1"/>
  <c r="BF51" i="1"/>
  <c r="BE51" i="1"/>
  <c r="BF55" i="1"/>
  <c r="BE55" i="1"/>
  <c r="BF59" i="1"/>
  <c r="BE59" i="1"/>
  <c r="BF63" i="1"/>
  <c r="BE63" i="1"/>
  <c r="BF67" i="1"/>
  <c r="BE67" i="1"/>
  <c r="BF71" i="1"/>
  <c r="BE71" i="1"/>
  <c r="BF75" i="1"/>
  <c r="BE75" i="1"/>
  <c r="BF79" i="1"/>
  <c r="BE79" i="1"/>
  <c r="BF83" i="1"/>
  <c r="BE83" i="1"/>
  <c r="BF87" i="1"/>
  <c r="BE87" i="1"/>
  <c r="BF91" i="1"/>
  <c r="BE91" i="1"/>
  <c r="BE95" i="1"/>
  <c r="BE99" i="1"/>
  <c r="BE103" i="1"/>
  <c r="BE107" i="1"/>
  <c r="BE111" i="1"/>
  <c r="BE115" i="1"/>
  <c r="BE119" i="1"/>
  <c r="BE123" i="1"/>
  <c r="BE127" i="1"/>
  <c r="BE131" i="1"/>
  <c r="BE135" i="1"/>
  <c r="BE139" i="1"/>
  <c r="BE143" i="1"/>
  <c r="BE147" i="1"/>
  <c r="BE151" i="1"/>
  <c r="BE155" i="1"/>
  <c r="BE159" i="1"/>
  <c r="BE163" i="1"/>
  <c r="BE167" i="1"/>
  <c r="BE171" i="1"/>
  <c r="BE175" i="1"/>
  <c r="BE179" i="1"/>
  <c r="BE183" i="1"/>
  <c r="BE187" i="1"/>
  <c r="BE191" i="1"/>
  <c r="BE195" i="1"/>
  <c r="BE199" i="1"/>
  <c r="BB203" i="1"/>
  <c r="BE203" i="1"/>
  <c r="BE207" i="1"/>
  <c r="BB211" i="1"/>
  <c r="BE211" i="1"/>
  <c r="BE215" i="1"/>
  <c r="BB219" i="1"/>
  <c r="BE219" i="1"/>
  <c r="BB223" i="1"/>
  <c r="BE223" i="1"/>
  <c r="BB227" i="1"/>
  <c r="BE227" i="1"/>
  <c r="BE231" i="1"/>
  <c r="BE235" i="1"/>
  <c r="BB239" i="1"/>
  <c r="BE239" i="1"/>
  <c r="BB243" i="1"/>
  <c r="BE243" i="1"/>
  <c r="BE247" i="1"/>
  <c r="BB251" i="1"/>
  <c r="BE251" i="1"/>
  <c r="BE255" i="1"/>
  <c r="BB259" i="1"/>
  <c r="BE259" i="1"/>
  <c r="BE263" i="1"/>
  <c r="BE267" i="1"/>
  <c r="BE271" i="1"/>
  <c r="BE275" i="1"/>
  <c r="BE279" i="1"/>
  <c r="BE283" i="1"/>
  <c r="BE287" i="1"/>
  <c r="BF287" i="1"/>
  <c r="BE291" i="1"/>
  <c r="BF291" i="1"/>
  <c r="BE295" i="1"/>
  <c r="BF295" i="1"/>
  <c r="BE299" i="1"/>
  <c r="BF299" i="1"/>
  <c r="BE303" i="1"/>
  <c r="BF303" i="1"/>
  <c r="BC307" i="1"/>
  <c r="BE307" i="1"/>
  <c r="BF307" i="1"/>
  <c r="BE311" i="1"/>
  <c r="BF311" i="1"/>
  <c r="BB315" i="1"/>
  <c r="BE315" i="1"/>
  <c r="BF315" i="1"/>
  <c r="BE319" i="1"/>
  <c r="BF319" i="1"/>
  <c r="BE323" i="1"/>
  <c r="BF323" i="1"/>
  <c r="BE327" i="1"/>
  <c r="BF327" i="1"/>
  <c r="BE331" i="1"/>
  <c r="BF331" i="1"/>
  <c r="BB335" i="1"/>
  <c r="BE335" i="1"/>
  <c r="BF335" i="1"/>
  <c r="BE339" i="1"/>
  <c r="BF339" i="1"/>
  <c r="BE343" i="1"/>
  <c r="BF343" i="1"/>
  <c r="BC347" i="1"/>
  <c r="BE347" i="1"/>
  <c r="BF347" i="1"/>
  <c r="BC351" i="1"/>
  <c r="BE351" i="1"/>
  <c r="BF351" i="1"/>
  <c r="BC355" i="1"/>
  <c r="BE355" i="1"/>
  <c r="BF355" i="1"/>
  <c r="BC359" i="1"/>
  <c r="BE359" i="1"/>
  <c r="BF359" i="1"/>
  <c r="BE363" i="1"/>
  <c r="BF363" i="1"/>
  <c r="BE367" i="1"/>
  <c r="BF367" i="1"/>
  <c r="BB318" i="1"/>
  <c r="BC345" i="1"/>
  <c r="BC361" i="1"/>
  <c r="BB231" i="1"/>
  <c r="BC40" i="1"/>
  <c r="BC23" i="1"/>
  <c r="BB263" i="1"/>
  <c r="BC304" i="1"/>
  <c r="BB326" i="1"/>
  <c r="BC333" i="1"/>
  <c r="BB7" i="1"/>
  <c r="BB255" i="1"/>
  <c r="BB324" i="1"/>
  <c r="BC332" i="1"/>
  <c r="BB207" i="1"/>
  <c r="BB39" i="1"/>
  <c r="BC306" i="1"/>
  <c r="BC328" i="1"/>
  <c r="BB328" i="1"/>
  <c r="BB349" i="1"/>
  <c r="BC349" i="1"/>
  <c r="BB357" i="1"/>
  <c r="BC357" i="1"/>
  <c r="BB27" i="1"/>
  <c r="BB45" i="1"/>
  <c r="BB49" i="1"/>
  <c r="BB199" i="1"/>
  <c r="BC21" i="1"/>
  <c r="BB36" i="1"/>
  <c r="BC36" i="1"/>
  <c r="BC39" i="1"/>
  <c r="BC45" i="1"/>
  <c r="BC49" i="1"/>
  <c r="BB215" i="1"/>
  <c r="BB348" i="1"/>
  <c r="BC348" i="1"/>
  <c r="BB356" i="1"/>
  <c r="BC356" i="1"/>
  <c r="BC43" i="1"/>
  <c r="BC48" i="1"/>
  <c r="BB191" i="1"/>
  <c r="BB244" i="1"/>
  <c r="BC290" i="1"/>
  <c r="BC311" i="1"/>
  <c r="BB314" i="1"/>
  <c r="BC337" i="1"/>
  <c r="BC47" i="1"/>
  <c r="BB235" i="1"/>
  <c r="BB252" i="1"/>
  <c r="BC294" i="1"/>
  <c r="BC314" i="1"/>
  <c r="BB345" i="1"/>
  <c r="BB352" i="1"/>
  <c r="BC352" i="1"/>
  <c r="BB353" i="1"/>
  <c r="BB360" i="1"/>
  <c r="BC360" i="1"/>
  <c r="BB361" i="1"/>
  <c r="BC46" i="1"/>
  <c r="BC50" i="1"/>
  <c r="BB195" i="1"/>
  <c r="BB221" i="1"/>
  <c r="BB247" i="1"/>
  <c r="BB260" i="1"/>
  <c r="BC286" i="1"/>
  <c r="BB330" i="1"/>
  <c r="BB333" i="1"/>
  <c r="BC342" i="1"/>
  <c r="BB342" i="1"/>
  <c r="BB206" i="1"/>
  <c r="BC8" i="1"/>
  <c r="BB192" i="1"/>
  <c r="BC29" i="1"/>
  <c r="BB30" i="1"/>
  <c r="BB33" i="1"/>
  <c r="BC3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217" i="1"/>
  <c r="BB246" i="1"/>
  <c r="BB254" i="1"/>
  <c r="BB262" i="1"/>
  <c r="BC299" i="1"/>
  <c r="BC305" i="1"/>
  <c r="BB316" i="1"/>
  <c r="BC316" i="1"/>
  <c r="BB197" i="1"/>
  <c r="BB198" i="1"/>
  <c r="BB205" i="1"/>
  <c r="BB225" i="1"/>
  <c r="BC301" i="1"/>
  <c r="BB51" i="1"/>
  <c r="BC51" i="1"/>
  <c r="BB233" i="1"/>
  <c r="BB25" i="1"/>
  <c r="BB26" i="1"/>
  <c r="BB28" i="1"/>
  <c r="BC28" i="1"/>
  <c r="BB34" i="1"/>
  <c r="BC34" i="1"/>
  <c r="BB200" i="1"/>
  <c r="BB209" i="1"/>
  <c r="BB241" i="1"/>
  <c r="BB249" i="1"/>
  <c r="BB257" i="1"/>
  <c r="BB265" i="1"/>
  <c r="BC308" i="1"/>
  <c r="BC320" i="1"/>
  <c r="BB320" i="1"/>
  <c r="BC322" i="1"/>
  <c r="BB322" i="1"/>
  <c r="BB193" i="1"/>
  <c r="BB202" i="1"/>
  <c r="BB204" i="1"/>
  <c r="BB253" i="1"/>
  <c r="BC285" i="1"/>
  <c r="BC287" i="1"/>
  <c r="BC289" i="1"/>
  <c r="BC300" i="1"/>
  <c r="BC338" i="1"/>
  <c r="BB338" i="1"/>
  <c r="BB347" i="1"/>
  <c r="BB351" i="1"/>
  <c r="BB355" i="1"/>
  <c r="BB359" i="1"/>
  <c r="BC363" i="1"/>
  <c r="BB363" i="1"/>
  <c r="BC365" i="1"/>
  <c r="BB365" i="1"/>
  <c r="BC367" i="1"/>
  <c r="BB367" i="1"/>
  <c r="BB194" i="1"/>
  <c r="BB196" i="1"/>
  <c r="BB201" i="1"/>
  <c r="BB245" i="1"/>
  <c r="BB261" i="1"/>
  <c r="BC288" i="1"/>
  <c r="BC312" i="1"/>
  <c r="BB346" i="1"/>
  <c r="BC346" i="1"/>
  <c r="BB350" i="1"/>
  <c r="BC350" i="1"/>
  <c r="BB354" i="1"/>
  <c r="BC354" i="1"/>
  <c r="BB358" i="1"/>
  <c r="BC358" i="1"/>
  <c r="BC362" i="1"/>
  <c r="BB362" i="1"/>
  <c r="BC364" i="1"/>
  <c r="BB364" i="1"/>
  <c r="BC366" i="1"/>
  <c r="BB366" i="1"/>
  <c r="BC368" i="1"/>
  <c r="BB368" i="1"/>
  <c r="BC291" i="1"/>
  <c r="BC292" i="1"/>
  <c r="BC293" i="1"/>
  <c r="BC343" i="1"/>
  <c r="BB343" i="1"/>
  <c r="BC295" i="1"/>
  <c r="BC296" i="1"/>
  <c r="BC297" i="1"/>
  <c r="BC38" i="1"/>
  <c r="BC42" i="1"/>
  <c r="BC52" i="1"/>
  <c r="BB52" i="1"/>
  <c r="BC53" i="1"/>
  <c r="BB53" i="1"/>
  <c r="BC54" i="1"/>
  <c r="BB54" i="1"/>
  <c r="BC55" i="1"/>
  <c r="BB55" i="1"/>
  <c r="BC56" i="1"/>
  <c r="BB56" i="1"/>
  <c r="BC57" i="1"/>
  <c r="BB57" i="1"/>
  <c r="BC58" i="1"/>
  <c r="BB58" i="1"/>
  <c r="BC59" i="1"/>
  <c r="BB59" i="1"/>
  <c r="BC60" i="1"/>
  <c r="BB60" i="1"/>
  <c r="BC61" i="1"/>
  <c r="BB61" i="1"/>
  <c r="BC62" i="1"/>
  <c r="BB62" i="1"/>
  <c r="BC63" i="1"/>
  <c r="BB63" i="1"/>
  <c r="BC64" i="1"/>
  <c r="BB64" i="1"/>
  <c r="BC65" i="1"/>
  <c r="BB65" i="1"/>
  <c r="BC66" i="1"/>
  <c r="BB66" i="1"/>
  <c r="BC67" i="1"/>
  <c r="BB67" i="1"/>
  <c r="BC68" i="1"/>
  <c r="BB68" i="1"/>
  <c r="BC69" i="1"/>
  <c r="BB69" i="1"/>
  <c r="BC70" i="1"/>
  <c r="BB70" i="1"/>
  <c r="BC71" i="1"/>
  <c r="BB71" i="1"/>
  <c r="BC72" i="1"/>
  <c r="BB72" i="1"/>
  <c r="BC73" i="1"/>
  <c r="BB73" i="1"/>
  <c r="BC74" i="1"/>
  <c r="BB74" i="1"/>
  <c r="BC75" i="1"/>
  <c r="BB75" i="1"/>
  <c r="BC76" i="1"/>
  <c r="BB76" i="1"/>
  <c r="BC77" i="1"/>
  <c r="BB77" i="1"/>
  <c r="BC78" i="1"/>
  <c r="BB78" i="1"/>
  <c r="BC79" i="1"/>
  <c r="BB79" i="1"/>
  <c r="BC80" i="1"/>
  <c r="BB80" i="1"/>
  <c r="BC81" i="1"/>
  <c r="BB81" i="1"/>
  <c r="BC82" i="1"/>
  <c r="BB82" i="1"/>
  <c r="BC83" i="1"/>
  <c r="BB83" i="1"/>
  <c r="BC84" i="1"/>
  <c r="BB84" i="1"/>
  <c r="BC85" i="1"/>
  <c r="BB85" i="1"/>
  <c r="BC86" i="1"/>
  <c r="BB86" i="1"/>
  <c r="BC87" i="1"/>
  <c r="BB87" i="1"/>
  <c r="BC88" i="1"/>
  <c r="BB88" i="1"/>
  <c r="BC89" i="1"/>
  <c r="BB89" i="1"/>
  <c r="BC90" i="1"/>
  <c r="BB90" i="1"/>
  <c r="BC91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C16" i="1"/>
  <c r="BB38" i="1"/>
  <c r="BB42" i="1"/>
  <c r="BC9" i="1"/>
  <c r="BC12" i="1"/>
  <c r="BC18" i="1"/>
  <c r="BC20" i="1"/>
  <c r="BC22" i="1"/>
  <c r="BB208" i="1"/>
  <c r="BB15" i="1"/>
  <c r="BB16" i="1"/>
  <c r="BC7" i="1"/>
  <c r="BA7" i="1"/>
  <c r="BG7" i="1" s="1"/>
  <c r="BB9" i="1"/>
  <c r="BB12" i="1"/>
  <c r="BC15" i="1"/>
  <c r="BB18" i="1"/>
  <c r="BB20" i="1"/>
  <c r="BB22" i="1"/>
  <c r="BB24" i="1"/>
  <c r="BC26" i="1"/>
  <c r="BC27" i="1"/>
  <c r="BC30" i="1"/>
  <c r="BC31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0" i="1"/>
  <c r="BB13" i="1"/>
  <c r="BB19" i="1"/>
  <c r="BC32" i="1"/>
  <c r="BB32" i="1"/>
  <c r="BB35" i="1"/>
  <c r="BC35" i="1"/>
  <c r="BB37" i="1"/>
  <c r="BB210" i="1"/>
  <c r="BC10" i="1"/>
  <c r="BB11" i="1"/>
  <c r="BC13" i="1"/>
  <c r="BB14" i="1"/>
  <c r="BC19" i="1"/>
  <c r="BB21" i="1"/>
  <c r="BB23" i="1"/>
  <c r="BC37" i="1"/>
  <c r="BB41" i="1"/>
  <c r="BB334" i="1"/>
  <c r="BC334" i="1"/>
  <c r="BB341" i="1"/>
  <c r="BC341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33" i="1"/>
  <c r="BC317" i="1"/>
  <c r="BB317" i="1"/>
  <c r="BB212" i="1"/>
  <c r="BB214" i="1"/>
  <c r="BB216" i="1"/>
  <c r="BB218" i="1"/>
  <c r="BB220" i="1"/>
  <c r="BB222" i="1"/>
  <c r="BB224" i="1"/>
  <c r="BB226" i="1"/>
  <c r="BB228" i="1"/>
  <c r="BB230" i="1"/>
  <c r="BB232" i="1"/>
  <c r="BB234" i="1"/>
  <c r="BB236" i="1"/>
  <c r="BB238" i="1"/>
  <c r="BB240" i="1"/>
  <c r="BB344" i="1"/>
  <c r="BC344" i="1"/>
  <c r="BC313" i="1"/>
  <c r="BB313" i="1"/>
  <c r="BB266" i="1"/>
  <c r="BC340" i="1"/>
  <c r="BB340" i="1"/>
  <c r="BC331" i="1"/>
  <c r="BB331" i="1"/>
  <c r="BC315" i="1"/>
  <c r="BB319" i="1"/>
  <c r="BC319" i="1"/>
  <c r="BB321" i="1"/>
  <c r="BC321" i="1"/>
  <c r="BB323" i="1"/>
  <c r="BC323" i="1"/>
  <c r="BB325" i="1"/>
  <c r="BC325" i="1"/>
  <c r="BB327" i="1"/>
  <c r="BC327" i="1"/>
  <c r="BB329" i="1"/>
  <c r="BC329" i="1"/>
  <c r="BC339" i="1"/>
  <c r="BB339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C335" i="1"/>
  <c r="BC302" i="1"/>
  <c r="BC303" i="1"/>
  <c r="BB305" i="1"/>
  <c r="BB306" i="1"/>
  <c r="BB307" i="1"/>
  <c r="BB308" i="1"/>
  <c r="BB309" i="1"/>
  <c r="BB310" i="1"/>
  <c r="BB311" i="1"/>
  <c r="BB332" i="1"/>
  <c r="BB336" i="1"/>
  <c r="BB337" i="1"/>
  <c r="DX7" i="1"/>
  <c r="CB143" i="1"/>
  <c r="CC143" i="1" s="1"/>
  <c r="CB111" i="1"/>
  <c r="CC111" i="1" s="1"/>
  <c r="CB79" i="1"/>
  <c r="CC79" i="1" s="1"/>
  <c r="CB47" i="1"/>
  <c r="CC47" i="1" s="1"/>
  <c r="CB14" i="1"/>
  <c r="CC14" i="1" s="1"/>
  <c r="CB134" i="1"/>
  <c r="CC134" i="1" s="1"/>
  <c r="CB102" i="1"/>
  <c r="CC102" i="1" s="1"/>
  <c r="CB70" i="1"/>
  <c r="CC70" i="1" s="1"/>
  <c r="CB37" i="1"/>
  <c r="CC37" i="1" s="1"/>
  <c r="CB133" i="1"/>
  <c r="CC133" i="1" s="1"/>
  <c r="CB101" i="1"/>
  <c r="CC101" i="1" s="1"/>
  <c r="CB69" i="1"/>
  <c r="CC69" i="1" s="1"/>
  <c r="CB36" i="1"/>
  <c r="CC36" i="1" s="1"/>
  <c r="CB124" i="1"/>
  <c r="CC124" i="1" s="1"/>
  <c r="CB92" i="1"/>
  <c r="CC92" i="1" s="1"/>
  <c r="CB60" i="1"/>
  <c r="CC60" i="1" s="1"/>
  <c r="CB27" i="1"/>
  <c r="CC27" i="1" s="1"/>
  <c r="CB147" i="1"/>
  <c r="CC147" i="1" s="1"/>
  <c r="CB115" i="1"/>
  <c r="CC115" i="1" s="1"/>
  <c r="CB83" i="1"/>
  <c r="CC83" i="1" s="1"/>
  <c r="CB51" i="1"/>
  <c r="CC51" i="1" s="1"/>
  <c r="CB18" i="1"/>
  <c r="CC18" i="1" s="1"/>
  <c r="CB138" i="1"/>
  <c r="CC138" i="1" s="1"/>
  <c r="CB106" i="1"/>
  <c r="CC106" i="1" s="1"/>
  <c r="CB74" i="1"/>
  <c r="CC74" i="1" s="1"/>
  <c r="CB41" i="1"/>
  <c r="CC41" i="1" s="1"/>
  <c r="CB9" i="1"/>
  <c r="CC9" i="1" s="1"/>
  <c r="CB8" i="1"/>
  <c r="CC8" i="1" s="1"/>
  <c r="CB145" i="1"/>
  <c r="CC145" i="1" s="1"/>
  <c r="CB113" i="1"/>
  <c r="CC113" i="1" s="1"/>
  <c r="CB81" i="1"/>
  <c r="CC81" i="1" s="1"/>
  <c r="CB49" i="1"/>
  <c r="CC49" i="1" s="1"/>
  <c r="CB16" i="1"/>
  <c r="CC16" i="1" s="1"/>
  <c r="CB128" i="1"/>
  <c r="CC128" i="1"/>
  <c r="CB96" i="1"/>
  <c r="CC96" i="1" s="1"/>
  <c r="CB64" i="1"/>
  <c r="CC64" i="1" s="1"/>
  <c r="CB31" i="1"/>
  <c r="CC31" i="1" s="1"/>
  <c r="CB135" i="1"/>
  <c r="CC135" i="1" s="1"/>
  <c r="CB103" i="1"/>
  <c r="CC103" i="1" s="1"/>
  <c r="CB71" i="1"/>
  <c r="CC71" i="1" s="1"/>
  <c r="CB38" i="1"/>
  <c r="CC38" i="1" s="1"/>
  <c r="CB126" i="1"/>
  <c r="CC126" i="1" s="1"/>
  <c r="CB94" i="1"/>
  <c r="CC94" i="1" s="1"/>
  <c r="CB62" i="1"/>
  <c r="CC62" i="1" s="1"/>
  <c r="CB29" i="1"/>
  <c r="CC29" i="1" s="1"/>
  <c r="CB125" i="1"/>
  <c r="CC125" i="1" s="1"/>
  <c r="CB93" i="1"/>
  <c r="CC93" i="1" s="1"/>
  <c r="CB61" i="1"/>
  <c r="CC61" i="1" s="1"/>
  <c r="CB28" i="1"/>
  <c r="CC28" i="1" s="1"/>
  <c r="CB116" i="1"/>
  <c r="CC116" i="1" s="1"/>
  <c r="CB84" i="1"/>
  <c r="CC84" i="1" s="1"/>
  <c r="CB52" i="1"/>
  <c r="CC52" i="1" s="1"/>
  <c r="CB19" i="1"/>
  <c r="CC19" i="1" s="1"/>
  <c r="CB139" i="1"/>
  <c r="CC139" i="1" s="1"/>
  <c r="CB107" i="1"/>
  <c r="CC107" i="1" s="1"/>
  <c r="CB75" i="1"/>
  <c r="CC75" i="1"/>
  <c r="CB42" i="1"/>
  <c r="CC42" i="1" s="1"/>
  <c r="CB10" i="1"/>
  <c r="CC10" i="1" s="1"/>
  <c r="CB130" i="1"/>
  <c r="CC130" i="1" s="1"/>
  <c r="CB98" i="1"/>
  <c r="CC98" i="1" s="1"/>
  <c r="CB66" i="1"/>
  <c r="CC66" i="1" s="1"/>
  <c r="CB33" i="1"/>
  <c r="CC33" i="1" s="1"/>
  <c r="CB137" i="1"/>
  <c r="CC137" i="1" s="1"/>
  <c r="CB105" i="1"/>
  <c r="CC105" i="1" s="1"/>
  <c r="CB73" i="1"/>
  <c r="CC73" i="1" s="1"/>
  <c r="CB40" i="1"/>
  <c r="CC40" i="1" s="1"/>
  <c r="CB120" i="1"/>
  <c r="CC120" i="1" s="1"/>
  <c r="CB88" i="1"/>
  <c r="CC88" i="1" s="1"/>
  <c r="CB56" i="1"/>
  <c r="CC56" i="1" s="1"/>
  <c r="CB23" i="1"/>
  <c r="CC23" i="1" s="1"/>
  <c r="CB127" i="1"/>
  <c r="CC127" i="1" s="1"/>
  <c r="CB95" i="1"/>
  <c r="CC95" i="1" s="1"/>
  <c r="CB63" i="1"/>
  <c r="CC63" i="1" s="1"/>
  <c r="CB30" i="1"/>
  <c r="CC30" i="1" s="1"/>
  <c r="CB118" i="1"/>
  <c r="CC118" i="1" s="1"/>
  <c r="CB86" i="1"/>
  <c r="CC86" i="1" s="1"/>
  <c r="CB54" i="1"/>
  <c r="CC54" i="1" s="1"/>
  <c r="CB21" i="1"/>
  <c r="CC21" i="1" s="1"/>
  <c r="CB117" i="1"/>
  <c r="CC117" i="1" s="1"/>
  <c r="CB85" i="1"/>
  <c r="CC85" i="1" s="1"/>
  <c r="CB53" i="1"/>
  <c r="CC53" i="1" s="1"/>
  <c r="CB20" i="1"/>
  <c r="CC20" i="1" s="1"/>
  <c r="CB140" i="1"/>
  <c r="CC140" i="1" s="1"/>
  <c r="CB108" i="1"/>
  <c r="CC108" i="1" s="1"/>
  <c r="CB76" i="1"/>
  <c r="CC76" i="1" s="1"/>
  <c r="CB43" i="1"/>
  <c r="CC43" i="1" s="1"/>
  <c r="CB11" i="1"/>
  <c r="CC11" i="1" s="1"/>
  <c r="CB131" i="1"/>
  <c r="CC131" i="1" s="1"/>
  <c r="CB99" i="1"/>
  <c r="CC99" i="1" s="1"/>
  <c r="CB67" i="1"/>
  <c r="CC67" i="1" s="1"/>
  <c r="CB34" i="1"/>
  <c r="CC34" i="1" s="1"/>
  <c r="CB122" i="1"/>
  <c r="CC122" i="1" s="1"/>
  <c r="CB90" i="1"/>
  <c r="CC90" i="1" s="1"/>
  <c r="CB58" i="1"/>
  <c r="CC58" i="1" s="1"/>
  <c r="CB25" i="1"/>
  <c r="CC25" i="1" s="1"/>
  <c r="CB129" i="1"/>
  <c r="CC129" i="1" s="1"/>
  <c r="CB97" i="1"/>
  <c r="CC97" i="1" s="1"/>
  <c r="CB65" i="1"/>
  <c r="CC65" i="1" s="1"/>
  <c r="CB32" i="1"/>
  <c r="CC32" i="1" s="1"/>
  <c r="CB144" i="1"/>
  <c r="CC144" i="1" s="1"/>
  <c r="CB112" i="1"/>
  <c r="CC112" i="1" s="1"/>
  <c r="CB80" i="1"/>
  <c r="CC80" i="1" s="1"/>
  <c r="CB48" i="1"/>
  <c r="CC48" i="1" s="1"/>
  <c r="CB15" i="1"/>
  <c r="CC15" i="1" s="1"/>
  <c r="CB119" i="1"/>
  <c r="CC119" i="1" s="1"/>
  <c r="CB87" i="1"/>
  <c r="CC87" i="1" s="1"/>
  <c r="CB55" i="1"/>
  <c r="CC55" i="1"/>
  <c r="CB22" i="1"/>
  <c r="CC22" i="1" s="1"/>
  <c r="CB142" i="1"/>
  <c r="CC142" i="1" s="1"/>
  <c r="CB110" i="1"/>
  <c r="CC110" i="1"/>
  <c r="CB78" i="1"/>
  <c r="CC78" i="1" s="1"/>
  <c r="CB46" i="1"/>
  <c r="CC46" i="1" s="1"/>
  <c r="CB13" i="1"/>
  <c r="CC13" i="1" s="1"/>
  <c r="CB141" i="1"/>
  <c r="CC141" i="1" s="1"/>
  <c r="CB109" i="1"/>
  <c r="CC109" i="1" s="1"/>
  <c r="CB77" i="1"/>
  <c r="CC77" i="1" s="1"/>
  <c r="CB45" i="1"/>
  <c r="CC45" i="1" s="1"/>
  <c r="CB12" i="1"/>
  <c r="CC12" i="1" s="1"/>
  <c r="CB132" i="1"/>
  <c r="CC132" i="1" s="1"/>
  <c r="CB100" i="1"/>
  <c r="CC100" i="1" s="1"/>
  <c r="CB68" i="1"/>
  <c r="CC68" i="1" s="1"/>
  <c r="CB35" i="1"/>
  <c r="CC35" i="1" s="1"/>
  <c r="CB123" i="1"/>
  <c r="CC123" i="1" s="1"/>
  <c r="CB91" i="1"/>
  <c r="CC91" i="1" s="1"/>
  <c r="CB59" i="1"/>
  <c r="CC59" i="1" s="1"/>
  <c r="CB26" i="1"/>
  <c r="CC26" i="1" s="1"/>
  <c r="CB146" i="1"/>
  <c r="CC146" i="1" s="1"/>
  <c r="CB114" i="1"/>
  <c r="CC114" i="1" s="1"/>
  <c r="CB82" i="1"/>
  <c r="CC82" i="1" s="1"/>
  <c r="CB50" i="1"/>
  <c r="CC50" i="1" s="1"/>
  <c r="CB17" i="1"/>
  <c r="CC17" i="1" s="1"/>
  <c r="CB121" i="1"/>
  <c r="CC121" i="1"/>
  <c r="CB89" i="1"/>
  <c r="CC89" i="1" s="1"/>
  <c r="CB57" i="1"/>
  <c r="CC57" i="1"/>
  <c r="CB24" i="1"/>
  <c r="CC24" i="1" s="1"/>
  <c r="CB136" i="1"/>
  <c r="CC136" i="1" s="1"/>
  <c r="CB104" i="1"/>
  <c r="CC104" i="1" s="1"/>
  <c r="CB72" i="1"/>
  <c r="CC72" i="1" s="1"/>
  <c r="CB39" i="1"/>
  <c r="CC39" i="1" s="1"/>
  <c r="Z249" i="1" l="1"/>
  <c r="AF343" i="1"/>
  <c r="AF307" i="1"/>
  <c r="Z306" i="1" s="1"/>
  <c r="AF280" i="1"/>
  <c r="AA279" i="1" s="1"/>
  <c r="AF255" i="1"/>
  <c r="AA254" i="1" s="1"/>
  <c r="AF252" i="1"/>
  <c r="AA251" i="1" s="1"/>
  <c r="AF159" i="1"/>
  <c r="Z158" i="1" s="1"/>
  <c r="AF134" i="1"/>
  <c r="Z133" i="1" s="1"/>
  <c r="AP294" i="1"/>
  <c r="Z251" i="1"/>
  <c r="Z51" i="1"/>
  <c r="AF358" i="1"/>
  <c r="AA357" i="1" s="1"/>
  <c r="AF352" i="1"/>
  <c r="AF350" i="1"/>
  <c r="AF348" i="1"/>
  <c r="AF302" i="1"/>
  <c r="Z301" i="1" s="1"/>
  <c r="AF299" i="1"/>
  <c r="AF284" i="1"/>
  <c r="AF274" i="1"/>
  <c r="AA273" i="1" s="1"/>
  <c r="AF268" i="1"/>
  <c r="AA267" i="1" s="1"/>
  <c r="AF266" i="1"/>
  <c r="AF248" i="1"/>
  <c r="AA247" i="1" s="1"/>
  <c r="AF242" i="1"/>
  <c r="AF165" i="1"/>
  <c r="Z164" i="1" s="1"/>
  <c r="AF146" i="1"/>
  <c r="Z145" i="1" s="1"/>
  <c r="AF137" i="1"/>
  <c r="Z136" i="1" s="1"/>
  <c r="AF103" i="1"/>
  <c r="Z102" i="1" s="1"/>
  <c r="AA77" i="1"/>
  <c r="Z77" i="1"/>
  <c r="Z310" i="1"/>
  <c r="Z294" i="1"/>
  <c r="Z365" i="1"/>
  <c r="Z254" i="1"/>
  <c r="Z247" i="1"/>
  <c r="Z126" i="1"/>
  <c r="Z8" i="1"/>
  <c r="Z363" i="1"/>
  <c r="Z285" i="1"/>
  <c r="AF359" i="1"/>
  <c r="AA358" i="1" s="1"/>
  <c r="AF354" i="1"/>
  <c r="Z353" i="1" s="1"/>
  <c r="AF344" i="1"/>
  <c r="AF306" i="1"/>
  <c r="AF300" i="1"/>
  <c r="AA299" i="1" s="1"/>
  <c r="AI299" i="1" s="1"/>
  <c r="AJ299" i="1" s="1"/>
  <c r="AM299" i="1" s="1"/>
  <c r="AF298" i="1"/>
  <c r="Z297" i="1" s="1"/>
  <c r="AF287" i="1"/>
  <c r="AA286" i="1" s="1"/>
  <c r="AF282" i="1"/>
  <c r="AF270" i="1"/>
  <c r="Z269" i="1" s="1"/>
  <c r="AF262" i="1"/>
  <c r="AA261" i="1" s="1"/>
  <c r="AF256" i="1"/>
  <c r="AA255" i="1" s="1"/>
  <c r="AF254" i="1"/>
  <c r="AF247" i="1"/>
  <c r="Z246" i="1" s="1"/>
  <c r="AF180" i="1"/>
  <c r="AF175" i="1"/>
  <c r="Z174" i="1" s="1"/>
  <c r="AF133" i="1"/>
  <c r="AA132" i="1" s="1"/>
  <c r="AF107" i="1"/>
  <c r="Z106" i="1" s="1"/>
  <c r="AF102" i="1"/>
  <c r="Z101" i="1" s="1"/>
  <c r="AF93" i="1"/>
  <c r="Z92" i="1" s="1"/>
  <c r="Z279" i="1"/>
  <c r="AA138" i="1"/>
  <c r="Z138" i="1"/>
  <c r="Z86" i="1"/>
  <c r="AA86" i="1"/>
  <c r="AA367" i="1"/>
  <c r="Z367" i="1"/>
  <c r="AI368" i="1"/>
  <c r="AJ368" i="1" s="1"/>
  <c r="AM368" i="1" s="1"/>
  <c r="AP368" i="1"/>
  <c r="AA342" i="1"/>
  <c r="Z342" i="1"/>
  <c r="AA329" i="1"/>
  <c r="Z329" i="1"/>
  <c r="AA326" i="1"/>
  <c r="AA318" i="1"/>
  <c r="Z255" i="1"/>
  <c r="AA351" i="1"/>
  <c r="Z351" i="1"/>
  <c r="AA271" i="1"/>
  <c r="Z271" i="1"/>
  <c r="AA59" i="1"/>
  <c r="Z59" i="1"/>
  <c r="AA50" i="1"/>
  <c r="Z50" i="1"/>
  <c r="Z355" i="1"/>
  <c r="Z313" i="1"/>
  <c r="Z357" i="1"/>
  <c r="AA338" i="1"/>
  <c r="AA330" i="1"/>
  <c r="AI330" i="1" s="1"/>
  <c r="AJ330" i="1" s="1"/>
  <c r="AM330" i="1" s="1"/>
  <c r="Z330" i="1"/>
  <c r="AA322" i="1"/>
  <c r="AA293" i="1"/>
  <c r="Z293" i="1"/>
  <c r="AA176" i="1"/>
  <c r="Z176" i="1"/>
  <c r="AA242" i="1"/>
  <c r="AI323" i="1"/>
  <c r="AJ323" i="1" s="1"/>
  <c r="AM323" i="1" s="1"/>
  <c r="AI319" i="1"/>
  <c r="AJ319" i="1" s="1"/>
  <c r="AM319" i="1" s="1"/>
  <c r="AA298" i="1"/>
  <c r="AA290" i="1"/>
  <c r="AI254" i="1"/>
  <c r="AJ254" i="1" s="1"/>
  <c r="AF25" i="1"/>
  <c r="Z24" i="1" s="1"/>
  <c r="AF30" i="1"/>
  <c r="Z29" i="1" s="1"/>
  <c r="AF41" i="1"/>
  <c r="Z40" i="1" s="1"/>
  <c r="AF54" i="1"/>
  <c r="Z53" i="1" s="1"/>
  <c r="AF82" i="1"/>
  <c r="Z81" i="1" s="1"/>
  <c r="AF109" i="1"/>
  <c r="Z108" i="1" s="1"/>
  <c r="AF118" i="1"/>
  <c r="Z117" i="1" s="1"/>
  <c r="AF121" i="1"/>
  <c r="Z120" i="1" s="1"/>
  <c r="AF149" i="1"/>
  <c r="AF158" i="1"/>
  <c r="Z157" i="1" s="1"/>
  <c r="AF168" i="1"/>
  <c r="Z167" i="1" s="1"/>
  <c r="AF173" i="1"/>
  <c r="Z172" i="1" s="1"/>
  <c r="AF181" i="1"/>
  <c r="Z180" i="1" s="1"/>
  <c r="AF244" i="1"/>
  <c r="AF246" i="1"/>
  <c r="AF251" i="1"/>
  <c r="AI251" i="1" s="1"/>
  <c r="AJ251" i="1" s="1"/>
  <c r="AM251" i="1" s="1"/>
  <c r="AF258" i="1"/>
  <c r="AF264" i="1"/>
  <c r="AF271" i="1"/>
  <c r="AF276" i="1"/>
  <c r="AF278" i="1"/>
  <c r="AF283" i="1"/>
  <c r="AF290" i="1"/>
  <c r="AF296" i="1"/>
  <c r="AF303" i="1"/>
  <c r="AF308" i="1"/>
  <c r="AF310" i="1"/>
  <c r="AF315" i="1"/>
  <c r="AF322" i="1"/>
  <c r="AF328" i="1"/>
  <c r="AF335" i="1"/>
  <c r="AF340" i="1"/>
  <c r="AF342" i="1"/>
  <c r="AF347" i="1"/>
  <c r="AF355" i="1"/>
  <c r="AI355" i="1" s="1"/>
  <c r="AJ355" i="1" s="1"/>
  <c r="AM355" i="1" s="1"/>
  <c r="AF363" i="1"/>
  <c r="AI363" i="1" s="1"/>
  <c r="AJ363" i="1" s="1"/>
  <c r="AM363" i="1" s="1"/>
  <c r="Z335" i="1"/>
  <c r="Z319" i="1"/>
  <c r="Z298" i="1"/>
  <c r="AF367" i="1"/>
  <c r="AF362" i="1"/>
  <c r="AF360" i="1"/>
  <c r="AF351" i="1"/>
  <c r="AF346" i="1"/>
  <c r="AF338" i="1"/>
  <c r="AF334" i="1"/>
  <c r="AF332" i="1"/>
  <c r="AF326" i="1"/>
  <c r="AF318" i="1"/>
  <c r="AF316" i="1"/>
  <c r="AF312" i="1"/>
  <c r="AF304" i="1"/>
  <c r="AF292" i="1"/>
  <c r="AF288" i="1"/>
  <c r="AF279" i="1"/>
  <c r="AF275" i="1"/>
  <c r="AF267" i="1"/>
  <c r="AF263" i="1"/>
  <c r="AF259" i="1"/>
  <c r="AF188" i="1"/>
  <c r="Z187" i="1" s="1"/>
  <c r="AF187" i="1"/>
  <c r="AF162" i="1"/>
  <c r="Z161" i="1" s="1"/>
  <c r="AF157" i="1"/>
  <c r="AF119" i="1"/>
  <c r="Z118" i="1" s="1"/>
  <c r="AF94" i="1"/>
  <c r="Z93" i="1" s="1"/>
  <c r="AF89" i="1"/>
  <c r="Z88" i="1" s="1"/>
  <c r="AF77" i="1"/>
  <c r="AF35" i="1"/>
  <c r="Z34" i="1" s="1"/>
  <c r="AA171" i="1"/>
  <c r="AA25" i="1"/>
  <c r="AA158" i="1"/>
  <c r="AA71" i="1"/>
  <c r="AI51" i="1"/>
  <c r="AJ51" i="1" s="1"/>
  <c r="AM51" i="1" s="1"/>
  <c r="AA18" i="1"/>
  <c r="AA13" i="1"/>
  <c r="AA136" i="1"/>
  <c r="AA113" i="1"/>
  <c r="AA97" i="1"/>
  <c r="AA20" i="1"/>
  <c r="AA174" i="1"/>
  <c r="AA145" i="1"/>
  <c r="AA88" i="1"/>
  <c r="AA9" i="1"/>
  <c r="AI9" i="1" s="1"/>
  <c r="AJ9" i="1" s="1"/>
  <c r="AM9" i="1" s="1"/>
  <c r="AF8" i="1"/>
  <c r="AF12" i="1"/>
  <c r="AF16" i="1"/>
  <c r="AF20" i="1"/>
  <c r="AF24" i="1"/>
  <c r="AF28" i="1"/>
  <c r="AF32" i="1"/>
  <c r="AF36" i="1"/>
  <c r="AF40" i="1"/>
  <c r="AF45" i="1"/>
  <c r="AF49" i="1"/>
  <c r="AF53" i="1"/>
  <c r="AF57" i="1"/>
  <c r="AF61" i="1"/>
  <c r="AF65" i="1"/>
  <c r="AF69" i="1"/>
  <c r="AF73" i="1"/>
  <c r="AF13" i="1"/>
  <c r="AF15" i="1"/>
  <c r="AF22" i="1"/>
  <c r="AF29" i="1"/>
  <c r="AF31" i="1"/>
  <c r="AF38" i="1"/>
  <c r="AF46" i="1"/>
  <c r="AF48" i="1"/>
  <c r="AF55" i="1"/>
  <c r="AF62" i="1"/>
  <c r="AF64" i="1"/>
  <c r="AF71" i="1"/>
  <c r="AF80" i="1"/>
  <c r="AF84" i="1"/>
  <c r="AF88" i="1"/>
  <c r="AF92" i="1"/>
  <c r="AF96" i="1"/>
  <c r="AF100" i="1"/>
  <c r="AF104" i="1"/>
  <c r="AF108" i="1"/>
  <c r="AF112" i="1"/>
  <c r="AF116" i="1"/>
  <c r="AF120" i="1"/>
  <c r="AF124" i="1"/>
  <c r="AF128" i="1"/>
  <c r="AF132" i="1"/>
  <c r="AF136" i="1"/>
  <c r="AF140" i="1"/>
  <c r="AF144" i="1"/>
  <c r="AF148" i="1"/>
  <c r="AF152" i="1"/>
  <c r="AF156" i="1"/>
  <c r="AF160" i="1"/>
  <c r="AF11" i="1"/>
  <c r="AF18" i="1"/>
  <c r="AF23" i="1"/>
  <c r="AF37" i="1"/>
  <c r="AF42" i="1"/>
  <c r="AF50" i="1"/>
  <c r="AF58" i="1"/>
  <c r="AF63" i="1"/>
  <c r="AF68" i="1"/>
  <c r="AF76" i="1"/>
  <c r="AF81" i="1"/>
  <c r="AF83" i="1"/>
  <c r="AF90" i="1"/>
  <c r="AF97" i="1"/>
  <c r="AF99" i="1"/>
  <c r="AF106" i="1"/>
  <c r="AF113" i="1"/>
  <c r="AF115" i="1"/>
  <c r="AF122" i="1"/>
  <c r="AF129" i="1"/>
  <c r="AF131" i="1"/>
  <c r="AF138" i="1"/>
  <c r="AI138" i="1" s="1"/>
  <c r="AJ138" i="1" s="1"/>
  <c r="AM138" i="1" s="1"/>
  <c r="AF145" i="1"/>
  <c r="AF147" i="1"/>
  <c r="AF154" i="1"/>
  <c r="AF161" i="1"/>
  <c r="AF163" i="1"/>
  <c r="AF166" i="1"/>
  <c r="AF170" i="1"/>
  <c r="AF174" i="1"/>
  <c r="AF178" i="1"/>
  <c r="AF182" i="1"/>
  <c r="AF186" i="1"/>
  <c r="AF17" i="1"/>
  <c r="AF27" i="1"/>
  <c r="AF33" i="1"/>
  <c r="AF43" i="1"/>
  <c r="AF56" i="1"/>
  <c r="AF59" i="1"/>
  <c r="AF74" i="1"/>
  <c r="AF75" i="1"/>
  <c r="AF79" i="1"/>
  <c r="AF86" i="1"/>
  <c r="AF91" i="1"/>
  <c r="AF105" i="1"/>
  <c r="AF110" i="1"/>
  <c r="AF117" i="1"/>
  <c r="AF125" i="1"/>
  <c r="AF130" i="1"/>
  <c r="AF135" i="1"/>
  <c r="AF143" i="1"/>
  <c r="AF150" i="1"/>
  <c r="AF155" i="1"/>
  <c r="AF167" i="1"/>
  <c r="AF169" i="1"/>
  <c r="AF176" i="1"/>
  <c r="AF183" i="1"/>
  <c r="AF185" i="1"/>
  <c r="AF191" i="1"/>
  <c r="AF195" i="1"/>
  <c r="AF199" i="1"/>
  <c r="AF203" i="1"/>
  <c r="AF207" i="1"/>
  <c r="AF211" i="1"/>
  <c r="AF215" i="1"/>
  <c r="AF219" i="1"/>
  <c r="AF223" i="1"/>
  <c r="AF227" i="1"/>
  <c r="AF231" i="1"/>
  <c r="AF235" i="1"/>
  <c r="AF239" i="1"/>
  <c r="AF365" i="1"/>
  <c r="AF361" i="1"/>
  <c r="AF357" i="1"/>
  <c r="AF353" i="1"/>
  <c r="AF349" i="1"/>
  <c r="AF345" i="1"/>
  <c r="AF341" i="1"/>
  <c r="AF337" i="1"/>
  <c r="AF333" i="1"/>
  <c r="AF329" i="1"/>
  <c r="AI329" i="1" s="1"/>
  <c r="AJ329" i="1" s="1"/>
  <c r="AM329" i="1" s="1"/>
  <c r="AF325" i="1"/>
  <c r="AF321" i="1"/>
  <c r="AF317" i="1"/>
  <c r="AF313" i="1"/>
  <c r="AI313" i="1" s="1"/>
  <c r="AJ313" i="1" s="1"/>
  <c r="AM313" i="1" s="1"/>
  <c r="AF309" i="1"/>
  <c r="AF305" i="1"/>
  <c r="AF301" i="1"/>
  <c r="AF297" i="1"/>
  <c r="AF293" i="1"/>
  <c r="AI293" i="1" s="1"/>
  <c r="AJ293" i="1" s="1"/>
  <c r="AM293" i="1" s="1"/>
  <c r="AF289" i="1"/>
  <c r="AF285" i="1"/>
  <c r="AI285" i="1" s="1"/>
  <c r="AJ285" i="1" s="1"/>
  <c r="AM285" i="1" s="1"/>
  <c r="AF281" i="1"/>
  <c r="AF277" i="1"/>
  <c r="AF273" i="1"/>
  <c r="AF269" i="1"/>
  <c r="AF265" i="1"/>
  <c r="AF261" i="1"/>
  <c r="AF257" i="1"/>
  <c r="AF253" i="1"/>
  <c r="AF249" i="1"/>
  <c r="AI249" i="1" s="1"/>
  <c r="AJ249" i="1" s="1"/>
  <c r="AM249" i="1" s="1"/>
  <c r="AF245" i="1"/>
  <c r="AF241" i="1"/>
  <c r="AF240" i="1"/>
  <c r="AF238" i="1"/>
  <c r="AF237" i="1"/>
  <c r="AF236" i="1"/>
  <c r="AF234" i="1"/>
  <c r="AF233" i="1"/>
  <c r="AF232" i="1"/>
  <c r="AF230" i="1"/>
  <c r="AF229" i="1"/>
  <c r="AF228" i="1"/>
  <c r="AF226" i="1"/>
  <c r="AF225" i="1"/>
  <c r="AF224" i="1"/>
  <c r="AF222" i="1"/>
  <c r="AF221" i="1"/>
  <c r="AF220" i="1"/>
  <c r="AF218" i="1"/>
  <c r="AF217" i="1"/>
  <c r="AF216" i="1"/>
  <c r="AF214" i="1"/>
  <c r="AF213" i="1"/>
  <c r="AF212" i="1"/>
  <c r="AF210" i="1"/>
  <c r="AF209" i="1"/>
  <c r="AF208" i="1"/>
  <c r="AF206" i="1"/>
  <c r="AF205" i="1"/>
  <c r="AF204" i="1"/>
  <c r="AF202" i="1"/>
  <c r="AF201" i="1"/>
  <c r="AF200" i="1"/>
  <c r="AF198" i="1"/>
  <c r="AF197" i="1"/>
  <c r="AF196" i="1"/>
  <c r="AF194" i="1"/>
  <c r="AF193" i="1"/>
  <c r="AF192" i="1"/>
  <c r="AF190" i="1"/>
  <c r="C26" i="1"/>
  <c r="AF189" i="1"/>
  <c r="AF184" i="1"/>
  <c r="AF179" i="1"/>
  <c r="AF171" i="1"/>
  <c r="AF164" i="1"/>
  <c r="AF153" i="1"/>
  <c r="AF151" i="1"/>
  <c r="AF142" i="1"/>
  <c r="AF141" i="1"/>
  <c r="AF126" i="1"/>
  <c r="AI126" i="1" s="1"/>
  <c r="AJ126" i="1" s="1"/>
  <c r="AM126" i="1" s="1"/>
  <c r="AF123" i="1"/>
  <c r="AF111" i="1"/>
  <c r="AF101" i="1"/>
  <c r="AF95" i="1"/>
  <c r="AF85" i="1"/>
  <c r="AF70" i="1"/>
  <c r="AF67" i="1"/>
  <c r="AF66" i="1"/>
  <c r="AF47" i="1"/>
  <c r="AF39" i="1"/>
  <c r="AF34" i="1"/>
  <c r="EL7" i="1"/>
  <c r="EH7" i="1"/>
  <c r="ES7" i="1"/>
  <c r="DY7" i="1"/>
  <c r="EC7" i="1"/>
  <c r="EW7" i="1"/>
  <c r="EF7" i="1"/>
  <c r="BM7" i="1"/>
  <c r="EP7" i="1"/>
  <c r="DU7" i="1"/>
  <c r="EE7" i="1"/>
  <c r="EU7" i="1"/>
  <c r="EN7" i="1"/>
  <c r="DZ7" i="1"/>
  <c r="EV7" i="1"/>
  <c r="ED7" i="1"/>
  <c r="EO7" i="1"/>
  <c r="EK7" i="1"/>
  <c r="ET7" i="1"/>
  <c r="EX7" i="1"/>
  <c r="EQ7" i="1"/>
  <c r="BJ7" i="1"/>
  <c r="EM7" i="1"/>
  <c r="DW7" i="1"/>
  <c r="EI7" i="1"/>
  <c r="DV7" i="1"/>
  <c r="EA7" i="1"/>
  <c r="EG7" i="1"/>
  <c r="ER7" i="1"/>
  <c r="EJ7" i="1"/>
  <c r="EB7" i="1"/>
  <c r="BI7" i="1"/>
  <c r="BK7" i="1"/>
  <c r="BN7" i="1"/>
  <c r="Z261" i="1" l="1"/>
  <c r="AA353" i="1"/>
  <c r="AA157" i="1"/>
  <c r="AI157" i="1" s="1"/>
  <c r="AJ157" i="1" s="1"/>
  <c r="AM157" i="1" s="1"/>
  <c r="AA102" i="1"/>
  <c r="AI102" i="1" s="1"/>
  <c r="AJ102" i="1" s="1"/>
  <c r="AM102" i="1" s="1"/>
  <c r="AA101" i="1"/>
  <c r="AA306" i="1"/>
  <c r="AA297" i="1"/>
  <c r="Z358" i="1"/>
  <c r="AI176" i="1"/>
  <c r="AJ176" i="1" s="1"/>
  <c r="AM176" i="1" s="1"/>
  <c r="AA133" i="1"/>
  <c r="AI298" i="1"/>
  <c r="AJ298" i="1" s="1"/>
  <c r="AM298" i="1" s="1"/>
  <c r="AA301" i="1"/>
  <c r="AI301" i="1" s="1"/>
  <c r="AJ301" i="1" s="1"/>
  <c r="AA106" i="1"/>
  <c r="Z299" i="1"/>
  <c r="AP319" i="1"/>
  <c r="Z267" i="1"/>
  <c r="AA241" i="1"/>
  <c r="AI241" i="1" s="1"/>
  <c r="AJ241" i="1" s="1"/>
  <c r="AM241" i="1" s="1"/>
  <c r="Z241" i="1"/>
  <c r="Z347" i="1"/>
  <c r="AA347" i="1"/>
  <c r="AI347" i="1" s="1"/>
  <c r="AJ347" i="1" s="1"/>
  <c r="AM347" i="1" s="1"/>
  <c r="AP51" i="1"/>
  <c r="AA167" i="1"/>
  <c r="AI167" i="1" s="1"/>
  <c r="AJ167" i="1" s="1"/>
  <c r="AM167" i="1" s="1"/>
  <c r="AP299" i="1"/>
  <c r="AA283" i="1"/>
  <c r="AI283" i="1" s="1"/>
  <c r="AJ283" i="1" s="1"/>
  <c r="AM283" i="1" s="1"/>
  <c r="Z283" i="1"/>
  <c r="AA349" i="1"/>
  <c r="AI349" i="1" s="1"/>
  <c r="AJ349" i="1" s="1"/>
  <c r="AM349" i="1" s="1"/>
  <c r="Z349" i="1"/>
  <c r="AI77" i="1"/>
  <c r="AJ77" i="1" s="1"/>
  <c r="AM77" i="1" s="1"/>
  <c r="AA246" i="1"/>
  <c r="AI246" i="1" s="1"/>
  <c r="AJ246" i="1" s="1"/>
  <c r="AP330" i="1"/>
  <c r="AA164" i="1"/>
  <c r="AI267" i="1"/>
  <c r="AJ267" i="1" s="1"/>
  <c r="AM267" i="1" s="1"/>
  <c r="AI247" i="1"/>
  <c r="AJ247" i="1" s="1"/>
  <c r="AM247" i="1" s="1"/>
  <c r="Z273" i="1"/>
  <c r="AA265" i="1"/>
  <c r="AI265" i="1" s="1"/>
  <c r="AJ265" i="1" s="1"/>
  <c r="AM265" i="1" s="1"/>
  <c r="Z265" i="1"/>
  <c r="AI132" i="1"/>
  <c r="AJ132" i="1" s="1"/>
  <c r="AM132" i="1" s="1"/>
  <c r="AA120" i="1"/>
  <c r="AA172" i="1"/>
  <c r="AI172" i="1" s="1"/>
  <c r="AJ172" i="1" s="1"/>
  <c r="AM172" i="1" s="1"/>
  <c r="Z132" i="1"/>
  <c r="AA269" i="1"/>
  <c r="AI269" i="1" s="1"/>
  <c r="AJ269" i="1" s="1"/>
  <c r="AM269" i="1" s="1"/>
  <c r="AI279" i="1"/>
  <c r="AJ279" i="1" s="1"/>
  <c r="AM279" i="1" s="1"/>
  <c r="AI261" i="1"/>
  <c r="AJ261" i="1" s="1"/>
  <c r="AM261" i="1" s="1"/>
  <c r="AA187" i="1"/>
  <c r="AI187" i="1" s="1"/>
  <c r="AJ187" i="1" s="1"/>
  <c r="AM187" i="1" s="1"/>
  <c r="AA118" i="1"/>
  <c r="AI118" i="1" s="1"/>
  <c r="AJ118" i="1" s="1"/>
  <c r="AM118" i="1" s="1"/>
  <c r="AA24" i="1"/>
  <c r="AI24" i="1" s="1"/>
  <c r="AJ24" i="1" s="1"/>
  <c r="AM24" i="1" s="1"/>
  <c r="AA81" i="1"/>
  <c r="AI81" i="1" s="1"/>
  <c r="AJ81" i="1" s="1"/>
  <c r="AM81" i="1" s="1"/>
  <c r="AA92" i="1"/>
  <c r="AI92" i="1" s="1"/>
  <c r="AJ92" i="1" s="1"/>
  <c r="AM92" i="1" s="1"/>
  <c r="AA253" i="1"/>
  <c r="AI253" i="1" s="1"/>
  <c r="AJ253" i="1" s="1"/>
  <c r="AM253" i="1" s="1"/>
  <c r="Z253" i="1"/>
  <c r="AA281" i="1"/>
  <c r="AI281" i="1" s="1"/>
  <c r="AJ281" i="1" s="1"/>
  <c r="AM281" i="1" s="1"/>
  <c r="Z281" i="1"/>
  <c r="AA305" i="1"/>
  <c r="AI305" i="1" s="1"/>
  <c r="AJ305" i="1" s="1"/>
  <c r="AM305" i="1" s="1"/>
  <c r="Z305" i="1"/>
  <c r="AP298" i="1"/>
  <c r="AA343" i="1"/>
  <c r="AI343" i="1" s="1"/>
  <c r="AJ343" i="1" s="1"/>
  <c r="AM343" i="1" s="1"/>
  <c r="Z343" i="1"/>
  <c r="AI25" i="1"/>
  <c r="AJ25" i="1" s="1"/>
  <c r="AM25" i="1" s="1"/>
  <c r="AI322" i="1"/>
  <c r="AJ322" i="1" s="1"/>
  <c r="AM322" i="1" s="1"/>
  <c r="AI50" i="1"/>
  <c r="AJ50" i="1" s="1"/>
  <c r="AM50" i="1" s="1"/>
  <c r="Z286" i="1"/>
  <c r="AA179" i="1"/>
  <c r="AI179" i="1" s="1"/>
  <c r="AJ179" i="1" s="1"/>
  <c r="Z179" i="1"/>
  <c r="AA29" i="1"/>
  <c r="AI113" i="1"/>
  <c r="AJ113" i="1" s="1"/>
  <c r="AM113" i="1" s="1"/>
  <c r="AP25" i="1"/>
  <c r="AA53" i="1"/>
  <c r="AI53" i="1" s="1"/>
  <c r="AJ53" i="1" s="1"/>
  <c r="AM53" i="1" s="1"/>
  <c r="AA34" i="1"/>
  <c r="AI351" i="1"/>
  <c r="AJ351" i="1" s="1"/>
  <c r="AM351" i="1" s="1"/>
  <c r="AI326" i="1"/>
  <c r="AJ326" i="1" s="1"/>
  <c r="AM326" i="1" s="1"/>
  <c r="AA161" i="1"/>
  <c r="AI161" i="1" s="1"/>
  <c r="AJ161" i="1" s="1"/>
  <c r="AM161" i="1" s="1"/>
  <c r="AI34" i="1"/>
  <c r="AJ34" i="1" s="1"/>
  <c r="AM34" i="1" s="1"/>
  <c r="AA186" i="1"/>
  <c r="AI186" i="1" s="1"/>
  <c r="AJ186" i="1" s="1"/>
  <c r="AM186" i="1" s="1"/>
  <c r="Z186" i="1"/>
  <c r="AA266" i="1"/>
  <c r="Z266" i="1"/>
  <c r="AA291" i="1"/>
  <c r="Z291" i="1"/>
  <c r="AA317" i="1"/>
  <c r="AI317" i="1" s="1"/>
  <c r="AJ317" i="1" s="1"/>
  <c r="AM317" i="1" s="1"/>
  <c r="Z317" i="1"/>
  <c r="AA337" i="1"/>
  <c r="Z337" i="1"/>
  <c r="AA361" i="1"/>
  <c r="AI361" i="1" s="1"/>
  <c r="AJ361" i="1" s="1"/>
  <c r="AM361" i="1" s="1"/>
  <c r="Z361" i="1"/>
  <c r="AA346" i="1"/>
  <c r="AI346" i="1" s="1"/>
  <c r="AJ346" i="1" s="1"/>
  <c r="AM346" i="1" s="1"/>
  <c r="Z346" i="1"/>
  <c r="AA327" i="1"/>
  <c r="Z327" i="1"/>
  <c r="AA307" i="1"/>
  <c r="Z307" i="1"/>
  <c r="AA282" i="1"/>
  <c r="Z282" i="1"/>
  <c r="AA263" i="1"/>
  <c r="AI263" i="1" s="1"/>
  <c r="AJ263" i="1" s="1"/>
  <c r="AM263" i="1" s="1"/>
  <c r="Z263" i="1"/>
  <c r="AA243" i="1"/>
  <c r="Z243" i="1"/>
  <c r="AI290" i="1"/>
  <c r="AJ290" i="1" s="1"/>
  <c r="AM290" i="1" s="1"/>
  <c r="AI306" i="1"/>
  <c r="AJ306" i="1" s="1"/>
  <c r="AM306" i="1" s="1"/>
  <c r="AI338" i="1"/>
  <c r="AJ338" i="1" s="1"/>
  <c r="AM338" i="1" s="1"/>
  <c r="AI255" i="1"/>
  <c r="AJ255" i="1" s="1"/>
  <c r="AM255" i="1" s="1"/>
  <c r="AI174" i="1"/>
  <c r="AJ174" i="1" s="1"/>
  <c r="AM174" i="1" s="1"/>
  <c r="AI97" i="1"/>
  <c r="AJ97" i="1" s="1"/>
  <c r="AM97" i="1" s="1"/>
  <c r="AI158" i="1"/>
  <c r="AJ158" i="1" s="1"/>
  <c r="AM158" i="1" s="1"/>
  <c r="AA108" i="1"/>
  <c r="AA40" i="1"/>
  <c r="AI40" i="1" s="1"/>
  <c r="AJ40" i="1" s="1"/>
  <c r="AM40" i="1" s="1"/>
  <c r="AA274" i="1"/>
  <c r="Z274" i="1"/>
  <c r="AA303" i="1"/>
  <c r="AI303" i="1" s="1"/>
  <c r="AJ303" i="1" s="1"/>
  <c r="AM303" i="1" s="1"/>
  <c r="Z303" i="1"/>
  <c r="AA325" i="1"/>
  <c r="Z325" i="1"/>
  <c r="AA345" i="1"/>
  <c r="AI345" i="1" s="1"/>
  <c r="AJ345" i="1" s="1"/>
  <c r="AM345" i="1" s="1"/>
  <c r="Z345" i="1"/>
  <c r="AA366" i="1"/>
  <c r="Z366" i="1"/>
  <c r="Z341" i="1"/>
  <c r="AA341" i="1"/>
  <c r="AI341" i="1" s="1"/>
  <c r="AJ341" i="1" s="1"/>
  <c r="AM341" i="1" s="1"/>
  <c r="AA321" i="1"/>
  <c r="AI321" i="1" s="1"/>
  <c r="AJ321" i="1" s="1"/>
  <c r="AM321" i="1" s="1"/>
  <c r="Z321" i="1"/>
  <c r="AA302" i="1"/>
  <c r="Z302" i="1"/>
  <c r="Z277" i="1"/>
  <c r="AA277" i="1"/>
  <c r="AI277" i="1" s="1"/>
  <c r="AJ277" i="1" s="1"/>
  <c r="AM277" i="1" s="1"/>
  <c r="Z257" i="1"/>
  <c r="AA257" i="1"/>
  <c r="AI257" i="1" s="1"/>
  <c r="AJ257" i="1" s="1"/>
  <c r="AM257" i="1" s="1"/>
  <c r="AA148" i="1"/>
  <c r="AI148" i="1" s="1"/>
  <c r="AJ148" i="1" s="1"/>
  <c r="AM148" i="1" s="1"/>
  <c r="Z148" i="1"/>
  <c r="AI318" i="1"/>
  <c r="AJ318" i="1" s="1"/>
  <c r="AM318" i="1" s="1"/>
  <c r="AI342" i="1"/>
  <c r="AJ342" i="1" s="1"/>
  <c r="AM342" i="1" s="1"/>
  <c r="AI18" i="1"/>
  <c r="AJ18" i="1" s="1"/>
  <c r="AM18" i="1" s="1"/>
  <c r="AA93" i="1"/>
  <c r="AA180" i="1"/>
  <c r="AA117" i="1"/>
  <c r="AI117" i="1" s="1"/>
  <c r="AJ117" i="1" s="1"/>
  <c r="AM117" i="1" s="1"/>
  <c r="AA76" i="1"/>
  <c r="AI76" i="1" s="1"/>
  <c r="AJ76" i="1" s="1"/>
  <c r="AM76" i="1" s="1"/>
  <c r="Z76" i="1"/>
  <c r="AA156" i="1"/>
  <c r="Z156" i="1"/>
  <c r="AA258" i="1"/>
  <c r="AI258" i="1" s="1"/>
  <c r="AJ258" i="1" s="1"/>
  <c r="AM258" i="1" s="1"/>
  <c r="Z258" i="1"/>
  <c r="AA278" i="1"/>
  <c r="AI278" i="1" s="1"/>
  <c r="AJ278" i="1" s="1"/>
  <c r="AM278" i="1" s="1"/>
  <c r="Z278" i="1"/>
  <c r="AA311" i="1"/>
  <c r="Z311" i="1"/>
  <c r="AA331" i="1"/>
  <c r="Z331" i="1"/>
  <c r="AA350" i="1"/>
  <c r="Z350" i="1"/>
  <c r="AA362" i="1"/>
  <c r="AI362" i="1" s="1"/>
  <c r="AJ362" i="1" s="1"/>
  <c r="AM362" i="1" s="1"/>
  <c r="AP363" i="1"/>
  <c r="Z362" i="1"/>
  <c r="AA339" i="1"/>
  <c r="Z339" i="1"/>
  <c r="AA314" i="1"/>
  <c r="Z314" i="1"/>
  <c r="AA295" i="1"/>
  <c r="Z295" i="1"/>
  <c r="AA275" i="1"/>
  <c r="AI275" i="1" s="1"/>
  <c r="AJ275" i="1" s="1"/>
  <c r="AM275" i="1" s="1"/>
  <c r="Z275" i="1"/>
  <c r="AA250" i="1"/>
  <c r="AP251" i="1"/>
  <c r="Z250" i="1"/>
  <c r="AM254" i="1"/>
  <c r="AP254" i="1"/>
  <c r="AP323" i="1"/>
  <c r="AI259" i="1"/>
  <c r="AJ259" i="1" s="1"/>
  <c r="AM259" i="1" s="1"/>
  <c r="AI271" i="1"/>
  <c r="AJ271" i="1" s="1"/>
  <c r="AM271" i="1" s="1"/>
  <c r="AI367" i="1"/>
  <c r="AJ367" i="1" s="1"/>
  <c r="AM367" i="1" s="1"/>
  <c r="AI286" i="1"/>
  <c r="AJ286" i="1" s="1"/>
  <c r="AM286" i="1" s="1"/>
  <c r="AA262" i="1"/>
  <c r="Z262" i="1"/>
  <c r="AA287" i="1"/>
  <c r="Z287" i="1"/>
  <c r="AA315" i="1"/>
  <c r="AI315" i="1" s="1"/>
  <c r="AJ315" i="1" s="1"/>
  <c r="AM315" i="1" s="1"/>
  <c r="Z315" i="1"/>
  <c r="AA333" i="1"/>
  <c r="AI333" i="1" s="1"/>
  <c r="AJ333" i="1" s="1"/>
  <c r="Z333" i="1"/>
  <c r="AA359" i="1"/>
  <c r="Z359" i="1"/>
  <c r="AA354" i="1"/>
  <c r="AP355" i="1"/>
  <c r="Z354" i="1"/>
  <c r="AA334" i="1"/>
  <c r="AI334" i="1" s="1"/>
  <c r="AJ334" i="1" s="1"/>
  <c r="AM334" i="1" s="1"/>
  <c r="Z334" i="1"/>
  <c r="AA309" i="1"/>
  <c r="AI309" i="1" s="1"/>
  <c r="AJ309" i="1" s="1"/>
  <c r="AM309" i="1" s="1"/>
  <c r="Z309" i="1"/>
  <c r="AI310" i="1"/>
  <c r="AJ310" i="1" s="1"/>
  <c r="AM310" i="1" s="1"/>
  <c r="AA289" i="1"/>
  <c r="Z289" i="1"/>
  <c r="AA270" i="1"/>
  <c r="Z270" i="1"/>
  <c r="Z245" i="1"/>
  <c r="AA245" i="1"/>
  <c r="AI245" i="1" s="1"/>
  <c r="AJ245" i="1" s="1"/>
  <c r="AM245" i="1" s="1"/>
  <c r="AI335" i="1"/>
  <c r="AJ335" i="1" s="1"/>
  <c r="AM335" i="1" s="1"/>
  <c r="AI242" i="1"/>
  <c r="AJ242" i="1" s="1"/>
  <c r="AM242" i="1" s="1"/>
  <c r="AI358" i="1"/>
  <c r="AJ358" i="1" s="1"/>
  <c r="AM358" i="1" s="1"/>
  <c r="AA38" i="1"/>
  <c r="AI38" i="1" s="1"/>
  <c r="AJ38" i="1" s="1"/>
  <c r="AM38" i="1" s="1"/>
  <c r="Z38" i="1"/>
  <c r="AA69" i="1"/>
  <c r="AI69" i="1" s="1"/>
  <c r="AJ69" i="1" s="1"/>
  <c r="AM69" i="1" s="1"/>
  <c r="Z69" i="1"/>
  <c r="AA100" i="1"/>
  <c r="AI100" i="1" s="1"/>
  <c r="AJ100" i="1" s="1"/>
  <c r="AM100" i="1" s="1"/>
  <c r="Z100" i="1"/>
  <c r="AA140" i="1"/>
  <c r="AI140" i="1" s="1"/>
  <c r="AJ140" i="1" s="1"/>
  <c r="AM140" i="1" s="1"/>
  <c r="Z140" i="1"/>
  <c r="AA163" i="1"/>
  <c r="AI163" i="1" s="1"/>
  <c r="AJ163" i="1" s="1"/>
  <c r="AM163" i="1" s="1"/>
  <c r="Z163" i="1"/>
  <c r="AA188" i="1"/>
  <c r="Z188" i="1"/>
  <c r="AA192" i="1"/>
  <c r="AI192" i="1" s="1"/>
  <c r="AJ192" i="1" s="1"/>
  <c r="AM192" i="1" s="1"/>
  <c r="Z192" i="1"/>
  <c r="AA197" i="1"/>
  <c r="AI197" i="1" s="1"/>
  <c r="AJ197" i="1" s="1"/>
  <c r="AM197" i="1" s="1"/>
  <c r="Z197" i="1"/>
  <c r="AA203" i="1"/>
  <c r="AI203" i="1" s="1"/>
  <c r="AJ203" i="1" s="1"/>
  <c r="AM203" i="1" s="1"/>
  <c r="Z203" i="1"/>
  <c r="AA208" i="1"/>
  <c r="AI208" i="1" s="1"/>
  <c r="AJ208" i="1" s="1"/>
  <c r="AM208" i="1" s="1"/>
  <c r="Z208" i="1"/>
  <c r="AA213" i="1"/>
  <c r="AI213" i="1" s="1"/>
  <c r="AJ213" i="1" s="1"/>
  <c r="AM213" i="1" s="1"/>
  <c r="Z213" i="1"/>
  <c r="AA219" i="1"/>
  <c r="AI219" i="1" s="1"/>
  <c r="AJ219" i="1" s="1"/>
  <c r="AM219" i="1" s="1"/>
  <c r="Z219" i="1"/>
  <c r="AA224" i="1"/>
  <c r="AI224" i="1" s="1"/>
  <c r="AJ224" i="1" s="1"/>
  <c r="AM224" i="1" s="1"/>
  <c r="Z224" i="1"/>
  <c r="AA229" i="1"/>
  <c r="AI229" i="1" s="1"/>
  <c r="AJ229" i="1" s="1"/>
  <c r="AM229" i="1" s="1"/>
  <c r="Z229" i="1"/>
  <c r="AA235" i="1"/>
  <c r="AI235" i="1" s="1"/>
  <c r="AJ235" i="1" s="1"/>
  <c r="AM235" i="1" s="1"/>
  <c r="Z235" i="1"/>
  <c r="AA240" i="1"/>
  <c r="AI240" i="1" s="1"/>
  <c r="AJ240" i="1" s="1"/>
  <c r="AM240" i="1" s="1"/>
  <c r="Z240" i="1"/>
  <c r="AA256" i="1"/>
  <c r="Z256" i="1"/>
  <c r="AA272" i="1"/>
  <c r="Z272" i="1"/>
  <c r="AA288" i="1"/>
  <c r="Z288" i="1"/>
  <c r="AA304" i="1"/>
  <c r="Z304" i="1"/>
  <c r="AA320" i="1"/>
  <c r="Z320" i="1"/>
  <c r="AA336" i="1"/>
  <c r="Z336" i="1"/>
  <c r="AA352" i="1"/>
  <c r="Z352" i="1"/>
  <c r="AA238" i="1"/>
  <c r="AI238" i="1" s="1"/>
  <c r="AJ238" i="1" s="1"/>
  <c r="AM238" i="1" s="1"/>
  <c r="Z238" i="1"/>
  <c r="AA222" i="1"/>
  <c r="AI222" i="1" s="1"/>
  <c r="AJ222" i="1" s="1"/>
  <c r="AM222" i="1" s="1"/>
  <c r="Z222" i="1"/>
  <c r="AA206" i="1"/>
  <c r="AI206" i="1" s="1"/>
  <c r="AJ206" i="1" s="1"/>
  <c r="AM206" i="1" s="1"/>
  <c r="Z206" i="1"/>
  <c r="AA190" i="1"/>
  <c r="AI190" i="1" s="1"/>
  <c r="AJ190" i="1" s="1"/>
  <c r="AM190" i="1" s="1"/>
  <c r="Z190" i="1"/>
  <c r="AA168" i="1"/>
  <c r="Z168" i="1"/>
  <c r="AA142" i="1"/>
  <c r="AI142" i="1" s="1"/>
  <c r="AJ142" i="1" s="1"/>
  <c r="AM142" i="1" s="1"/>
  <c r="Z142" i="1"/>
  <c r="AA116" i="1"/>
  <c r="AI116" i="1" s="1"/>
  <c r="AJ116" i="1" s="1"/>
  <c r="AM116" i="1" s="1"/>
  <c r="Z116" i="1"/>
  <c r="AA85" i="1"/>
  <c r="AI85" i="1" s="1"/>
  <c r="AJ85" i="1" s="1"/>
  <c r="AM85" i="1" s="1"/>
  <c r="Z85" i="1"/>
  <c r="AA58" i="1"/>
  <c r="AI58" i="1" s="1"/>
  <c r="AJ58" i="1" s="1"/>
  <c r="AM58" i="1" s="1"/>
  <c r="Z58" i="1"/>
  <c r="AA26" i="1"/>
  <c r="Z26" i="1"/>
  <c r="AA177" i="1"/>
  <c r="Z177" i="1"/>
  <c r="AA162" i="1"/>
  <c r="Z162" i="1"/>
  <c r="AA144" i="1"/>
  <c r="AI144" i="1" s="1"/>
  <c r="AJ144" i="1" s="1"/>
  <c r="AM144" i="1" s="1"/>
  <c r="Z144" i="1"/>
  <c r="AA121" i="1"/>
  <c r="Z121" i="1"/>
  <c r="AA98" i="1"/>
  <c r="Z98" i="1"/>
  <c r="AA80" i="1"/>
  <c r="AI80" i="1" s="1"/>
  <c r="AJ80" i="1" s="1"/>
  <c r="AM80" i="1" s="1"/>
  <c r="Z80" i="1"/>
  <c r="AA57" i="1"/>
  <c r="AI57" i="1" s="1"/>
  <c r="AJ57" i="1" s="1"/>
  <c r="AM57" i="1" s="1"/>
  <c r="Z57" i="1"/>
  <c r="AA22" i="1"/>
  <c r="AI22" i="1" s="1"/>
  <c r="AJ22" i="1" s="1"/>
  <c r="AM22" i="1" s="1"/>
  <c r="Z22" i="1"/>
  <c r="AA155" i="1"/>
  <c r="AI155" i="1" s="1"/>
  <c r="AJ155" i="1" s="1"/>
  <c r="AM155" i="1" s="1"/>
  <c r="Z155" i="1"/>
  <c r="AA139" i="1"/>
  <c r="Z139" i="1"/>
  <c r="AA123" i="1"/>
  <c r="AI123" i="1" s="1"/>
  <c r="AJ123" i="1" s="1"/>
  <c r="AM123" i="1" s="1"/>
  <c r="Z123" i="1"/>
  <c r="AA107" i="1"/>
  <c r="Z107" i="1"/>
  <c r="AA91" i="1"/>
  <c r="AI91" i="1" s="1"/>
  <c r="AJ91" i="1" s="1"/>
  <c r="AM91" i="1" s="1"/>
  <c r="Z91" i="1"/>
  <c r="AA70" i="1"/>
  <c r="AI70" i="1" s="1"/>
  <c r="AJ70" i="1" s="1"/>
  <c r="AM70" i="1" s="1"/>
  <c r="Z70" i="1"/>
  <c r="AA47" i="1"/>
  <c r="AI47" i="1" s="1"/>
  <c r="AJ47" i="1" s="1"/>
  <c r="AM47" i="1" s="1"/>
  <c r="Z47" i="1"/>
  <c r="AA28" i="1"/>
  <c r="AI28" i="1" s="1"/>
  <c r="AJ28" i="1" s="1"/>
  <c r="AM28" i="1" s="1"/>
  <c r="Z28" i="1"/>
  <c r="AA72" i="1"/>
  <c r="Z72" i="1"/>
  <c r="AA56" i="1"/>
  <c r="AI56" i="1" s="1"/>
  <c r="AJ56" i="1" s="1"/>
  <c r="AM56" i="1" s="1"/>
  <c r="Z56" i="1"/>
  <c r="AA39" i="1"/>
  <c r="AI39" i="1" s="1"/>
  <c r="AJ39" i="1" s="1"/>
  <c r="AM39" i="1" s="1"/>
  <c r="Z39" i="1"/>
  <c r="AA23" i="1"/>
  <c r="AI23" i="1" s="1"/>
  <c r="AJ23" i="1" s="1"/>
  <c r="AM23" i="1" s="1"/>
  <c r="Z23" i="1"/>
  <c r="AA7" i="1"/>
  <c r="Z7" i="1"/>
  <c r="AI29" i="1"/>
  <c r="AJ29" i="1" s="1"/>
  <c r="AM29" i="1" s="1"/>
  <c r="AI133" i="1"/>
  <c r="AJ133" i="1" s="1"/>
  <c r="AM133" i="1" s="1"/>
  <c r="AI8" i="1"/>
  <c r="AJ8" i="1" s="1"/>
  <c r="AM8" i="1" s="1"/>
  <c r="AA46" i="1"/>
  <c r="AI46" i="1" s="1"/>
  <c r="AJ46" i="1" s="1"/>
  <c r="AM46" i="1" s="1"/>
  <c r="Z46" i="1"/>
  <c r="AA110" i="1"/>
  <c r="AI110" i="1" s="1"/>
  <c r="AJ110" i="1" s="1"/>
  <c r="AM110" i="1" s="1"/>
  <c r="Z110" i="1"/>
  <c r="AA141" i="1"/>
  <c r="AI141" i="1" s="1"/>
  <c r="AJ141" i="1" s="1"/>
  <c r="AM141" i="1" s="1"/>
  <c r="Z141" i="1"/>
  <c r="AA170" i="1"/>
  <c r="AI170" i="1" s="1"/>
  <c r="AJ170" i="1" s="1"/>
  <c r="AM170" i="1" s="1"/>
  <c r="Z170" i="1"/>
  <c r="AA193" i="1"/>
  <c r="AI193" i="1" s="1"/>
  <c r="AJ193" i="1" s="1"/>
  <c r="AM193" i="1" s="1"/>
  <c r="Z193" i="1"/>
  <c r="AA199" i="1"/>
  <c r="AI199" i="1" s="1"/>
  <c r="AJ199" i="1" s="1"/>
  <c r="AM199" i="1" s="1"/>
  <c r="Z199" i="1"/>
  <c r="AA204" i="1"/>
  <c r="AI204" i="1" s="1"/>
  <c r="AJ204" i="1" s="1"/>
  <c r="AM204" i="1" s="1"/>
  <c r="Z204" i="1"/>
  <c r="AA209" i="1"/>
  <c r="AI209" i="1" s="1"/>
  <c r="AJ209" i="1" s="1"/>
  <c r="AM209" i="1" s="1"/>
  <c r="Z209" i="1"/>
  <c r="AA215" i="1"/>
  <c r="AI215" i="1" s="1"/>
  <c r="AJ215" i="1" s="1"/>
  <c r="AM215" i="1" s="1"/>
  <c r="Z215" i="1"/>
  <c r="AA220" i="1"/>
  <c r="AI220" i="1" s="1"/>
  <c r="AJ220" i="1" s="1"/>
  <c r="AM220" i="1" s="1"/>
  <c r="Z220" i="1"/>
  <c r="AA225" i="1"/>
  <c r="AI225" i="1" s="1"/>
  <c r="AJ225" i="1" s="1"/>
  <c r="AM225" i="1" s="1"/>
  <c r="Z225" i="1"/>
  <c r="AA231" i="1"/>
  <c r="AI231" i="1" s="1"/>
  <c r="AJ231" i="1" s="1"/>
  <c r="AM231" i="1" s="1"/>
  <c r="Z231" i="1"/>
  <c r="AA236" i="1"/>
  <c r="AI236" i="1" s="1"/>
  <c r="AJ236" i="1" s="1"/>
  <c r="AM236" i="1" s="1"/>
  <c r="Z236" i="1"/>
  <c r="AA244" i="1"/>
  <c r="Z244" i="1"/>
  <c r="AA260" i="1"/>
  <c r="AP261" i="1"/>
  <c r="Z260" i="1"/>
  <c r="AA276" i="1"/>
  <c r="Z276" i="1"/>
  <c r="AA292" i="1"/>
  <c r="AP293" i="1"/>
  <c r="Z292" i="1"/>
  <c r="AA308" i="1"/>
  <c r="Z308" i="1"/>
  <c r="AA324" i="1"/>
  <c r="Z324" i="1"/>
  <c r="AA340" i="1"/>
  <c r="Z340" i="1"/>
  <c r="AA356" i="1"/>
  <c r="Z356" i="1"/>
  <c r="AA234" i="1"/>
  <c r="AI234" i="1" s="1"/>
  <c r="AJ234" i="1" s="1"/>
  <c r="AM234" i="1" s="1"/>
  <c r="Z234" i="1"/>
  <c r="AA218" i="1"/>
  <c r="AI218" i="1" s="1"/>
  <c r="AJ218" i="1" s="1"/>
  <c r="AM218" i="1" s="1"/>
  <c r="Z218" i="1"/>
  <c r="AA202" i="1"/>
  <c r="AI202" i="1" s="1"/>
  <c r="AJ202" i="1" s="1"/>
  <c r="AM202" i="1" s="1"/>
  <c r="Z202" i="1"/>
  <c r="AA184" i="1"/>
  <c r="AI184" i="1" s="1"/>
  <c r="AJ184" i="1" s="1"/>
  <c r="AM184" i="1" s="1"/>
  <c r="Z184" i="1"/>
  <c r="AA166" i="1"/>
  <c r="AI166" i="1" s="1"/>
  <c r="AJ166" i="1" s="1"/>
  <c r="AM166" i="1" s="1"/>
  <c r="Z166" i="1"/>
  <c r="AA134" i="1"/>
  <c r="Z134" i="1"/>
  <c r="AA109" i="1"/>
  <c r="Z109" i="1"/>
  <c r="AA78" i="1"/>
  <c r="Z78" i="1"/>
  <c r="AA55" i="1"/>
  <c r="AI55" i="1" s="1"/>
  <c r="AJ55" i="1" s="1"/>
  <c r="AM55" i="1" s="1"/>
  <c r="Z55" i="1"/>
  <c r="AA16" i="1"/>
  <c r="AI16" i="1" s="1"/>
  <c r="AJ16" i="1" s="1"/>
  <c r="AM16" i="1" s="1"/>
  <c r="Z16" i="1"/>
  <c r="AA173" i="1"/>
  <c r="Z173" i="1"/>
  <c r="AA160" i="1"/>
  <c r="AI160" i="1" s="1"/>
  <c r="AJ160" i="1" s="1"/>
  <c r="AM160" i="1" s="1"/>
  <c r="Z160" i="1"/>
  <c r="AA137" i="1"/>
  <c r="AP138" i="1"/>
  <c r="Z137" i="1"/>
  <c r="AA114" i="1"/>
  <c r="Z114" i="1"/>
  <c r="AA96" i="1"/>
  <c r="AI96" i="1" s="1"/>
  <c r="AJ96" i="1" s="1"/>
  <c r="AM96" i="1" s="1"/>
  <c r="Z96" i="1"/>
  <c r="AA75" i="1"/>
  <c r="AI75" i="1" s="1"/>
  <c r="AJ75" i="1" s="1"/>
  <c r="AM75" i="1" s="1"/>
  <c r="Z75" i="1"/>
  <c r="AA49" i="1"/>
  <c r="AI49" i="1" s="1"/>
  <c r="AJ49" i="1" s="1"/>
  <c r="AM49" i="1" s="1"/>
  <c r="AP50" i="1"/>
  <c r="Z49" i="1"/>
  <c r="AA17" i="1"/>
  <c r="AI17" i="1" s="1"/>
  <c r="AJ17" i="1" s="1"/>
  <c r="AM17" i="1" s="1"/>
  <c r="Z17" i="1"/>
  <c r="AA151" i="1"/>
  <c r="AI151" i="1" s="1"/>
  <c r="AJ151" i="1" s="1"/>
  <c r="AM151" i="1" s="1"/>
  <c r="Z151" i="1"/>
  <c r="AA135" i="1"/>
  <c r="AI135" i="1" s="1"/>
  <c r="AJ135" i="1" s="1"/>
  <c r="AM135" i="1" s="1"/>
  <c r="Z135" i="1"/>
  <c r="AA119" i="1"/>
  <c r="Z119" i="1"/>
  <c r="AA103" i="1"/>
  <c r="Z103" i="1"/>
  <c r="AA87" i="1"/>
  <c r="Z87" i="1"/>
  <c r="AA63" i="1"/>
  <c r="AI63" i="1" s="1"/>
  <c r="AJ63" i="1" s="1"/>
  <c r="AM63" i="1" s="1"/>
  <c r="Z63" i="1"/>
  <c r="AA45" i="1"/>
  <c r="AI45" i="1" s="1"/>
  <c r="AJ45" i="1" s="1"/>
  <c r="AM45" i="1" s="1"/>
  <c r="Z45" i="1"/>
  <c r="AA21" i="1"/>
  <c r="Z21" i="1"/>
  <c r="AA68" i="1"/>
  <c r="AI68" i="1" s="1"/>
  <c r="AJ68" i="1" s="1"/>
  <c r="AM68" i="1" s="1"/>
  <c r="Z68" i="1"/>
  <c r="AP53" i="1"/>
  <c r="AA52" i="1"/>
  <c r="Z52" i="1"/>
  <c r="AA35" i="1"/>
  <c r="Z35" i="1"/>
  <c r="AA19" i="1"/>
  <c r="Z19" i="1"/>
  <c r="AP9" i="1"/>
  <c r="AI88" i="1"/>
  <c r="AJ88" i="1" s="1"/>
  <c r="AM88" i="1" s="1"/>
  <c r="AI145" i="1"/>
  <c r="AJ145" i="1" s="1"/>
  <c r="AM145" i="1" s="1"/>
  <c r="AI136" i="1"/>
  <c r="AJ136" i="1" s="1"/>
  <c r="AM136" i="1" s="1"/>
  <c r="AI71" i="1"/>
  <c r="AJ71" i="1" s="1"/>
  <c r="AM71" i="1" s="1"/>
  <c r="AI106" i="1"/>
  <c r="AJ106" i="1" s="1"/>
  <c r="AM106" i="1" s="1"/>
  <c r="AI357" i="1"/>
  <c r="AJ357" i="1" s="1"/>
  <c r="AM357" i="1" s="1"/>
  <c r="AI325" i="1"/>
  <c r="AJ325" i="1" s="1"/>
  <c r="AM325" i="1" s="1"/>
  <c r="AA65" i="1"/>
  <c r="AI65" i="1" s="1"/>
  <c r="AJ65" i="1" s="1"/>
  <c r="AM65" i="1" s="1"/>
  <c r="Z65" i="1"/>
  <c r="AA84" i="1"/>
  <c r="AI84" i="1" s="1"/>
  <c r="AJ84" i="1" s="1"/>
  <c r="AM84" i="1" s="1"/>
  <c r="Z84" i="1"/>
  <c r="AA122" i="1"/>
  <c r="AI122" i="1" s="1"/>
  <c r="AJ122" i="1" s="1"/>
  <c r="AM122" i="1" s="1"/>
  <c r="Z122" i="1"/>
  <c r="AA150" i="1"/>
  <c r="AI150" i="1" s="1"/>
  <c r="AJ150" i="1" s="1"/>
  <c r="AM150" i="1" s="1"/>
  <c r="Z150" i="1"/>
  <c r="AA178" i="1"/>
  <c r="AI178" i="1" s="1"/>
  <c r="AJ178" i="1" s="1"/>
  <c r="AM178" i="1" s="1"/>
  <c r="Z178" i="1"/>
  <c r="AA189" i="1"/>
  <c r="AI189" i="1" s="1"/>
  <c r="AJ189" i="1" s="1"/>
  <c r="AM189" i="1" s="1"/>
  <c r="Z189" i="1"/>
  <c r="AA195" i="1"/>
  <c r="AI195" i="1" s="1"/>
  <c r="AJ195" i="1" s="1"/>
  <c r="AM195" i="1" s="1"/>
  <c r="Z195" i="1"/>
  <c r="AA200" i="1"/>
  <c r="AI200" i="1" s="1"/>
  <c r="AJ200" i="1" s="1"/>
  <c r="AM200" i="1" s="1"/>
  <c r="Z200" i="1"/>
  <c r="AA205" i="1"/>
  <c r="AI205" i="1" s="1"/>
  <c r="AJ205" i="1" s="1"/>
  <c r="AM205" i="1" s="1"/>
  <c r="Z205" i="1"/>
  <c r="AA211" i="1"/>
  <c r="AI211" i="1" s="1"/>
  <c r="AJ211" i="1" s="1"/>
  <c r="AM211" i="1" s="1"/>
  <c r="Z211" i="1"/>
  <c r="AA216" i="1"/>
  <c r="AI216" i="1" s="1"/>
  <c r="AJ216" i="1" s="1"/>
  <c r="AM216" i="1" s="1"/>
  <c r="Z216" i="1"/>
  <c r="AA221" i="1"/>
  <c r="AI221" i="1" s="1"/>
  <c r="AJ221" i="1" s="1"/>
  <c r="AM221" i="1" s="1"/>
  <c r="Z221" i="1"/>
  <c r="AA227" i="1"/>
  <c r="AI227" i="1" s="1"/>
  <c r="AJ227" i="1" s="1"/>
  <c r="AM227" i="1" s="1"/>
  <c r="Z227" i="1"/>
  <c r="AA232" i="1"/>
  <c r="AI232" i="1" s="1"/>
  <c r="AJ232" i="1" s="1"/>
  <c r="AM232" i="1" s="1"/>
  <c r="Z232" i="1"/>
  <c r="AA237" i="1"/>
  <c r="AI237" i="1" s="1"/>
  <c r="AJ237" i="1" s="1"/>
  <c r="AM237" i="1" s="1"/>
  <c r="Z237" i="1"/>
  <c r="AA248" i="1"/>
  <c r="AP249" i="1"/>
  <c r="Z248" i="1"/>
  <c r="AA264" i="1"/>
  <c r="Z264" i="1"/>
  <c r="AA280" i="1"/>
  <c r="Z280" i="1"/>
  <c r="AA296" i="1"/>
  <c r="Z296" i="1"/>
  <c r="AA312" i="1"/>
  <c r="AP313" i="1"/>
  <c r="Z312" i="1"/>
  <c r="AA328" i="1"/>
  <c r="AP329" i="1"/>
  <c r="Z328" i="1"/>
  <c r="AA344" i="1"/>
  <c r="Z344" i="1"/>
  <c r="AA360" i="1"/>
  <c r="Z360" i="1"/>
  <c r="AA230" i="1"/>
  <c r="AI230" i="1" s="1"/>
  <c r="AJ230" i="1" s="1"/>
  <c r="AM230" i="1" s="1"/>
  <c r="Z230" i="1"/>
  <c r="AA214" i="1"/>
  <c r="AI214" i="1" s="1"/>
  <c r="AJ214" i="1" s="1"/>
  <c r="AM214" i="1" s="1"/>
  <c r="Z214" i="1"/>
  <c r="AA198" i="1"/>
  <c r="AI198" i="1" s="1"/>
  <c r="AJ198" i="1" s="1"/>
  <c r="AM198" i="1" s="1"/>
  <c r="Z198" i="1"/>
  <c r="AA182" i="1"/>
  <c r="AI182" i="1" s="1"/>
  <c r="AJ182" i="1" s="1"/>
  <c r="AM182" i="1" s="1"/>
  <c r="Z182" i="1"/>
  <c r="AA154" i="1"/>
  <c r="AI154" i="1" s="1"/>
  <c r="AJ154" i="1" s="1"/>
  <c r="AM154" i="1" s="1"/>
  <c r="Z154" i="1"/>
  <c r="AA129" i="1"/>
  <c r="AI129" i="1" s="1"/>
  <c r="AJ129" i="1" s="1"/>
  <c r="AM129" i="1" s="1"/>
  <c r="Z129" i="1"/>
  <c r="AA104" i="1"/>
  <c r="AI104" i="1" s="1"/>
  <c r="AJ104" i="1" s="1"/>
  <c r="AM104" i="1" s="1"/>
  <c r="Z104" i="1"/>
  <c r="AA74" i="1"/>
  <c r="AI74" i="1" s="1"/>
  <c r="AJ74" i="1" s="1"/>
  <c r="AM74" i="1" s="1"/>
  <c r="Z74" i="1"/>
  <c r="AA42" i="1"/>
  <c r="AI42" i="1" s="1"/>
  <c r="AJ42" i="1" s="1"/>
  <c r="AM42" i="1" s="1"/>
  <c r="Z42" i="1"/>
  <c r="AA185" i="1"/>
  <c r="AI185" i="1" s="1"/>
  <c r="AJ185" i="1" s="1"/>
  <c r="AM185" i="1" s="1"/>
  <c r="Z185" i="1"/>
  <c r="AA169" i="1"/>
  <c r="AI169" i="1" s="1"/>
  <c r="AJ169" i="1" s="1"/>
  <c r="AM169" i="1" s="1"/>
  <c r="Z169" i="1"/>
  <c r="AA153" i="1"/>
  <c r="AI153" i="1" s="1"/>
  <c r="AJ153" i="1" s="1"/>
  <c r="AM153" i="1" s="1"/>
  <c r="Z153" i="1"/>
  <c r="AA130" i="1"/>
  <c r="AI130" i="1" s="1"/>
  <c r="AJ130" i="1" s="1"/>
  <c r="AM130" i="1" s="1"/>
  <c r="Z130" i="1"/>
  <c r="AA112" i="1"/>
  <c r="AI112" i="1" s="1"/>
  <c r="AJ112" i="1" s="1"/>
  <c r="AM112" i="1" s="1"/>
  <c r="AP113" i="1"/>
  <c r="Z112" i="1"/>
  <c r="AA89" i="1"/>
  <c r="Z89" i="1"/>
  <c r="AP68" i="1"/>
  <c r="AA67" i="1"/>
  <c r="AI67" i="1" s="1"/>
  <c r="AJ67" i="1" s="1"/>
  <c r="AM67" i="1" s="1"/>
  <c r="Z67" i="1"/>
  <c r="AA41" i="1"/>
  <c r="Z41" i="1"/>
  <c r="AA10" i="1"/>
  <c r="Z10" i="1"/>
  <c r="AP148" i="1"/>
  <c r="AA147" i="1"/>
  <c r="AI147" i="1" s="1"/>
  <c r="AJ147" i="1" s="1"/>
  <c r="AM147" i="1" s="1"/>
  <c r="Z147" i="1"/>
  <c r="AP132" i="1"/>
  <c r="AA131" i="1"/>
  <c r="AI131" i="1" s="1"/>
  <c r="AJ131" i="1" s="1"/>
  <c r="AM131" i="1" s="1"/>
  <c r="Z131" i="1"/>
  <c r="AA115" i="1"/>
  <c r="AI115" i="1" s="1"/>
  <c r="AJ115" i="1" s="1"/>
  <c r="AM115" i="1" s="1"/>
  <c r="Z115" i="1"/>
  <c r="AP100" i="1"/>
  <c r="AA99" i="1"/>
  <c r="AI99" i="1" s="1"/>
  <c r="AJ99" i="1" s="1"/>
  <c r="AM99" i="1" s="1"/>
  <c r="Z99" i="1"/>
  <c r="AA83" i="1"/>
  <c r="AI83" i="1" s="1"/>
  <c r="AJ83" i="1" s="1"/>
  <c r="AM83" i="1" s="1"/>
  <c r="Z83" i="1"/>
  <c r="AA61" i="1"/>
  <c r="AI61" i="1" s="1"/>
  <c r="AJ61" i="1" s="1"/>
  <c r="AM61" i="1" s="1"/>
  <c r="Z61" i="1"/>
  <c r="AA37" i="1"/>
  <c r="AI37" i="1" s="1"/>
  <c r="AJ37" i="1" s="1"/>
  <c r="AM37" i="1" s="1"/>
  <c r="AP38" i="1"/>
  <c r="Z37" i="1"/>
  <c r="AA14" i="1"/>
  <c r="Z14" i="1"/>
  <c r="AA64" i="1"/>
  <c r="AI64" i="1" s="1"/>
  <c r="AJ64" i="1" s="1"/>
  <c r="AM64" i="1" s="1"/>
  <c r="Z64" i="1"/>
  <c r="AA48" i="1"/>
  <c r="AI48" i="1" s="1"/>
  <c r="AJ48" i="1" s="1"/>
  <c r="AM48" i="1" s="1"/>
  <c r="Z48" i="1"/>
  <c r="AA31" i="1"/>
  <c r="AI31" i="1" s="1"/>
  <c r="AJ31" i="1" s="1"/>
  <c r="AM31" i="1" s="1"/>
  <c r="Z31" i="1"/>
  <c r="AA15" i="1"/>
  <c r="AI15" i="1" s="1"/>
  <c r="AJ15" i="1" s="1"/>
  <c r="AM15" i="1" s="1"/>
  <c r="Z15" i="1"/>
  <c r="AI156" i="1"/>
  <c r="AJ156" i="1" s="1"/>
  <c r="AM156" i="1" s="1"/>
  <c r="AI20" i="1"/>
  <c r="AJ20" i="1" s="1"/>
  <c r="AM20" i="1" s="1"/>
  <c r="AI86" i="1"/>
  <c r="AJ86" i="1" s="1"/>
  <c r="AM86" i="1" s="1"/>
  <c r="AI180" i="1"/>
  <c r="AJ180" i="1" s="1"/>
  <c r="AM180" i="1" s="1"/>
  <c r="AI108" i="1"/>
  <c r="AJ108" i="1" s="1"/>
  <c r="AM108" i="1" s="1"/>
  <c r="AI273" i="1"/>
  <c r="AJ273" i="1" s="1"/>
  <c r="AM273" i="1" s="1"/>
  <c r="AI337" i="1"/>
  <c r="AJ337" i="1" s="1"/>
  <c r="AM337" i="1" s="1"/>
  <c r="AI171" i="1"/>
  <c r="AJ171" i="1" s="1"/>
  <c r="AM171" i="1" s="1"/>
  <c r="AI353" i="1"/>
  <c r="AJ353" i="1" s="1"/>
  <c r="AM353" i="1" s="1"/>
  <c r="AA33" i="1"/>
  <c r="AI33" i="1" s="1"/>
  <c r="AJ33" i="1" s="1"/>
  <c r="AM33" i="1" s="1"/>
  <c r="AP34" i="1"/>
  <c r="Z33" i="1"/>
  <c r="AA66" i="1"/>
  <c r="AI66" i="1" s="1"/>
  <c r="AJ66" i="1" s="1"/>
  <c r="AM66" i="1" s="1"/>
  <c r="Z66" i="1"/>
  <c r="AA94" i="1"/>
  <c r="Z94" i="1"/>
  <c r="AA125" i="1"/>
  <c r="AI125" i="1" s="1"/>
  <c r="AJ125" i="1" s="1"/>
  <c r="AM125" i="1" s="1"/>
  <c r="AP126" i="1"/>
  <c r="Z125" i="1"/>
  <c r="AA152" i="1"/>
  <c r="AI152" i="1" s="1"/>
  <c r="AJ152" i="1" s="1"/>
  <c r="AM152" i="1" s="1"/>
  <c r="Z152" i="1"/>
  <c r="AA183" i="1"/>
  <c r="AI183" i="1" s="1"/>
  <c r="AJ183" i="1" s="1"/>
  <c r="AM183" i="1" s="1"/>
  <c r="Z183" i="1"/>
  <c r="AA191" i="1"/>
  <c r="AI191" i="1" s="1"/>
  <c r="AJ191" i="1" s="1"/>
  <c r="AM191" i="1" s="1"/>
  <c r="Z191" i="1"/>
  <c r="AP192" i="1"/>
  <c r="AA196" i="1"/>
  <c r="AI196" i="1" s="1"/>
  <c r="AJ196" i="1" s="1"/>
  <c r="AM196" i="1" s="1"/>
  <c r="Z196" i="1"/>
  <c r="AA201" i="1"/>
  <c r="AI201" i="1" s="1"/>
  <c r="AJ201" i="1" s="1"/>
  <c r="AM201" i="1" s="1"/>
  <c r="Z201" i="1"/>
  <c r="AA207" i="1"/>
  <c r="AI207" i="1" s="1"/>
  <c r="AJ207" i="1" s="1"/>
  <c r="AM207" i="1" s="1"/>
  <c r="Z207" i="1"/>
  <c r="AA212" i="1"/>
  <c r="AI212" i="1" s="1"/>
  <c r="AJ212" i="1" s="1"/>
  <c r="AM212" i="1" s="1"/>
  <c r="Z212" i="1"/>
  <c r="AA217" i="1"/>
  <c r="AI217" i="1" s="1"/>
  <c r="AJ217" i="1" s="1"/>
  <c r="AM217" i="1" s="1"/>
  <c r="Z217" i="1"/>
  <c r="AA223" i="1"/>
  <c r="AI223" i="1" s="1"/>
  <c r="AJ223" i="1" s="1"/>
  <c r="AM223" i="1" s="1"/>
  <c r="Z223" i="1"/>
  <c r="AP224" i="1"/>
  <c r="AA228" i="1"/>
  <c r="AI228" i="1" s="1"/>
  <c r="AJ228" i="1" s="1"/>
  <c r="AM228" i="1" s="1"/>
  <c r="Z228" i="1"/>
  <c r="AA233" i="1"/>
  <c r="AI233" i="1" s="1"/>
  <c r="AJ233" i="1" s="1"/>
  <c r="AM233" i="1" s="1"/>
  <c r="Z233" i="1"/>
  <c r="AA239" i="1"/>
  <c r="AI239" i="1" s="1"/>
  <c r="AJ239" i="1" s="1"/>
  <c r="AM239" i="1" s="1"/>
  <c r="Z239" i="1"/>
  <c r="AA252" i="1"/>
  <c r="Z252" i="1"/>
  <c r="AA268" i="1"/>
  <c r="AP269" i="1"/>
  <c r="Z268" i="1"/>
  <c r="AA284" i="1"/>
  <c r="AP285" i="1"/>
  <c r="Z284" i="1"/>
  <c r="AA300" i="1"/>
  <c r="Z300" i="1"/>
  <c r="AA316" i="1"/>
  <c r="Z316" i="1"/>
  <c r="AA332" i="1"/>
  <c r="Z332" i="1"/>
  <c r="AA348" i="1"/>
  <c r="Z348" i="1"/>
  <c r="AA364" i="1"/>
  <c r="Z364" i="1"/>
  <c r="AA226" i="1"/>
  <c r="AI226" i="1" s="1"/>
  <c r="AJ226" i="1" s="1"/>
  <c r="AM226" i="1" s="1"/>
  <c r="Z226" i="1"/>
  <c r="AA210" i="1"/>
  <c r="AI210" i="1" s="1"/>
  <c r="AJ210" i="1" s="1"/>
  <c r="AM210" i="1" s="1"/>
  <c r="Z210" i="1"/>
  <c r="AA194" i="1"/>
  <c r="AI194" i="1" s="1"/>
  <c r="AJ194" i="1" s="1"/>
  <c r="AM194" i="1" s="1"/>
  <c r="Z194" i="1"/>
  <c r="AA175" i="1"/>
  <c r="AP176" i="1"/>
  <c r="Z175" i="1"/>
  <c r="AA149" i="1"/>
  <c r="Z149" i="1"/>
  <c r="AA124" i="1"/>
  <c r="AI124" i="1" s="1"/>
  <c r="AJ124" i="1" s="1"/>
  <c r="AM124" i="1" s="1"/>
  <c r="Z124" i="1"/>
  <c r="AA90" i="1"/>
  <c r="AI90" i="1" s="1"/>
  <c r="AJ90" i="1" s="1"/>
  <c r="AM90" i="1" s="1"/>
  <c r="Z90" i="1"/>
  <c r="AA73" i="1"/>
  <c r="AI73" i="1" s="1"/>
  <c r="AJ73" i="1" s="1"/>
  <c r="AM73" i="1" s="1"/>
  <c r="Z73" i="1"/>
  <c r="AP33" i="1"/>
  <c r="AA32" i="1"/>
  <c r="AI32" i="1" s="1"/>
  <c r="AJ32" i="1" s="1"/>
  <c r="AM32" i="1" s="1"/>
  <c r="Z32" i="1"/>
  <c r="AA181" i="1"/>
  <c r="Z181" i="1"/>
  <c r="AA165" i="1"/>
  <c r="Z165" i="1"/>
  <c r="AA146" i="1"/>
  <c r="Z146" i="1"/>
  <c r="AA128" i="1"/>
  <c r="AI128" i="1" s="1"/>
  <c r="AJ128" i="1" s="1"/>
  <c r="AM128" i="1" s="1"/>
  <c r="Z128" i="1"/>
  <c r="AA105" i="1"/>
  <c r="AI105" i="1" s="1"/>
  <c r="AJ105" i="1" s="1"/>
  <c r="AM105" i="1" s="1"/>
  <c r="Z105" i="1"/>
  <c r="AA82" i="1"/>
  <c r="Z82" i="1"/>
  <c r="AA62" i="1"/>
  <c r="AI62" i="1" s="1"/>
  <c r="AJ62" i="1" s="1"/>
  <c r="AM62" i="1" s="1"/>
  <c r="Z62" i="1"/>
  <c r="AA36" i="1"/>
  <c r="AI36" i="1" s="1"/>
  <c r="AJ36" i="1" s="1"/>
  <c r="AM36" i="1" s="1"/>
  <c r="Z36" i="1"/>
  <c r="AA159" i="1"/>
  <c r="Z159" i="1"/>
  <c r="AA143" i="1"/>
  <c r="AI143" i="1" s="1"/>
  <c r="AJ143" i="1" s="1"/>
  <c r="AM143" i="1" s="1"/>
  <c r="Z143" i="1"/>
  <c r="AA127" i="1"/>
  <c r="Z127" i="1"/>
  <c r="AA111" i="1"/>
  <c r="AI111" i="1" s="1"/>
  <c r="AJ111" i="1" s="1"/>
  <c r="AM111" i="1" s="1"/>
  <c r="Z111" i="1"/>
  <c r="AA95" i="1"/>
  <c r="AI95" i="1" s="1"/>
  <c r="AJ95" i="1" s="1"/>
  <c r="AM95" i="1" s="1"/>
  <c r="Z95" i="1"/>
  <c r="AA79" i="1"/>
  <c r="AI79" i="1" s="1"/>
  <c r="AJ79" i="1" s="1"/>
  <c r="AM79" i="1" s="1"/>
  <c r="Z79" i="1"/>
  <c r="AA54" i="1"/>
  <c r="Z54" i="1"/>
  <c r="AA30" i="1"/>
  <c r="Z30" i="1"/>
  <c r="AA12" i="1"/>
  <c r="AI12" i="1" s="1"/>
  <c r="AJ12" i="1" s="1"/>
  <c r="AM12" i="1" s="1"/>
  <c r="Z12" i="1"/>
  <c r="AA60" i="1"/>
  <c r="Z60" i="1"/>
  <c r="AA43" i="1"/>
  <c r="AI43" i="1" s="1"/>
  <c r="AJ43" i="1" s="1"/>
  <c r="AM43" i="1" s="1"/>
  <c r="Z43" i="1"/>
  <c r="AA27" i="1"/>
  <c r="AI27" i="1" s="1"/>
  <c r="AJ27" i="1" s="1"/>
  <c r="AM27" i="1" s="1"/>
  <c r="Z27" i="1"/>
  <c r="AA11" i="1"/>
  <c r="AI11" i="1" s="1"/>
  <c r="AJ11" i="1" s="1"/>
  <c r="AM11" i="1" s="1"/>
  <c r="Z11" i="1"/>
  <c r="AI164" i="1"/>
  <c r="AJ164" i="1" s="1"/>
  <c r="AM164" i="1" s="1"/>
  <c r="AI13" i="1"/>
  <c r="AJ13" i="1" s="1"/>
  <c r="AM13" i="1" s="1"/>
  <c r="AI101" i="1"/>
  <c r="AJ101" i="1" s="1"/>
  <c r="AM101" i="1" s="1"/>
  <c r="AI59" i="1"/>
  <c r="AJ59" i="1" s="1"/>
  <c r="AM59" i="1" s="1"/>
  <c r="AI365" i="1"/>
  <c r="AJ365" i="1" s="1"/>
  <c r="AM365" i="1" s="1"/>
  <c r="BL7" i="1"/>
  <c r="BO7" i="1"/>
  <c r="AM301" i="1" l="1"/>
  <c r="AP301" i="1"/>
  <c r="AP240" i="1"/>
  <c r="AP102" i="1"/>
  <c r="AP206" i="1"/>
  <c r="AP172" i="1"/>
  <c r="AI297" i="1"/>
  <c r="AJ297" i="1" s="1"/>
  <c r="AM297" i="1" s="1"/>
  <c r="AP238" i="1"/>
  <c r="AP47" i="1"/>
  <c r="AP123" i="1"/>
  <c r="AP97" i="1"/>
  <c r="AP77" i="1"/>
  <c r="AM246" i="1"/>
  <c r="AP246" i="1"/>
  <c r="AP229" i="1"/>
  <c r="AP265" i="1"/>
  <c r="AP163" i="1"/>
  <c r="AP283" i="1"/>
  <c r="AP208" i="1"/>
  <c r="AP69" i="1"/>
  <c r="AP219" i="1"/>
  <c r="AP341" i="1"/>
  <c r="AP58" i="1"/>
  <c r="AP263" i="1"/>
  <c r="AP247" i="1"/>
  <c r="AP322" i="1"/>
  <c r="AP267" i="1"/>
  <c r="AP215" i="1"/>
  <c r="AP271" i="1"/>
  <c r="AP279" i="1"/>
  <c r="AP346" i="1"/>
  <c r="AP281" i="1"/>
  <c r="AP46" i="1"/>
  <c r="AP17" i="1"/>
  <c r="AP133" i="1"/>
  <c r="AP57" i="1"/>
  <c r="AP242" i="1"/>
  <c r="AP343" i="1"/>
  <c r="AI120" i="1"/>
  <c r="AJ120" i="1" s="1"/>
  <c r="AM120" i="1" s="1"/>
  <c r="AP195" i="1"/>
  <c r="AP231" i="1"/>
  <c r="AP361" i="1"/>
  <c r="AP115" i="1"/>
  <c r="AM179" i="1"/>
  <c r="AP179" i="1"/>
  <c r="AP99" i="1"/>
  <c r="AP18" i="1"/>
  <c r="AP174" i="1"/>
  <c r="AP140" i="1"/>
  <c r="AP164" i="1"/>
  <c r="AP342" i="1"/>
  <c r="AP326" i="1"/>
  <c r="AP61" i="1"/>
  <c r="AP31" i="1"/>
  <c r="AP227" i="1"/>
  <c r="AP197" i="1"/>
  <c r="AP15" i="1"/>
  <c r="AP84" i="1"/>
  <c r="AP186" i="1"/>
  <c r="AP22" i="1"/>
  <c r="AP56" i="1"/>
  <c r="AP226" i="1"/>
  <c r="AP117" i="1"/>
  <c r="AP286" i="1"/>
  <c r="AP351" i="1"/>
  <c r="AP278" i="1"/>
  <c r="AP255" i="1"/>
  <c r="AP16" i="1"/>
  <c r="AP211" i="1"/>
  <c r="AP253" i="1"/>
  <c r="AP228" i="1"/>
  <c r="AP222" i="1"/>
  <c r="AP212" i="1"/>
  <c r="AP196" i="1"/>
  <c r="AP190" i="1"/>
  <c r="AP85" i="1"/>
  <c r="AP167" i="1"/>
  <c r="AP142" i="1"/>
  <c r="AP337" i="1"/>
  <c r="AM333" i="1"/>
  <c r="AP333" i="1"/>
  <c r="AP11" i="1"/>
  <c r="AI339" i="1"/>
  <c r="AJ339" i="1" s="1"/>
  <c r="AM339" i="1" s="1"/>
  <c r="AI331" i="1"/>
  <c r="AJ331" i="1" s="1"/>
  <c r="AM331" i="1" s="1"/>
  <c r="AI282" i="1"/>
  <c r="AJ282" i="1" s="1"/>
  <c r="AM282" i="1" s="1"/>
  <c r="AP147" i="1"/>
  <c r="AP131" i="1"/>
  <c r="AP357" i="1"/>
  <c r="AP245" i="1"/>
  <c r="AI289" i="1"/>
  <c r="AJ289" i="1" s="1"/>
  <c r="AM289" i="1" s="1"/>
  <c r="AP321" i="1"/>
  <c r="AI270" i="1"/>
  <c r="AJ270" i="1" s="1"/>
  <c r="AM270" i="1" s="1"/>
  <c r="AP83" i="1"/>
  <c r="AP125" i="1"/>
  <c r="AP317" i="1"/>
  <c r="AP213" i="1"/>
  <c r="AP49" i="1"/>
  <c r="AP62" i="1"/>
  <c r="AP170" i="1"/>
  <c r="AP199" i="1"/>
  <c r="AP36" i="1"/>
  <c r="AP152" i="1"/>
  <c r="AP161" i="1"/>
  <c r="AP185" i="1"/>
  <c r="AP194" i="1"/>
  <c r="AP171" i="1"/>
  <c r="AP48" i="1"/>
  <c r="AP310" i="1"/>
  <c r="AP335" i="1"/>
  <c r="AI354" i="1"/>
  <c r="AJ354" i="1" s="1"/>
  <c r="AM354" i="1" s="1"/>
  <c r="AI262" i="1"/>
  <c r="AJ262" i="1" s="1"/>
  <c r="AM262" i="1" s="1"/>
  <c r="AI314" i="1"/>
  <c r="AJ314" i="1" s="1"/>
  <c r="AM314" i="1" s="1"/>
  <c r="AI350" i="1"/>
  <c r="AJ350" i="1" s="1"/>
  <c r="AM350" i="1" s="1"/>
  <c r="AI311" i="1"/>
  <c r="AJ311" i="1" s="1"/>
  <c r="AM311" i="1" s="1"/>
  <c r="AP258" i="1"/>
  <c r="AP118" i="1"/>
  <c r="AI307" i="1"/>
  <c r="AJ307" i="1" s="1"/>
  <c r="AM307" i="1" s="1"/>
  <c r="AP347" i="1"/>
  <c r="AP362" i="1"/>
  <c r="AP318" i="1"/>
  <c r="AI291" i="1"/>
  <c r="AJ291" i="1" s="1"/>
  <c r="AM291" i="1" s="1"/>
  <c r="AI359" i="1"/>
  <c r="AJ359" i="1" s="1"/>
  <c r="AM359" i="1" s="1"/>
  <c r="AI302" i="1"/>
  <c r="AJ302" i="1" s="1"/>
  <c r="AM302" i="1" s="1"/>
  <c r="AI274" i="1"/>
  <c r="AJ274" i="1" s="1"/>
  <c r="AM274" i="1" s="1"/>
  <c r="AI327" i="1"/>
  <c r="AJ327" i="1" s="1"/>
  <c r="AM327" i="1" s="1"/>
  <c r="AP67" i="1"/>
  <c r="AP65" i="1"/>
  <c r="AP64" i="1"/>
  <c r="AP110" i="1"/>
  <c r="AP235" i="1"/>
  <c r="AP169" i="1"/>
  <c r="AP241" i="1"/>
  <c r="AP315" i="1"/>
  <c r="AP158" i="1"/>
  <c r="AI366" i="1"/>
  <c r="AJ366" i="1" s="1"/>
  <c r="AM366" i="1" s="1"/>
  <c r="AI266" i="1"/>
  <c r="AJ266" i="1" s="1"/>
  <c r="AM266" i="1" s="1"/>
  <c r="AP28" i="1"/>
  <c r="AP180" i="1"/>
  <c r="AP32" i="1"/>
  <c r="AP116" i="1"/>
  <c r="AP345" i="1"/>
  <c r="AP66" i="1"/>
  <c r="AP20" i="1"/>
  <c r="AP136" i="1"/>
  <c r="AP76" i="1"/>
  <c r="AP79" i="1"/>
  <c r="AP203" i="1"/>
  <c r="AP325" i="1"/>
  <c r="AP277" i="1"/>
  <c r="AP210" i="1"/>
  <c r="AP111" i="1"/>
  <c r="AP59" i="1"/>
  <c r="AP70" i="1"/>
  <c r="AP358" i="1"/>
  <c r="AP290" i="1"/>
  <c r="AP334" i="1"/>
  <c r="AI287" i="1"/>
  <c r="AJ287" i="1" s="1"/>
  <c r="AM287" i="1" s="1"/>
  <c r="AI250" i="1"/>
  <c r="AJ250" i="1" s="1"/>
  <c r="AM250" i="1" s="1"/>
  <c r="AI295" i="1"/>
  <c r="AJ295" i="1" s="1"/>
  <c r="AM295" i="1" s="1"/>
  <c r="AP259" i="1"/>
  <c r="AI93" i="1"/>
  <c r="AJ93" i="1" s="1"/>
  <c r="AM93" i="1" s="1"/>
  <c r="AP303" i="1"/>
  <c r="AP367" i="1"/>
  <c r="AP275" i="1"/>
  <c r="AP306" i="1"/>
  <c r="AI243" i="1"/>
  <c r="AJ243" i="1" s="1"/>
  <c r="AM243" i="1" s="1"/>
  <c r="AP338" i="1"/>
  <c r="AI41" i="1"/>
  <c r="AJ41" i="1" s="1"/>
  <c r="AM41" i="1" s="1"/>
  <c r="AI344" i="1"/>
  <c r="AJ344" i="1" s="1"/>
  <c r="AM344" i="1" s="1"/>
  <c r="AI328" i="1"/>
  <c r="AJ328" i="1" s="1"/>
  <c r="AM328" i="1" s="1"/>
  <c r="AI296" i="1"/>
  <c r="AJ296" i="1" s="1"/>
  <c r="AM296" i="1" s="1"/>
  <c r="AI280" i="1"/>
  <c r="AJ280" i="1" s="1"/>
  <c r="AM280" i="1" s="1"/>
  <c r="AI248" i="1"/>
  <c r="AJ248" i="1" s="1"/>
  <c r="AM248" i="1" s="1"/>
  <c r="AI19" i="1"/>
  <c r="AJ19" i="1" s="1"/>
  <c r="AM19" i="1" s="1"/>
  <c r="AI35" i="1"/>
  <c r="AJ35" i="1" s="1"/>
  <c r="AM35" i="1" s="1"/>
  <c r="AI87" i="1"/>
  <c r="AJ87" i="1" s="1"/>
  <c r="AM87" i="1" s="1"/>
  <c r="AI103" i="1"/>
  <c r="AJ103" i="1" s="1"/>
  <c r="AM103" i="1" s="1"/>
  <c r="AI119" i="1"/>
  <c r="AJ119" i="1" s="1"/>
  <c r="AM119" i="1" s="1"/>
  <c r="AI78" i="1"/>
  <c r="AJ78" i="1" s="1"/>
  <c r="AM78" i="1" s="1"/>
  <c r="AP309" i="1"/>
  <c r="AP221" i="1"/>
  <c r="AP205" i="1"/>
  <c r="AP151" i="1"/>
  <c r="AI21" i="1"/>
  <c r="AJ21" i="1" s="1"/>
  <c r="AM21" i="1" s="1"/>
  <c r="AP104" i="1"/>
  <c r="AI356" i="1"/>
  <c r="AJ356" i="1" s="1"/>
  <c r="AM356" i="1" s="1"/>
  <c r="AI324" i="1"/>
  <c r="AJ324" i="1" s="1"/>
  <c r="AM324" i="1" s="1"/>
  <c r="AI292" i="1"/>
  <c r="AJ292" i="1" s="1"/>
  <c r="AM292" i="1" s="1"/>
  <c r="AI260" i="1"/>
  <c r="AJ260" i="1" s="1"/>
  <c r="AM260" i="1" s="1"/>
  <c r="AI7" i="1"/>
  <c r="AJ7" i="1" s="1"/>
  <c r="AP7" i="1" s="1"/>
  <c r="AI72" i="1"/>
  <c r="AJ72" i="1" s="1"/>
  <c r="AM72" i="1" s="1"/>
  <c r="AI107" i="1"/>
  <c r="AJ107" i="1" s="1"/>
  <c r="AM107" i="1" s="1"/>
  <c r="AP122" i="1"/>
  <c r="AI177" i="1"/>
  <c r="AJ177" i="1" s="1"/>
  <c r="AM177" i="1" s="1"/>
  <c r="AP353" i="1"/>
  <c r="AP257" i="1"/>
  <c r="AP225" i="1"/>
  <c r="AP214" i="1"/>
  <c r="AP209" i="1"/>
  <c r="AP198" i="1"/>
  <c r="AP193" i="1"/>
  <c r="AP189" i="1"/>
  <c r="AP141" i="1"/>
  <c r="AP39" i="1"/>
  <c r="AP12" i="1"/>
  <c r="AP45" i="1"/>
  <c r="AP13" i="1"/>
  <c r="AI30" i="1"/>
  <c r="AJ30" i="1" s="1"/>
  <c r="AM30" i="1" s="1"/>
  <c r="AI54" i="1"/>
  <c r="AJ54" i="1" s="1"/>
  <c r="AM54" i="1" s="1"/>
  <c r="AP80" i="1"/>
  <c r="AP96" i="1"/>
  <c r="AP112" i="1"/>
  <c r="AP128" i="1"/>
  <c r="AP144" i="1"/>
  <c r="AP160" i="1"/>
  <c r="AP129" i="1"/>
  <c r="AP166" i="1"/>
  <c r="AP182" i="1"/>
  <c r="AI149" i="1"/>
  <c r="AJ149" i="1" s="1"/>
  <c r="AM149" i="1" s="1"/>
  <c r="AI175" i="1"/>
  <c r="AJ175" i="1" s="1"/>
  <c r="AM175" i="1" s="1"/>
  <c r="AI364" i="1"/>
  <c r="AJ364" i="1" s="1"/>
  <c r="AM364" i="1" s="1"/>
  <c r="AI348" i="1"/>
  <c r="AJ348" i="1" s="1"/>
  <c r="AM348" i="1" s="1"/>
  <c r="AI332" i="1"/>
  <c r="AJ332" i="1" s="1"/>
  <c r="AM332" i="1" s="1"/>
  <c r="AI316" i="1"/>
  <c r="AJ316" i="1" s="1"/>
  <c r="AM316" i="1" s="1"/>
  <c r="AI300" i="1"/>
  <c r="AJ300" i="1" s="1"/>
  <c r="AM300" i="1" s="1"/>
  <c r="AI284" i="1"/>
  <c r="AJ284" i="1" s="1"/>
  <c r="AM284" i="1" s="1"/>
  <c r="AI268" i="1"/>
  <c r="AJ268" i="1" s="1"/>
  <c r="AM268" i="1" s="1"/>
  <c r="AI252" i="1"/>
  <c r="AJ252" i="1" s="1"/>
  <c r="AM252" i="1" s="1"/>
  <c r="AP95" i="1"/>
  <c r="AP187" i="1"/>
  <c r="AI14" i="1"/>
  <c r="AJ14" i="1" s="1"/>
  <c r="AM14" i="1" s="1"/>
  <c r="AI10" i="1"/>
  <c r="AJ10" i="1" s="1"/>
  <c r="AM10" i="1" s="1"/>
  <c r="AP42" i="1"/>
  <c r="AP90" i="1"/>
  <c r="AP154" i="1"/>
  <c r="AP43" i="1"/>
  <c r="AP75" i="1"/>
  <c r="AP105" i="1"/>
  <c r="AP130" i="1"/>
  <c r="AP155" i="1"/>
  <c r="AP183" i="1"/>
  <c r="AP233" i="1"/>
  <c r="AP217" i="1"/>
  <c r="AP201" i="1"/>
  <c r="AP191" i="1"/>
  <c r="AP207" i="1"/>
  <c r="AP223" i="1"/>
  <c r="AP239" i="1"/>
  <c r="AP236" i="1"/>
  <c r="AP220" i="1"/>
  <c r="AP204" i="1"/>
  <c r="AI173" i="1"/>
  <c r="AJ173" i="1" s="1"/>
  <c r="AM173" i="1" s="1"/>
  <c r="AI89" i="1"/>
  <c r="AJ89" i="1" s="1"/>
  <c r="AM89" i="1" s="1"/>
  <c r="AP89" i="1"/>
  <c r="AI360" i="1"/>
  <c r="AJ360" i="1" s="1"/>
  <c r="AM360" i="1" s="1"/>
  <c r="AI312" i="1"/>
  <c r="AJ312" i="1" s="1"/>
  <c r="AM312" i="1" s="1"/>
  <c r="AI264" i="1"/>
  <c r="AJ264" i="1" s="1"/>
  <c r="AM264" i="1" s="1"/>
  <c r="AI52" i="1"/>
  <c r="AJ52" i="1" s="1"/>
  <c r="AM52" i="1" s="1"/>
  <c r="AI134" i="1"/>
  <c r="AJ134" i="1" s="1"/>
  <c r="AM134" i="1" s="1"/>
  <c r="AP237" i="1"/>
  <c r="AP88" i="1"/>
  <c r="AI114" i="1"/>
  <c r="AJ114" i="1" s="1"/>
  <c r="AM114" i="1" s="1"/>
  <c r="AI137" i="1"/>
  <c r="AJ137" i="1" s="1"/>
  <c r="AM137" i="1" s="1"/>
  <c r="AI109" i="1"/>
  <c r="AJ109" i="1" s="1"/>
  <c r="AM109" i="1" s="1"/>
  <c r="AP135" i="1"/>
  <c r="AI340" i="1"/>
  <c r="AJ340" i="1" s="1"/>
  <c r="AM340" i="1" s="1"/>
  <c r="AI308" i="1"/>
  <c r="AJ308" i="1" s="1"/>
  <c r="AM308" i="1" s="1"/>
  <c r="AI276" i="1"/>
  <c r="AJ276" i="1" s="1"/>
  <c r="AM276" i="1" s="1"/>
  <c r="AI244" i="1"/>
  <c r="AJ244" i="1" s="1"/>
  <c r="AM244" i="1" s="1"/>
  <c r="AP29" i="1"/>
  <c r="AP71" i="1"/>
  <c r="AI139" i="1"/>
  <c r="AJ139" i="1" s="1"/>
  <c r="AM139" i="1" s="1"/>
  <c r="AP23" i="1"/>
  <c r="AI26" i="1"/>
  <c r="AJ26" i="1" s="1"/>
  <c r="AM26" i="1" s="1"/>
  <c r="AP86" i="1"/>
  <c r="AP305" i="1"/>
  <c r="AP273" i="1"/>
  <c r="AP230" i="1"/>
  <c r="AI60" i="1"/>
  <c r="AJ60" i="1" s="1"/>
  <c r="AM60" i="1" s="1"/>
  <c r="AP55" i="1"/>
  <c r="AI127" i="1"/>
  <c r="AJ127" i="1" s="1"/>
  <c r="AM127" i="1" s="1"/>
  <c r="AI159" i="1"/>
  <c r="AJ159" i="1" s="1"/>
  <c r="AM159" i="1" s="1"/>
  <c r="AP37" i="1"/>
  <c r="AP63" i="1"/>
  <c r="AI82" i="1"/>
  <c r="AJ82" i="1" s="1"/>
  <c r="AM82" i="1" s="1"/>
  <c r="AP106" i="1"/>
  <c r="AI146" i="1"/>
  <c r="AJ146" i="1" s="1"/>
  <c r="AM146" i="1" s="1"/>
  <c r="AI165" i="1"/>
  <c r="AJ165" i="1" s="1"/>
  <c r="AM165" i="1" s="1"/>
  <c r="AP165" i="1"/>
  <c r="AI181" i="1"/>
  <c r="AJ181" i="1" s="1"/>
  <c r="AM181" i="1" s="1"/>
  <c r="AP74" i="1"/>
  <c r="AP91" i="1"/>
  <c r="AP150" i="1"/>
  <c r="AP365" i="1"/>
  <c r="AP349" i="1"/>
  <c r="AP234" i="1"/>
  <c r="AP218" i="1"/>
  <c r="AP202" i="1"/>
  <c r="AP184" i="1"/>
  <c r="AP153" i="1"/>
  <c r="AI94" i="1"/>
  <c r="AJ94" i="1" s="1"/>
  <c r="AM94" i="1" s="1"/>
  <c r="AP232" i="1"/>
  <c r="AP216" i="1"/>
  <c r="AP200" i="1"/>
  <c r="AP157" i="1"/>
  <c r="AP8" i="1"/>
  <c r="AP24" i="1"/>
  <c r="AP40" i="1"/>
  <c r="AP73" i="1"/>
  <c r="AP92" i="1"/>
  <c r="AP108" i="1"/>
  <c r="AP124" i="1"/>
  <c r="AP156" i="1"/>
  <c r="AP81" i="1"/>
  <c r="AI98" i="1"/>
  <c r="AJ98" i="1" s="1"/>
  <c r="AM98" i="1" s="1"/>
  <c r="AI121" i="1"/>
  <c r="AJ121" i="1" s="1"/>
  <c r="AM121" i="1" s="1"/>
  <c r="AP145" i="1"/>
  <c r="AI162" i="1"/>
  <c r="AJ162" i="1" s="1"/>
  <c r="AM162" i="1" s="1"/>
  <c r="AP178" i="1"/>
  <c r="AP27" i="1"/>
  <c r="AP143" i="1"/>
  <c r="AI168" i="1"/>
  <c r="AJ168" i="1" s="1"/>
  <c r="AM168" i="1" s="1"/>
  <c r="AI352" i="1"/>
  <c r="AJ352" i="1" s="1"/>
  <c r="AM352" i="1" s="1"/>
  <c r="AI336" i="1"/>
  <c r="AJ336" i="1" s="1"/>
  <c r="AM336" i="1" s="1"/>
  <c r="AI320" i="1"/>
  <c r="AJ320" i="1" s="1"/>
  <c r="AM320" i="1" s="1"/>
  <c r="AI304" i="1"/>
  <c r="AJ304" i="1" s="1"/>
  <c r="AM304" i="1" s="1"/>
  <c r="AI288" i="1"/>
  <c r="AJ288" i="1" s="1"/>
  <c r="AM288" i="1" s="1"/>
  <c r="AI272" i="1"/>
  <c r="AJ272" i="1" s="1"/>
  <c r="AM272" i="1" s="1"/>
  <c r="AI256" i="1"/>
  <c r="AJ256" i="1" s="1"/>
  <c r="AM256" i="1" s="1"/>
  <c r="AI188" i="1"/>
  <c r="AJ188" i="1" s="1"/>
  <c r="AM188" i="1" s="1"/>
  <c r="AP101" i="1"/>
  <c r="AP297" i="1" l="1"/>
  <c r="AP266" i="1"/>
  <c r="AP288" i="1"/>
  <c r="AP292" i="1"/>
  <c r="AP359" i="1"/>
  <c r="AP120" i="1"/>
  <c r="AP256" i="1"/>
  <c r="AP137" i="1"/>
  <c r="AP312" i="1"/>
  <c r="AP356" i="1"/>
  <c r="AP162" i="1"/>
  <c r="AP98" i="1"/>
  <c r="AP52" i="1"/>
  <c r="AP30" i="1"/>
  <c r="AP93" i="1"/>
  <c r="AP250" i="1"/>
  <c r="AP274" i="1"/>
  <c r="AP262" i="1"/>
  <c r="AP331" i="1"/>
  <c r="AP60" i="1"/>
  <c r="AP107" i="1"/>
  <c r="AP350" i="1"/>
  <c r="AP352" i="1"/>
  <c r="AP127" i="1"/>
  <c r="AP109" i="1"/>
  <c r="AP114" i="1"/>
  <c r="AP134" i="1"/>
  <c r="AP264" i="1"/>
  <c r="AP360" i="1"/>
  <c r="AP173" i="1"/>
  <c r="AP54" i="1"/>
  <c r="AP243" i="1"/>
  <c r="AP327" i="1"/>
  <c r="AP302" i="1"/>
  <c r="AP291" i="1"/>
  <c r="AP270" i="1"/>
  <c r="AP282" i="1"/>
  <c r="AP339" i="1"/>
  <c r="AP320" i="1"/>
  <c r="AP94" i="1"/>
  <c r="AP181" i="1"/>
  <c r="AP146" i="1"/>
  <c r="AP26" i="1"/>
  <c r="AP72" i="1"/>
  <c r="AP260" i="1"/>
  <c r="AP324" i="1"/>
  <c r="AP295" i="1"/>
  <c r="AP287" i="1"/>
  <c r="AP366" i="1"/>
  <c r="AP307" i="1"/>
  <c r="AP311" i="1"/>
  <c r="AP314" i="1"/>
  <c r="AP354" i="1"/>
  <c r="AP289" i="1"/>
  <c r="AP188" i="1"/>
  <c r="AP272" i="1"/>
  <c r="AP304" i="1"/>
  <c r="AP336" i="1"/>
  <c r="AP168" i="1"/>
  <c r="AP121" i="1"/>
  <c r="AP82" i="1"/>
  <c r="AP159" i="1"/>
  <c r="AP276" i="1"/>
  <c r="AP340" i="1"/>
  <c r="AP10" i="1"/>
  <c r="AP268" i="1"/>
  <c r="AP300" i="1"/>
  <c r="AP332" i="1"/>
  <c r="AP364" i="1"/>
  <c r="AP149" i="1"/>
  <c r="AP177" i="1"/>
  <c r="AJ6" i="1"/>
  <c r="AM7" i="1"/>
  <c r="AP78" i="1"/>
  <c r="AP103" i="1"/>
  <c r="AP35" i="1"/>
  <c r="AP248" i="1"/>
  <c r="AP296" i="1"/>
  <c r="AP344" i="1"/>
  <c r="AP139" i="1"/>
  <c r="AP244" i="1"/>
  <c r="AP308" i="1"/>
  <c r="AP14" i="1"/>
  <c r="AP252" i="1"/>
  <c r="AP284" i="1"/>
  <c r="AP316" i="1"/>
  <c r="AP348" i="1"/>
  <c r="AP175" i="1"/>
  <c r="AP21" i="1"/>
  <c r="AP119" i="1"/>
  <c r="AP87" i="1"/>
  <c r="AP19" i="1"/>
  <c r="AP280" i="1"/>
  <c r="AP328" i="1"/>
  <c r="AP41" i="1"/>
  <c r="G25" i="1" l="1"/>
  <c r="C13" i="1" s="1"/>
  <c r="AD6" i="1" l="1"/>
  <c r="X3" i="1"/>
  <c r="CA368" i="1" s="1"/>
  <c r="BS120" i="1"/>
  <c r="BS122" i="1"/>
  <c r="BS124" i="1"/>
  <c r="BS126" i="1"/>
  <c r="BZ126" i="1" s="1"/>
  <c r="BS128" i="1"/>
  <c r="BS130" i="1"/>
  <c r="BS132" i="1"/>
  <c r="BS134" i="1"/>
  <c r="BZ134" i="1" s="1"/>
  <c r="BS136" i="1"/>
  <c r="BS138" i="1"/>
  <c r="BS140" i="1"/>
  <c r="BS142" i="1"/>
  <c r="BZ142" i="1" s="1"/>
  <c r="BS144" i="1"/>
  <c r="BS146" i="1"/>
  <c r="BS148" i="1"/>
  <c r="BS150" i="1"/>
  <c r="BZ150" i="1" s="1"/>
  <c r="BS152" i="1"/>
  <c r="BS154" i="1"/>
  <c r="BS156" i="1"/>
  <c r="BS158" i="1"/>
  <c r="BZ158" i="1" s="1"/>
  <c r="BS160" i="1"/>
  <c r="BS162" i="1"/>
  <c r="BS164" i="1"/>
  <c r="BS166" i="1"/>
  <c r="BZ166" i="1" s="1"/>
  <c r="BS168" i="1"/>
  <c r="BS170" i="1"/>
  <c r="BS172" i="1"/>
  <c r="BS174" i="1"/>
  <c r="BZ174" i="1" s="1"/>
  <c r="BS176" i="1"/>
  <c r="BS178" i="1"/>
  <c r="BS180" i="1"/>
  <c r="BS182" i="1"/>
  <c r="BZ182" i="1" s="1"/>
  <c r="BS184" i="1"/>
  <c r="BS186" i="1"/>
  <c r="BS188" i="1"/>
  <c r="BS190" i="1"/>
  <c r="BZ190" i="1" s="1"/>
  <c r="BS192" i="1"/>
  <c r="BS194" i="1"/>
  <c r="BS196" i="1"/>
  <c r="BS198" i="1"/>
  <c r="BZ198" i="1" s="1"/>
  <c r="BS200" i="1"/>
  <c r="BS202" i="1"/>
  <c r="BS204" i="1"/>
  <c r="BS206" i="1"/>
  <c r="BZ206" i="1" s="1"/>
  <c r="BS208" i="1"/>
  <c r="BS210" i="1"/>
  <c r="BS212" i="1"/>
  <c r="BS214" i="1"/>
  <c r="BZ214" i="1" s="1"/>
  <c r="BS216" i="1"/>
  <c r="BS218" i="1"/>
  <c r="BS220" i="1"/>
  <c r="BS222" i="1"/>
  <c r="BZ222" i="1" s="1"/>
  <c r="BS224" i="1"/>
  <c r="BS226" i="1"/>
  <c r="BS228" i="1"/>
  <c r="BS230" i="1"/>
  <c r="BZ230" i="1" s="1"/>
  <c r="BS232" i="1"/>
  <c r="BS234" i="1"/>
  <c r="BS236" i="1"/>
  <c r="BS238" i="1"/>
  <c r="BZ238" i="1" s="1"/>
  <c r="BS240" i="1"/>
  <c r="BS242" i="1"/>
  <c r="BS244" i="1"/>
  <c r="BS246" i="1"/>
  <c r="BZ246" i="1" s="1"/>
  <c r="BS248" i="1"/>
  <c r="BS250" i="1"/>
  <c r="BS252" i="1"/>
  <c r="BS254" i="1"/>
  <c r="BZ254" i="1" s="1"/>
  <c r="BS256" i="1"/>
  <c r="BS258" i="1"/>
  <c r="BS260" i="1"/>
  <c r="BS262" i="1"/>
  <c r="BZ262" i="1" s="1"/>
  <c r="BS264" i="1"/>
  <c r="BS266" i="1"/>
  <c r="BS268" i="1"/>
  <c r="BS270" i="1"/>
  <c r="BZ270" i="1" s="1"/>
  <c r="BS272" i="1"/>
  <c r="BS274" i="1"/>
  <c r="BS276" i="1"/>
  <c r="BS278" i="1"/>
  <c r="BZ278" i="1" s="1"/>
  <c r="BS280" i="1"/>
  <c r="BS282" i="1"/>
  <c r="BS284" i="1"/>
  <c r="BS286" i="1"/>
  <c r="BZ286" i="1" s="1"/>
  <c r="BS288" i="1"/>
  <c r="BS290" i="1"/>
  <c r="BS292" i="1"/>
  <c r="BS294" i="1"/>
  <c r="BZ294" i="1" s="1"/>
  <c r="BS296" i="1"/>
  <c r="BS298" i="1"/>
  <c r="BS300" i="1"/>
  <c r="BS302" i="1"/>
  <c r="BZ302" i="1" s="1"/>
  <c r="BS304" i="1"/>
  <c r="BS306" i="1"/>
  <c r="BS308" i="1"/>
  <c r="BS310" i="1"/>
  <c r="BZ310" i="1" s="1"/>
  <c r="BS312" i="1"/>
  <c r="BS314" i="1"/>
  <c r="BS316" i="1"/>
  <c r="BS318" i="1"/>
  <c r="BZ318" i="1" s="1"/>
  <c r="BS320" i="1"/>
  <c r="BS322" i="1"/>
  <c r="BS324" i="1"/>
  <c r="BS326" i="1"/>
  <c r="BZ326" i="1" s="1"/>
  <c r="BS328" i="1"/>
  <c r="BS330" i="1"/>
  <c r="BS332" i="1"/>
  <c r="BS334" i="1"/>
  <c r="BZ334" i="1" s="1"/>
  <c r="BS336" i="1"/>
  <c r="BS338" i="1"/>
  <c r="BS340" i="1"/>
  <c r="BS342" i="1"/>
  <c r="BZ342" i="1" s="1"/>
  <c r="BS344" i="1"/>
  <c r="BS346" i="1"/>
  <c r="BS348" i="1"/>
  <c r="BS350" i="1"/>
  <c r="BZ350" i="1" s="1"/>
  <c r="BS352" i="1"/>
  <c r="BS354" i="1"/>
  <c r="BS356" i="1"/>
  <c r="BS358" i="1"/>
  <c r="BZ358" i="1" s="1"/>
  <c r="BS360" i="1"/>
  <c r="BS362" i="1"/>
  <c r="BS364" i="1"/>
  <c r="BS366" i="1"/>
  <c r="BZ366" i="1" s="1"/>
  <c r="BT288" i="1"/>
  <c r="BT290" i="1"/>
  <c r="BT292" i="1"/>
  <c r="BT294" i="1"/>
  <c r="CA294" i="1" s="1"/>
  <c r="BT296" i="1"/>
  <c r="BT298" i="1"/>
  <c r="BT300" i="1"/>
  <c r="BT302" i="1"/>
  <c r="CA302" i="1" s="1"/>
  <c r="BT304" i="1"/>
  <c r="BT306" i="1"/>
  <c r="BT308" i="1"/>
  <c r="BT310" i="1"/>
  <c r="CA310" i="1" s="1"/>
  <c r="BT312" i="1"/>
  <c r="BT314" i="1"/>
  <c r="BT316" i="1"/>
  <c r="BT318" i="1"/>
  <c r="CA318" i="1" s="1"/>
  <c r="BT320" i="1"/>
  <c r="BT322" i="1"/>
  <c r="BT324" i="1"/>
  <c r="BT326" i="1"/>
  <c r="CA326" i="1" s="1"/>
  <c r="BT328" i="1"/>
  <c r="BT330" i="1"/>
  <c r="BT332" i="1"/>
  <c r="BT334" i="1"/>
  <c r="CA334" i="1" s="1"/>
  <c r="BT336" i="1"/>
  <c r="BT338" i="1"/>
  <c r="BT340" i="1"/>
  <c r="BT342" i="1"/>
  <c r="CA342" i="1" s="1"/>
  <c r="BT344" i="1"/>
  <c r="BT346" i="1"/>
  <c r="BT348" i="1"/>
  <c r="BT350" i="1"/>
  <c r="CA350" i="1" s="1"/>
  <c r="BT352" i="1"/>
  <c r="BT354" i="1"/>
  <c r="BT356" i="1"/>
  <c r="BT358" i="1"/>
  <c r="CA358" i="1" s="1"/>
  <c r="BT360" i="1"/>
  <c r="BT362" i="1"/>
  <c r="BT364" i="1"/>
  <c r="BT366" i="1"/>
  <c r="CA366" i="1" s="1"/>
  <c r="BT8" i="1"/>
  <c r="BT10" i="1"/>
  <c r="BT12" i="1"/>
  <c r="BT14" i="1"/>
  <c r="BT16" i="1"/>
  <c r="BT18" i="1"/>
  <c r="BT20" i="1"/>
  <c r="BT22" i="1"/>
  <c r="BT24" i="1"/>
  <c r="BT26" i="1"/>
  <c r="BT28" i="1"/>
  <c r="BT30" i="1"/>
  <c r="BT32" i="1"/>
  <c r="BT34" i="1"/>
  <c r="BT36" i="1"/>
  <c r="BT38" i="1"/>
  <c r="BT40" i="1"/>
  <c r="BT42" i="1"/>
  <c r="BT45" i="1"/>
  <c r="BT47" i="1"/>
  <c r="BT49" i="1"/>
  <c r="BT51" i="1"/>
  <c r="BT53" i="1"/>
  <c r="BT55" i="1"/>
  <c r="BT57" i="1"/>
  <c r="BT59" i="1"/>
  <c r="BT61" i="1"/>
  <c r="BT63" i="1"/>
  <c r="BT65" i="1"/>
  <c r="BT67" i="1"/>
  <c r="BT69" i="1"/>
  <c r="BT71" i="1"/>
  <c r="BT73" i="1"/>
  <c r="BT75" i="1"/>
  <c r="BT77" i="1"/>
  <c r="BT79" i="1"/>
  <c r="BT81" i="1"/>
  <c r="BT83" i="1"/>
  <c r="BT85" i="1"/>
  <c r="BT87" i="1"/>
  <c r="BT89" i="1"/>
  <c r="BT91" i="1"/>
  <c r="BT93" i="1"/>
  <c r="BT95" i="1"/>
  <c r="BT97" i="1"/>
  <c r="BT99" i="1"/>
  <c r="BT101" i="1"/>
  <c r="BT103" i="1"/>
  <c r="BT105" i="1"/>
  <c r="BT107" i="1"/>
  <c r="BT109" i="1"/>
  <c r="BT111" i="1"/>
  <c r="BT113" i="1"/>
  <c r="BT115" i="1"/>
  <c r="BT117" i="1"/>
  <c r="BT121" i="1"/>
  <c r="BT125" i="1"/>
  <c r="BT129" i="1"/>
  <c r="BT133" i="1"/>
  <c r="BT137" i="1"/>
  <c r="BT141" i="1"/>
  <c r="BT145" i="1"/>
  <c r="BT149" i="1"/>
  <c r="BT153" i="1"/>
  <c r="BT157" i="1"/>
  <c r="BT161" i="1"/>
  <c r="BT165" i="1"/>
  <c r="BT169" i="1"/>
  <c r="BT173" i="1"/>
  <c r="BT177" i="1"/>
  <c r="BT181" i="1"/>
  <c r="BT185" i="1"/>
  <c r="BT189" i="1"/>
  <c r="BT193" i="1"/>
  <c r="BT197" i="1"/>
  <c r="BT201" i="1"/>
  <c r="BT205" i="1"/>
  <c r="BT209" i="1"/>
  <c r="BT213" i="1"/>
  <c r="BT217" i="1"/>
  <c r="BT221" i="1"/>
  <c r="BT225" i="1"/>
  <c r="BT229" i="1"/>
  <c r="BT233" i="1"/>
  <c r="BT237" i="1"/>
  <c r="BT241" i="1"/>
  <c r="BT245" i="1"/>
  <c r="BT249" i="1"/>
  <c r="BT253" i="1"/>
  <c r="BT257" i="1"/>
  <c r="BT261" i="1"/>
  <c r="BT265" i="1"/>
  <c r="BT269" i="1"/>
  <c r="BT273" i="1"/>
  <c r="BT277" i="1"/>
  <c r="BT281" i="1"/>
  <c r="BT285" i="1"/>
  <c r="G27" i="1"/>
  <c r="G32" i="1" s="1"/>
  <c r="C32" i="1" s="1"/>
  <c r="AE6" i="1"/>
  <c r="C51" i="1"/>
  <c r="BS118" i="1"/>
  <c r="BS125" i="1"/>
  <c r="BS133" i="1"/>
  <c r="BS141" i="1"/>
  <c r="BZ141" i="1" s="1"/>
  <c r="BS149" i="1"/>
  <c r="BS157" i="1"/>
  <c r="BS165" i="1"/>
  <c r="BS173" i="1"/>
  <c r="BZ173" i="1" s="1"/>
  <c r="BS181" i="1"/>
  <c r="BS189" i="1"/>
  <c r="BS197" i="1"/>
  <c r="BS205" i="1"/>
  <c r="BZ205" i="1" s="1"/>
  <c r="BS213" i="1"/>
  <c r="BS221" i="1"/>
  <c r="BS229" i="1"/>
  <c r="BS237" i="1"/>
  <c r="BZ237" i="1" s="1"/>
  <c r="BS245" i="1"/>
  <c r="BS253" i="1"/>
  <c r="BS261" i="1"/>
  <c r="BS269" i="1"/>
  <c r="BZ269" i="1" s="1"/>
  <c r="BS277" i="1"/>
  <c r="BS285" i="1"/>
  <c r="BS293" i="1"/>
  <c r="BS301" i="1"/>
  <c r="BZ301" i="1" s="1"/>
  <c r="BS309" i="1"/>
  <c r="BS317" i="1"/>
  <c r="BS325" i="1"/>
  <c r="BS333" i="1"/>
  <c r="BZ333" i="1" s="1"/>
  <c r="BS341" i="1"/>
  <c r="BS349" i="1"/>
  <c r="BS357" i="1"/>
  <c r="BS365" i="1"/>
  <c r="BZ365" i="1" s="1"/>
  <c r="BT293" i="1"/>
  <c r="BT301" i="1"/>
  <c r="BT309" i="1"/>
  <c r="BT317" i="1"/>
  <c r="CA317" i="1" s="1"/>
  <c r="BT325" i="1"/>
  <c r="BT333" i="1"/>
  <c r="BT341" i="1"/>
  <c r="BT349" i="1"/>
  <c r="CA349" i="1" s="1"/>
  <c r="BT357" i="1"/>
  <c r="BT365" i="1"/>
  <c r="BS8" i="1"/>
  <c r="BS11" i="1"/>
  <c r="BT13" i="1"/>
  <c r="BS16" i="1"/>
  <c r="BS19" i="1"/>
  <c r="BT21" i="1"/>
  <c r="BS24" i="1"/>
  <c r="BS27" i="1"/>
  <c r="BT29" i="1"/>
  <c r="BS32" i="1"/>
  <c r="BS35" i="1"/>
  <c r="BT37" i="1"/>
  <c r="BS40" i="1"/>
  <c r="BS43" i="1"/>
  <c r="BT46" i="1"/>
  <c r="BS49" i="1"/>
  <c r="BS52" i="1"/>
  <c r="BT54" i="1"/>
  <c r="BS57" i="1"/>
  <c r="BS60" i="1"/>
  <c r="BT62" i="1"/>
  <c r="BS65" i="1"/>
  <c r="BS68" i="1"/>
  <c r="BT70" i="1"/>
  <c r="BS73" i="1"/>
  <c r="BS76" i="1"/>
  <c r="BT78" i="1"/>
  <c r="BS81" i="1"/>
  <c r="BS84" i="1"/>
  <c r="BT86" i="1"/>
  <c r="BS89" i="1"/>
  <c r="BS92" i="1"/>
  <c r="BT94" i="1"/>
  <c r="BS97" i="1"/>
  <c r="BS100" i="1"/>
  <c r="BT102" i="1"/>
  <c r="BS105" i="1"/>
  <c r="BS108" i="1"/>
  <c r="BT110" i="1"/>
  <c r="BS113" i="1"/>
  <c r="BS116" i="1"/>
  <c r="BT119" i="1"/>
  <c r="BT124" i="1"/>
  <c r="BT130" i="1"/>
  <c r="BT135" i="1"/>
  <c r="BT140" i="1"/>
  <c r="BT146" i="1"/>
  <c r="BT151" i="1"/>
  <c r="BT156" i="1"/>
  <c r="BT162" i="1"/>
  <c r="BT167" i="1"/>
  <c r="BT172" i="1"/>
  <c r="BT178" i="1"/>
  <c r="BT183" i="1"/>
  <c r="BT188" i="1"/>
  <c r="BT194" i="1"/>
  <c r="BT199" i="1"/>
  <c r="BT204" i="1"/>
  <c r="BT210" i="1"/>
  <c r="BT215" i="1"/>
  <c r="BT220" i="1"/>
  <c r="BT226" i="1"/>
  <c r="BT231" i="1"/>
  <c r="BT236" i="1"/>
  <c r="BT242" i="1"/>
  <c r="BT247" i="1"/>
  <c r="BT252" i="1"/>
  <c r="BT258" i="1"/>
  <c r="BT263" i="1"/>
  <c r="BT268" i="1"/>
  <c r="BT274" i="1"/>
  <c r="BT279" i="1"/>
  <c r="BT284" i="1"/>
  <c r="BR149" i="1"/>
  <c r="BR151" i="1"/>
  <c r="BR153" i="1"/>
  <c r="BU153" i="1" s="1"/>
  <c r="BR155" i="1"/>
  <c r="BR157" i="1"/>
  <c r="BU157" i="1" s="1"/>
  <c r="BR159" i="1"/>
  <c r="BU159" i="1" s="1"/>
  <c r="BR161" i="1"/>
  <c r="BU161" i="1" s="1"/>
  <c r="BR163" i="1"/>
  <c r="BR165" i="1"/>
  <c r="BU165" i="1" s="1"/>
  <c r="BR167" i="1"/>
  <c r="BR169" i="1"/>
  <c r="BU169" i="1" s="1"/>
  <c r="BR171" i="1"/>
  <c r="BR173" i="1"/>
  <c r="BU173" i="1" s="1"/>
  <c r="BR175" i="1"/>
  <c r="BR177" i="1"/>
  <c r="BR179" i="1"/>
  <c r="BR181" i="1"/>
  <c r="BR183" i="1"/>
  <c r="BU183" i="1" s="1"/>
  <c r="BR185" i="1"/>
  <c r="BR187" i="1"/>
  <c r="BR189" i="1"/>
  <c r="BR191" i="1"/>
  <c r="BR193" i="1"/>
  <c r="BU193" i="1" s="1"/>
  <c r="BR195" i="1"/>
  <c r="BR197" i="1"/>
  <c r="BR199" i="1"/>
  <c r="BU199" i="1" s="1"/>
  <c r="BR201" i="1"/>
  <c r="BU201" i="1" s="1"/>
  <c r="BR203" i="1"/>
  <c r="BR205" i="1"/>
  <c r="BU205" i="1" s="1"/>
  <c r="BR207" i="1"/>
  <c r="BU207" i="1" s="1"/>
  <c r="BR209" i="1"/>
  <c r="BU209" i="1" s="1"/>
  <c r="BR211" i="1"/>
  <c r="BR213" i="1"/>
  <c r="BU213" i="1" s="1"/>
  <c r="BR215" i="1"/>
  <c r="BR217" i="1"/>
  <c r="BU217" i="1" s="1"/>
  <c r="BR219" i="1"/>
  <c r="BR221" i="1"/>
  <c r="BU221" i="1" s="1"/>
  <c r="BR223" i="1"/>
  <c r="BU223" i="1" s="1"/>
  <c r="BR225" i="1"/>
  <c r="BU225" i="1" s="1"/>
  <c r="BR227" i="1"/>
  <c r="BR229" i="1"/>
  <c r="BR231" i="1"/>
  <c r="BR233" i="1"/>
  <c r="BU233" i="1" s="1"/>
  <c r="BR235" i="1"/>
  <c r="BR237" i="1"/>
  <c r="BR239" i="1"/>
  <c r="BR241" i="1"/>
  <c r="BU241" i="1" s="1"/>
  <c r="BR243" i="1"/>
  <c r="BR245" i="1"/>
  <c r="BU245" i="1" s="1"/>
  <c r="BR247" i="1"/>
  <c r="BU247" i="1" s="1"/>
  <c r="BR249" i="1"/>
  <c r="BU249" i="1" s="1"/>
  <c r="BR251" i="1"/>
  <c r="BR253" i="1"/>
  <c r="BU253" i="1" s="1"/>
  <c r="BR255" i="1"/>
  <c r="BR257" i="1"/>
  <c r="BU257" i="1" s="1"/>
  <c r="BR259" i="1"/>
  <c r="BR261" i="1"/>
  <c r="BR263" i="1"/>
  <c r="BU263" i="1" s="1"/>
  <c r="BR265" i="1"/>
  <c r="BU265" i="1" s="1"/>
  <c r="BR267" i="1"/>
  <c r="BR269" i="1"/>
  <c r="BR271" i="1"/>
  <c r="BU271" i="1" s="1"/>
  <c r="BR273" i="1"/>
  <c r="BU273" i="1" s="1"/>
  <c r="BR275" i="1"/>
  <c r="BR277" i="1"/>
  <c r="BU277" i="1" s="1"/>
  <c r="BR279" i="1"/>
  <c r="BU279" i="1" s="1"/>
  <c r="BR281" i="1"/>
  <c r="BU281" i="1" s="1"/>
  <c r="BR283" i="1"/>
  <c r="BR285" i="1"/>
  <c r="BR287" i="1"/>
  <c r="BU287" i="1" s="1"/>
  <c r="BR289" i="1"/>
  <c r="BU289" i="1" s="1"/>
  <c r="BR291" i="1"/>
  <c r="BR293" i="1"/>
  <c r="BR295" i="1"/>
  <c r="BR297" i="1"/>
  <c r="BU297" i="1" s="1"/>
  <c r="BR299" i="1"/>
  <c r="BR301" i="1"/>
  <c r="BU301" i="1" s="1"/>
  <c r="BR303" i="1"/>
  <c r="BS123" i="1"/>
  <c r="BS131" i="1"/>
  <c r="BS139" i="1"/>
  <c r="BZ139" i="1" s="1"/>
  <c r="BS147" i="1"/>
  <c r="BS155" i="1"/>
  <c r="BS163" i="1"/>
  <c r="BS171" i="1"/>
  <c r="BZ171" i="1" s="1"/>
  <c r="BS179" i="1"/>
  <c r="BS187" i="1"/>
  <c r="BS195" i="1"/>
  <c r="BS203" i="1"/>
  <c r="BZ203" i="1" s="1"/>
  <c r="BS211" i="1"/>
  <c r="BS219" i="1"/>
  <c r="BS227" i="1"/>
  <c r="BS235" i="1"/>
  <c r="BZ235" i="1" s="1"/>
  <c r="BS243" i="1"/>
  <c r="BS251" i="1"/>
  <c r="BS259" i="1"/>
  <c r="BS267" i="1"/>
  <c r="BZ267" i="1" s="1"/>
  <c r="BS275" i="1"/>
  <c r="BS283" i="1"/>
  <c r="BS291" i="1"/>
  <c r="BS299" i="1"/>
  <c r="BZ299" i="1" s="1"/>
  <c r="BS307" i="1"/>
  <c r="BS315" i="1"/>
  <c r="BS323" i="1"/>
  <c r="BS331" i="1"/>
  <c r="BZ331" i="1" s="1"/>
  <c r="BS339" i="1"/>
  <c r="BS347" i="1"/>
  <c r="BS355" i="1"/>
  <c r="BS363" i="1"/>
  <c r="BZ363" i="1" s="1"/>
  <c r="BT291" i="1"/>
  <c r="BT299" i="1"/>
  <c r="BT307" i="1"/>
  <c r="BT315" i="1"/>
  <c r="CA315" i="1" s="1"/>
  <c r="BT323" i="1"/>
  <c r="BT331" i="1"/>
  <c r="BT339" i="1"/>
  <c r="BT347" i="1"/>
  <c r="CA347" i="1" s="1"/>
  <c r="BT355" i="1"/>
  <c r="BT363" i="1"/>
  <c r="BS9" i="1"/>
  <c r="BT11" i="1"/>
  <c r="BS14" i="1"/>
  <c r="BS17" i="1"/>
  <c r="BT19" i="1"/>
  <c r="BS22" i="1"/>
  <c r="BS25" i="1"/>
  <c r="BT27" i="1"/>
  <c r="BS30" i="1"/>
  <c r="BS33" i="1"/>
  <c r="BT35" i="1"/>
  <c r="BS38" i="1"/>
  <c r="BS41" i="1"/>
  <c r="BT43" i="1"/>
  <c r="BS47" i="1"/>
  <c r="BS50" i="1"/>
  <c r="BT52" i="1"/>
  <c r="BS55" i="1"/>
  <c r="BS58" i="1"/>
  <c r="BT60" i="1"/>
  <c r="BS63" i="1"/>
  <c r="BS66" i="1"/>
  <c r="BT68" i="1"/>
  <c r="BS71" i="1"/>
  <c r="BS74" i="1"/>
  <c r="BT76" i="1"/>
  <c r="BS79" i="1"/>
  <c r="BS82" i="1"/>
  <c r="BT84" i="1"/>
  <c r="BS87" i="1"/>
  <c r="BS90" i="1"/>
  <c r="BT92" i="1"/>
  <c r="BS95" i="1"/>
  <c r="BS98" i="1"/>
  <c r="BT100" i="1"/>
  <c r="BS103" i="1"/>
  <c r="BS106" i="1"/>
  <c r="BT108" i="1"/>
  <c r="BS111" i="1"/>
  <c r="BS114" i="1"/>
  <c r="BT116" i="1"/>
  <c r="BT120" i="1"/>
  <c r="BT126" i="1"/>
  <c r="BT131" i="1"/>
  <c r="BT136" i="1"/>
  <c r="BT142" i="1"/>
  <c r="BT147" i="1"/>
  <c r="BT152" i="1"/>
  <c r="BT158" i="1"/>
  <c r="BT163" i="1"/>
  <c r="BT168" i="1"/>
  <c r="BT174" i="1"/>
  <c r="BT179" i="1"/>
  <c r="BT184" i="1"/>
  <c r="BT190" i="1"/>
  <c r="BT195" i="1"/>
  <c r="BT200" i="1"/>
  <c r="BT206" i="1"/>
  <c r="BT211" i="1"/>
  <c r="BT216" i="1"/>
  <c r="BT222" i="1"/>
  <c r="BT227" i="1"/>
  <c r="BT232" i="1"/>
  <c r="BT238" i="1"/>
  <c r="BT243" i="1"/>
  <c r="BT248" i="1"/>
  <c r="BT254" i="1"/>
  <c r="BT259" i="1"/>
  <c r="BT264" i="1"/>
  <c r="BT270" i="1"/>
  <c r="BT275" i="1"/>
  <c r="BT280" i="1"/>
  <c r="BT286" i="1"/>
  <c r="CI8" i="1"/>
  <c r="CM8" i="1"/>
  <c r="CQ8" i="1"/>
  <c r="CU8" i="1"/>
  <c r="CY8" i="1"/>
  <c r="CI9" i="1"/>
  <c r="CM9" i="1"/>
  <c r="CQ9" i="1"/>
  <c r="CU9" i="1"/>
  <c r="CY9" i="1"/>
  <c r="CI10" i="1"/>
  <c r="CM10" i="1"/>
  <c r="CQ10" i="1"/>
  <c r="CU10" i="1"/>
  <c r="CY10" i="1"/>
  <c r="CI11" i="1"/>
  <c r="CM11" i="1"/>
  <c r="CQ11" i="1"/>
  <c r="CU11" i="1"/>
  <c r="CY11" i="1"/>
  <c r="CI12" i="1"/>
  <c r="CM12" i="1"/>
  <c r="CQ12" i="1"/>
  <c r="CU12" i="1"/>
  <c r="CY12" i="1"/>
  <c r="CI13" i="1"/>
  <c r="CM13" i="1"/>
  <c r="CQ13" i="1"/>
  <c r="CU13" i="1"/>
  <c r="CY13" i="1"/>
  <c r="CI14" i="1"/>
  <c r="CM14" i="1"/>
  <c r="CQ14" i="1"/>
  <c r="CU14" i="1"/>
  <c r="CY14" i="1"/>
  <c r="CI15" i="1"/>
  <c r="CM15" i="1"/>
  <c r="CQ15" i="1"/>
  <c r="CU15" i="1"/>
  <c r="CY15" i="1"/>
  <c r="CI16" i="1"/>
  <c r="CM16" i="1"/>
  <c r="CQ16" i="1"/>
  <c r="CU16" i="1"/>
  <c r="CY16" i="1"/>
  <c r="CI17" i="1"/>
  <c r="CM17" i="1"/>
  <c r="CQ17" i="1"/>
  <c r="CU17" i="1"/>
  <c r="CY17" i="1"/>
  <c r="CI18" i="1"/>
  <c r="CM18" i="1"/>
  <c r="CQ18" i="1"/>
  <c r="CU18" i="1"/>
  <c r="CY18" i="1"/>
  <c r="CI19" i="1"/>
  <c r="CM19" i="1"/>
  <c r="CQ19" i="1"/>
  <c r="CU19" i="1"/>
  <c r="CY19" i="1"/>
  <c r="CI20" i="1"/>
  <c r="CM20" i="1"/>
  <c r="CQ20" i="1"/>
  <c r="CU20" i="1"/>
  <c r="CY20" i="1"/>
  <c r="CI21" i="1"/>
  <c r="CM21" i="1"/>
  <c r="CQ21" i="1"/>
  <c r="CU21" i="1"/>
  <c r="CY21" i="1"/>
  <c r="CI22" i="1"/>
  <c r="CM22" i="1"/>
  <c r="CQ22" i="1"/>
  <c r="CU22" i="1"/>
  <c r="CY22" i="1"/>
  <c r="CI23" i="1"/>
  <c r="CM23" i="1"/>
  <c r="CQ23" i="1"/>
  <c r="CU23" i="1"/>
  <c r="CY23" i="1"/>
  <c r="CI24" i="1"/>
  <c r="CM24" i="1"/>
  <c r="CQ24" i="1"/>
  <c r="CU24" i="1"/>
  <c r="CY24" i="1"/>
  <c r="CI25" i="1"/>
  <c r="CM25" i="1"/>
  <c r="CQ25" i="1"/>
  <c r="CU25" i="1"/>
  <c r="CY25" i="1"/>
  <c r="CI26" i="1"/>
  <c r="CM26" i="1"/>
  <c r="CQ26" i="1"/>
  <c r="CU26" i="1"/>
  <c r="CY26" i="1"/>
  <c r="CI27" i="1"/>
  <c r="CM27" i="1"/>
  <c r="CQ27" i="1"/>
  <c r="CU27" i="1"/>
  <c r="CY27" i="1"/>
  <c r="CI28" i="1"/>
  <c r="CM28" i="1"/>
  <c r="CQ28" i="1"/>
  <c r="CU28" i="1"/>
  <c r="CY28" i="1"/>
  <c r="CI29" i="1"/>
  <c r="CM29" i="1"/>
  <c r="CQ29" i="1"/>
  <c r="CU29" i="1"/>
  <c r="CY29" i="1"/>
  <c r="CI30" i="1"/>
  <c r="CM30" i="1"/>
  <c r="CQ30" i="1"/>
  <c r="CU30" i="1"/>
  <c r="CY30" i="1"/>
  <c r="CI31" i="1"/>
  <c r="CM31" i="1"/>
  <c r="CQ31" i="1"/>
  <c r="CU31" i="1"/>
  <c r="CY31" i="1"/>
  <c r="CI32" i="1"/>
  <c r="CM32" i="1"/>
  <c r="CQ32" i="1"/>
  <c r="CU32" i="1"/>
  <c r="CY32" i="1"/>
  <c r="CI33" i="1"/>
  <c r="CM33" i="1"/>
  <c r="CQ33" i="1"/>
  <c r="CU33" i="1"/>
  <c r="CY33" i="1"/>
  <c r="CI34" i="1"/>
  <c r="CM34" i="1"/>
  <c r="CQ34" i="1"/>
  <c r="CU34" i="1"/>
  <c r="CY34" i="1"/>
  <c r="CI35" i="1"/>
  <c r="CM35" i="1"/>
  <c r="CQ35" i="1"/>
  <c r="CU35" i="1"/>
  <c r="CY35" i="1"/>
  <c r="CI36" i="1"/>
  <c r="CM36" i="1"/>
  <c r="CQ36" i="1"/>
  <c r="CU36" i="1"/>
  <c r="CY36" i="1"/>
  <c r="CI37" i="1"/>
  <c r="CM37" i="1"/>
  <c r="CQ37" i="1"/>
  <c r="CU37" i="1"/>
  <c r="CY37" i="1"/>
  <c r="CI38" i="1"/>
  <c r="CM38" i="1"/>
  <c r="CQ38" i="1"/>
  <c r="CU38" i="1"/>
  <c r="CY38" i="1"/>
  <c r="CI39" i="1"/>
  <c r="CM39" i="1"/>
  <c r="CQ39" i="1"/>
  <c r="CU39" i="1"/>
  <c r="BS127" i="1"/>
  <c r="BS143" i="1"/>
  <c r="BZ143" i="1" s="1"/>
  <c r="BS159" i="1"/>
  <c r="BS175" i="1"/>
  <c r="BS191" i="1"/>
  <c r="BS207" i="1"/>
  <c r="BZ207" i="1" s="1"/>
  <c r="BS223" i="1"/>
  <c r="BS239" i="1"/>
  <c r="BS255" i="1"/>
  <c r="BS271" i="1"/>
  <c r="BZ271" i="1" s="1"/>
  <c r="BS287" i="1"/>
  <c r="BS303" i="1"/>
  <c r="BS319" i="1"/>
  <c r="BS335" i="1"/>
  <c r="BZ335" i="1" s="1"/>
  <c r="BS351" i="1"/>
  <c r="BS367" i="1"/>
  <c r="BT303" i="1"/>
  <c r="BT319" i="1"/>
  <c r="CA319" i="1" s="1"/>
  <c r="BT335" i="1"/>
  <c r="BT351" i="1"/>
  <c r="BT367" i="1"/>
  <c r="BT9" i="1"/>
  <c r="BS15" i="1"/>
  <c r="BS20" i="1"/>
  <c r="BT25" i="1"/>
  <c r="BS31" i="1"/>
  <c r="BS36" i="1"/>
  <c r="BT41" i="1"/>
  <c r="BS48" i="1"/>
  <c r="BS53" i="1"/>
  <c r="BT58" i="1"/>
  <c r="BS64" i="1"/>
  <c r="BS69" i="1"/>
  <c r="BT74" i="1"/>
  <c r="BS80" i="1"/>
  <c r="BS85" i="1"/>
  <c r="BT90" i="1"/>
  <c r="BS96" i="1"/>
  <c r="BS101" i="1"/>
  <c r="BT106" i="1"/>
  <c r="BS112" i="1"/>
  <c r="BS117" i="1"/>
  <c r="BT127" i="1"/>
  <c r="BT138" i="1"/>
  <c r="BT148" i="1"/>
  <c r="BT159" i="1"/>
  <c r="BT170" i="1"/>
  <c r="BT180" i="1"/>
  <c r="BT191" i="1"/>
  <c r="BT202" i="1"/>
  <c r="BT212" i="1"/>
  <c r="BT223" i="1"/>
  <c r="BT234" i="1"/>
  <c r="BT244" i="1"/>
  <c r="BT255" i="1"/>
  <c r="BT266" i="1"/>
  <c r="BT276" i="1"/>
  <c r="BT287" i="1"/>
  <c r="BS121" i="1"/>
  <c r="BS137" i="1"/>
  <c r="BS153" i="1"/>
  <c r="BS169" i="1"/>
  <c r="BZ169" i="1" s="1"/>
  <c r="BS185" i="1"/>
  <c r="BS201" i="1"/>
  <c r="BS217" i="1"/>
  <c r="BS233" i="1"/>
  <c r="BZ233" i="1" s="1"/>
  <c r="BS249" i="1"/>
  <c r="BS265" i="1"/>
  <c r="BS281" i="1"/>
  <c r="BS297" i="1"/>
  <c r="BZ297" i="1" s="1"/>
  <c r="BS313" i="1"/>
  <c r="BS329" i="1"/>
  <c r="BS345" i="1"/>
  <c r="BS361" i="1"/>
  <c r="BZ361" i="1" s="1"/>
  <c r="BT297" i="1"/>
  <c r="BT313" i="1"/>
  <c r="BT329" i="1"/>
  <c r="BT345" i="1"/>
  <c r="CA345" i="1" s="1"/>
  <c r="BT361" i="1"/>
  <c r="BS13" i="1"/>
  <c r="BS18" i="1"/>
  <c r="BT23" i="1"/>
  <c r="BS29" i="1"/>
  <c r="BS34" i="1"/>
  <c r="BT39" i="1"/>
  <c r="BS46" i="1"/>
  <c r="BS51" i="1"/>
  <c r="BS145" i="1"/>
  <c r="BS177" i="1"/>
  <c r="BS209" i="1"/>
  <c r="BZ209" i="1" s="1"/>
  <c r="BS241" i="1"/>
  <c r="BS273" i="1"/>
  <c r="BS305" i="1"/>
  <c r="BS337" i="1"/>
  <c r="BZ337" i="1" s="1"/>
  <c r="BT311" i="1"/>
  <c r="BT343" i="1"/>
  <c r="BS12" i="1"/>
  <c r="BS23" i="1"/>
  <c r="BT33" i="1"/>
  <c r="BS45" i="1"/>
  <c r="BS56" i="1"/>
  <c r="BS62" i="1"/>
  <c r="BS70" i="1"/>
  <c r="BS77" i="1"/>
  <c r="BS83" i="1"/>
  <c r="BS91" i="1"/>
  <c r="BT98" i="1"/>
  <c r="BT104" i="1"/>
  <c r="BT112" i="1"/>
  <c r="BT122" i="1"/>
  <c r="BT134" i="1"/>
  <c r="BT150" i="1"/>
  <c r="BT164" i="1"/>
  <c r="BT176" i="1"/>
  <c r="BT192" i="1"/>
  <c r="BT207" i="1"/>
  <c r="BT219" i="1"/>
  <c r="BT235" i="1"/>
  <c r="BT250" i="1"/>
  <c r="BT262" i="1"/>
  <c r="BT278" i="1"/>
  <c r="BR150" i="1"/>
  <c r="BR154" i="1"/>
  <c r="BU154" i="1" s="1"/>
  <c r="BR158" i="1"/>
  <c r="BU158" i="1" s="1"/>
  <c r="BR162" i="1"/>
  <c r="BR166" i="1"/>
  <c r="BR170" i="1"/>
  <c r="BU170" i="1" s="1"/>
  <c r="BR174" i="1"/>
  <c r="BU174" i="1" s="1"/>
  <c r="BR178" i="1"/>
  <c r="BR182" i="1"/>
  <c r="BR186" i="1"/>
  <c r="BU186" i="1" s="1"/>
  <c r="BR190" i="1"/>
  <c r="BU190" i="1" s="1"/>
  <c r="BR194" i="1"/>
  <c r="BR198" i="1"/>
  <c r="BR202" i="1"/>
  <c r="BU202" i="1" s="1"/>
  <c r="BR206" i="1"/>
  <c r="BU206" i="1" s="1"/>
  <c r="BR210" i="1"/>
  <c r="BR214" i="1"/>
  <c r="BR218" i="1"/>
  <c r="BU218" i="1" s="1"/>
  <c r="BR222" i="1"/>
  <c r="BU222" i="1" s="1"/>
  <c r="BR226" i="1"/>
  <c r="BR230" i="1"/>
  <c r="BR234" i="1"/>
  <c r="BU234" i="1" s="1"/>
  <c r="BR238" i="1"/>
  <c r="BU238" i="1" s="1"/>
  <c r="BR242" i="1"/>
  <c r="BR246" i="1"/>
  <c r="BR250" i="1"/>
  <c r="BU250" i="1" s="1"/>
  <c r="BR254" i="1"/>
  <c r="BU254" i="1" s="1"/>
  <c r="BR258" i="1"/>
  <c r="BR262" i="1"/>
  <c r="BR266" i="1"/>
  <c r="BU266" i="1" s="1"/>
  <c r="BR270" i="1"/>
  <c r="BU270" i="1" s="1"/>
  <c r="BR274" i="1"/>
  <c r="BR278" i="1"/>
  <c r="BR282" i="1"/>
  <c r="BU282" i="1" s="1"/>
  <c r="BR286" i="1"/>
  <c r="BU286" i="1" s="1"/>
  <c r="BR290" i="1"/>
  <c r="BR294" i="1"/>
  <c r="BR298" i="1"/>
  <c r="BU298" i="1" s="1"/>
  <c r="BR302" i="1"/>
  <c r="BU302" i="1" s="1"/>
  <c r="BR305" i="1"/>
  <c r="BR308" i="1"/>
  <c r="BR313" i="1"/>
  <c r="BU313" i="1" s="1"/>
  <c r="BR316" i="1"/>
  <c r="BU316" i="1" s="1"/>
  <c r="BS119" i="1"/>
  <c r="BS151" i="1"/>
  <c r="BZ151" i="1" s="1"/>
  <c r="BS183" i="1"/>
  <c r="BS215" i="1"/>
  <c r="BS247" i="1"/>
  <c r="BS279" i="1"/>
  <c r="BZ279" i="1" s="1"/>
  <c r="BS311" i="1"/>
  <c r="BS343" i="1"/>
  <c r="BT289" i="1"/>
  <c r="BT321" i="1"/>
  <c r="CA321" i="1" s="1"/>
  <c r="BT353" i="1"/>
  <c r="BS10" i="1"/>
  <c r="BS21" i="1"/>
  <c r="BT31" i="1"/>
  <c r="BS42" i="1"/>
  <c r="BS54" i="1"/>
  <c r="BS61" i="1"/>
  <c r="BS67" i="1"/>
  <c r="BS75" i="1"/>
  <c r="BT82" i="1"/>
  <c r="BT88" i="1"/>
  <c r="BT96" i="1"/>
  <c r="BS104" i="1"/>
  <c r="BS110" i="1"/>
  <c r="BT118" i="1"/>
  <c r="BT132" i="1"/>
  <c r="BT144" i="1"/>
  <c r="BT160" i="1"/>
  <c r="BT175" i="1"/>
  <c r="BT187" i="1"/>
  <c r="BT203" i="1"/>
  <c r="BT218" i="1"/>
  <c r="BT230" i="1"/>
  <c r="BT246" i="1"/>
  <c r="BT260" i="1"/>
  <c r="BT272" i="1"/>
  <c r="BR307" i="1"/>
  <c r="BR310" i="1"/>
  <c r="BR315" i="1"/>
  <c r="BU315" i="1" s="1"/>
  <c r="BR318" i="1"/>
  <c r="BU318" i="1" s="1"/>
  <c r="BR323" i="1"/>
  <c r="BR326" i="1"/>
  <c r="BR331" i="1"/>
  <c r="BU331" i="1" s="1"/>
  <c r="BR334" i="1"/>
  <c r="BU334" i="1" s="1"/>
  <c r="BR339" i="1"/>
  <c r="BR342" i="1"/>
  <c r="BR347" i="1"/>
  <c r="BR350" i="1"/>
  <c r="BU350" i="1" s="1"/>
  <c r="BR355" i="1"/>
  <c r="BR358" i="1"/>
  <c r="BR363" i="1"/>
  <c r="BU363" i="1" s="1"/>
  <c r="BR366" i="1"/>
  <c r="BU366" i="1" s="1"/>
  <c r="CG8" i="1"/>
  <c r="CJ8" i="1"/>
  <c r="CT8" i="1"/>
  <c r="CW8" i="1"/>
  <c r="CH9" i="1"/>
  <c r="CN9" i="1"/>
  <c r="CS9" i="1"/>
  <c r="CX9" i="1"/>
  <c r="CJ10" i="1"/>
  <c r="CO10" i="1"/>
  <c r="CT10" i="1"/>
  <c r="CK11" i="1"/>
  <c r="CP11" i="1"/>
  <c r="CV11" i="1"/>
  <c r="CG12" i="1"/>
  <c r="CL12" i="1"/>
  <c r="CR12" i="1"/>
  <c r="CW12" i="1"/>
  <c r="CH13" i="1"/>
  <c r="CN13" i="1"/>
  <c r="CS13" i="1"/>
  <c r="CX13" i="1"/>
  <c r="CJ14" i="1"/>
  <c r="CO14" i="1"/>
  <c r="CT14" i="1"/>
  <c r="CK15" i="1"/>
  <c r="CP15" i="1"/>
  <c r="CV15" i="1"/>
  <c r="CG16" i="1"/>
  <c r="CL16" i="1"/>
  <c r="CR16" i="1"/>
  <c r="CW16" i="1"/>
  <c r="CH17" i="1"/>
  <c r="CN17" i="1"/>
  <c r="CS17" i="1"/>
  <c r="CX17" i="1"/>
  <c r="CJ18" i="1"/>
  <c r="CO18" i="1"/>
  <c r="CT18" i="1"/>
  <c r="CK19" i="1"/>
  <c r="CP19" i="1"/>
  <c r="CV19" i="1"/>
  <c r="CG20" i="1"/>
  <c r="CL20" i="1"/>
  <c r="CR20" i="1"/>
  <c r="CW20" i="1"/>
  <c r="CH21" i="1"/>
  <c r="CN21" i="1"/>
  <c r="CS21" i="1"/>
  <c r="CX21" i="1"/>
  <c r="CJ22" i="1"/>
  <c r="CO22" i="1"/>
  <c r="CT22" i="1"/>
  <c r="CK23" i="1"/>
  <c r="CP23" i="1"/>
  <c r="CV23" i="1"/>
  <c r="CG24" i="1"/>
  <c r="CL24" i="1"/>
  <c r="CR24" i="1"/>
  <c r="CW24" i="1"/>
  <c r="CH25" i="1"/>
  <c r="CN25" i="1"/>
  <c r="CS25" i="1"/>
  <c r="CX25" i="1"/>
  <c r="CJ26" i="1"/>
  <c r="CO26" i="1"/>
  <c r="CT26" i="1"/>
  <c r="CK27" i="1"/>
  <c r="CP27" i="1"/>
  <c r="CV27" i="1"/>
  <c r="CG28" i="1"/>
  <c r="CL28" i="1"/>
  <c r="CR28" i="1"/>
  <c r="CW28" i="1"/>
  <c r="CH29" i="1"/>
  <c r="CN29" i="1"/>
  <c r="CS29" i="1"/>
  <c r="CX29" i="1"/>
  <c r="CJ30" i="1"/>
  <c r="CO30" i="1"/>
  <c r="CT30" i="1"/>
  <c r="CK31" i="1"/>
  <c r="CP31" i="1"/>
  <c r="CV31" i="1"/>
  <c r="CG32" i="1"/>
  <c r="CL32" i="1"/>
  <c r="CR32" i="1"/>
  <c r="CW32" i="1"/>
  <c r="CH33" i="1"/>
  <c r="CN33" i="1"/>
  <c r="CS33" i="1"/>
  <c r="CX33" i="1"/>
  <c r="CJ34" i="1"/>
  <c r="CO34" i="1"/>
  <c r="CT34" i="1"/>
  <c r="CK35" i="1"/>
  <c r="CP35" i="1"/>
  <c r="CV35" i="1"/>
  <c r="CG36" i="1"/>
  <c r="CL36" i="1"/>
  <c r="CR36" i="1"/>
  <c r="CW36" i="1"/>
  <c r="CH37" i="1"/>
  <c r="CN37" i="1"/>
  <c r="CS37" i="1"/>
  <c r="CX37" i="1"/>
  <c r="CJ38" i="1"/>
  <c r="CO38" i="1"/>
  <c r="CT38" i="1"/>
  <c r="CK39" i="1"/>
  <c r="CP39" i="1"/>
  <c r="CV39" i="1"/>
  <c r="CJ40" i="1"/>
  <c r="CN40" i="1"/>
  <c r="CR40" i="1"/>
  <c r="CV40" i="1"/>
  <c r="CJ41" i="1"/>
  <c r="CN41" i="1"/>
  <c r="CR41" i="1"/>
  <c r="CV41" i="1"/>
  <c r="CJ42" i="1"/>
  <c r="CN42" i="1"/>
  <c r="CR42" i="1"/>
  <c r="CV42" i="1"/>
  <c r="CJ43" i="1"/>
  <c r="CN43" i="1"/>
  <c r="CR43" i="1"/>
  <c r="CV43" i="1"/>
  <c r="CJ45" i="1"/>
  <c r="CN45" i="1"/>
  <c r="CR45" i="1"/>
  <c r="CV45" i="1"/>
  <c r="CJ46" i="1"/>
  <c r="CN46" i="1"/>
  <c r="CR46" i="1"/>
  <c r="CV46" i="1"/>
  <c r="CJ47" i="1"/>
  <c r="CN47" i="1"/>
  <c r="CR47" i="1"/>
  <c r="CV47" i="1"/>
  <c r="CJ48" i="1"/>
  <c r="CN48" i="1"/>
  <c r="CR48" i="1"/>
  <c r="CV48" i="1"/>
  <c r="CJ49" i="1"/>
  <c r="CN49" i="1"/>
  <c r="CR49" i="1"/>
  <c r="CV49" i="1"/>
  <c r="CJ50" i="1"/>
  <c r="CN50" i="1"/>
  <c r="CR50" i="1"/>
  <c r="CV50" i="1"/>
  <c r="CJ51" i="1"/>
  <c r="CN51" i="1"/>
  <c r="CR51" i="1"/>
  <c r="CV51" i="1"/>
  <c r="CJ52" i="1"/>
  <c r="CN52" i="1"/>
  <c r="CR52" i="1"/>
  <c r="CV52" i="1"/>
  <c r="CJ53" i="1"/>
  <c r="CN53" i="1"/>
  <c r="CR53" i="1"/>
  <c r="BS129" i="1"/>
  <c r="BS193" i="1"/>
  <c r="BS257" i="1"/>
  <c r="BZ257" i="1" s="1"/>
  <c r="BS321" i="1"/>
  <c r="BT337" i="1"/>
  <c r="BT15" i="1"/>
  <c r="BS37" i="1"/>
  <c r="BT56" i="1"/>
  <c r="BS72" i="1"/>
  <c r="BS86" i="1"/>
  <c r="BS99" i="1"/>
  <c r="BT114" i="1"/>
  <c r="BT139" i="1"/>
  <c r="BT166" i="1"/>
  <c r="BT196" i="1"/>
  <c r="BT224" i="1"/>
  <c r="BT251" i="1"/>
  <c r="BT282" i="1"/>
  <c r="BR314" i="1"/>
  <c r="BR322" i="1"/>
  <c r="BU322" i="1" s="1"/>
  <c r="BR325" i="1"/>
  <c r="BU325" i="1" s="1"/>
  <c r="BR329" i="1"/>
  <c r="BR336" i="1"/>
  <c r="BU336" i="1" s="1"/>
  <c r="BR340" i="1"/>
  <c r="BR343" i="1"/>
  <c r="BR354" i="1"/>
  <c r="BR357" i="1"/>
  <c r="BR361" i="1"/>
  <c r="BU361" i="1" s="1"/>
  <c r="BR368" i="1"/>
  <c r="BU368" i="1" s="1"/>
  <c r="CL8" i="1"/>
  <c r="CO8" i="1"/>
  <c r="CR8" i="1"/>
  <c r="CJ9" i="1"/>
  <c r="CP9" i="1"/>
  <c r="CW9" i="1"/>
  <c r="CK10" i="1"/>
  <c r="CR10" i="1"/>
  <c r="CX10" i="1"/>
  <c r="CJ11" i="1"/>
  <c r="CR11" i="1"/>
  <c r="CX11" i="1"/>
  <c r="CK12" i="1"/>
  <c r="CS12" i="1"/>
  <c r="CL13" i="1"/>
  <c r="CT13" i="1"/>
  <c r="CG14" i="1"/>
  <c r="CN14" i="1"/>
  <c r="CV14" i="1"/>
  <c r="CG15" i="1"/>
  <c r="CN15" i="1"/>
  <c r="CT15" i="1"/>
  <c r="CH16" i="1"/>
  <c r="CO16" i="1"/>
  <c r="CV16" i="1"/>
  <c r="CJ17" i="1"/>
  <c r="CP17" i="1"/>
  <c r="CW17" i="1"/>
  <c r="CK18" i="1"/>
  <c r="CR18" i="1"/>
  <c r="CX18" i="1"/>
  <c r="CJ19" i="1"/>
  <c r="CR19" i="1"/>
  <c r="CX19" i="1"/>
  <c r="CK20" i="1"/>
  <c r="CS20" i="1"/>
  <c r="CL21" i="1"/>
  <c r="CT21" i="1"/>
  <c r="CG22" i="1"/>
  <c r="CN22" i="1"/>
  <c r="CV22" i="1"/>
  <c r="CG23" i="1"/>
  <c r="CN23" i="1"/>
  <c r="CT23" i="1"/>
  <c r="CH24" i="1"/>
  <c r="CO24" i="1"/>
  <c r="CV24" i="1"/>
  <c r="CJ25" i="1"/>
  <c r="CP25" i="1"/>
  <c r="CW25" i="1"/>
  <c r="CK26" i="1"/>
  <c r="CR26" i="1"/>
  <c r="CX26" i="1"/>
  <c r="CJ27" i="1"/>
  <c r="CR27" i="1"/>
  <c r="CX27" i="1"/>
  <c r="CK28" i="1"/>
  <c r="CS28" i="1"/>
  <c r="CL29" i="1"/>
  <c r="CT29" i="1"/>
  <c r="CG30" i="1"/>
  <c r="CN30" i="1"/>
  <c r="CV30" i="1"/>
  <c r="CG31" i="1"/>
  <c r="CN31" i="1"/>
  <c r="CT31" i="1"/>
  <c r="CH32" i="1"/>
  <c r="CO32" i="1"/>
  <c r="CV32" i="1"/>
  <c r="CJ33" i="1"/>
  <c r="CP33" i="1"/>
  <c r="CW33" i="1"/>
  <c r="CK34" i="1"/>
  <c r="CR34" i="1"/>
  <c r="CX34" i="1"/>
  <c r="CJ35" i="1"/>
  <c r="CR35" i="1"/>
  <c r="CX35" i="1"/>
  <c r="CK36" i="1"/>
  <c r="CS36" i="1"/>
  <c r="CL37" i="1"/>
  <c r="CT37" i="1"/>
  <c r="CG38" i="1"/>
  <c r="CN38" i="1"/>
  <c r="CV38" i="1"/>
  <c r="CG39" i="1"/>
  <c r="CN39" i="1"/>
  <c r="CT39" i="1"/>
  <c r="CK40" i="1"/>
  <c r="CP40" i="1"/>
  <c r="CU40" i="1"/>
  <c r="CK41" i="1"/>
  <c r="CP41" i="1"/>
  <c r="CU41" i="1"/>
  <c r="CK42" i="1"/>
  <c r="CP42" i="1"/>
  <c r="CU42" i="1"/>
  <c r="CK43" i="1"/>
  <c r="CP43" i="1"/>
  <c r="CU43" i="1"/>
  <c r="CK45" i="1"/>
  <c r="CP45" i="1"/>
  <c r="CU45" i="1"/>
  <c r="CK46" i="1"/>
  <c r="CP46" i="1"/>
  <c r="CU46" i="1"/>
  <c r="CK47" i="1"/>
  <c r="CP47" i="1"/>
  <c r="CU47" i="1"/>
  <c r="CK48" i="1"/>
  <c r="CP48" i="1"/>
  <c r="CU48" i="1"/>
  <c r="CK49" i="1"/>
  <c r="CP49" i="1"/>
  <c r="CU49" i="1"/>
  <c r="CK50" i="1"/>
  <c r="CP50" i="1"/>
  <c r="CU50" i="1"/>
  <c r="CK51" i="1"/>
  <c r="CP51" i="1"/>
  <c r="CU51" i="1"/>
  <c r="CK52" i="1"/>
  <c r="CP52" i="1"/>
  <c r="CU52" i="1"/>
  <c r="CK53" i="1"/>
  <c r="CP53" i="1"/>
  <c r="CU53" i="1"/>
  <c r="CY53" i="1"/>
  <c r="CI54" i="1"/>
  <c r="CM54" i="1"/>
  <c r="CQ54" i="1"/>
  <c r="CU54" i="1"/>
  <c r="CY54" i="1"/>
  <c r="CI55" i="1"/>
  <c r="CM55" i="1"/>
  <c r="CQ55" i="1"/>
  <c r="CU55" i="1"/>
  <c r="CY55" i="1"/>
  <c r="CI56" i="1"/>
  <c r="CM56" i="1"/>
  <c r="CQ56" i="1"/>
  <c r="CU56" i="1"/>
  <c r="CY56" i="1"/>
  <c r="CI57" i="1"/>
  <c r="CM57" i="1"/>
  <c r="CQ57" i="1"/>
  <c r="CU57" i="1"/>
  <c r="CY57" i="1"/>
  <c r="CI58" i="1"/>
  <c r="CM58" i="1"/>
  <c r="CQ58" i="1"/>
  <c r="CU58" i="1"/>
  <c r="CY58" i="1"/>
  <c r="CI59" i="1"/>
  <c r="CM59" i="1"/>
  <c r="CQ59" i="1"/>
  <c r="CU59" i="1"/>
  <c r="CY59" i="1"/>
  <c r="CI60" i="1"/>
  <c r="CM60" i="1"/>
  <c r="CQ60" i="1"/>
  <c r="CU60" i="1"/>
  <c r="CY60" i="1"/>
  <c r="CI61" i="1"/>
  <c r="CM61" i="1"/>
  <c r="CQ61" i="1"/>
  <c r="CU61" i="1"/>
  <c r="CY61" i="1"/>
  <c r="CI62" i="1"/>
  <c r="CM62" i="1"/>
  <c r="CQ62" i="1"/>
  <c r="CU62" i="1"/>
  <c r="CY62" i="1"/>
  <c r="CI63" i="1"/>
  <c r="CM63" i="1"/>
  <c r="CQ63" i="1"/>
  <c r="CU63" i="1"/>
  <c r="CY63" i="1"/>
  <c r="CI64" i="1"/>
  <c r="CM64" i="1"/>
  <c r="CQ64" i="1"/>
  <c r="CU64" i="1"/>
  <c r="CY64" i="1"/>
  <c r="CI65" i="1"/>
  <c r="CM65" i="1"/>
  <c r="CQ65" i="1"/>
  <c r="CU65" i="1"/>
  <c r="CY65" i="1"/>
  <c r="CI66" i="1"/>
  <c r="CM66" i="1"/>
  <c r="CQ66" i="1"/>
  <c r="CU66" i="1"/>
  <c r="CY66" i="1"/>
  <c r="CI67" i="1"/>
  <c r="CM67" i="1"/>
  <c r="CQ67" i="1"/>
  <c r="CU67" i="1"/>
  <c r="CY67" i="1"/>
  <c r="CI68" i="1"/>
  <c r="CM68" i="1"/>
  <c r="CQ68" i="1"/>
  <c r="CU68" i="1"/>
  <c r="CY68" i="1"/>
  <c r="CI69" i="1"/>
  <c r="CM69" i="1"/>
  <c r="CQ69" i="1"/>
  <c r="CU69" i="1"/>
  <c r="CY69" i="1"/>
  <c r="CI70" i="1"/>
  <c r="CM70" i="1"/>
  <c r="CQ70" i="1"/>
  <c r="CU70" i="1"/>
  <c r="CY70" i="1"/>
  <c r="CI71" i="1"/>
  <c r="CM71" i="1"/>
  <c r="CQ71" i="1"/>
  <c r="CU71" i="1"/>
  <c r="CY71" i="1"/>
  <c r="CI72" i="1"/>
  <c r="CM72" i="1"/>
  <c r="CQ72" i="1"/>
  <c r="CU72" i="1"/>
  <c r="CY72" i="1"/>
  <c r="CI73" i="1"/>
  <c r="CM73" i="1"/>
  <c r="CQ73" i="1"/>
  <c r="CU73" i="1"/>
  <c r="CY73" i="1"/>
  <c r="CI74" i="1"/>
  <c r="CM74" i="1"/>
  <c r="CQ74" i="1"/>
  <c r="CU74" i="1"/>
  <c r="CY74" i="1"/>
  <c r="CI75" i="1"/>
  <c r="CM75" i="1"/>
  <c r="CQ75" i="1"/>
  <c r="CU75" i="1"/>
  <c r="CY75" i="1"/>
  <c r="CI76" i="1"/>
  <c r="CM76" i="1"/>
  <c r="CQ76" i="1"/>
  <c r="CU76" i="1"/>
  <c r="CY76" i="1"/>
  <c r="CI77" i="1"/>
  <c r="CM77" i="1"/>
  <c r="CQ77" i="1"/>
  <c r="CU77" i="1"/>
  <c r="CY77" i="1"/>
  <c r="CI78" i="1"/>
  <c r="CM78" i="1"/>
  <c r="CQ78" i="1"/>
  <c r="CU78" i="1"/>
  <c r="CY78" i="1"/>
  <c r="CI79" i="1"/>
  <c r="CM79" i="1"/>
  <c r="CQ79" i="1"/>
  <c r="CU79" i="1"/>
  <c r="CY79" i="1"/>
  <c r="CI80" i="1"/>
  <c r="CM80" i="1"/>
  <c r="CQ80" i="1"/>
  <c r="CU80" i="1"/>
  <c r="CY80" i="1"/>
  <c r="CI81" i="1"/>
  <c r="CM81" i="1"/>
  <c r="CQ81" i="1"/>
  <c r="CU81" i="1"/>
  <c r="CY81" i="1"/>
  <c r="CI82" i="1"/>
  <c r="CM82" i="1"/>
  <c r="CQ82" i="1"/>
  <c r="CU82" i="1"/>
  <c r="CY82" i="1"/>
  <c r="CI83" i="1"/>
  <c r="CM83" i="1"/>
  <c r="CQ83" i="1"/>
  <c r="CU83" i="1"/>
  <c r="CY83" i="1"/>
  <c r="CI84" i="1"/>
  <c r="CM84" i="1"/>
  <c r="CQ84" i="1"/>
  <c r="CU84" i="1"/>
  <c r="CY84" i="1"/>
  <c r="CI85" i="1"/>
  <c r="CM85" i="1"/>
  <c r="CQ85" i="1"/>
  <c r="CU85" i="1"/>
  <c r="CY85" i="1"/>
  <c r="CI86" i="1"/>
  <c r="CM86" i="1"/>
  <c r="CQ86" i="1"/>
  <c r="CU86" i="1"/>
  <c r="CY86" i="1"/>
  <c r="CI87" i="1"/>
  <c r="CM87" i="1"/>
  <c r="CQ87" i="1"/>
  <c r="CU87" i="1"/>
  <c r="CY87" i="1"/>
  <c r="CI88" i="1"/>
  <c r="CM88" i="1"/>
  <c r="CQ88" i="1"/>
  <c r="CU88" i="1"/>
  <c r="CY88" i="1"/>
  <c r="CI89" i="1"/>
  <c r="CM89" i="1"/>
  <c r="CQ89" i="1"/>
  <c r="CU89" i="1"/>
  <c r="CY89" i="1"/>
  <c r="CI90" i="1"/>
  <c r="CM90" i="1"/>
  <c r="CQ90" i="1"/>
  <c r="CU90" i="1"/>
  <c r="CY90" i="1"/>
  <c r="CI91" i="1"/>
  <c r="CM91" i="1"/>
  <c r="CQ91" i="1"/>
  <c r="CU91" i="1"/>
  <c r="CY91" i="1"/>
  <c r="CI92" i="1"/>
  <c r="CM92" i="1"/>
  <c r="CQ92" i="1"/>
  <c r="CU92" i="1"/>
  <c r="CY92" i="1"/>
  <c r="CI93" i="1"/>
  <c r="CM93" i="1"/>
  <c r="CQ93" i="1"/>
  <c r="CU93" i="1"/>
  <c r="CY93" i="1"/>
  <c r="CI94" i="1"/>
  <c r="CM94" i="1"/>
  <c r="CQ94" i="1"/>
  <c r="CU94" i="1"/>
  <c r="CY94" i="1"/>
  <c r="CI95" i="1"/>
  <c r="CM95" i="1"/>
  <c r="CQ95" i="1"/>
  <c r="CU95" i="1"/>
  <c r="CY95" i="1"/>
  <c r="CI96" i="1"/>
  <c r="CM96" i="1"/>
  <c r="CQ96" i="1"/>
  <c r="CU96" i="1"/>
  <c r="CY96" i="1"/>
  <c r="CI97" i="1"/>
  <c r="CM97" i="1"/>
  <c r="CQ97" i="1"/>
  <c r="CU97" i="1"/>
  <c r="CY97" i="1"/>
  <c r="CI98" i="1"/>
  <c r="CM98" i="1"/>
  <c r="CQ98" i="1"/>
  <c r="CU98" i="1"/>
  <c r="CY98" i="1"/>
  <c r="CI99" i="1"/>
  <c r="CM99" i="1"/>
  <c r="CQ99" i="1"/>
  <c r="CU99" i="1"/>
  <c r="CY99" i="1"/>
  <c r="CI100" i="1"/>
  <c r="CM100" i="1"/>
  <c r="CQ100" i="1"/>
  <c r="CU100" i="1"/>
  <c r="CY100" i="1"/>
  <c r="CI101" i="1"/>
  <c r="CM101" i="1"/>
  <c r="CQ101" i="1"/>
  <c r="CU101" i="1"/>
  <c r="CY101" i="1"/>
  <c r="CI102" i="1"/>
  <c r="CM102" i="1"/>
  <c r="CQ102" i="1"/>
  <c r="CU102" i="1"/>
  <c r="CY102" i="1"/>
  <c r="CI103" i="1"/>
  <c r="CM103" i="1"/>
  <c r="CQ103" i="1"/>
  <c r="CU103" i="1"/>
  <c r="CY103" i="1"/>
  <c r="CI104" i="1"/>
  <c r="CM104" i="1"/>
  <c r="CQ104" i="1"/>
  <c r="CU104" i="1"/>
  <c r="CY104" i="1"/>
  <c r="CI105" i="1"/>
  <c r="CM105" i="1"/>
  <c r="CQ105" i="1"/>
  <c r="CU105" i="1"/>
  <c r="CY105" i="1"/>
  <c r="CI106" i="1"/>
  <c r="CM106" i="1"/>
  <c r="CQ106" i="1"/>
  <c r="CU106" i="1"/>
  <c r="CY106" i="1"/>
  <c r="CI107" i="1"/>
  <c r="CM107" i="1"/>
  <c r="CQ107" i="1"/>
  <c r="CU107" i="1"/>
  <c r="CY107" i="1"/>
  <c r="CI108" i="1"/>
  <c r="CM108" i="1"/>
  <c r="CQ108" i="1"/>
  <c r="CU108" i="1"/>
  <c r="CY108" i="1"/>
  <c r="CI109" i="1"/>
  <c r="CM109" i="1"/>
  <c r="CQ109" i="1"/>
  <c r="CU109" i="1"/>
  <c r="CY109" i="1"/>
  <c r="CI110" i="1"/>
  <c r="CM110" i="1"/>
  <c r="CQ110" i="1"/>
  <c r="CU110" i="1"/>
  <c r="CY110" i="1"/>
  <c r="CI111" i="1"/>
  <c r="CM111" i="1"/>
  <c r="CQ111" i="1"/>
  <c r="CU111" i="1"/>
  <c r="CY111" i="1"/>
  <c r="CI112" i="1"/>
  <c r="CM112" i="1"/>
  <c r="CQ112" i="1"/>
  <c r="CU112" i="1"/>
  <c r="CY112" i="1"/>
  <c r="CI113" i="1"/>
  <c r="CM113" i="1"/>
  <c r="CQ113" i="1"/>
  <c r="CU113" i="1"/>
  <c r="CY113" i="1"/>
  <c r="CI114" i="1"/>
  <c r="CM114" i="1"/>
  <c r="CQ114" i="1"/>
  <c r="CU114" i="1"/>
  <c r="CY114" i="1"/>
  <c r="CI115" i="1"/>
  <c r="CM115" i="1"/>
  <c r="CQ115" i="1"/>
  <c r="CU115" i="1"/>
  <c r="CY115" i="1"/>
  <c r="CI116" i="1"/>
  <c r="CM116" i="1"/>
  <c r="CQ116" i="1"/>
  <c r="CU116" i="1"/>
  <c r="CY116" i="1"/>
  <c r="CI117" i="1"/>
  <c r="CM117" i="1"/>
  <c r="CQ117" i="1"/>
  <c r="CU117" i="1"/>
  <c r="CY117" i="1"/>
  <c r="CI118" i="1"/>
  <c r="CM118" i="1"/>
  <c r="CQ118" i="1"/>
  <c r="CU118" i="1"/>
  <c r="CY118" i="1"/>
  <c r="CI119" i="1"/>
  <c r="CM119" i="1"/>
  <c r="CQ119" i="1"/>
  <c r="CU119" i="1"/>
  <c r="CY119" i="1"/>
  <c r="CI120" i="1"/>
  <c r="CM120" i="1"/>
  <c r="CQ120" i="1"/>
  <c r="CU120" i="1"/>
  <c r="CY120" i="1"/>
  <c r="CI121" i="1"/>
  <c r="CM121" i="1"/>
  <c r="CQ121" i="1"/>
  <c r="CU121" i="1"/>
  <c r="CY121" i="1"/>
  <c r="CI122" i="1"/>
  <c r="CM122" i="1"/>
  <c r="CQ122" i="1"/>
  <c r="CU122" i="1"/>
  <c r="CY122" i="1"/>
  <c r="CI123" i="1"/>
  <c r="CM123" i="1"/>
  <c r="CQ123" i="1"/>
  <c r="CU123" i="1"/>
  <c r="CY123" i="1"/>
  <c r="CI124" i="1"/>
  <c r="CM124" i="1"/>
  <c r="CQ124" i="1"/>
  <c r="CU124" i="1"/>
  <c r="CY124" i="1"/>
  <c r="CI125" i="1"/>
  <c r="CM125" i="1"/>
  <c r="CQ125" i="1"/>
  <c r="CU125" i="1"/>
  <c r="CY125" i="1"/>
  <c r="CI126" i="1"/>
  <c r="CM126" i="1"/>
  <c r="CQ126" i="1"/>
  <c r="CU126" i="1"/>
  <c r="CY126" i="1"/>
  <c r="CI127" i="1"/>
  <c r="CM127" i="1"/>
  <c r="CQ127" i="1"/>
  <c r="CU127" i="1"/>
  <c r="CY127" i="1"/>
  <c r="CI128" i="1"/>
  <c r="CM128" i="1"/>
  <c r="CQ128" i="1"/>
  <c r="CU128" i="1"/>
  <c r="CY128" i="1"/>
  <c r="CI129" i="1"/>
  <c r="CM129" i="1"/>
  <c r="CQ129" i="1"/>
  <c r="CU129" i="1"/>
  <c r="CY129" i="1"/>
  <c r="CI130" i="1"/>
  <c r="CM130" i="1"/>
  <c r="CQ130" i="1"/>
  <c r="CU130" i="1"/>
  <c r="CY130" i="1"/>
  <c r="CI131" i="1"/>
  <c r="CM131" i="1"/>
  <c r="CQ131" i="1"/>
  <c r="CU131" i="1"/>
  <c r="CY131" i="1"/>
  <c r="CI132" i="1"/>
  <c r="CM132" i="1"/>
  <c r="CQ132" i="1"/>
  <c r="CU132" i="1"/>
  <c r="CY132" i="1"/>
  <c r="CI133" i="1"/>
  <c r="CM133" i="1"/>
  <c r="CQ133" i="1"/>
  <c r="CU133" i="1"/>
  <c r="CY133" i="1"/>
  <c r="CI134" i="1"/>
  <c r="CM134" i="1"/>
  <c r="CQ134" i="1"/>
  <c r="CU134" i="1"/>
  <c r="CY134" i="1"/>
  <c r="CI135" i="1"/>
  <c r="CM135" i="1"/>
  <c r="CQ135" i="1"/>
  <c r="CU135" i="1"/>
  <c r="CY135" i="1"/>
  <c r="CI136" i="1"/>
  <c r="CM136" i="1"/>
  <c r="CQ136" i="1"/>
  <c r="CU136" i="1"/>
  <c r="CY136" i="1"/>
  <c r="CI137" i="1"/>
  <c r="CM137" i="1"/>
  <c r="CQ137" i="1"/>
  <c r="CU137" i="1"/>
  <c r="CY137" i="1"/>
  <c r="CI138" i="1"/>
  <c r="CM138" i="1"/>
  <c r="CQ138" i="1"/>
  <c r="CU138" i="1"/>
  <c r="CY138" i="1"/>
  <c r="CI139" i="1"/>
  <c r="CM139" i="1"/>
  <c r="CQ139" i="1"/>
  <c r="CU139" i="1"/>
  <c r="CY139" i="1"/>
  <c r="CI140" i="1"/>
  <c r="CM140" i="1"/>
  <c r="CQ140" i="1"/>
  <c r="CU140" i="1"/>
  <c r="CY140" i="1"/>
  <c r="CI141" i="1"/>
  <c r="CM141" i="1"/>
  <c r="CQ141" i="1"/>
  <c r="CU141" i="1"/>
  <c r="CY141" i="1"/>
  <c r="CI142" i="1"/>
  <c r="CM142" i="1"/>
  <c r="CQ142" i="1"/>
  <c r="CU142" i="1"/>
  <c r="CY142" i="1"/>
  <c r="CI143" i="1"/>
  <c r="CM143" i="1"/>
  <c r="CQ143" i="1"/>
  <c r="CU143" i="1"/>
  <c r="CY143" i="1"/>
  <c r="CI144" i="1"/>
  <c r="CM144" i="1"/>
  <c r="CQ144" i="1"/>
  <c r="CU144" i="1"/>
  <c r="CY144" i="1"/>
  <c r="CI145" i="1"/>
  <c r="CM145" i="1"/>
  <c r="CQ145" i="1"/>
  <c r="CU145" i="1"/>
  <c r="CY145" i="1"/>
  <c r="CI146" i="1"/>
  <c r="CM146" i="1"/>
  <c r="CQ146" i="1"/>
  <c r="CU146" i="1"/>
  <c r="CY146" i="1"/>
  <c r="CI147" i="1"/>
  <c r="CM147" i="1"/>
  <c r="CQ147" i="1"/>
  <c r="CU147" i="1"/>
  <c r="CY147" i="1"/>
  <c r="CI148" i="1"/>
  <c r="CM148" i="1"/>
  <c r="CQ148" i="1"/>
  <c r="CU148" i="1"/>
  <c r="CY148" i="1"/>
  <c r="CI149" i="1"/>
  <c r="CM149" i="1"/>
  <c r="CQ149" i="1"/>
  <c r="CU149" i="1"/>
  <c r="CY149" i="1"/>
  <c r="CI150" i="1"/>
  <c r="CM150" i="1"/>
  <c r="CQ150" i="1"/>
  <c r="CU150" i="1"/>
  <c r="CY150" i="1"/>
  <c r="CI151" i="1"/>
  <c r="CM151" i="1"/>
  <c r="CQ151" i="1"/>
  <c r="CU151" i="1"/>
  <c r="CY151" i="1"/>
  <c r="CI152" i="1"/>
  <c r="CM152" i="1"/>
  <c r="CQ152" i="1"/>
  <c r="CU152" i="1"/>
  <c r="CY152" i="1"/>
  <c r="CI153" i="1"/>
  <c r="CM153" i="1"/>
  <c r="CQ153" i="1"/>
  <c r="CU153" i="1"/>
  <c r="CY153" i="1"/>
  <c r="CI154" i="1"/>
  <c r="CM154" i="1"/>
  <c r="CQ154" i="1"/>
  <c r="CU154" i="1"/>
  <c r="CY154" i="1"/>
  <c r="CI155" i="1"/>
  <c r="CM155" i="1"/>
  <c r="CQ155" i="1"/>
  <c r="CU155" i="1"/>
  <c r="CY155" i="1"/>
  <c r="CI156" i="1"/>
  <c r="CM156" i="1"/>
  <c r="CQ156" i="1"/>
  <c r="CU156" i="1"/>
  <c r="CY156" i="1"/>
  <c r="CI157" i="1"/>
  <c r="CM157" i="1"/>
  <c r="CQ157" i="1"/>
  <c r="CU157" i="1"/>
  <c r="CY157" i="1"/>
  <c r="CI158" i="1"/>
  <c r="CM158" i="1"/>
  <c r="CQ158" i="1"/>
  <c r="CU158" i="1"/>
  <c r="CY158" i="1"/>
  <c r="CI159" i="1"/>
  <c r="CM159" i="1"/>
  <c r="CQ159" i="1"/>
  <c r="CU159" i="1"/>
  <c r="CY159" i="1"/>
  <c r="CI160" i="1"/>
  <c r="CM160" i="1"/>
  <c r="CQ160" i="1"/>
  <c r="CU160" i="1"/>
  <c r="CY160" i="1"/>
  <c r="CI161" i="1"/>
  <c r="CM161" i="1"/>
  <c r="CQ161" i="1"/>
  <c r="CU161" i="1"/>
  <c r="CY161" i="1"/>
  <c r="CI162" i="1"/>
  <c r="CM162" i="1"/>
  <c r="CQ162" i="1"/>
  <c r="CU162" i="1"/>
  <c r="CY162" i="1"/>
  <c r="CI163" i="1"/>
  <c r="CM163" i="1"/>
  <c r="CQ163" i="1"/>
  <c r="CU163" i="1"/>
  <c r="CY163" i="1"/>
  <c r="CI164" i="1"/>
  <c r="CM164" i="1"/>
  <c r="CQ164" i="1"/>
  <c r="CU164" i="1"/>
  <c r="CY164" i="1"/>
  <c r="CI165" i="1"/>
  <c r="CM165" i="1"/>
  <c r="CQ165" i="1"/>
  <c r="CU165" i="1"/>
  <c r="CY165" i="1"/>
  <c r="CI166" i="1"/>
  <c r="BS167" i="1"/>
  <c r="BZ167" i="1" s="1"/>
  <c r="BS231" i="1"/>
  <c r="BS295" i="1"/>
  <c r="BS359" i="1"/>
  <c r="BT327" i="1"/>
  <c r="CA327" i="1" s="1"/>
  <c r="BS28" i="1"/>
  <c r="BT50" i="1"/>
  <c r="BT66" i="1"/>
  <c r="BT80" i="1"/>
  <c r="BS94" i="1"/>
  <c r="BS109" i="1"/>
  <c r="BT128" i="1"/>
  <c r="BT155" i="1"/>
  <c r="BT186" i="1"/>
  <c r="BT214" i="1"/>
  <c r="BT240" i="1"/>
  <c r="BT271" i="1"/>
  <c r="BR148" i="1"/>
  <c r="BU148" i="1" s="1"/>
  <c r="BR156" i="1"/>
  <c r="BU156" i="1" s="1"/>
  <c r="BR164" i="1"/>
  <c r="BR172" i="1"/>
  <c r="BU172" i="1" s="1"/>
  <c r="BR180" i="1"/>
  <c r="BU180" i="1" s="1"/>
  <c r="BR188" i="1"/>
  <c r="BU188" i="1" s="1"/>
  <c r="BR196" i="1"/>
  <c r="BR204" i="1"/>
  <c r="BU204" i="1" s="1"/>
  <c r="BR212" i="1"/>
  <c r="BU212" i="1" s="1"/>
  <c r="BR220" i="1"/>
  <c r="BU220" i="1" s="1"/>
  <c r="BR228" i="1"/>
  <c r="BR236" i="1"/>
  <c r="BU236" i="1" s="1"/>
  <c r="BR244" i="1"/>
  <c r="BU244" i="1" s="1"/>
  <c r="BR252" i="1"/>
  <c r="BU252" i="1" s="1"/>
  <c r="BR260" i="1"/>
  <c r="BR268" i="1"/>
  <c r="BU268" i="1" s="1"/>
  <c r="BR276" i="1"/>
  <c r="BU276" i="1" s="1"/>
  <c r="BR284" i="1"/>
  <c r="BR292" i="1"/>
  <c r="BR300" i="1"/>
  <c r="BU300" i="1" s="1"/>
  <c r="BR312" i="1"/>
  <c r="BU312" i="1" s="1"/>
  <c r="BR317" i="1"/>
  <c r="BU317" i="1" s="1"/>
  <c r="BR321" i="1"/>
  <c r="BR328" i="1"/>
  <c r="BU328" i="1" s="1"/>
  <c r="BR332" i="1"/>
  <c r="BU332" i="1" s="1"/>
  <c r="BR335" i="1"/>
  <c r="BU335" i="1" s="1"/>
  <c r="BR346" i="1"/>
  <c r="BU346" i="1" s="1"/>
  <c r="BR349" i="1"/>
  <c r="BU349" i="1" s="1"/>
  <c r="BR353" i="1"/>
  <c r="BU353" i="1" s="1"/>
  <c r="BR360" i="1"/>
  <c r="BU360" i="1" s="1"/>
  <c r="BR364" i="1"/>
  <c r="BR367" i="1"/>
  <c r="BU367" i="1" s="1"/>
  <c r="CP8" i="1"/>
  <c r="CS8" i="1"/>
  <c r="CX8" i="1"/>
  <c r="CG9" i="1"/>
  <c r="CO9" i="1"/>
  <c r="CV9" i="1"/>
  <c r="CH10" i="1"/>
  <c r="CP10" i="1"/>
  <c r="CW10" i="1"/>
  <c r="CH11" i="1"/>
  <c r="CO11" i="1"/>
  <c r="CW11" i="1"/>
  <c r="CJ12" i="1"/>
  <c r="CP12" i="1"/>
  <c r="CX12" i="1"/>
  <c r="CK13" i="1"/>
  <c r="CR13" i="1"/>
  <c r="CL14" i="1"/>
  <c r="CS14" i="1"/>
  <c r="CL15" i="1"/>
  <c r="CS15" i="1"/>
  <c r="CN16" i="1"/>
  <c r="CT16" i="1"/>
  <c r="CG17" i="1"/>
  <c r="CO17" i="1"/>
  <c r="CV17" i="1"/>
  <c r="CH18" i="1"/>
  <c r="CP18" i="1"/>
  <c r="CW18" i="1"/>
  <c r="CH19" i="1"/>
  <c r="CO19" i="1"/>
  <c r="CW19" i="1"/>
  <c r="CJ20" i="1"/>
  <c r="CP20" i="1"/>
  <c r="CX20" i="1"/>
  <c r="CK21" i="1"/>
  <c r="CR21" i="1"/>
  <c r="CL22" i="1"/>
  <c r="CS22" i="1"/>
  <c r="CL23" i="1"/>
  <c r="CS23" i="1"/>
  <c r="CN24" i="1"/>
  <c r="CT24" i="1"/>
  <c r="CG25" i="1"/>
  <c r="CO25" i="1"/>
  <c r="CV25" i="1"/>
  <c r="CH26" i="1"/>
  <c r="CP26" i="1"/>
  <c r="CW26" i="1"/>
  <c r="CH27" i="1"/>
  <c r="CO27" i="1"/>
  <c r="CW27" i="1"/>
  <c r="CJ28" i="1"/>
  <c r="CP28" i="1"/>
  <c r="CX28" i="1"/>
  <c r="CK29" i="1"/>
  <c r="CR29" i="1"/>
  <c r="CL30" i="1"/>
  <c r="CS30" i="1"/>
  <c r="CL31" i="1"/>
  <c r="CS31" i="1"/>
  <c r="CN32" i="1"/>
  <c r="CT32" i="1"/>
  <c r="CG33" i="1"/>
  <c r="CO33" i="1"/>
  <c r="CV33" i="1"/>
  <c r="CH34" i="1"/>
  <c r="CP34" i="1"/>
  <c r="CW34" i="1"/>
  <c r="CH35" i="1"/>
  <c r="CO35" i="1"/>
  <c r="CW35" i="1"/>
  <c r="CJ36" i="1"/>
  <c r="CP36" i="1"/>
  <c r="CX36" i="1"/>
  <c r="CK37" i="1"/>
  <c r="CR37" i="1"/>
  <c r="CL38" i="1"/>
  <c r="CS38" i="1"/>
  <c r="CL39" i="1"/>
  <c r="CS39" i="1"/>
  <c r="CY39" i="1"/>
  <c r="CI40" i="1"/>
  <c r="CO40" i="1"/>
  <c r="CT40" i="1"/>
  <c r="CY40" i="1"/>
  <c r="CI41" i="1"/>
  <c r="CO41" i="1"/>
  <c r="CT41" i="1"/>
  <c r="CY41" i="1"/>
  <c r="CI42" i="1"/>
  <c r="CO42" i="1"/>
  <c r="CT42" i="1"/>
  <c r="CY42" i="1"/>
  <c r="CI43" i="1"/>
  <c r="CO43" i="1"/>
  <c r="CT43" i="1"/>
  <c r="CY43" i="1"/>
  <c r="CI45" i="1"/>
  <c r="CO45" i="1"/>
  <c r="CT45" i="1"/>
  <c r="CY45" i="1"/>
  <c r="CI46" i="1"/>
  <c r="CO46" i="1"/>
  <c r="CT46" i="1"/>
  <c r="CY46" i="1"/>
  <c r="CI47" i="1"/>
  <c r="CO47" i="1"/>
  <c r="CT47" i="1"/>
  <c r="CY47" i="1"/>
  <c r="CI48" i="1"/>
  <c r="CO48" i="1"/>
  <c r="CT48" i="1"/>
  <c r="CY48" i="1"/>
  <c r="CI49" i="1"/>
  <c r="CO49" i="1"/>
  <c r="CT49" i="1"/>
  <c r="CY49" i="1"/>
  <c r="CI50" i="1"/>
  <c r="CO50" i="1"/>
  <c r="CT50" i="1"/>
  <c r="CY50" i="1"/>
  <c r="CI51" i="1"/>
  <c r="CO51" i="1"/>
  <c r="CT51" i="1"/>
  <c r="CY51" i="1"/>
  <c r="CI52" i="1"/>
  <c r="CO52" i="1"/>
  <c r="CT52" i="1"/>
  <c r="CY52" i="1"/>
  <c r="CI53" i="1"/>
  <c r="CO53" i="1"/>
  <c r="CT53" i="1"/>
  <c r="CX53" i="1"/>
  <c r="CH54" i="1"/>
  <c r="CL54" i="1"/>
  <c r="CP54" i="1"/>
  <c r="CT54" i="1"/>
  <c r="CX54" i="1"/>
  <c r="CH55" i="1"/>
  <c r="CL55" i="1"/>
  <c r="CP55" i="1"/>
  <c r="CT55" i="1"/>
  <c r="CX55" i="1"/>
  <c r="CH56" i="1"/>
  <c r="CL56" i="1"/>
  <c r="CP56" i="1"/>
  <c r="CT56" i="1"/>
  <c r="CX56" i="1"/>
  <c r="CH57" i="1"/>
  <c r="CL57" i="1"/>
  <c r="CP57" i="1"/>
  <c r="CT57" i="1"/>
  <c r="CX57" i="1"/>
  <c r="CH58" i="1"/>
  <c r="CL58" i="1"/>
  <c r="CP58" i="1"/>
  <c r="CT58" i="1"/>
  <c r="CX58" i="1"/>
  <c r="CH59" i="1"/>
  <c r="CL59" i="1"/>
  <c r="CP59" i="1"/>
  <c r="CT59" i="1"/>
  <c r="CX59" i="1"/>
  <c r="CH60" i="1"/>
  <c r="CL60" i="1"/>
  <c r="CP60" i="1"/>
  <c r="CT60" i="1"/>
  <c r="CX60" i="1"/>
  <c r="CH61" i="1"/>
  <c r="CL61" i="1"/>
  <c r="CP61" i="1"/>
  <c r="CT61" i="1"/>
  <c r="CX61" i="1"/>
  <c r="CH62" i="1"/>
  <c r="CL62" i="1"/>
  <c r="CP62" i="1"/>
  <c r="CT62" i="1"/>
  <c r="CX62" i="1"/>
  <c r="CH63" i="1"/>
  <c r="CL63" i="1"/>
  <c r="CP63" i="1"/>
  <c r="CT63" i="1"/>
  <c r="CX63" i="1"/>
  <c r="CH64" i="1"/>
  <c r="CL64" i="1"/>
  <c r="CP64" i="1"/>
  <c r="CT64" i="1"/>
  <c r="CX64" i="1"/>
  <c r="CH65" i="1"/>
  <c r="CL65" i="1"/>
  <c r="CP65" i="1"/>
  <c r="CT65" i="1"/>
  <c r="CX65" i="1"/>
  <c r="CH66" i="1"/>
  <c r="CL66" i="1"/>
  <c r="CP66" i="1"/>
  <c r="CT66" i="1"/>
  <c r="CX66" i="1"/>
  <c r="CH67" i="1"/>
  <c r="CL67" i="1"/>
  <c r="CP67" i="1"/>
  <c r="CT67" i="1"/>
  <c r="CX67" i="1"/>
  <c r="CH68" i="1"/>
  <c r="CL68" i="1"/>
  <c r="CP68" i="1"/>
  <c r="CT68" i="1"/>
  <c r="CX68" i="1"/>
  <c r="CH69" i="1"/>
  <c r="CL69" i="1"/>
  <c r="CP69" i="1"/>
  <c r="CT69" i="1"/>
  <c r="CX69" i="1"/>
  <c r="CH70" i="1"/>
  <c r="CL70" i="1"/>
  <c r="CP70" i="1"/>
  <c r="CT70" i="1"/>
  <c r="CX70" i="1"/>
  <c r="CH71" i="1"/>
  <c r="CL71" i="1"/>
  <c r="CP71" i="1"/>
  <c r="CT71" i="1"/>
  <c r="CX71" i="1"/>
  <c r="CH72" i="1"/>
  <c r="CL72" i="1"/>
  <c r="CP72" i="1"/>
  <c r="CT72" i="1"/>
  <c r="CX72" i="1"/>
  <c r="CH73" i="1"/>
  <c r="CL73" i="1"/>
  <c r="CP73" i="1"/>
  <c r="CT73" i="1"/>
  <c r="CX73" i="1"/>
  <c r="CH74" i="1"/>
  <c r="CL74" i="1"/>
  <c r="CP74" i="1"/>
  <c r="CT74" i="1"/>
  <c r="CX74" i="1"/>
  <c r="CH75" i="1"/>
  <c r="CL75" i="1"/>
  <c r="CP75" i="1"/>
  <c r="CT75" i="1"/>
  <c r="CX75" i="1"/>
  <c r="CH76" i="1"/>
  <c r="CL76" i="1"/>
  <c r="CP76" i="1"/>
  <c r="CT76" i="1"/>
  <c r="CX76" i="1"/>
  <c r="CH77" i="1"/>
  <c r="CL77" i="1"/>
  <c r="CP77" i="1"/>
  <c r="CT77" i="1"/>
  <c r="CX77" i="1"/>
  <c r="CH78" i="1"/>
  <c r="CL78" i="1"/>
  <c r="CP78" i="1"/>
  <c r="CT78" i="1"/>
  <c r="CX78" i="1"/>
  <c r="CH79" i="1"/>
  <c r="CL79" i="1"/>
  <c r="CP79" i="1"/>
  <c r="CT79" i="1"/>
  <c r="CX79" i="1"/>
  <c r="CH80" i="1"/>
  <c r="CL80" i="1"/>
  <c r="CP80" i="1"/>
  <c r="CT80" i="1"/>
  <c r="CX80" i="1"/>
  <c r="CH81" i="1"/>
  <c r="CL81" i="1"/>
  <c r="CP81" i="1"/>
  <c r="CT81" i="1"/>
  <c r="CX81" i="1"/>
  <c r="CH82" i="1"/>
  <c r="CL82" i="1"/>
  <c r="CP82" i="1"/>
  <c r="CT82" i="1"/>
  <c r="CX82" i="1"/>
  <c r="CH83" i="1"/>
  <c r="CL83" i="1"/>
  <c r="CP83" i="1"/>
  <c r="CT83" i="1"/>
  <c r="CX83" i="1"/>
  <c r="CH84" i="1"/>
  <c r="CL84" i="1"/>
  <c r="CP84" i="1"/>
  <c r="CT84" i="1"/>
  <c r="CX84" i="1"/>
  <c r="CH85" i="1"/>
  <c r="CL85" i="1"/>
  <c r="CP85" i="1"/>
  <c r="CT85" i="1"/>
  <c r="CX85" i="1"/>
  <c r="CH86" i="1"/>
  <c r="CL86" i="1"/>
  <c r="CP86" i="1"/>
  <c r="CT86" i="1"/>
  <c r="CX86" i="1"/>
  <c r="CH87" i="1"/>
  <c r="CL87" i="1"/>
  <c r="CP87" i="1"/>
  <c r="CT87" i="1"/>
  <c r="CX87" i="1"/>
  <c r="CH88" i="1"/>
  <c r="CL88" i="1"/>
  <c r="CP88" i="1"/>
  <c r="CT88" i="1"/>
  <c r="CX88" i="1"/>
  <c r="CH89" i="1"/>
  <c r="CL89" i="1"/>
  <c r="CP89" i="1"/>
  <c r="CT89" i="1"/>
  <c r="CX89" i="1"/>
  <c r="CH90" i="1"/>
  <c r="CL90" i="1"/>
  <c r="CP90" i="1"/>
  <c r="CT90" i="1"/>
  <c r="CX90" i="1"/>
  <c r="CH91" i="1"/>
  <c r="CL91" i="1"/>
  <c r="CP91" i="1"/>
  <c r="CT91" i="1"/>
  <c r="CX91" i="1"/>
  <c r="CH92" i="1"/>
  <c r="CL92" i="1"/>
  <c r="CP92" i="1"/>
  <c r="CT92" i="1"/>
  <c r="CX92" i="1"/>
  <c r="CH93" i="1"/>
  <c r="CL93" i="1"/>
  <c r="CP93" i="1"/>
  <c r="CT93" i="1"/>
  <c r="CX93" i="1"/>
  <c r="CH94" i="1"/>
  <c r="CL94" i="1"/>
  <c r="CP94" i="1"/>
  <c r="CT94" i="1"/>
  <c r="CX94" i="1"/>
  <c r="CH95" i="1"/>
  <c r="CL95" i="1"/>
  <c r="CP95" i="1"/>
  <c r="CT95" i="1"/>
  <c r="CX95" i="1"/>
  <c r="CH96" i="1"/>
  <c r="CL96" i="1"/>
  <c r="CP96" i="1"/>
  <c r="CT96" i="1"/>
  <c r="CX96" i="1"/>
  <c r="CH97" i="1"/>
  <c r="CL97" i="1"/>
  <c r="CP97" i="1"/>
  <c r="CT97" i="1"/>
  <c r="CX97" i="1"/>
  <c r="CH98" i="1"/>
  <c r="CL98" i="1"/>
  <c r="CP98" i="1"/>
  <c r="CT98" i="1"/>
  <c r="CX98" i="1"/>
  <c r="CH99" i="1"/>
  <c r="CL99" i="1"/>
  <c r="CP99" i="1"/>
  <c r="CT99" i="1"/>
  <c r="CX99" i="1"/>
  <c r="CH100" i="1"/>
  <c r="CL100" i="1"/>
  <c r="CP100" i="1"/>
  <c r="CT100" i="1"/>
  <c r="CX100" i="1"/>
  <c r="CH101" i="1"/>
  <c r="CL101" i="1"/>
  <c r="CP101" i="1"/>
  <c r="CT101" i="1"/>
  <c r="CX101" i="1"/>
  <c r="CH102" i="1"/>
  <c r="CL102" i="1"/>
  <c r="CP102" i="1"/>
  <c r="CT102" i="1"/>
  <c r="CX102" i="1"/>
  <c r="CH103" i="1"/>
  <c r="CL103" i="1"/>
  <c r="CP103" i="1"/>
  <c r="CT103" i="1"/>
  <c r="CX103" i="1"/>
  <c r="CH104" i="1"/>
  <c r="CL104" i="1"/>
  <c r="CP104" i="1"/>
  <c r="CT104" i="1"/>
  <c r="CX104" i="1"/>
  <c r="CH105" i="1"/>
  <c r="CL105" i="1"/>
  <c r="CP105" i="1"/>
  <c r="CT105" i="1"/>
  <c r="CX105" i="1"/>
  <c r="CH106" i="1"/>
  <c r="CL106" i="1"/>
  <c r="CP106" i="1"/>
  <c r="CT106" i="1"/>
  <c r="CX106" i="1"/>
  <c r="CH107" i="1"/>
  <c r="CL107" i="1"/>
  <c r="CP107" i="1"/>
  <c r="CT107" i="1"/>
  <c r="CX107" i="1"/>
  <c r="CH108" i="1"/>
  <c r="CL108" i="1"/>
  <c r="CP108" i="1"/>
  <c r="CT108" i="1"/>
  <c r="CX108" i="1"/>
  <c r="CH109" i="1"/>
  <c r="CL109" i="1"/>
  <c r="CP109" i="1"/>
  <c r="CT109" i="1"/>
  <c r="CX109" i="1"/>
  <c r="CH110" i="1"/>
  <c r="CL110" i="1"/>
  <c r="CP110" i="1"/>
  <c r="CT110" i="1"/>
  <c r="CX110" i="1"/>
  <c r="CH111" i="1"/>
  <c r="CL111" i="1"/>
  <c r="CP111" i="1"/>
  <c r="CT111" i="1"/>
  <c r="CX111" i="1"/>
  <c r="CH112" i="1"/>
  <c r="CL112" i="1"/>
  <c r="CP112" i="1"/>
  <c r="CT112" i="1"/>
  <c r="CX112" i="1"/>
  <c r="CH113" i="1"/>
  <c r="CL113" i="1"/>
  <c r="CP113" i="1"/>
  <c r="CT113" i="1"/>
  <c r="CX113" i="1"/>
  <c r="CH114" i="1"/>
  <c r="CL114" i="1"/>
  <c r="CP114" i="1"/>
  <c r="CT114" i="1"/>
  <c r="CX114" i="1"/>
  <c r="CH115" i="1"/>
  <c r="CL115" i="1"/>
  <c r="CP115" i="1"/>
  <c r="CT115" i="1"/>
  <c r="CX115" i="1"/>
  <c r="CH116" i="1"/>
  <c r="CL116" i="1"/>
  <c r="CP116" i="1"/>
  <c r="CT116" i="1"/>
  <c r="CX116" i="1"/>
  <c r="CH117" i="1"/>
  <c r="CL117" i="1"/>
  <c r="CP117" i="1"/>
  <c r="CT117" i="1"/>
  <c r="CX117" i="1"/>
  <c r="CH118" i="1"/>
  <c r="CL118" i="1"/>
  <c r="CP118" i="1"/>
  <c r="CT118" i="1"/>
  <c r="CX118" i="1"/>
  <c r="CH119" i="1"/>
  <c r="CL119" i="1"/>
  <c r="CP119" i="1"/>
  <c r="CT119" i="1"/>
  <c r="CX119" i="1"/>
  <c r="CH120" i="1"/>
  <c r="CL120" i="1"/>
  <c r="CP120" i="1"/>
  <c r="CT120" i="1"/>
  <c r="CX120" i="1"/>
  <c r="CH121" i="1"/>
  <c r="CL121" i="1"/>
  <c r="CP121" i="1"/>
  <c r="CT121" i="1"/>
  <c r="CX121" i="1"/>
  <c r="CH122" i="1"/>
  <c r="CL122" i="1"/>
  <c r="CP122" i="1"/>
  <c r="CT122" i="1"/>
  <c r="CX122" i="1"/>
  <c r="CH123" i="1"/>
  <c r="CL123" i="1"/>
  <c r="CP123" i="1"/>
  <c r="CT123" i="1"/>
  <c r="CX123" i="1"/>
  <c r="CH124" i="1"/>
  <c r="CL124" i="1"/>
  <c r="CP124" i="1"/>
  <c r="CT124" i="1"/>
  <c r="CX124" i="1"/>
  <c r="CH125" i="1"/>
  <c r="CL125" i="1"/>
  <c r="CP125" i="1"/>
  <c r="CT125" i="1"/>
  <c r="CX125" i="1"/>
  <c r="CH126" i="1"/>
  <c r="CL126" i="1"/>
  <c r="CP126" i="1"/>
  <c r="CT126" i="1"/>
  <c r="CX126" i="1"/>
  <c r="CH127" i="1"/>
  <c r="CL127" i="1"/>
  <c r="CP127" i="1"/>
  <c r="CT127" i="1"/>
  <c r="CX127" i="1"/>
  <c r="CH128" i="1"/>
  <c r="CL128" i="1"/>
  <c r="CP128" i="1"/>
  <c r="CT128" i="1"/>
  <c r="CX128" i="1"/>
  <c r="CH129" i="1"/>
  <c r="CL129" i="1"/>
  <c r="CP129" i="1"/>
  <c r="CT129" i="1"/>
  <c r="CX129" i="1"/>
  <c r="CH130" i="1"/>
  <c r="CL130" i="1"/>
  <c r="CP130" i="1"/>
  <c r="CT130" i="1"/>
  <c r="CX130" i="1"/>
  <c r="CH131" i="1"/>
  <c r="CL131" i="1"/>
  <c r="CP131" i="1"/>
  <c r="CT131" i="1"/>
  <c r="CX131" i="1"/>
  <c r="CH132" i="1"/>
  <c r="CL132" i="1"/>
  <c r="CP132" i="1"/>
  <c r="CT132" i="1"/>
  <c r="CX132" i="1"/>
  <c r="CH133" i="1"/>
  <c r="CL133" i="1"/>
  <c r="CP133" i="1"/>
  <c r="CT133" i="1"/>
  <c r="CX133" i="1"/>
  <c r="CH134" i="1"/>
  <c r="CL134" i="1"/>
  <c r="CP134" i="1"/>
  <c r="CT134" i="1"/>
  <c r="CX134" i="1"/>
  <c r="CH135" i="1"/>
  <c r="CL135" i="1"/>
  <c r="CP135" i="1"/>
  <c r="CT135" i="1"/>
  <c r="CX135" i="1"/>
  <c r="CH136" i="1"/>
  <c r="CL136" i="1"/>
  <c r="CP136" i="1"/>
  <c r="CT136" i="1"/>
  <c r="CX136" i="1"/>
  <c r="CH137" i="1"/>
  <c r="CL137" i="1"/>
  <c r="CP137" i="1"/>
  <c r="CT137" i="1"/>
  <c r="CX137" i="1"/>
  <c r="CH138" i="1"/>
  <c r="CL138" i="1"/>
  <c r="CP138" i="1"/>
  <c r="CT138" i="1"/>
  <c r="CX138" i="1"/>
  <c r="CH139" i="1"/>
  <c r="CL139" i="1"/>
  <c r="CP139" i="1"/>
  <c r="CT139" i="1"/>
  <c r="CX139" i="1"/>
  <c r="CH140" i="1"/>
  <c r="CL140" i="1"/>
  <c r="CP140" i="1"/>
  <c r="CT140" i="1"/>
  <c r="CX140" i="1"/>
  <c r="CH141" i="1"/>
  <c r="CL141" i="1"/>
  <c r="CP141" i="1"/>
  <c r="CT141" i="1"/>
  <c r="CX141" i="1"/>
  <c r="CH142" i="1"/>
  <c r="CL142" i="1"/>
  <c r="CP142" i="1"/>
  <c r="CT142" i="1"/>
  <c r="CX142" i="1"/>
  <c r="CH143" i="1"/>
  <c r="CL143" i="1"/>
  <c r="CP143" i="1"/>
  <c r="CT143" i="1"/>
  <c r="CX143" i="1"/>
  <c r="BS135" i="1"/>
  <c r="BS263" i="1"/>
  <c r="BT48" i="1"/>
  <c r="BS78" i="1"/>
  <c r="BS107" i="1"/>
  <c r="BT154" i="1"/>
  <c r="BT208" i="1"/>
  <c r="BT267" i="1"/>
  <c r="BR311" i="1"/>
  <c r="BU311" i="1" s="1"/>
  <c r="BR320" i="1"/>
  <c r="BU320" i="1" s="1"/>
  <c r="BR327" i="1"/>
  <c r="BR341" i="1"/>
  <c r="BU341" i="1" s="1"/>
  <c r="BR356" i="1"/>
  <c r="BU356" i="1" s="1"/>
  <c r="CH8" i="1"/>
  <c r="CL9" i="1"/>
  <c r="CG10" i="1"/>
  <c r="CV10" i="1"/>
  <c r="CN11" i="1"/>
  <c r="CH12" i="1"/>
  <c r="CV12" i="1"/>
  <c r="CO13" i="1"/>
  <c r="CR14" i="1"/>
  <c r="CH15" i="1"/>
  <c r="CW15" i="1"/>
  <c r="CK16" i="1"/>
  <c r="CT17" i="1"/>
  <c r="CN18" i="1"/>
  <c r="CG19" i="1"/>
  <c r="CT19" i="1"/>
  <c r="CO20" i="1"/>
  <c r="CG21" i="1"/>
  <c r="CV21" i="1"/>
  <c r="CK22" i="1"/>
  <c r="CX22" i="1"/>
  <c r="CO23" i="1"/>
  <c r="CS24" i="1"/>
  <c r="CL25" i="1"/>
  <c r="CG26" i="1"/>
  <c r="CV26" i="1"/>
  <c r="CN27" i="1"/>
  <c r="CH28" i="1"/>
  <c r="CV28" i="1"/>
  <c r="CO29" i="1"/>
  <c r="CR30" i="1"/>
  <c r="CH31" i="1"/>
  <c r="CW31" i="1"/>
  <c r="CK32" i="1"/>
  <c r="CT33" i="1"/>
  <c r="CN34" i="1"/>
  <c r="CG35" i="1"/>
  <c r="CT35" i="1"/>
  <c r="CO36" i="1"/>
  <c r="CG37" i="1"/>
  <c r="CV37" i="1"/>
  <c r="CK38" i="1"/>
  <c r="CX38" i="1"/>
  <c r="CO39" i="1"/>
  <c r="CM40" i="1"/>
  <c r="CX40" i="1"/>
  <c r="CL41" i="1"/>
  <c r="CW41" i="1"/>
  <c r="CH42" i="1"/>
  <c r="CS42" i="1"/>
  <c r="CG43" i="1"/>
  <c r="CQ43" i="1"/>
  <c r="CM45" i="1"/>
  <c r="CX45" i="1"/>
  <c r="CL46" i="1"/>
  <c r="CW46" i="1"/>
  <c r="CH47" i="1"/>
  <c r="CS47" i="1"/>
  <c r="CG48" i="1"/>
  <c r="CQ48" i="1"/>
  <c r="CM49" i="1"/>
  <c r="CX49" i="1"/>
  <c r="CL50" i="1"/>
  <c r="CW50" i="1"/>
  <c r="CH51" i="1"/>
  <c r="CS51" i="1"/>
  <c r="CG52" i="1"/>
  <c r="CQ52" i="1"/>
  <c r="CM53" i="1"/>
  <c r="CW53" i="1"/>
  <c r="CK54" i="1"/>
  <c r="CS54" i="1"/>
  <c r="CG55" i="1"/>
  <c r="CO55" i="1"/>
  <c r="CW55" i="1"/>
  <c r="CK56" i="1"/>
  <c r="CS56" i="1"/>
  <c r="CG57" i="1"/>
  <c r="CO57" i="1"/>
  <c r="CW57" i="1"/>
  <c r="CK58" i="1"/>
  <c r="CS58" i="1"/>
  <c r="CG59" i="1"/>
  <c r="CO59" i="1"/>
  <c r="CW59" i="1"/>
  <c r="CK60" i="1"/>
  <c r="CS60" i="1"/>
  <c r="CG61" i="1"/>
  <c r="CO61" i="1"/>
  <c r="CW61" i="1"/>
  <c r="CK62" i="1"/>
  <c r="CS62" i="1"/>
  <c r="CG63" i="1"/>
  <c r="CO63" i="1"/>
  <c r="CW63" i="1"/>
  <c r="CK64" i="1"/>
  <c r="CS64" i="1"/>
  <c r="CG65" i="1"/>
  <c r="CO65" i="1"/>
  <c r="CW65" i="1"/>
  <c r="CK66" i="1"/>
  <c r="CS66" i="1"/>
  <c r="CG67" i="1"/>
  <c r="CO67" i="1"/>
  <c r="CW67" i="1"/>
  <c r="CK68" i="1"/>
  <c r="CS68" i="1"/>
  <c r="CG69" i="1"/>
  <c r="CO69" i="1"/>
  <c r="CW69" i="1"/>
  <c r="CK70" i="1"/>
  <c r="CS70" i="1"/>
  <c r="CG71" i="1"/>
  <c r="CO71" i="1"/>
  <c r="CW71" i="1"/>
  <c r="CK72" i="1"/>
  <c r="CS72" i="1"/>
  <c r="CG73" i="1"/>
  <c r="CO73" i="1"/>
  <c r="CW73" i="1"/>
  <c r="CK74" i="1"/>
  <c r="CS74" i="1"/>
  <c r="CG75" i="1"/>
  <c r="CO75" i="1"/>
  <c r="CW75" i="1"/>
  <c r="CK76" i="1"/>
  <c r="CS76" i="1"/>
  <c r="CG77" i="1"/>
  <c r="CO77" i="1"/>
  <c r="CW77" i="1"/>
  <c r="CK78" i="1"/>
  <c r="CS78" i="1"/>
  <c r="CG79" i="1"/>
  <c r="CO79" i="1"/>
  <c r="CW79" i="1"/>
  <c r="CK80" i="1"/>
  <c r="CS80" i="1"/>
  <c r="CG81" i="1"/>
  <c r="CO81" i="1"/>
  <c r="CW81" i="1"/>
  <c r="CK82" i="1"/>
  <c r="CS82" i="1"/>
  <c r="CG83" i="1"/>
  <c r="CO83" i="1"/>
  <c r="CW83" i="1"/>
  <c r="CK84" i="1"/>
  <c r="CS84" i="1"/>
  <c r="CG85" i="1"/>
  <c r="CO85" i="1"/>
  <c r="CW85" i="1"/>
  <c r="CK86" i="1"/>
  <c r="CS86" i="1"/>
  <c r="CG87" i="1"/>
  <c r="CO87" i="1"/>
  <c r="CW87" i="1"/>
  <c r="CK88" i="1"/>
  <c r="CS88" i="1"/>
  <c r="CG89" i="1"/>
  <c r="CO89" i="1"/>
  <c r="CW89" i="1"/>
  <c r="CK90" i="1"/>
  <c r="CS90" i="1"/>
  <c r="CG91" i="1"/>
  <c r="CO91" i="1"/>
  <c r="CW91" i="1"/>
  <c r="CK92" i="1"/>
  <c r="CS92" i="1"/>
  <c r="CG93" i="1"/>
  <c r="CO93" i="1"/>
  <c r="CW93" i="1"/>
  <c r="CK94" i="1"/>
  <c r="CS94" i="1"/>
  <c r="CG95" i="1"/>
  <c r="CO95" i="1"/>
  <c r="CW95" i="1"/>
  <c r="CK96" i="1"/>
  <c r="CS96" i="1"/>
  <c r="CG97" i="1"/>
  <c r="CO97" i="1"/>
  <c r="CW97" i="1"/>
  <c r="CK98" i="1"/>
  <c r="CS98" i="1"/>
  <c r="CG99" i="1"/>
  <c r="CO99" i="1"/>
  <c r="CW99" i="1"/>
  <c r="CK100" i="1"/>
  <c r="CS100" i="1"/>
  <c r="CG101" i="1"/>
  <c r="CO101" i="1"/>
  <c r="CW101" i="1"/>
  <c r="CK102" i="1"/>
  <c r="CS102" i="1"/>
  <c r="CG103" i="1"/>
  <c r="CO103" i="1"/>
  <c r="CW103" i="1"/>
  <c r="CK104" i="1"/>
  <c r="CS104" i="1"/>
  <c r="CG105" i="1"/>
  <c r="CO105" i="1"/>
  <c r="CW105" i="1"/>
  <c r="CK106" i="1"/>
  <c r="CS106" i="1"/>
  <c r="CG107" i="1"/>
  <c r="CO107" i="1"/>
  <c r="CW107" i="1"/>
  <c r="CK108" i="1"/>
  <c r="CS108" i="1"/>
  <c r="CG109" i="1"/>
  <c r="CO109" i="1"/>
  <c r="CW109" i="1"/>
  <c r="CK110" i="1"/>
  <c r="CS110" i="1"/>
  <c r="CG111" i="1"/>
  <c r="CO111" i="1"/>
  <c r="CW111" i="1"/>
  <c r="CK112" i="1"/>
  <c r="CS112" i="1"/>
  <c r="CG113" i="1"/>
  <c r="CO113" i="1"/>
  <c r="CW113" i="1"/>
  <c r="CK114" i="1"/>
  <c r="CS114" i="1"/>
  <c r="CG115" i="1"/>
  <c r="CO115" i="1"/>
  <c r="CW115" i="1"/>
  <c r="CK116" i="1"/>
  <c r="CS116" i="1"/>
  <c r="CG117" i="1"/>
  <c r="CO117" i="1"/>
  <c r="CW117" i="1"/>
  <c r="CK118" i="1"/>
  <c r="CS118" i="1"/>
  <c r="CG119" i="1"/>
  <c r="CO119" i="1"/>
  <c r="CW119" i="1"/>
  <c r="CK120" i="1"/>
  <c r="CS120" i="1"/>
  <c r="CG121" i="1"/>
  <c r="CO121" i="1"/>
  <c r="CW121" i="1"/>
  <c r="CK122" i="1"/>
  <c r="CS122" i="1"/>
  <c r="CG123" i="1"/>
  <c r="CO123" i="1"/>
  <c r="CW123" i="1"/>
  <c r="CK124" i="1"/>
  <c r="CS124" i="1"/>
  <c r="CG125" i="1"/>
  <c r="CO125" i="1"/>
  <c r="CW125" i="1"/>
  <c r="CK126" i="1"/>
  <c r="CS126" i="1"/>
  <c r="CG127" i="1"/>
  <c r="CO127" i="1"/>
  <c r="CW127" i="1"/>
  <c r="CK128" i="1"/>
  <c r="CS128" i="1"/>
  <c r="CG129" i="1"/>
  <c r="CO129" i="1"/>
  <c r="CW129" i="1"/>
  <c r="CK130" i="1"/>
  <c r="CS130" i="1"/>
  <c r="CG131" i="1"/>
  <c r="CO131" i="1"/>
  <c r="CW131" i="1"/>
  <c r="CK132" i="1"/>
  <c r="CS132" i="1"/>
  <c r="CG133" i="1"/>
  <c r="CO133" i="1"/>
  <c r="CW133" i="1"/>
  <c r="CK134" i="1"/>
  <c r="CS134" i="1"/>
  <c r="CG135" i="1"/>
  <c r="CO135" i="1"/>
  <c r="CW135" i="1"/>
  <c r="CK136" i="1"/>
  <c r="CS136" i="1"/>
  <c r="CG137" i="1"/>
  <c r="CO137" i="1"/>
  <c r="CW137" i="1"/>
  <c r="CK138" i="1"/>
  <c r="CS138" i="1"/>
  <c r="CG139" i="1"/>
  <c r="CO139" i="1"/>
  <c r="CW139" i="1"/>
  <c r="CK140" i="1"/>
  <c r="CS140" i="1"/>
  <c r="CG141" i="1"/>
  <c r="CO141" i="1"/>
  <c r="CW141" i="1"/>
  <c r="CK142" i="1"/>
  <c r="CS142" i="1"/>
  <c r="CG143" i="1"/>
  <c r="CO143" i="1"/>
  <c r="CW143" i="1"/>
  <c r="CJ144" i="1"/>
  <c r="CO144" i="1"/>
  <c r="CT144" i="1"/>
  <c r="CK145" i="1"/>
  <c r="CP145" i="1"/>
  <c r="CV145" i="1"/>
  <c r="CG146" i="1"/>
  <c r="CL146" i="1"/>
  <c r="CR146" i="1"/>
  <c r="CW146" i="1"/>
  <c r="CH147" i="1"/>
  <c r="CN147" i="1"/>
  <c r="CS147" i="1"/>
  <c r="CX147" i="1"/>
  <c r="CJ148" i="1"/>
  <c r="CO148" i="1"/>
  <c r="CT148" i="1"/>
  <c r="CK149" i="1"/>
  <c r="CP149" i="1"/>
  <c r="CV149" i="1"/>
  <c r="CG150" i="1"/>
  <c r="CL150" i="1"/>
  <c r="CR150" i="1"/>
  <c r="CW150" i="1"/>
  <c r="CH151" i="1"/>
  <c r="CN151" i="1"/>
  <c r="CS151" i="1"/>
  <c r="CX151" i="1"/>
  <c r="CJ152" i="1"/>
  <c r="CO152" i="1"/>
  <c r="CT152" i="1"/>
  <c r="CK153" i="1"/>
  <c r="CP153" i="1"/>
  <c r="CV153" i="1"/>
  <c r="CG154" i="1"/>
  <c r="CL154" i="1"/>
  <c r="CR154" i="1"/>
  <c r="CW154" i="1"/>
  <c r="CH155" i="1"/>
  <c r="CN155" i="1"/>
  <c r="CS155" i="1"/>
  <c r="CX155" i="1"/>
  <c r="CJ156" i="1"/>
  <c r="CO156" i="1"/>
  <c r="CT156" i="1"/>
  <c r="CK157" i="1"/>
  <c r="CP157" i="1"/>
  <c r="CV157" i="1"/>
  <c r="CG158" i="1"/>
  <c r="CL158" i="1"/>
  <c r="CR158" i="1"/>
  <c r="CW158" i="1"/>
  <c r="CH159" i="1"/>
  <c r="CN159" i="1"/>
  <c r="CS159" i="1"/>
  <c r="CX159" i="1"/>
  <c r="CJ160" i="1"/>
  <c r="CO160" i="1"/>
  <c r="CT160" i="1"/>
  <c r="CK161" i="1"/>
  <c r="CP161" i="1"/>
  <c r="CV161" i="1"/>
  <c r="CG162" i="1"/>
  <c r="CL162" i="1"/>
  <c r="CR162" i="1"/>
  <c r="CW162" i="1"/>
  <c r="CH163" i="1"/>
  <c r="CN163" i="1"/>
  <c r="CS163" i="1"/>
  <c r="CX163" i="1"/>
  <c r="CJ164" i="1"/>
  <c r="CO164" i="1"/>
  <c r="CT164" i="1"/>
  <c r="CK165" i="1"/>
  <c r="CP165" i="1"/>
  <c r="CV165" i="1"/>
  <c r="CG166" i="1"/>
  <c r="CL166" i="1"/>
  <c r="CP166" i="1"/>
  <c r="CT166" i="1"/>
  <c r="CX166" i="1"/>
  <c r="CH167" i="1"/>
  <c r="CL167" i="1"/>
  <c r="CP167" i="1"/>
  <c r="CT167" i="1"/>
  <c r="CX167" i="1"/>
  <c r="CH168" i="1"/>
  <c r="CL168" i="1"/>
  <c r="CP168" i="1"/>
  <c r="CT168" i="1"/>
  <c r="CX168" i="1"/>
  <c r="CH169" i="1"/>
  <c r="CL169" i="1"/>
  <c r="CP169" i="1"/>
  <c r="CT169" i="1"/>
  <c r="CX169" i="1"/>
  <c r="CH170" i="1"/>
  <c r="CL170" i="1"/>
  <c r="CP170" i="1"/>
  <c r="CT170" i="1"/>
  <c r="CX170" i="1"/>
  <c r="CH171" i="1"/>
  <c r="CL171" i="1"/>
  <c r="CP171" i="1"/>
  <c r="CT171" i="1"/>
  <c r="CX171" i="1"/>
  <c r="CH172" i="1"/>
  <c r="CL172" i="1"/>
  <c r="CP172" i="1"/>
  <c r="CT172" i="1"/>
  <c r="CX172" i="1"/>
  <c r="CH173" i="1"/>
  <c r="CL173" i="1"/>
  <c r="CP173" i="1"/>
  <c r="CT173" i="1"/>
  <c r="CX173" i="1"/>
  <c r="CH174" i="1"/>
  <c r="CL174" i="1"/>
  <c r="CP174" i="1"/>
  <c r="CT174" i="1"/>
  <c r="CX174" i="1"/>
  <c r="CH175" i="1"/>
  <c r="CL175" i="1"/>
  <c r="CP175" i="1"/>
  <c r="CT175" i="1"/>
  <c r="CX175" i="1"/>
  <c r="CH176" i="1"/>
  <c r="CL176" i="1"/>
  <c r="CP176" i="1"/>
  <c r="CT176" i="1"/>
  <c r="CX176" i="1"/>
  <c r="CH177" i="1"/>
  <c r="CL177" i="1"/>
  <c r="CP177" i="1"/>
  <c r="CT177" i="1"/>
  <c r="CX177" i="1"/>
  <c r="CH178" i="1"/>
  <c r="CL178" i="1"/>
  <c r="CP178" i="1"/>
  <c r="CT178" i="1"/>
  <c r="CX178" i="1"/>
  <c r="CH179" i="1"/>
  <c r="CL179" i="1"/>
  <c r="CP179" i="1"/>
  <c r="CT179" i="1"/>
  <c r="CX179" i="1"/>
  <c r="CH180" i="1"/>
  <c r="CL180" i="1"/>
  <c r="CP180" i="1"/>
  <c r="CT180" i="1"/>
  <c r="CX180" i="1"/>
  <c r="CH181" i="1"/>
  <c r="CL181" i="1"/>
  <c r="CP181" i="1"/>
  <c r="CT181" i="1"/>
  <c r="CX181" i="1"/>
  <c r="CH182" i="1"/>
  <c r="CL182" i="1"/>
  <c r="CP182" i="1"/>
  <c r="CT182" i="1"/>
  <c r="CX182" i="1"/>
  <c r="CH183" i="1"/>
  <c r="CL183" i="1"/>
  <c r="CP183" i="1"/>
  <c r="CT183" i="1"/>
  <c r="CX183" i="1"/>
  <c r="CH184" i="1"/>
  <c r="CL184" i="1"/>
  <c r="CP184" i="1"/>
  <c r="CT184" i="1"/>
  <c r="CX184" i="1"/>
  <c r="CH185" i="1"/>
  <c r="CL185" i="1"/>
  <c r="CP185" i="1"/>
  <c r="CT185" i="1"/>
  <c r="CX185" i="1"/>
  <c r="CH186" i="1"/>
  <c r="CL186" i="1"/>
  <c r="CP186" i="1"/>
  <c r="CT186" i="1"/>
  <c r="CX186" i="1"/>
  <c r="CH187" i="1"/>
  <c r="CL187" i="1"/>
  <c r="CP187" i="1"/>
  <c r="CT187" i="1"/>
  <c r="CX187" i="1"/>
  <c r="CH188" i="1"/>
  <c r="CL188" i="1"/>
  <c r="CP188" i="1"/>
  <c r="CT188" i="1"/>
  <c r="CX188" i="1"/>
  <c r="CH189" i="1"/>
  <c r="CL189" i="1"/>
  <c r="CP189" i="1"/>
  <c r="CT189" i="1"/>
  <c r="CX189" i="1"/>
  <c r="CH190" i="1"/>
  <c r="CL190" i="1"/>
  <c r="CP190" i="1"/>
  <c r="CT190" i="1"/>
  <c r="CX190" i="1"/>
  <c r="CH191" i="1"/>
  <c r="CL191" i="1"/>
  <c r="CP191" i="1"/>
  <c r="CT191" i="1"/>
  <c r="CX191" i="1"/>
  <c r="CH192" i="1"/>
  <c r="CL192" i="1"/>
  <c r="CP192" i="1"/>
  <c r="CT192" i="1"/>
  <c r="CX192" i="1"/>
  <c r="CH193" i="1"/>
  <c r="CL193" i="1"/>
  <c r="CP193" i="1"/>
  <c r="CT193" i="1"/>
  <c r="CX193" i="1"/>
  <c r="CH194" i="1"/>
  <c r="CL194" i="1"/>
  <c r="CP194" i="1"/>
  <c r="CT194" i="1"/>
  <c r="CX194" i="1"/>
  <c r="CH195" i="1"/>
  <c r="CL195" i="1"/>
  <c r="CP195" i="1"/>
  <c r="CT195" i="1"/>
  <c r="CX195" i="1"/>
  <c r="CH196" i="1"/>
  <c r="CL196" i="1"/>
  <c r="CP196" i="1"/>
  <c r="CT196" i="1"/>
  <c r="CX196" i="1"/>
  <c r="CH197" i="1"/>
  <c r="CL197" i="1"/>
  <c r="CP197" i="1"/>
  <c r="CT197" i="1"/>
  <c r="CX197" i="1"/>
  <c r="CH198" i="1"/>
  <c r="CL198" i="1"/>
  <c r="CP198" i="1"/>
  <c r="CT198" i="1"/>
  <c r="CX198" i="1"/>
  <c r="CH199" i="1"/>
  <c r="CL199" i="1"/>
  <c r="CP199" i="1"/>
  <c r="CT199" i="1"/>
  <c r="CX199" i="1"/>
  <c r="CH200" i="1"/>
  <c r="CL200" i="1"/>
  <c r="CP200" i="1"/>
  <c r="CT200" i="1"/>
  <c r="CX200" i="1"/>
  <c r="CH201" i="1"/>
  <c r="CL201" i="1"/>
  <c r="CP201" i="1"/>
  <c r="CT201" i="1"/>
  <c r="CX201" i="1"/>
  <c r="CH202" i="1"/>
  <c r="CL202" i="1"/>
  <c r="CP202" i="1"/>
  <c r="CT202" i="1"/>
  <c r="CX202" i="1"/>
  <c r="CH203" i="1"/>
  <c r="CL203" i="1"/>
  <c r="CP203" i="1"/>
  <c r="CT203" i="1"/>
  <c r="CX203" i="1"/>
  <c r="CH204" i="1"/>
  <c r="CL204" i="1"/>
  <c r="CP204" i="1"/>
  <c r="CT204" i="1"/>
  <c r="CX204" i="1"/>
  <c r="CH205" i="1"/>
  <c r="CL205" i="1"/>
  <c r="CP205" i="1"/>
  <c r="CT205" i="1"/>
  <c r="CX205" i="1"/>
  <c r="CH206" i="1"/>
  <c r="CL206" i="1"/>
  <c r="CP206" i="1"/>
  <c r="CT206" i="1"/>
  <c r="CX206" i="1"/>
  <c r="CH207" i="1"/>
  <c r="CL207" i="1"/>
  <c r="CP207" i="1"/>
  <c r="CT207" i="1"/>
  <c r="CX207" i="1"/>
  <c r="CH208" i="1"/>
  <c r="CL208" i="1"/>
  <c r="CP208" i="1"/>
  <c r="CT208" i="1"/>
  <c r="CX208" i="1"/>
  <c r="CH209" i="1"/>
  <c r="CL209" i="1"/>
  <c r="CP209" i="1"/>
  <c r="CT209" i="1"/>
  <c r="CX209" i="1"/>
  <c r="CH210" i="1"/>
  <c r="CL210" i="1"/>
  <c r="CP210" i="1"/>
  <c r="CT210" i="1"/>
  <c r="CX210" i="1"/>
  <c r="CH211" i="1"/>
  <c r="CL211" i="1"/>
  <c r="CP211" i="1"/>
  <c r="CT211" i="1"/>
  <c r="CX211" i="1"/>
  <c r="CH212" i="1"/>
  <c r="CL212" i="1"/>
  <c r="CP212" i="1"/>
  <c r="CT212" i="1"/>
  <c r="CX212" i="1"/>
  <c r="CH213" i="1"/>
  <c r="CL213" i="1"/>
  <c r="CP213" i="1"/>
  <c r="CT213" i="1"/>
  <c r="CX213" i="1"/>
  <c r="CH214" i="1"/>
  <c r="CL214" i="1"/>
  <c r="CP214" i="1"/>
  <c r="CT214" i="1"/>
  <c r="CX214" i="1"/>
  <c r="CH215" i="1"/>
  <c r="CL215" i="1"/>
  <c r="CP215" i="1"/>
  <c r="CT215" i="1"/>
  <c r="CX215" i="1"/>
  <c r="CH216" i="1"/>
  <c r="CL216" i="1"/>
  <c r="CP216" i="1"/>
  <c r="CT216" i="1"/>
  <c r="CX216" i="1"/>
  <c r="CH217" i="1"/>
  <c r="CL217" i="1"/>
  <c r="CP217" i="1"/>
  <c r="CT217" i="1"/>
  <c r="CX217" i="1"/>
  <c r="CH218" i="1"/>
  <c r="CL218" i="1"/>
  <c r="CP218" i="1"/>
  <c r="CT218" i="1"/>
  <c r="CX218" i="1"/>
  <c r="CH219" i="1"/>
  <c r="CL219" i="1"/>
  <c r="CP219" i="1"/>
  <c r="CT219" i="1"/>
  <c r="CX219" i="1"/>
  <c r="CH220" i="1"/>
  <c r="CL220" i="1"/>
  <c r="CP220" i="1"/>
  <c r="CT220" i="1"/>
  <c r="CX220" i="1"/>
  <c r="CH221" i="1"/>
  <c r="CL221" i="1"/>
  <c r="CP221" i="1"/>
  <c r="CT221" i="1"/>
  <c r="CX221" i="1"/>
  <c r="CH222" i="1"/>
  <c r="CL222" i="1"/>
  <c r="CP222" i="1"/>
  <c r="CT222" i="1"/>
  <c r="CX222" i="1"/>
  <c r="CH223" i="1"/>
  <c r="CL223" i="1"/>
  <c r="CP223" i="1"/>
  <c r="CT223" i="1"/>
  <c r="CX223" i="1"/>
  <c r="CH224" i="1"/>
  <c r="CL224" i="1"/>
  <c r="CP224" i="1"/>
  <c r="CT224" i="1"/>
  <c r="CX224" i="1"/>
  <c r="CH225" i="1"/>
  <c r="CL225" i="1"/>
  <c r="CP225" i="1"/>
  <c r="CT225" i="1"/>
  <c r="CX225" i="1"/>
  <c r="CH226" i="1"/>
  <c r="CL226" i="1"/>
  <c r="CP226" i="1"/>
  <c r="CT226" i="1"/>
  <c r="CX226" i="1"/>
  <c r="CH227" i="1"/>
  <c r="CL227" i="1"/>
  <c r="CP227" i="1"/>
  <c r="CT227" i="1"/>
  <c r="CX227" i="1"/>
  <c r="CH228" i="1"/>
  <c r="CL228" i="1"/>
  <c r="CP228" i="1"/>
  <c r="CT228" i="1"/>
  <c r="CX228" i="1"/>
  <c r="CH229" i="1"/>
  <c r="CL229" i="1"/>
  <c r="CP229" i="1"/>
  <c r="CT229" i="1"/>
  <c r="CX229" i="1"/>
  <c r="CH230" i="1"/>
  <c r="CL230" i="1"/>
  <c r="CP230" i="1"/>
  <c r="CT230" i="1"/>
  <c r="CX230" i="1"/>
  <c r="CH231" i="1"/>
  <c r="CL231" i="1"/>
  <c r="CP231" i="1"/>
  <c r="CT231" i="1"/>
  <c r="CX231" i="1"/>
  <c r="CH232" i="1"/>
  <c r="CL232" i="1"/>
  <c r="CP232" i="1"/>
  <c r="CT232" i="1"/>
  <c r="CX232" i="1"/>
  <c r="CH233" i="1"/>
  <c r="CL233" i="1"/>
  <c r="CP233" i="1"/>
  <c r="CT233" i="1"/>
  <c r="CX233" i="1"/>
  <c r="CH234" i="1"/>
  <c r="CL234" i="1"/>
  <c r="CP234" i="1"/>
  <c r="CT234" i="1"/>
  <c r="CX234" i="1"/>
  <c r="CH235" i="1"/>
  <c r="CL235" i="1"/>
  <c r="CP235" i="1"/>
  <c r="CT235" i="1"/>
  <c r="CX235" i="1"/>
  <c r="CH236" i="1"/>
  <c r="CL236" i="1"/>
  <c r="CP236" i="1"/>
  <c r="CT236" i="1"/>
  <c r="CX236" i="1"/>
  <c r="CH237" i="1"/>
  <c r="CL237" i="1"/>
  <c r="CP237" i="1"/>
  <c r="CT237" i="1"/>
  <c r="CX237" i="1"/>
  <c r="CH238" i="1"/>
  <c r="CL238" i="1"/>
  <c r="CP238" i="1"/>
  <c r="CT238" i="1"/>
  <c r="CX238" i="1"/>
  <c r="CH239" i="1"/>
  <c r="CL239" i="1"/>
  <c r="CP239" i="1"/>
  <c r="CT239" i="1"/>
  <c r="CX239" i="1"/>
  <c r="CH240" i="1"/>
  <c r="CL240" i="1"/>
  <c r="CP240" i="1"/>
  <c r="CT240" i="1"/>
  <c r="CX240" i="1"/>
  <c r="CH241" i="1"/>
  <c r="CL241" i="1"/>
  <c r="CP241" i="1"/>
  <c r="CT241" i="1"/>
  <c r="CX241" i="1"/>
  <c r="CH242" i="1"/>
  <c r="CL242" i="1"/>
  <c r="CP242" i="1"/>
  <c r="CT242" i="1"/>
  <c r="CX242" i="1"/>
  <c r="CH243" i="1"/>
  <c r="CL243" i="1"/>
  <c r="CP243" i="1"/>
  <c r="CT243" i="1"/>
  <c r="CX243" i="1"/>
  <c r="CH244" i="1"/>
  <c r="CL244" i="1"/>
  <c r="CP244" i="1"/>
  <c r="CT244" i="1"/>
  <c r="CX244" i="1"/>
  <c r="CH245" i="1"/>
  <c r="CL245" i="1"/>
  <c r="CP245" i="1"/>
  <c r="CT245" i="1"/>
  <c r="CX245" i="1"/>
  <c r="CH246" i="1"/>
  <c r="CL246" i="1"/>
  <c r="CP246" i="1"/>
  <c r="CT246" i="1"/>
  <c r="CX246" i="1"/>
  <c r="CH247" i="1"/>
  <c r="CL247" i="1"/>
  <c r="CP247" i="1"/>
  <c r="CT247" i="1"/>
  <c r="CX247" i="1"/>
  <c r="CH248" i="1"/>
  <c r="CL248" i="1"/>
  <c r="CP248" i="1"/>
  <c r="CT248" i="1"/>
  <c r="CX248" i="1"/>
  <c r="CH249" i="1"/>
  <c r="CL249" i="1"/>
  <c r="CP249" i="1"/>
  <c r="CT249" i="1"/>
  <c r="CX249" i="1"/>
  <c r="CH250" i="1"/>
  <c r="CL250" i="1"/>
  <c r="CP250" i="1"/>
  <c r="CT250" i="1"/>
  <c r="CX250" i="1"/>
  <c r="CH251" i="1"/>
  <c r="CL251" i="1"/>
  <c r="CP251" i="1"/>
  <c r="CT251" i="1"/>
  <c r="CX251" i="1"/>
  <c r="CH252" i="1"/>
  <c r="CL252" i="1"/>
  <c r="CP252" i="1"/>
  <c r="CT252" i="1"/>
  <c r="CX252" i="1"/>
  <c r="CH253" i="1"/>
  <c r="CL253" i="1"/>
  <c r="CP253" i="1"/>
  <c r="CT253" i="1"/>
  <c r="CX253" i="1"/>
  <c r="CH254" i="1"/>
  <c r="CL254" i="1"/>
  <c r="CP254" i="1"/>
  <c r="CT254" i="1"/>
  <c r="CX254" i="1"/>
  <c r="CH255" i="1"/>
  <c r="CL255" i="1"/>
  <c r="CP255" i="1"/>
  <c r="CT255" i="1"/>
  <c r="CX255" i="1"/>
  <c r="CH256" i="1"/>
  <c r="CL256" i="1"/>
  <c r="CP256" i="1"/>
  <c r="CT256" i="1"/>
  <c r="CX256" i="1"/>
  <c r="CH257" i="1"/>
  <c r="CL257" i="1"/>
  <c r="CP257" i="1"/>
  <c r="CT257" i="1"/>
  <c r="CX257" i="1"/>
  <c r="CH258" i="1"/>
  <c r="CL258" i="1"/>
  <c r="CP258" i="1"/>
  <c r="CT258" i="1"/>
  <c r="CX258" i="1"/>
  <c r="CH259" i="1"/>
  <c r="CL259" i="1"/>
  <c r="CP259" i="1"/>
  <c r="CT259" i="1"/>
  <c r="CX259" i="1"/>
  <c r="CH260" i="1"/>
  <c r="CL260" i="1"/>
  <c r="CP260" i="1"/>
  <c r="CT260" i="1"/>
  <c r="CX260" i="1"/>
  <c r="CH261" i="1"/>
  <c r="CL261" i="1"/>
  <c r="CP261" i="1"/>
  <c r="CT261" i="1"/>
  <c r="CX261" i="1"/>
  <c r="CH262" i="1"/>
  <c r="CL262" i="1"/>
  <c r="CP262" i="1"/>
  <c r="CT262" i="1"/>
  <c r="CX262" i="1"/>
  <c r="CH263" i="1"/>
  <c r="CL263" i="1"/>
  <c r="CP263" i="1"/>
  <c r="CT263" i="1"/>
  <c r="CX263" i="1"/>
  <c r="CH264" i="1"/>
  <c r="CL264" i="1"/>
  <c r="CP264" i="1"/>
  <c r="CT264" i="1"/>
  <c r="CX264" i="1"/>
  <c r="CH265" i="1"/>
  <c r="CL265" i="1"/>
  <c r="CP265" i="1"/>
  <c r="CT265" i="1"/>
  <c r="CX265" i="1"/>
  <c r="CH266" i="1"/>
  <c r="CL266" i="1"/>
  <c r="CP266" i="1"/>
  <c r="CT266" i="1"/>
  <c r="CX266" i="1"/>
  <c r="CH267" i="1"/>
  <c r="CL267" i="1"/>
  <c r="CP267" i="1"/>
  <c r="CT267" i="1"/>
  <c r="CX267" i="1"/>
  <c r="CH268" i="1"/>
  <c r="CL268" i="1"/>
  <c r="CP268" i="1"/>
  <c r="CT268" i="1"/>
  <c r="CX268" i="1"/>
  <c r="CH269" i="1"/>
  <c r="CL269" i="1"/>
  <c r="CP269" i="1"/>
  <c r="CT269" i="1"/>
  <c r="CX269" i="1"/>
  <c r="CH270" i="1"/>
  <c r="CL270" i="1"/>
  <c r="CP270" i="1"/>
  <c r="CT270" i="1"/>
  <c r="CX270" i="1"/>
  <c r="CH271" i="1"/>
  <c r="CL271" i="1"/>
  <c r="CP271" i="1"/>
  <c r="CT271" i="1"/>
  <c r="CX271" i="1"/>
  <c r="CH272" i="1"/>
  <c r="CL272" i="1"/>
  <c r="CP272" i="1"/>
  <c r="CT272" i="1"/>
  <c r="CX272" i="1"/>
  <c r="CH273" i="1"/>
  <c r="CL273" i="1"/>
  <c r="CP273" i="1"/>
  <c r="CT273" i="1"/>
  <c r="CX273" i="1"/>
  <c r="CH274" i="1"/>
  <c r="CL274" i="1"/>
  <c r="CP274" i="1"/>
  <c r="CT274" i="1"/>
  <c r="CX274" i="1"/>
  <c r="CH275" i="1"/>
  <c r="CL275" i="1"/>
  <c r="CP275" i="1"/>
  <c r="CT275" i="1"/>
  <c r="CX275" i="1"/>
  <c r="CH276" i="1"/>
  <c r="CL276" i="1"/>
  <c r="CP276" i="1"/>
  <c r="CT276" i="1"/>
  <c r="CX276" i="1"/>
  <c r="CH277" i="1"/>
  <c r="CL277" i="1"/>
  <c r="CP277" i="1"/>
  <c r="CT277" i="1"/>
  <c r="CX277" i="1"/>
  <c r="CH278" i="1"/>
  <c r="CL278" i="1"/>
  <c r="CP278" i="1"/>
  <c r="CT278" i="1"/>
  <c r="CX278" i="1"/>
  <c r="CH279" i="1"/>
  <c r="CL279" i="1"/>
  <c r="CP279" i="1"/>
  <c r="CT279" i="1"/>
  <c r="CX279" i="1"/>
  <c r="CH280" i="1"/>
  <c r="CL280" i="1"/>
  <c r="CP280" i="1"/>
  <c r="CT280" i="1"/>
  <c r="CX280" i="1"/>
  <c r="CH281" i="1"/>
  <c r="CL281" i="1"/>
  <c r="CP281" i="1"/>
  <c r="CT281" i="1"/>
  <c r="CX281" i="1"/>
  <c r="CH282" i="1"/>
  <c r="CL282" i="1"/>
  <c r="CP282" i="1"/>
  <c r="CT282" i="1"/>
  <c r="CX282" i="1"/>
  <c r="CH283" i="1"/>
  <c r="CL283" i="1"/>
  <c r="CP283" i="1"/>
  <c r="CT283" i="1"/>
  <c r="CX283" i="1"/>
  <c r="CH284" i="1"/>
  <c r="CL284" i="1"/>
  <c r="CP284" i="1"/>
  <c r="CT284" i="1"/>
  <c r="CX284" i="1"/>
  <c r="CH285" i="1"/>
  <c r="CL285" i="1"/>
  <c r="CP285" i="1"/>
  <c r="CT285" i="1"/>
  <c r="CX285" i="1"/>
  <c r="CH286" i="1"/>
  <c r="CL286" i="1"/>
  <c r="CP286" i="1"/>
  <c r="CT286" i="1"/>
  <c r="CX286" i="1"/>
  <c r="CH287" i="1"/>
  <c r="CL287" i="1"/>
  <c r="CP287" i="1"/>
  <c r="CT287" i="1"/>
  <c r="CX287" i="1"/>
  <c r="CH288" i="1"/>
  <c r="CL288" i="1"/>
  <c r="CP288" i="1"/>
  <c r="CT288" i="1"/>
  <c r="CX288" i="1"/>
  <c r="CH289" i="1"/>
  <c r="CL289" i="1"/>
  <c r="CP289" i="1"/>
  <c r="CT289" i="1"/>
  <c r="CX289" i="1"/>
  <c r="CH290" i="1"/>
  <c r="CL290" i="1"/>
  <c r="CP290" i="1"/>
  <c r="CT290" i="1"/>
  <c r="CX290" i="1"/>
  <c r="CH291" i="1"/>
  <c r="CL291" i="1"/>
  <c r="CP291" i="1"/>
  <c r="CT291" i="1"/>
  <c r="CX291" i="1"/>
  <c r="CH292" i="1"/>
  <c r="CL292" i="1"/>
  <c r="CP292" i="1"/>
  <c r="CT292" i="1"/>
  <c r="CX292" i="1"/>
  <c r="CH293" i="1"/>
  <c r="CL293" i="1"/>
  <c r="CP293" i="1"/>
  <c r="CT293" i="1"/>
  <c r="CX293" i="1"/>
  <c r="CH294" i="1"/>
  <c r="CL294" i="1"/>
  <c r="CP294" i="1"/>
  <c r="CT294" i="1"/>
  <c r="CX294" i="1"/>
  <c r="CH295" i="1"/>
  <c r="CL295" i="1"/>
  <c r="CP295" i="1"/>
  <c r="CT295" i="1"/>
  <c r="CX295" i="1"/>
  <c r="CH296" i="1"/>
  <c r="CL296" i="1"/>
  <c r="CP296" i="1"/>
  <c r="CT296" i="1"/>
  <c r="CX296" i="1"/>
  <c r="CH297" i="1"/>
  <c r="CL297" i="1"/>
  <c r="CP297" i="1"/>
  <c r="CT297" i="1"/>
  <c r="CX297" i="1"/>
  <c r="CH298" i="1"/>
  <c r="CL298" i="1"/>
  <c r="CP298" i="1"/>
  <c r="CT298" i="1"/>
  <c r="CX298" i="1"/>
  <c r="CH299" i="1"/>
  <c r="CL299" i="1"/>
  <c r="CP299" i="1"/>
  <c r="CT299" i="1"/>
  <c r="CX299" i="1"/>
  <c r="CH300" i="1"/>
  <c r="CL300" i="1"/>
  <c r="CP300" i="1"/>
  <c r="CT300" i="1"/>
  <c r="CX300" i="1"/>
  <c r="CH301" i="1"/>
  <c r="CL301" i="1"/>
  <c r="CP301" i="1"/>
  <c r="CT301" i="1"/>
  <c r="CX301" i="1"/>
  <c r="CH302" i="1"/>
  <c r="CL302" i="1"/>
  <c r="CP302" i="1"/>
  <c r="CT302" i="1"/>
  <c r="CX302" i="1"/>
  <c r="CH303" i="1"/>
  <c r="CL303" i="1"/>
  <c r="CP303" i="1"/>
  <c r="CT303" i="1"/>
  <c r="CX303" i="1"/>
  <c r="CH304" i="1"/>
  <c r="CL304" i="1"/>
  <c r="CP304" i="1"/>
  <c r="CT304" i="1"/>
  <c r="CX304" i="1"/>
  <c r="CH305" i="1"/>
  <c r="CL305" i="1"/>
  <c r="CP305" i="1"/>
  <c r="CT305" i="1"/>
  <c r="CX305" i="1"/>
  <c r="CH306" i="1"/>
  <c r="CL306" i="1"/>
  <c r="CP306" i="1"/>
  <c r="CT306" i="1"/>
  <c r="CX306" i="1"/>
  <c r="CH307" i="1"/>
  <c r="CL307" i="1"/>
  <c r="CP307" i="1"/>
  <c r="CT307" i="1"/>
  <c r="CX307" i="1"/>
  <c r="CH308" i="1"/>
  <c r="CL308" i="1"/>
  <c r="CP308" i="1"/>
  <c r="CT308" i="1"/>
  <c r="CX308" i="1"/>
  <c r="CH309" i="1"/>
  <c r="CL309" i="1"/>
  <c r="CP309" i="1"/>
  <c r="CT309" i="1"/>
  <c r="CX309" i="1"/>
  <c r="CH310" i="1"/>
  <c r="CL310" i="1"/>
  <c r="CP310" i="1"/>
  <c r="CT310" i="1"/>
  <c r="CX310" i="1"/>
  <c r="CH311" i="1"/>
  <c r="CL311" i="1"/>
  <c r="CP311" i="1"/>
  <c r="CT311" i="1"/>
  <c r="CX311" i="1"/>
  <c r="CH312" i="1"/>
  <c r="CL312" i="1"/>
  <c r="CP312" i="1"/>
  <c r="CT312" i="1"/>
  <c r="CX312" i="1"/>
  <c r="CH313" i="1"/>
  <c r="CL313" i="1"/>
  <c r="CP313" i="1"/>
  <c r="CT313" i="1"/>
  <c r="CX313" i="1"/>
  <c r="CH314" i="1"/>
  <c r="CL314" i="1"/>
  <c r="CP314" i="1"/>
  <c r="CT314" i="1"/>
  <c r="CX314" i="1"/>
  <c r="CH315" i="1"/>
  <c r="CL315" i="1"/>
  <c r="CP315" i="1"/>
  <c r="CT315" i="1"/>
  <c r="CX315" i="1"/>
  <c r="CH316" i="1"/>
  <c r="CL316" i="1"/>
  <c r="CP316" i="1"/>
  <c r="CT316" i="1"/>
  <c r="CX316" i="1"/>
  <c r="CH317" i="1"/>
  <c r="CL317" i="1"/>
  <c r="CP317" i="1"/>
  <c r="CT317" i="1"/>
  <c r="CX317" i="1"/>
  <c r="CH318" i="1"/>
  <c r="CL318" i="1"/>
  <c r="CP318" i="1"/>
  <c r="CT318" i="1"/>
  <c r="CX318" i="1"/>
  <c r="CH319" i="1"/>
  <c r="CL319" i="1"/>
  <c r="CP319" i="1"/>
  <c r="CT319" i="1"/>
  <c r="CX319" i="1"/>
  <c r="CH320" i="1"/>
  <c r="CL320" i="1"/>
  <c r="CP320" i="1"/>
  <c r="CT320" i="1"/>
  <c r="CX320" i="1"/>
  <c r="CH321" i="1"/>
  <c r="CL321" i="1"/>
  <c r="CP321" i="1"/>
  <c r="CT321" i="1"/>
  <c r="CX321" i="1"/>
  <c r="CH322" i="1"/>
  <c r="CL322" i="1"/>
  <c r="CP322" i="1"/>
  <c r="CT322" i="1"/>
  <c r="CX322" i="1"/>
  <c r="CH323" i="1"/>
  <c r="CL323" i="1"/>
  <c r="CP323" i="1"/>
  <c r="CT323" i="1"/>
  <c r="CX323" i="1"/>
  <c r="CH324" i="1"/>
  <c r="CL324" i="1"/>
  <c r="CP324" i="1"/>
  <c r="CT324" i="1"/>
  <c r="CX324" i="1"/>
  <c r="CH325" i="1"/>
  <c r="CL325" i="1"/>
  <c r="CP325" i="1"/>
  <c r="CT325" i="1"/>
  <c r="CX325" i="1"/>
  <c r="CH326" i="1"/>
  <c r="CL326" i="1"/>
  <c r="CP326" i="1"/>
  <c r="CT326" i="1"/>
  <c r="CX326" i="1"/>
  <c r="CH327" i="1"/>
  <c r="CL327" i="1"/>
  <c r="CP327" i="1"/>
  <c r="CT327" i="1"/>
  <c r="CX327" i="1"/>
  <c r="CH328" i="1"/>
  <c r="CL328" i="1"/>
  <c r="CP328" i="1"/>
  <c r="CT328" i="1"/>
  <c r="CX328" i="1"/>
  <c r="CH329" i="1"/>
  <c r="CL329" i="1"/>
  <c r="CP329" i="1"/>
  <c r="CT329" i="1"/>
  <c r="CX329" i="1"/>
  <c r="CH330" i="1"/>
  <c r="CL330" i="1"/>
  <c r="CP330" i="1"/>
  <c r="CT330" i="1"/>
  <c r="CX330" i="1"/>
  <c r="CH331" i="1"/>
  <c r="CL331" i="1"/>
  <c r="CP331" i="1"/>
  <c r="CT331" i="1"/>
  <c r="CX331" i="1"/>
  <c r="CH332" i="1"/>
  <c r="CL332" i="1"/>
  <c r="CP332" i="1"/>
  <c r="CT332" i="1"/>
  <c r="CX332" i="1"/>
  <c r="CH333" i="1"/>
  <c r="CL333" i="1"/>
  <c r="CP333" i="1"/>
  <c r="CT333" i="1"/>
  <c r="CX333" i="1"/>
  <c r="CH334" i="1"/>
  <c r="CL334" i="1"/>
  <c r="CP334" i="1"/>
  <c r="CT334" i="1"/>
  <c r="CX334" i="1"/>
  <c r="CH335" i="1"/>
  <c r="CL335" i="1"/>
  <c r="CP335" i="1"/>
  <c r="CT335" i="1"/>
  <c r="CX335" i="1"/>
  <c r="CH336" i="1"/>
  <c r="CL336" i="1"/>
  <c r="CP336" i="1"/>
  <c r="CT336" i="1"/>
  <c r="CX336" i="1"/>
  <c r="CH337" i="1"/>
  <c r="CL337" i="1"/>
  <c r="CP337" i="1"/>
  <c r="CT337" i="1"/>
  <c r="CX337" i="1"/>
  <c r="CH338" i="1"/>
  <c r="CL338" i="1"/>
  <c r="CP338" i="1"/>
  <c r="CT338" i="1"/>
  <c r="CX338" i="1"/>
  <c r="CH339" i="1"/>
  <c r="CL339" i="1"/>
  <c r="CP339" i="1"/>
  <c r="CT339" i="1"/>
  <c r="CX339" i="1"/>
  <c r="CH340" i="1"/>
  <c r="CL340" i="1"/>
  <c r="CP340" i="1"/>
  <c r="CT340" i="1"/>
  <c r="CX340" i="1"/>
  <c r="CH341" i="1"/>
  <c r="CL341" i="1"/>
  <c r="CP341" i="1"/>
  <c r="CT341" i="1"/>
  <c r="CX341" i="1"/>
  <c r="CH342" i="1"/>
  <c r="CL342" i="1"/>
  <c r="CP342" i="1"/>
  <c r="CT342" i="1"/>
  <c r="CX342" i="1"/>
  <c r="CH343" i="1"/>
  <c r="CL343" i="1"/>
  <c r="CP343" i="1"/>
  <c r="CT343" i="1"/>
  <c r="CX343" i="1"/>
  <c r="CH344" i="1"/>
  <c r="BS161" i="1"/>
  <c r="BS289" i="1"/>
  <c r="BT359" i="1"/>
  <c r="BS39" i="1"/>
  <c r="BT72" i="1"/>
  <c r="BS102" i="1"/>
  <c r="BT143" i="1"/>
  <c r="BT198" i="1"/>
  <c r="BT256" i="1"/>
  <c r="BR152" i="1"/>
  <c r="BU152" i="1" s="1"/>
  <c r="BR168" i="1"/>
  <c r="BU168" i="1" s="1"/>
  <c r="BR184" i="1"/>
  <c r="BU184" i="1" s="1"/>
  <c r="BR200" i="1"/>
  <c r="BR216" i="1"/>
  <c r="BU216" i="1" s="1"/>
  <c r="BR232" i="1"/>
  <c r="BU232" i="1" s="1"/>
  <c r="BR248" i="1"/>
  <c r="BU248" i="1" s="1"/>
  <c r="BR264" i="1"/>
  <c r="BU264" i="1" s="1"/>
  <c r="BR280" i="1"/>
  <c r="BU280" i="1" s="1"/>
  <c r="BR296" i="1"/>
  <c r="BU296" i="1" s="1"/>
  <c r="BR309" i="1"/>
  <c r="BU309" i="1" s="1"/>
  <c r="BR319" i="1"/>
  <c r="BU319" i="1" s="1"/>
  <c r="BR333" i="1"/>
  <c r="BR348" i="1"/>
  <c r="BU348" i="1" s="1"/>
  <c r="BR362" i="1"/>
  <c r="BU362" i="1" s="1"/>
  <c r="CK8" i="1"/>
  <c r="CV8" i="1"/>
  <c r="CK9" i="1"/>
  <c r="CS10" i="1"/>
  <c r="CL11" i="1"/>
  <c r="CT12" i="1"/>
  <c r="CJ13" i="1"/>
  <c r="CW13" i="1"/>
  <c r="CP14" i="1"/>
  <c r="CR15" i="1"/>
  <c r="CJ16" i="1"/>
  <c r="CX16" i="1"/>
  <c r="CR17" i="1"/>
  <c r="CL18" i="1"/>
  <c r="CS19" i="1"/>
  <c r="CN20" i="1"/>
  <c r="CP21" i="1"/>
  <c r="CH22" i="1"/>
  <c r="CW22" i="1"/>
  <c r="CJ23" i="1"/>
  <c r="CX23" i="1"/>
  <c r="CP24" i="1"/>
  <c r="CK25" i="1"/>
  <c r="CS26" i="1"/>
  <c r="CL27" i="1"/>
  <c r="CT28" i="1"/>
  <c r="CJ29" i="1"/>
  <c r="CW29" i="1"/>
  <c r="CP30" i="1"/>
  <c r="CR31" i="1"/>
  <c r="CJ32" i="1"/>
  <c r="CX32" i="1"/>
  <c r="CR33" i="1"/>
  <c r="CL34" i="1"/>
  <c r="CS35" i="1"/>
  <c r="CN36" i="1"/>
  <c r="CP37" i="1"/>
  <c r="CH38" i="1"/>
  <c r="CW38" i="1"/>
  <c r="CJ39" i="1"/>
  <c r="CX39" i="1"/>
  <c r="CL40" i="1"/>
  <c r="CW40" i="1"/>
  <c r="CH41" i="1"/>
  <c r="CS41" i="1"/>
  <c r="CG42" i="1"/>
  <c r="CQ42" i="1"/>
  <c r="CM43" i="1"/>
  <c r="CX43" i="1"/>
  <c r="CL45" i="1"/>
  <c r="CW45" i="1"/>
  <c r="CH46" i="1"/>
  <c r="CS46" i="1"/>
  <c r="CG47" i="1"/>
  <c r="CQ47" i="1"/>
  <c r="CM48" i="1"/>
  <c r="CX48" i="1"/>
  <c r="CL49" i="1"/>
  <c r="CW49" i="1"/>
  <c r="CH50" i="1"/>
  <c r="CS50" i="1"/>
  <c r="CG51" i="1"/>
  <c r="CQ51" i="1"/>
  <c r="CM52" i="1"/>
  <c r="CX52" i="1"/>
  <c r="CL53" i="1"/>
  <c r="CV53" i="1"/>
  <c r="CJ54" i="1"/>
  <c r="CR54" i="1"/>
  <c r="CN55" i="1"/>
  <c r="CV55" i="1"/>
  <c r="CJ56" i="1"/>
  <c r="CR56" i="1"/>
  <c r="CN57" i="1"/>
  <c r="CV57" i="1"/>
  <c r="CJ58" i="1"/>
  <c r="CR58" i="1"/>
  <c r="CN59" i="1"/>
  <c r="CV59" i="1"/>
  <c r="CJ60" i="1"/>
  <c r="CR60" i="1"/>
  <c r="CN61" i="1"/>
  <c r="CV61" i="1"/>
  <c r="CJ62" i="1"/>
  <c r="CR62" i="1"/>
  <c r="CN63" i="1"/>
  <c r="CV63" i="1"/>
  <c r="CJ64" i="1"/>
  <c r="CR64" i="1"/>
  <c r="CN65" i="1"/>
  <c r="CV65" i="1"/>
  <c r="CJ66" i="1"/>
  <c r="CR66" i="1"/>
  <c r="CN67" i="1"/>
  <c r="CV67" i="1"/>
  <c r="CJ68" i="1"/>
  <c r="CR68" i="1"/>
  <c r="CN69" i="1"/>
  <c r="CV69" i="1"/>
  <c r="CJ70" i="1"/>
  <c r="CR70" i="1"/>
  <c r="CN71" i="1"/>
  <c r="CV71" i="1"/>
  <c r="CJ72" i="1"/>
  <c r="CR72" i="1"/>
  <c r="CN73" i="1"/>
  <c r="CV73" i="1"/>
  <c r="CJ74" i="1"/>
  <c r="CR74" i="1"/>
  <c r="CN75" i="1"/>
  <c r="CV75" i="1"/>
  <c r="CJ76" i="1"/>
  <c r="CR76" i="1"/>
  <c r="CN77" i="1"/>
  <c r="CV77" i="1"/>
  <c r="CJ78" i="1"/>
  <c r="CR78" i="1"/>
  <c r="CN79" i="1"/>
  <c r="CV79" i="1"/>
  <c r="CJ80" i="1"/>
  <c r="CR80" i="1"/>
  <c r="CN81" i="1"/>
  <c r="CV81" i="1"/>
  <c r="CJ82" i="1"/>
  <c r="CR82" i="1"/>
  <c r="CN83" i="1"/>
  <c r="CV83" i="1"/>
  <c r="CJ84" i="1"/>
  <c r="CR84" i="1"/>
  <c r="CN85" i="1"/>
  <c r="CV85" i="1"/>
  <c r="CJ86" i="1"/>
  <c r="CR86" i="1"/>
  <c r="CN87" i="1"/>
  <c r="CV87" i="1"/>
  <c r="CJ88" i="1"/>
  <c r="CR88" i="1"/>
  <c r="CN89" i="1"/>
  <c r="CV89" i="1"/>
  <c r="CJ90" i="1"/>
  <c r="CR90" i="1"/>
  <c r="CN91" i="1"/>
  <c r="CV91" i="1"/>
  <c r="CJ92" i="1"/>
  <c r="CR92" i="1"/>
  <c r="CN93" i="1"/>
  <c r="CV93" i="1"/>
  <c r="CJ94" i="1"/>
  <c r="CR94" i="1"/>
  <c r="CN95" i="1"/>
  <c r="CV95" i="1"/>
  <c r="CJ96" i="1"/>
  <c r="CR96" i="1"/>
  <c r="CN97" i="1"/>
  <c r="CV97" i="1"/>
  <c r="CJ98" i="1"/>
  <c r="CR98" i="1"/>
  <c r="CN99" i="1"/>
  <c r="CV99" i="1"/>
  <c r="CJ100" i="1"/>
  <c r="CR100" i="1"/>
  <c r="CN101" i="1"/>
  <c r="CV101" i="1"/>
  <c r="CJ102" i="1"/>
  <c r="CR102" i="1"/>
  <c r="CN103" i="1"/>
  <c r="CV103" i="1"/>
  <c r="CJ104" i="1"/>
  <c r="CR104" i="1"/>
  <c r="CN105" i="1"/>
  <c r="CV105" i="1"/>
  <c r="CJ106" i="1"/>
  <c r="CR106" i="1"/>
  <c r="CN107" i="1"/>
  <c r="CV107" i="1"/>
  <c r="CJ108" i="1"/>
  <c r="CR108" i="1"/>
  <c r="CN109" i="1"/>
  <c r="CV109" i="1"/>
  <c r="CJ110" i="1"/>
  <c r="CR110" i="1"/>
  <c r="CN111" i="1"/>
  <c r="CV111" i="1"/>
  <c r="CJ112" i="1"/>
  <c r="CR112" i="1"/>
  <c r="CN113" i="1"/>
  <c r="CV113" i="1"/>
  <c r="CJ114" i="1"/>
  <c r="CR114" i="1"/>
  <c r="CN115" i="1"/>
  <c r="CV115" i="1"/>
  <c r="CJ116" i="1"/>
  <c r="CR116" i="1"/>
  <c r="CN117" i="1"/>
  <c r="CV117" i="1"/>
  <c r="CJ118" i="1"/>
  <c r="CR118" i="1"/>
  <c r="CN119" i="1"/>
  <c r="CV119" i="1"/>
  <c r="CJ120" i="1"/>
  <c r="CR120" i="1"/>
  <c r="CN121" i="1"/>
  <c r="CV121" i="1"/>
  <c r="CJ122" i="1"/>
  <c r="CR122" i="1"/>
  <c r="CN123" i="1"/>
  <c r="CV123" i="1"/>
  <c r="CJ124" i="1"/>
  <c r="CR124" i="1"/>
  <c r="CN125" i="1"/>
  <c r="CV125" i="1"/>
  <c r="CJ126" i="1"/>
  <c r="CR126" i="1"/>
  <c r="CN127" i="1"/>
  <c r="CV127" i="1"/>
  <c r="CJ128" i="1"/>
  <c r="CR128" i="1"/>
  <c r="CN129" i="1"/>
  <c r="CV129" i="1"/>
  <c r="CJ130" i="1"/>
  <c r="CR130" i="1"/>
  <c r="CN131" i="1"/>
  <c r="CV131" i="1"/>
  <c r="CJ132" i="1"/>
  <c r="CR132" i="1"/>
  <c r="CN133" i="1"/>
  <c r="CV133" i="1"/>
  <c r="CJ134" i="1"/>
  <c r="CR134" i="1"/>
  <c r="CN135" i="1"/>
  <c r="CV135" i="1"/>
  <c r="CJ136" i="1"/>
  <c r="CR136" i="1"/>
  <c r="CN137" i="1"/>
  <c r="CV137" i="1"/>
  <c r="CJ138" i="1"/>
  <c r="CR138" i="1"/>
  <c r="CN139" i="1"/>
  <c r="CV139" i="1"/>
  <c r="CJ140" i="1"/>
  <c r="CR140" i="1"/>
  <c r="CN141" i="1"/>
  <c r="CV141" i="1"/>
  <c r="CJ142" i="1"/>
  <c r="CR142" i="1"/>
  <c r="CN143" i="1"/>
  <c r="CV143" i="1"/>
  <c r="CH144" i="1"/>
  <c r="CN144" i="1"/>
  <c r="CS144" i="1"/>
  <c r="CX144" i="1"/>
  <c r="CJ145" i="1"/>
  <c r="CO145" i="1"/>
  <c r="CT145" i="1"/>
  <c r="CK146" i="1"/>
  <c r="CP146" i="1"/>
  <c r="CV146" i="1"/>
  <c r="CG147" i="1"/>
  <c r="CL147" i="1"/>
  <c r="CR147" i="1"/>
  <c r="CW147" i="1"/>
  <c r="CH148" i="1"/>
  <c r="CN148" i="1"/>
  <c r="CS148" i="1"/>
  <c r="CX148" i="1"/>
  <c r="CJ149" i="1"/>
  <c r="CO149" i="1"/>
  <c r="CT149" i="1"/>
  <c r="CK150" i="1"/>
  <c r="CP150" i="1"/>
  <c r="CV150" i="1"/>
  <c r="CG151" i="1"/>
  <c r="CL151" i="1"/>
  <c r="CR151" i="1"/>
  <c r="CW151" i="1"/>
  <c r="CH152" i="1"/>
  <c r="CN152" i="1"/>
  <c r="CS152" i="1"/>
  <c r="CX152" i="1"/>
  <c r="CJ153" i="1"/>
  <c r="CO153" i="1"/>
  <c r="CT153" i="1"/>
  <c r="CK154" i="1"/>
  <c r="CP154" i="1"/>
  <c r="CV154" i="1"/>
  <c r="CG155" i="1"/>
  <c r="CL155" i="1"/>
  <c r="CR155" i="1"/>
  <c r="CW155" i="1"/>
  <c r="CH156" i="1"/>
  <c r="CN156" i="1"/>
  <c r="CS156" i="1"/>
  <c r="CX156" i="1"/>
  <c r="CJ157" i="1"/>
  <c r="CO157" i="1"/>
  <c r="CT157" i="1"/>
  <c r="CK158" i="1"/>
  <c r="CP158" i="1"/>
  <c r="CV158" i="1"/>
  <c r="CG159" i="1"/>
  <c r="CL159" i="1"/>
  <c r="CR159" i="1"/>
  <c r="CW159" i="1"/>
  <c r="CH160" i="1"/>
  <c r="CN160" i="1"/>
  <c r="CS160" i="1"/>
  <c r="CX160" i="1"/>
  <c r="CJ161" i="1"/>
  <c r="CO161" i="1"/>
  <c r="CT161" i="1"/>
  <c r="CK162" i="1"/>
  <c r="CP162" i="1"/>
  <c r="CV162" i="1"/>
  <c r="CG163" i="1"/>
  <c r="CL163" i="1"/>
  <c r="CR163" i="1"/>
  <c r="CW163" i="1"/>
  <c r="CH164" i="1"/>
  <c r="CN164" i="1"/>
  <c r="CS164" i="1"/>
  <c r="CX164" i="1"/>
  <c r="CJ165" i="1"/>
  <c r="CO165" i="1"/>
  <c r="CT165" i="1"/>
  <c r="CK166" i="1"/>
  <c r="CO166" i="1"/>
  <c r="CS166" i="1"/>
  <c r="CW166" i="1"/>
  <c r="CG167" i="1"/>
  <c r="CK167" i="1"/>
  <c r="CO167" i="1"/>
  <c r="CS167" i="1"/>
  <c r="CW167" i="1"/>
  <c r="CG168" i="1"/>
  <c r="CK168" i="1"/>
  <c r="CO168" i="1"/>
  <c r="CS168" i="1"/>
  <c r="CW168" i="1"/>
  <c r="CG169" i="1"/>
  <c r="CK169" i="1"/>
  <c r="CO169" i="1"/>
  <c r="CS169" i="1"/>
  <c r="CW169" i="1"/>
  <c r="CG170" i="1"/>
  <c r="CK170" i="1"/>
  <c r="CO170" i="1"/>
  <c r="CS170" i="1"/>
  <c r="CW170" i="1"/>
  <c r="CG171" i="1"/>
  <c r="CK171" i="1"/>
  <c r="CO171" i="1"/>
  <c r="CS171" i="1"/>
  <c r="CW171" i="1"/>
  <c r="CG172" i="1"/>
  <c r="CK172" i="1"/>
  <c r="CO172" i="1"/>
  <c r="CS172" i="1"/>
  <c r="CW172" i="1"/>
  <c r="CG173" i="1"/>
  <c r="CK173" i="1"/>
  <c r="CO173" i="1"/>
  <c r="CS173" i="1"/>
  <c r="CW173" i="1"/>
  <c r="CG174" i="1"/>
  <c r="CK174" i="1"/>
  <c r="CO174" i="1"/>
  <c r="CS174" i="1"/>
  <c r="CW174" i="1"/>
  <c r="CG175" i="1"/>
  <c r="CK175" i="1"/>
  <c r="CO175" i="1"/>
  <c r="CS175" i="1"/>
  <c r="CW175" i="1"/>
  <c r="CG176" i="1"/>
  <c r="CK176" i="1"/>
  <c r="CO176" i="1"/>
  <c r="CS176" i="1"/>
  <c r="CW176" i="1"/>
  <c r="CG177" i="1"/>
  <c r="CK177" i="1"/>
  <c r="CO177" i="1"/>
  <c r="CS177" i="1"/>
  <c r="CW177" i="1"/>
  <c r="CG178" i="1"/>
  <c r="CK178" i="1"/>
  <c r="CO178" i="1"/>
  <c r="CS178" i="1"/>
  <c r="CW178" i="1"/>
  <c r="CG179" i="1"/>
  <c r="CK179" i="1"/>
  <c r="CO179" i="1"/>
  <c r="CS179" i="1"/>
  <c r="CW179" i="1"/>
  <c r="CG180" i="1"/>
  <c r="CK180" i="1"/>
  <c r="CO180" i="1"/>
  <c r="CS180" i="1"/>
  <c r="CW180" i="1"/>
  <c r="CG181" i="1"/>
  <c r="CK181" i="1"/>
  <c r="CO181" i="1"/>
  <c r="CS181" i="1"/>
  <c r="CW181" i="1"/>
  <c r="CG182" i="1"/>
  <c r="CK182" i="1"/>
  <c r="CO182" i="1"/>
  <c r="CS182" i="1"/>
  <c r="CW182" i="1"/>
  <c r="CG183" i="1"/>
  <c r="CK183" i="1"/>
  <c r="CO183" i="1"/>
  <c r="CS183" i="1"/>
  <c r="CW183" i="1"/>
  <c r="CG184" i="1"/>
  <c r="CK184" i="1"/>
  <c r="CO184" i="1"/>
  <c r="CS184" i="1"/>
  <c r="CW184" i="1"/>
  <c r="CG185" i="1"/>
  <c r="CK185" i="1"/>
  <c r="CO185" i="1"/>
  <c r="CS185" i="1"/>
  <c r="CW185" i="1"/>
  <c r="CG186" i="1"/>
  <c r="CK186" i="1"/>
  <c r="CO186" i="1"/>
  <c r="CS186" i="1"/>
  <c r="CW186" i="1"/>
  <c r="CG187" i="1"/>
  <c r="CK187" i="1"/>
  <c r="CO187" i="1"/>
  <c r="CS187" i="1"/>
  <c r="CW187" i="1"/>
  <c r="CG188" i="1"/>
  <c r="CK188" i="1"/>
  <c r="CO188" i="1"/>
  <c r="CS188" i="1"/>
  <c r="CW188" i="1"/>
  <c r="CG189" i="1"/>
  <c r="CK189" i="1"/>
  <c r="CO189" i="1"/>
  <c r="CS189" i="1"/>
  <c r="CW189" i="1"/>
  <c r="CG190" i="1"/>
  <c r="CK190" i="1"/>
  <c r="CO190" i="1"/>
  <c r="CS190" i="1"/>
  <c r="CW190" i="1"/>
  <c r="CG191" i="1"/>
  <c r="CK191" i="1"/>
  <c r="CO191" i="1"/>
  <c r="CS191" i="1"/>
  <c r="CW191" i="1"/>
  <c r="CG192" i="1"/>
  <c r="CK192" i="1"/>
  <c r="CO192" i="1"/>
  <c r="CS192" i="1"/>
  <c r="CW192" i="1"/>
  <c r="CG193" i="1"/>
  <c r="CK193" i="1"/>
  <c r="CO193" i="1"/>
  <c r="CS193" i="1"/>
  <c r="CW193" i="1"/>
  <c r="CG194" i="1"/>
  <c r="CK194" i="1"/>
  <c r="CO194" i="1"/>
  <c r="CS194" i="1"/>
  <c r="CW194" i="1"/>
  <c r="CG195" i="1"/>
  <c r="CK195" i="1"/>
  <c r="CO195" i="1"/>
  <c r="CS195" i="1"/>
  <c r="CW195" i="1"/>
  <c r="CG196" i="1"/>
  <c r="CK196" i="1"/>
  <c r="CO196" i="1"/>
  <c r="CS196" i="1"/>
  <c r="CW196" i="1"/>
  <c r="CG197" i="1"/>
  <c r="CK197" i="1"/>
  <c r="CO197" i="1"/>
  <c r="CS197" i="1"/>
  <c r="CW197" i="1"/>
  <c r="CG198" i="1"/>
  <c r="CK198" i="1"/>
  <c r="CO198" i="1"/>
  <c r="CS198" i="1"/>
  <c r="CW198" i="1"/>
  <c r="CG199" i="1"/>
  <c r="CK199" i="1"/>
  <c r="CO199" i="1"/>
  <c r="CS199" i="1"/>
  <c r="CW199" i="1"/>
  <c r="CG200" i="1"/>
  <c r="CK200" i="1"/>
  <c r="CO200" i="1"/>
  <c r="CS200" i="1"/>
  <c r="CW200" i="1"/>
  <c r="CG201" i="1"/>
  <c r="CK201" i="1"/>
  <c r="CO201" i="1"/>
  <c r="CS201" i="1"/>
  <c r="CW201" i="1"/>
  <c r="CG202" i="1"/>
  <c r="CK202" i="1"/>
  <c r="CO202" i="1"/>
  <c r="CS202" i="1"/>
  <c r="CW202" i="1"/>
  <c r="CG203" i="1"/>
  <c r="CK203" i="1"/>
  <c r="CO203" i="1"/>
  <c r="CS203" i="1"/>
  <c r="CW203" i="1"/>
  <c r="CG204" i="1"/>
  <c r="CK204" i="1"/>
  <c r="CO204" i="1"/>
  <c r="CS204" i="1"/>
  <c r="CW204" i="1"/>
  <c r="CG205" i="1"/>
  <c r="CK205" i="1"/>
  <c r="CO205" i="1"/>
  <c r="CS205" i="1"/>
  <c r="CW205" i="1"/>
  <c r="CG206" i="1"/>
  <c r="CK206" i="1"/>
  <c r="CO206" i="1"/>
  <c r="CS206" i="1"/>
  <c r="CW206" i="1"/>
  <c r="CG207" i="1"/>
  <c r="CK207" i="1"/>
  <c r="CO207" i="1"/>
  <c r="CS207" i="1"/>
  <c r="CW207" i="1"/>
  <c r="CG208" i="1"/>
  <c r="CK208" i="1"/>
  <c r="CO208" i="1"/>
  <c r="CS208" i="1"/>
  <c r="CW208" i="1"/>
  <c r="CG209" i="1"/>
  <c r="CK209" i="1"/>
  <c r="CO209" i="1"/>
  <c r="CS209" i="1"/>
  <c r="CW209" i="1"/>
  <c r="CG210" i="1"/>
  <c r="CK210" i="1"/>
  <c r="CO210" i="1"/>
  <c r="CS210" i="1"/>
  <c r="CW210" i="1"/>
  <c r="CG211" i="1"/>
  <c r="CK211" i="1"/>
  <c r="CO211" i="1"/>
  <c r="CS211" i="1"/>
  <c r="CW211" i="1"/>
  <c r="CG212" i="1"/>
  <c r="CK212" i="1"/>
  <c r="CO212" i="1"/>
  <c r="CS212" i="1"/>
  <c r="CW212" i="1"/>
  <c r="CG213" i="1"/>
  <c r="CK213" i="1"/>
  <c r="CO213" i="1"/>
  <c r="CS213" i="1"/>
  <c r="CW213" i="1"/>
  <c r="CG214" i="1"/>
  <c r="CK214" i="1"/>
  <c r="CO214" i="1"/>
  <c r="CS214" i="1"/>
  <c r="CW214" i="1"/>
  <c r="CG215" i="1"/>
  <c r="CK215" i="1"/>
  <c r="CO215" i="1"/>
  <c r="CS215" i="1"/>
  <c r="CW215" i="1"/>
  <c r="CG216" i="1"/>
  <c r="CK216" i="1"/>
  <c r="CO216" i="1"/>
  <c r="CS216" i="1"/>
  <c r="CW216" i="1"/>
  <c r="CG217" i="1"/>
  <c r="CK217" i="1"/>
  <c r="CO217" i="1"/>
  <c r="CS217" i="1"/>
  <c r="CW217" i="1"/>
  <c r="CG218" i="1"/>
  <c r="CK218" i="1"/>
  <c r="CO218" i="1"/>
  <c r="CS218" i="1"/>
  <c r="CW218" i="1"/>
  <c r="CG219" i="1"/>
  <c r="CK219" i="1"/>
  <c r="CO219" i="1"/>
  <c r="CS219" i="1"/>
  <c r="CW219" i="1"/>
  <c r="CG220" i="1"/>
  <c r="CK220" i="1"/>
  <c r="CO220" i="1"/>
  <c r="CS220" i="1"/>
  <c r="CW220" i="1"/>
  <c r="CG221" i="1"/>
  <c r="CK221" i="1"/>
  <c r="CO221" i="1"/>
  <c r="CS221" i="1"/>
  <c r="CW221" i="1"/>
  <c r="CG222" i="1"/>
  <c r="CK222" i="1"/>
  <c r="CO222" i="1"/>
  <c r="CS222" i="1"/>
  <c r="CW222" i="1"/>
  <c r="CG223" i="1"/>
  <c r="CK223" i="1"/>
  <c r="CO223" i="1"/>
  <c r="CS223" i="1"/>
  <c r="CW223" i="1"/>
  <c r="CG224" i="1"/>
  <c r="CK224" i="1"/>
  <c r="CO224" i="1"/>
  <c r="CS224" i="1"/>
  <c r="CW224" i="1"/>
  <c r="CG225" i="1"/>
  <c r="CK225" i="1"/>
  <c r="CO225" i="1"/>
  <c r="CS225" i="1"/>
  <c r="CW225" i="1"/>
  <c r="CG226" i="1"/>
  <c r="CK226" i="1"/>
  <c r="CO226" i="1"/>
  <c r="CS226" i="1"/>
  <c r="CW226" i="1"/>
  <c r="CG227" i="1"/>
  <c r="CK227" i="1"/>
  <c r="CO227" i="1"/>
  <c r="CS227" i="1"/>
  <c r="CW227" i="1"/>
  <c r="CG228" i="1"/>
  <c r="CK228" i="1"/>
  <c r="CO228" i="1"/>
  <c r="CS228" i="1"/>
  <c r="CW228" i="1"/>
  <c r="CG229" i="1"/>
  <c r="CK229" i="1"/>
  <c r="CO229" i="1"/>
  <c r="CS229" i="1"/>
  <c r="CW229" i="1"/>
  <c r="CG230" i="1"/>
  <c r="CK230" i="1"/>
  <c r="CO230" i="1"/>
  <c r="CS230" i="1"/>
  <c r="CW230" i="1"/>
  <c r="CG231" i="1"/>
  <c r="CK231" i="1"/>
  <c r="CO231" i="1"/>
  <c r="CS231" i="1"/>
  <c r="CW231" i="1"/>
  <c r="CG232" i="1"/>
  <c r="CK232" i="1"/>
  <c r="CO232" i="1"/>
  <c r="CS232" i="1"/>
  <c r="CW232" i="1"/>
  <c r="CG233" i="1"/>
  <c r="CK233" i="1"/>
  <c r="CO233" i="1"/>
  <c r="CS233" i="1"/>
  <c r="CW233" i="1"/>
  <c r="CG234" i="1"/>
  <c r="CK234" i="1"/>
  <c r="CO234" i="1"/>
  <c r="CS234" i="1"/>
  <c r="CW234" i="1"/>
  <c r="CG235" i="1"/>
  <c r="CK235" i="1"/>
  <c r="CO235" i="1"/>
  <c r="CS235" i="1"/>
  <c r="CW235" i="1"/>
  <c r="CG236" i="1"/>
  <c r="CK236" i="1"/>
  <c r="CO236" i="1"/>
  <c r="CS236" i="1"/>
  <c r="CW236" i="1"/>
  <c r="CG237" i="1"/>
  <c r="CK237" i="1"/>
  <c r="CO237" i="1"/>
  <c r="CS237" i="1"/>
  <c r="CW237" i="1"/>
  <c r="CG238" i="1"/>
  <c r="CK238" i="1"/>
  <c r="CO238" i="1"/>
  <c r="CS238" i="1"/>
  <c r="CW238" i="1"/>
  <c r="CG239" i="1"/>
  <c r="CK239" i="1"/>
  <c r="CO239" i="1"/>
  <c r="CS239" i="1"/>
  <c r="CW239" i="1"/>
  <c r="CG240" i="1"/>
  <c r="CK240" i="1"/>
  <c r="CO240" i="1"/>
  <c r="CS240" i="1"/>
  <c r="CW240" i="1"/>
  <c r="CG241" i="1"/>
  <c r="CK241" i="1"/>
  <c r="CO241" i="1"/>
  <c r="CS241" i="1"/>
  <c r="CW241" i="1"/>
  <c r="CG242" i="1"/>
  <c r="CK242" i="1"/>
  <c r="CO242" i="1"/>
  <c r="CS242" i="1"/>
  <c r="CW242" i="1"/>
  <c r="CG243" i="1"/>
  <c r="CK243" i="1"/>
  <c r="CO243" i="1"/>
  <c r="CS243" i="1"/>
  <c r="CW243" i="1"/>
  <c r="CG244" i="1"/>
  <c r="CK244" i="1"/>
  <c r="CO244" i="1"/>
  <c r="CS244" i="1"/>
  <c r="CW244" i="1"/>
  <c r="CG245" i="1"/>
  <c r="CK245" i="1"/>
  <c r="CO245" i="1"/>
  <c r="CS245" i="1"/>
  <c r="CW245" i="1"/>
  <c r="CG246" i="1"/>
  <c r="CK246" i="1"/>
  <c r="CO246" i="1"/>
  <c r="CS246" i="1"/>
  <c r="CW246" i="1"/>
  <c r="CG247" i="1"/>
  <c r="CK247" i="1"/>
  <c r="CO247" i="1"/>
  <c r="CS247" i="1"/>
  <c r="CW247" i="1"/>
  <c r="CG248" i="1"/>
  <c r="CK248" i="1"/>
  <c r="CO248" i="1"/>
  <c r="CS248" i="1"/>
  <c r="CW248" i="1"/>
  <c r="CG249" i="1"/>
  <c r="CK249" i="1"/>
  <c r="CO249" i="1"/>
  <c r="CS249" i="1"/>
  <c r="CW249" i="1"/>
  <c r="CG250" i="1"/>
  <c r="CK250" i="1"/>
  <c r="CO250" i="1"/>
  <c r="CS250" i="1"/>
  <c r="CW250" i="1"/>
  <c r="CG251" i="1"/>
  <c r="CK251" i="1"/>
  <c r="CO251" i="1"/>
  <c r="CS251" i="1"/>
  <c r="CW251" i="1"/>
  <c r="CG252" i="1"/>
  <c r="CK252" i="1"/>
  <c r="CO252" i="1"/>
  <c r="CS252" i="1"/>
  <c r="CW252" i="1"/>
  <c r="CG253" i="1"/>
  <c r="CK253" i="1"/>
  <c r="CO253" i="1"/>
  <c r="CS253" i="1"/>
  <c r="CW253" i="1"/>
  <c r="CG254" i="1"/>
  <c r="CK254" i="1"/>
  <c r="CO254" i="1"/>
  <c r="CS254" i="1"/>
  <c r="CW254" i="1"/>
  <c r="CG255" i="1"/>
  <c r="CK255" i="1"/>
  <c r="CO255" i="1"/>
  <c r="CS255" i="1"/>
  <c r="CW255" i="1"/>
  <c r="CG256" i="1"/>
  <c r="CK256" i="1"/>
  <c r="CO256" i="1"/>
  <c r="CS256" i="1"/>
  <c r="CW256" i="1"/>
  <c r="CG257" i="1"/>
  <c r="CK257" i="1"/>
  <c r="CO257" i="1"/>
  <c r="CS257" i="1"/>
  <c r="CW257" i="1"/>
  <c r="CG258" i="1"/>
  <c r="CK258" i="1"/>
  <c r="CO258" i="1"/>
  <c r="CS258" i="1"/>
  <c r="CW258" i="1"/>
  <c r="CG259" i="1"/>
  <c r="CK259" i="1"/>
  <c r="CO259" i="1"/>
  <c r="CS259" i="1"/>
  <c r="CW259" i="1"/>
  <c r="CG260" i="1"/>
  <c r="CK260" i="1"/>
  <c r="CO260" i="1"/>
  <c r="CS260" i="1"/>
  <c r="CW260" i="1"/>
  <c r="CG261" i="1"/>
  <c r="CK261" i="1"/>
  <c r="CO261" i="1"/>
  <c r="CS261" i="1"/>
  <c r="CW261" i="1"/>
  <c r="CG262" i="1"/>
  <c r="CK262" i="1"/>
  <c r="CO262" i="1"/>
  <c r="CS262" i="1"/>
  <c r="CW262" i="1"/>
  <c r="CG263" i="1"/>
  <c r="CK263" i="1"/>
  <c r="CO263" i="1"/>
  <c r="CS263" i="1"/>
  <c r="CW263" i="1"/>
  <c r="CG264" i="1"/>
  <c r="CK264" i="1"/>
  <c r="CO264" i="1"/>
  <c r="CS264" i="1"/>
  <c r="CW264" i="1"/>
  <c r="CG265" i="1"/>
  <c r="CK265" i="1"/>
  <c r="CO265" i="1"/>
  <c r="CS265" i="1"/>
  <c r="CW265" i="1"/>
  <c r="CG266" i="1"/>
  <c r="CK266" i="1"/>
  <c r="CO266" i="1"/>
  <c r="CS266" i="1"/>
  <c r="CW266" i="1"/>
  <c r="CG267" i="1"/>
  <c r="CK267" i="1"/>
  <c r="CO267" i="1"/>
  <c r="CS267" i="1"/>
  <c r="CW267" i="1"/>
  <c r="CG268" i="1"/>
  <c r="CK268" i="1"/>
  <c r="CO268" i="1"/>
  <c r="CS268" i="1"/>
  <c r="CW268" i="1"/>
  <c r="CG269" i="1"/>
  <c r="CK269" i="1"/>
  <c r="CO269" i="1"/>
  <c r="CS269" i="1"/>
  <c r="CW269" i="1"/>
  <c r="CG270" i="1"/>
  <c r="CK270" i="1"/>
  <c r="CO270" i="1"/>
  <c r="CS270" i="1"/>
  <c r="CW270" i="1"/>
  <c r="CG271" i="1"/>
  <c r="CK271" i="1"/>
  <c r="CO271" i="1"/>
  <c r="CS271" i="1"/>
  <c r="CW271" i="1"/>
  <c r="CG272" i="1"/>
  <c r="CK272" i="1"/>
  <c r="CO272" i="1"/>
  <c r="CS272" i="1"/>
  <c r="CW272" i="1"/>
  <c r="CG273" i="1"/>
  <c r="CK273" i="1"/>
  <c r="CO273" i="1"/>
  <c r="CS273" i="1"/>
  <c r="CW273" i="1"/>
  <c r="CG274" i="1"/>
  <c r="CK274" i="1"/>
  <c r="CO274" i="1"/>
  <c r="CS274" i="1"/>
  <c r="CW274" i="1"/>
  <c r="CG275" i="1"/>
  <c r="CK275" i="1"/>
  <c r="CO275" i="1"/>
  <c r="CS275" i="1"/>
  <c r="CW275" i="1"/>
  <c r="CG276" i="1"/>
  <c r="CK276" i="1"/>
  <c r="CO276" i="1"/>
  <c r="CS276" i="1"/>
  <c r="CW276" i="1"/>
  <c r="CG277" i="1"/>
  <c r="CK277" i="1"/>
  <c r="CO277" i="1"/>
  <c r="CS277" i="1"/>
  <c r="CW277" i="1"/>
  <c r="CG278" i="1"/>
  <c r="CK278" i="1"/>
  <c r="CO278" i="1"/>
  <c r="CS278" i="1"/>
  <c r="CW278" i="1"/>
  <c r="CG279" i="1"/>
  <c r="CK279" i="1"/>
  <c r="CO279" i="1"/>
  <c r="CS279" i="1"/>
  <c r="CW279" i="1"/>
  <c r="CG280" i="1"/>
  <c r="CK280" i="1"/>
  <c r="CO280" i="1"/>
  <c r="CS280" i="1"/>
  <c r="CW280" i="1"/>
  <c r="CG281" i="1"/>
  <c r="CK281" i="1"/>
  <c r="CO281" i="1"/>
  <c r="CS281" i="1"/>
  <c r="CW281" i="1"/>
  <c r="CG282" i="1"/>
  <c r="CK282" i="1"/>
  <c r="CO282" i="1"/>
  <c r="CS282" i="1"/>
  <c r="CW282" i="1"/>
  <c r="CG283" i="1"/>
  <c r="CK283" i="1"/>
  <c r="CO283" i="1"/>
  <c r="CS283" i="1"/>
  <c r="CW283" i="1"/>
  <c r="CG284" i="1"/>
  <c r="CK284" i="1"/>
  <c r="CO284" i="1"/>
  <c r="CS284" i="1"/>
  <c r="CW284" i="1"/>
  <c r="CG285" i="1"/>
  <c r="CK285" i="1"/>
  <c r="CO285" i="1"/>
  <c r="CS285" i="1"/>
  <c r="CW285" i="1"/>
  <c r="CG286" i="1"/>
  <c r="CK286" i="1"/>
  <c r="CO286" i="1"/>
  <c r="CS286" i="1"/>
  <c r="CW286" i="1"/>
  <c r="CG287" i="1"/>
  <c r="CK287" i="1"/>
  <c r="CO287" i="1"/>
  <c r="CS287" i="1"/>
  <c r="CW287" i="1"/>
  <c r="CG288" i="1"/>
  <c r="CK288" i="1"/>
  <c r="CO288" i="1"/>
  <c r="CS288" i="1"/>
  <c r="CW288" i="1"/>
  <c r="CG289" i="1"/>
  <c r="CK289" i="1"/>
  <c r="CO289" i="1"/>
  <c r="CS289" i="1"/>
  <c r="CW289" i="1"/>
  <c r="CG290" i="1"/>
  <c r="CK290" i="1"/>
  <c r="CO290" i="1"/>
  <c r="CS290" i="1"/>
  <c r="CW290" i="1"/>
  <c r="CG291" i="1"/>
  <c r="CK291" i="1"/>
  <c r="CO291" i="1"/>
  <c r="CS291" i="1"/>
  <c r="CW291" i="1"/>
  <c r="CG292" i="1"/>
  <c r="CK292" i="1"/>
  <c r="CO292" i="1"/>
  <c r="CS292" i="1"/>
  <c r="CW292" i="1"/>
  <c r="CG293" i="1"/>
  <c r="CK293" i="1"/>
  <c r="CO293" i="1"/>
  <c r="CS293" i="1"/>
  <c r="CW293" i="1"/>
  <c r="CG294" i="1"/>
  <c r="CK294" i="1"/>
  <c r="CO294" i="1"/>
  <c r="CS294" i="1"/>
  <c r="CW294" i="1"/>
  <c r="CG295" i="1"/>
  <c r="CK295" i="1"/>
  <c r="CO295" i="1"/>
  <c r="CS295" i="1"/>
  <c r="CW295" i="1"/>
  <c r="CG296" i="1"/>
  <c r="CK296" i="1"/>
  <c r="CO296" i="1"/>
  <c r="CS296" i="1"/>
  <c r="CW296" i="1"/>
  <c r="CG297" i="1"/>
  <c r="CK297" i="1"/>
  <c r="CO297" i="1"/>
  <c r="CS297" i="1"/>
  <c r="CW297" i="1"/>
  <c r="CG298" i="1"/>
  <c r="CK298" i="1"/>
  <c r="CO298" i="1"/>
  <c r="CS298" i="1"/>
  <c r="CW298" i="1"/>
  <c r="CG299" i="1"/>
  <c r="CK299" i="1"/>
  <c r="CO299" i="1"/>
  <c r="CS299" i="1"/>
  <c r="CW299" i="1"/>
  <c r="CG300" i="1"/>
  <c r="CK300" i="1"/>
  <c r="CO300" i="1"/>
  <c r="CS300" i="1"/>
  <c r="CW300" i="1"/>
  <c r="CG301" i="1"/>
  <c r="CK301" i="1"/>
  <c r="CO301" i="1"/>
  <c r="CS301" i="1"/>
  <c r="CW301" i="1"/>
  <c r="CG302" i="1"/>
  <c r="CK302" i="1"/>
  <c r="CO302" i="1"/>
  <c r="CS302" i="1"/>
  <c r="CW302" i="1"/>
  <c r="CG303" i="1"/>
  <c r="CK303" i="1"/>
  <c r="CO303" i="1"/>
  <c r="CS303" i="1"/>
  <c r="CW303" i="1"/>
  <c r="CG304" i="1"/>
  <c r="CK304" i="1"/>
  <c r="CO304" i="1"/>
  <c r="CS304" i="1"/>
  <c r="CW304" i="1"/>
  <c r="CG305" i="1"/>
  <c r="CK305" i="1"/>
  <c r="CO305" i="1"/>
  <c r="CS305" i="1"/>
  <c r="CW305" i="1"/>
  <c r="CG306" i="1"/>
  <c r="CK306" i="1"/>
  <c r="CO306" i="1"/>
  <c r="CS306" i="1"/>
  <c r="CW306" i="1"/>
  <c r="CG307" i="1"/>
  <c r="CK307" i="1"/>
  <c r="CO307" i="1"/>
  <c r="CS307" i="1"/>
  <c r="CW307" i="1"/>
  <c r="CG308" i="1"/>
  <c r="CK308" i="1"/>
  <c r="CO308" i="1"/>
  <c r="CS308" i="1"/>
  <c r="CW308" i="1"/>
  <c r="CG309" i="1"/>
  <c r="CK309" i="1"/>
  <c r="CO309" i="1"/>
  <c r="CS309" i="1"/>
  <c r="CW309" i="1"/>
  <c r="CG310" i="1"/>
  <c r="CK310" i="1"/>
  <c r="CO310" i="1"/>
  <c r="CS310" i="1"/>
  <c r="CW310" i="1"/>
  <c r="CG311" i="1"/>
  <c r="CK311" i="1"/>
  <c r="CO311" i="1"/>
  <c r="CS311" i="1"/>
  <c r="CW311" i="1"/>
  <c r="CG312" i="1"/>
  <c r="CK312" i="1"/>
  <c r="CO312" i="1"/>
  <c r="CS312" i="1"/>
  <c r="CW312" i="1"/>
  <c r="CG313" i="1"/>
  <c r="CK313" i="1"/>
  <c r="CO313" i="1"/>
  <c r="CS313" i="1"/>
  <c r="CW313" i="1"/>
  <c r="CG314" i="1"/>
  <c r="CK314" i="1"/>
  <c r="CO314" i="1"/>
  <c r="CS314" i="1"/>
  <c r="CW314" i="1"/>
  <c r="CG315" i="1"/>
  <c r="CK315" i="1"/>
  <c r="CO315" i="1"/>
  <c r="CS315" i="1"/>
  <c r="CW315" i="1"/>
  <c r="CG316" i="1"/>
  <c r="CK316" i="1"/>
  <c r="CO316" i="1"/>
  <c r="CS316" i="1"/>
  <c r="CW316" i="1"/>
  <c r="CG317" i="1"/>
  <c r="CK317" i="1"/>
  <c r="CO317" i="1"/>
  <c r="CS317" i="1"/>
  <c r="CW317" i="1"/>
  <c r="CG318" i="1"/>
  <c r="CK318" i="1"/>
  <c r="CO318" i="1"/>
  <c r="CS318" i="1"/>
  <c r="CW318" i="1"/>
  <c r="CG319" i="1"/>
  <c r="CK319" i="1"/>
  <c r="CO319" i="1"/>
  <c r="CS319" i="1"/>
  <c r="CW319" i="1"/>
  <c r="CG320" i="1"/>
  <c r="CK320" i="1"/>
  <c r="CO320" i="1"/>
  <c r="CS320" i="1"/>
  <c r="CW320" i="1"/>
  <c r="CG321" i="1"/>
  <c r="CK321" i="1"/>
  <c r="CO321" i="1"/>
  <c r="CS321" i="1"/>
  <c r="CW321" i="1"/>
  <c r="CG322" i="1"/>
  <c r="CK322" i="1"/>
  <c r="CO322" i="1"/>
  <c r="CS322" i="1"/>
  <c r="CW322" i="1"/>
  <c r="CG323" i="1"/>
  <c r="CK323" i="1"/>
  <c r="CO323" i="1"/>
  <c r="CS323" i="1"/>
  <c r="CW323" i="1"/>
  <c r="CG324" i="1"/>
  <c r="CK324" i="1"/>
  <c r="CO324" i="1"/>
  <c r="CS324" i="1"/>
  <c r="CW324" i="1"/>
  <c r="CG325" i="1"/>
  <c r="CK325" i="1"/>
  <c r="CO325" i="1"/>
  <c r="CS325" i="1"/>
  <c r="CW325" i="1"/>
  <c r="CG326" i="1"/>
  <c r="CK326" i="1"/>
  <c r="CO326" i="1"/>
  <c r="CS326" i="1"/>
  <c r="CW326" i="1"/>
  <c r="CG327" i="1"/>
  <c r="CK327" i="1"/>
  <c r="CO327" i="1"/>
  <c r="CS327" i="1"/>
  <c r="CW327" i="1"/>
  <c r="CG328" i="1"/>
  <c r="CK328" i="1"/>
  <c r="CO328" i="1"/>
  <c r="CS328" i="1"/>
  <c r="CW328" i="1"/>
  <c r="CG329" i="1"/>
  <c r="CK329" i="1"/>
  <c r="CO329" i="1"/>
  <c r="CS329" i="1"/>
  <c r="CW329" i="1"/>
  <c r="CG330" i="1"/>
  <c r="CK330" i="1"/>
  <c r="CO330" i="1"/>
  <c r="CS330" i="1"/>
  <c r="CW330" i="1"/>
  <c r="CG331" i="1"/>
  <c r="CK331" i="1"/>
  <c r="CO331" i="1"/>
  <c r="CS331" i="1"/>
  <c r="CW331" i="1"/>
  <c r="CG332" i="1"/>
  <c r="CK332" i="1"/>
  <c r="CO332" i="1"/>
  <c r="CS332" i="1"/>
  <c r="CW332" i="1"/>
  <c r="CG333" i="1"/>
  <c r="CK333" i="1"/>
  <c r="CO333" i="1"/>
  <c r="CS333" i="1"/>
  <c r="CW333" i="1"/>
  <c r="CG334" i="1"/>
  <c r="CK334" i="1"/>
  <c r="CO334" i="1"/>
  <c r="CS334" i="1"/>
  <c r="CW334" i="1"/>
  <c r="CG335" i="1"/>
  <c r="CK335" i="1"/>
  <c r="CO335" i="1"/>
  <c r="CS335" i="1"/>
  <c r="CW335" i="1"/>
  <c r="CG336" i="1"/>
  <c r="CK336" i="1"/>
  <c r="CO336" i="1"/>
  <c r="CS336" i="1"/>
  <c r="CW336" i="1"/>
  <c r="CG337" i="1"/>
  <c r="CK337" i="1"/>
  <c r="CO337" i="1"/>
  <c r="CS337" i="1"/>
  <c r="CW337" i="1"/>
  <c r="CG338" i="1"/>
  <c r="CK338" i="1"/>
  <c r="CO338" i="1"/>
  <c r="CS338" i="1"/>
  <c r="CW338" i="1"/>
  <c r="CG339" i="1"/>
  <c r="CK339" i="1"/>
  <c r="CO339" i="1"/>
  <c r="CS339" i="1"/>
  <c r="CW339" i="1"/>
  <c r="CG340" i="1"/>
  <c r="CK340" i="1"/>
  <c r="CO340" i="1"/>
  <c r="CS340" i="1"/>
  <c r="CW340" i="1"/>
  <c r="CG341" i="1"/>
  <c r="CK341" i="1"/>
  <c r="CO341" i="1"/>
  <c r="CS341" i="1"/>
  <c r="CW341" i="1"/>
  <c r="CG342" i="1"/>
  <c r="CK342" i="1"/>
  <c r="CO342" i="1"/>
  <c r="CS342" i="1"/>
  <c r="CW342" i="1"/>
  <c r="CG343" i="1"/>
  <c r="CK343" i="1"/>
  <c r="CO343" i="1"/>
  <c r="CS343" i="1"/>
  <c r="CW343" i="1"/>
  <c r="CG344" i="1"/>
  <c r="CK344" i="1"/>
  <c r="CO344" i="1"/>
  <c r="CS344" i="1"/>
  <c r="CW344" i="1"/>
  <c r="CG345" i="1"/>
  <c r="CK345" i="1"/>
  <c r="CO345" i="1"/>
  <c r="CS345" i="1"/>
  <c r="CW345" i="1"/>
  <c r="CG346" i="1"/>
  <c r="CK346" i="1"/>
  <c r="CO346" i="1"/>
  <c r="CS346" i="1"/>
  <c r="CW346" i="1"/>
  <c r="CG347" i="1"/>
  <c r="CK347" i="1"/>
  <c r="CO347" i="1"/>
  <c r="CS347" i="1"/>
  <c r="CW347" i="1"/>
  <c r="CG348" i="1"/>
  <c r="CK348" i="1"/>
  <c r="CO348" i="1"/>
  <c r="CS348" i="1"/>
  <c r="CW348" i="1"/>
  <c r="CG349" i="1"/>
  <c r="CK349" i="1"/>
  <c r="CO349" i="1"/>
  <c r="CS349" i="1"/>
  <c r="CW349" i="1"/>
  <c r="CG350" i="1"/>
  <c r="CK350" i="1"/>
  <c r="CO350" i="1"/>
  <c r="CS350" i="1"/>
  <c r="CW350" i="1"/>
  <c r="CG351" i="1"/>
  <c r="CK351" i="1"/>
  <c r="CO351" i="1"/>
  <c r="CS351" i="1"/>
  <c r="CW351" i="1"/>
  <c r="CG352" i="1"/>
  <c r="CK352" i="1"/>
  <c r="CO352" i="1"/>
  <c r="CS352" i="1"/>
  <c r="CW352" i="1"/>
  <c r="CG353" i="1"/>
  <c r="CK353" i="1"/>
  <c r="CO353" i="1"/>
  <c r="CS353" i="1"/>
  <c r="CW353" i="1"/>
  <c r="CG354" i="1"/>
  <c r="CK354" i="1"/>
  <c r="CO354" i="1"/>
  <c r="CS354" i="1"/>
  <c r="CW354" i="1"/>
  <c r="CG355" i="1"/>
  <c r="CK355" i="1"/>
  <c r="CO355" i="1"/>
  <c r="CS355" i="1"/>
  <c r="CW355" i="1"/>
  <c r="CG356" i="1"/>
  <c r="CK356" i="1"/>
  <c r="CO356" i="1"/>
  <c r="CS356" i="1"/>
  <c r="CW356" i="1"/>
  <c r="CG357" i="1"/>
  <c r="CK357" i="1"/>
  <c r="CO357" i="1"/>
  <c r="CS357" i="1"/>
  <c r="CW357" i="1"/>
  <c r="CG358" i="1"/>
  <c r="CK358" i="1"/>
  <c r="CO358" i="1"/>
  <c r="CS358" i="1"/>
  <c r="CW358" i="1"/>
  <c r="CG359" i="1"/>
  <c r="CK359" i="1"/>
  <c r="CO359" i="1"/>
  <c r="CS359" i="1"/>
  <c r="CW359" i="1"/>
  <c r="CG360" i="1"/>
  <c r="CK360" i="1"/>
  <c r="CO360" i="1"/>
  <c r="CS360" i="1"/>
  <c r="CW360" i="1"/>
  <c r="CG361" i="1"/>
  <c r="CK361" i="1"/>
  <c r="CO361" i="1"/>
  <c r="CS361" i="1"/>
  <c r="CW361" i="1"/>
  <c r="CG362" i="1"/>
  <c r="CK362" i="1"/>
  <c r="CO362" i="1"/>
  <c r="CS362" i="1"/>
  <c r="CW362" i="1"/>
  <c r="CG363" i="1"/>
  <c r="CK363" i="1"/>
  <c r="CO363" i="1"/>
  <c r="CS363" i="1"/>
  <c r="BS199" i="1"/>
  <c r="BS26" i="1"/>
  <c r="BS93" i="1"/>
  <c r="BT182" i="1"/>
  <c r="BR345" i="1"/>
  <c r="BR359" i="1"/>
  <c r="CT9" i="1"/>
  <c r="CG13" i="1"/>
  <c r="CH14" i="1"/>
  <c r="CK17" i="1"/>
  <c r="CS18" i="1"/>
  <c r="CN19" i="1"/>
  <c r="CV20" i="1"/>
  <c r="CW21" i="1"/>
  <c r="CL26" i="1"/>
  <c r="CS27" i="1"/>
  <c r="CO28" i="1"/>
  <c r="CV29" i="1"/>
  <c r="CW30" i="1"/>
  <c r="CO31" i="1"/>
  <c r="CS32" i="1"/>
  <c r="CH36" i="1"/>
  <c r="CJ37" i="1"/>
  <c r="CP38" i="1"/>
  <c r="CR39" i="1"/>
  <c r="CH40" i="1"/>
  <c r="CG41" i="1"/>
  <c r="CX42" i="1"/>
  <c r="CS43" i="1"/>
  <c r="CH45" i="1"/>
  <c r="CG46" i="1"/>
  <c r="CX47" i="1"/>
  <c r="CS48" i="1"/>
  <c r="CH49" i="1"/>
  <c r="CG50" i="1"/>
  <c r="CX51" i="1"/>
  <c r="CS52" i="1"/>
  <c r="CH53" i="1"/>
  <c r="CG54" i="1"/>
  <c r="CW54" i="1"/>
  <c r="CR55" i="1"/>
  <c r="CN56" i="1"/>
  <c r="CS57" i="1"/>
  <c r="CO58" i="1"/>
  <c r="CJ59" i="1"/>
  <c r="CV60" i="1"/>
  <c r="CK61" i="1"/>
  <c r="CG62" i="1"/>
  <c r="CW62" i="1"/>
  <c r="CR63" i="1"/>
  <c r="CN64" i="1"/>
  <c r="CS65" i="1"/>
  <c r="CO66" i="1"/>
  <c r="CJ67" i="1"/>
  <c r="CV68" i="1"/>
  <c r="CK69" i="1"/>
  <c r="CG70" i="1"/>
  <c r="CW70" i="1"/>
  <c r="CR71" i="1"/>
  <c r="CN72" i="1"/>
  <c r="CS73" i="1"/>
  <c r="CO74" i="1"/>
  <c r="CJ75" i="1"/>
  <c r="CV76" i="1"/>
  <c r="CK77" i="1"/>
  <c r="CG78" i="1"/>
  <c r="CW78" i="1"/>
  <c r="CR79" i="1"/>
  <c r="CN80" i="1"/>
  <c r="CS81" i="1"/>
  <c r="CO82" i="1"/>
  <c r="CJ83" i="1"/>
  <c r="CV84" i="1"/>
  <c r="CK85" i="1"/>
  <c r="CG86" i="1"/>
  <c r="CW86" i="1"/>
  <c r="CR87" i="1"/>
  <c r="CN88" i="1"/>
  <c r="CS89" i="1"/>
  <c r="CO90" i="1"/>
  <c r="CJ91" i="1"/>
  <c r="CV92" i="1"/>
  <c r="CK93" i="1"/>
  <c r="CG94" i="1"/>
  <c r="CW94" i="1"/>
  <c r="CR95" i="1"/>
  <c r="CN96" i="1"/>
  <c r="CS97" i="1"/>
  <c r="CO98" i="1"/>
  <c r="CJ99" i="1"/>
  <c r="CV100" i="1"/>
  <c r="CK101" i="1"/>
  <c r="CG102" i="1"/>
  <c r="CW102" i="1"/>
  <c r="CR103" i="1"/>
  <c r="CN104" i="1"/>
  <c r="CS105" i="1"/>
  <c r="CO106" i="1"/>
  <c r="CJ107" i="1"/>
  <c r="CV108" i="1"/>
  <c r="CK109" i="1"/>
  <c r="CG110" i="1"/>
  <c r="CW110" i="1"/>
  <c r="CR111" i="1"/>
  <c r="CN112" i="1"/>
  <c r="CS113" i="1"/>
  <c r="CO114" i="1"/>
  <c r="CJ115" i="1"/>
  <c r="CV116" i="1"/>
  <c r="CK117" i="1"/>
  <c r="CG118" i="1"/>
  <c r="CW118" i="1"/>
  <c r="CR119" i="1"/>
  <c r="CN120" i="1"/>
  <c r="CS121" i="1"/>
  <c r="CO122" i="1"/>
  <c r="CJ123" i="1"/>
  <c r="CV124" i="1"/>
  <c r="CK125" i="1"/>
  <c r="CG126" i="1"/>
  <c r="CW126" i="1"/>
  <c r="CR127" i="1"/>
  <c r="CN128" i="1"/>
  <c r="CS129" i="1"/>
  <c r="CO130" i="1"/>
  <c r="CJ131" i="1"/>
  <c r="CV132" i="1"/>
  <c r="CK133" i="1"/>
  <c r="CG134" i="1"/>
  <c r="CW134" i="1"/>
  <c r="CR135" i="1"/>
  <c r="CN136" i="1"/>
  <c r="CS137" i="1"/>
  <c r="CO138" i="1"/>
  <c r="CJ139" i="1"/>
  <c r="CV140" i="1"/>
  <c r="CK141" i="1"/>
  <c r="CG142" i="1"/>
  <c r="CW142" i="1"/>
  <c r="CR143" i="1"/>
  <c r="CK144" i="1"/>
  <c r="CV144" i="1"/>
  <c r="CH145" i="1"/>
  <c r="CS145" i="1"/>
  <c r="CH146" i="1"/>
  <c r="CS146" i="1"/>
  <c r="CJ147" i="1"/>
  <c r="CT147" i="1"/>
  <c r="CK148" i="1"/>
  <c r="CV148" i="1"/>
  <c r="CH149" i="1"/>
  <c r="CS149" i="1"/>
  <c r="CH150" i="1"/>
  <c r="CS150" i="1"/>
  <c r="CJ151" i="1"/>
  <c r="CT151" i="1"/>
  <c r="CK152" i="1"/>
  <c r="CV152" i="1"/>
  <c r="CH153" i="1"/>
  <c r="CS153" i="1"/>
  <c r="CH154" i="1"/>
  <c r="CS154" i="1"/>
  <c r="CJ155" i="1"/>
  <c r="CT155" i="1"/>
  <c r="CK156" i="1"/>
  <c r="CV156" i="1"/>
  <c r="CH157" i="1"/>
  <c r="CS157" i="1"/>
  <c r="CH158" i="1"/>
  <c r="CS158" i="1"/>
  <c r="CJ159" i="1"/>
  <c r="CT159" i="1"/>
  <c r="CK160" i="1"/>
  <c r="CV160" i="1"/>
  <c r="CH161" i="1"/>
  <c r="CS161" i="1"/>
  <c r="CH162" i="1"/>
  <c r="CS162" i="1"/>
  <c r="CJ163" i="1"/>
  <c r="CT163" i="1"/>
  <c r="CK164" i="1"/>
  <c r="CV164" i="1"/>
  <c r="CH165" i="1"/>
  <c r="CS165" i="1"/>
  <c r="CH166" i="1"/>
  <c r="CQ166" i="1"/>
  <c r="CY166" i="1"/>
  <c r="CM167" i="1"/>
  <c r="CU167" i="1"/>
  <c r="CI168" i="1"/>
  <c r="CQ168" i="1"/>
  <c r="CY168" i="1"/>
  <c r="CM169" i="1"/>
  <c r="CU169" i="1"/>
  <c r="CI170" i="1"/>
  <c r="CQ170" i="1"/>
  <c r="CY170" i="1"/>
  <c r="CM171" i="1"/>
  <c r="CU171" i="1"/>
  <c r="CI172" i="1"/>
  <c r="CQ172" i="1"/>
  <c r="CY172" i="1"/>
  <c r="CM173" i="1"/>
  <c r="CU173" i="1"/>
  <c r="CI174" i="1"/>
  <c r="CQ174" i="1"/>
  <c r="CY174" i="1"/>
  <c r="CM175" i="1"/>
  <c r="CU175" i="1"/>
  <c r="CI176" i="1"/>
  <c r="CQ176" i="1"/>
  <c r="CY176" i="1"/>
  <c r="CM177" i="1"/>
  <c r="CU177" i="1"/>
  <c r="CI178" i="1"/>
  <c r="CQ178" i="1"/>
  <c r="CY178" i="1"/>
  <c r="CM179" i="1"/>
  <c r="CU179" i="1"/>
  <c r="CI180" i="1"/>
  <c r="CQ180" i="1"/>
  <c r="CY180" i="1"/>
  <c r="CM181" i="1"/>
  <c r="CU181" i="1"/>
  <c r="CI182" i="1"/>
  <c r="CQ182" i="1"/>
  <c r="CY182" i="1"/>
  <c r="CM183" i="1"/>
  <c r="CU183" i="1"/>
  <c r="CI184" i="1"/>
  <c r="CQ184" i="1"/>
  <c r="CY184" i="1"/>
  <c r="CM185" i="1"/>
  <c r="CU185" i="1"/>
  <c r="CI186" i="1"/>
  <c r="CQ186" i="1"/>
  <c r="CY186" i="1"/>
  <c r="CM187" i="1"/>
  <c r="CU187" i="1"/>
  <c r="CI188" i="1"/>
  <c r="CQ188" i="1"/>
  <c r="CY188" i="1"/>
  <c r="CM189" i="1"/>
  <c r="CU189" i="1"/>
  <c r="CI190" i="1"/>
  <c r="CQ190" i="1"/>
  <c r="CY190" i="1"/>
  <c r="CM191" i="1"/>
  <c r="CU191" i="1"/>
  <c r="CI192" i="1"/>
  <c r="CQ192" i="1"/>
  <c r="CY192" i="1"/>
  <c r="CM193" i="1"/>
  <c r="CU193" i="1"/>
  <c r="CI194" i="1"/>
  <c r="CQ194" i="1"/>
  <c r="CY194" i="1"/>
  <c r="CM195" i="1"/>
  <c r="CU195" i="1"/>
  <c r="CI196" i="1"/>
  <c r="CQ196" i="1"/>
  <c r="CY196" i="1"/>
  <c r="CM197" i="1"/>
  <c r="CU197" i="1"/>
  <c r="CI198" i="1"/>
  <c r="CQ198" i="1"/>
  <c r="CY198" i="1"/>
  <c r="CM199" i="1"/>
  <c r="CU199" i="1"/>
  <c r="CI200" i="1"/>
  <c r="CQ200" i="1"/>
  <c r="CY200" i="1"/>
  <c r="CM201" i="1"/>
  <c r="CU201" i="1"/>
  <c r="CI202" i="1"/>
  <c r="CQ202" i="1"/>
  <c r="CY202" i="1"/>
  <c r="CM203" i="1"/>
  <c r="CU203" i="1"/>
  <c r="CI204" i="1"/>
  <c r="CQ204" i="1"/>
  <c r="CY204" i="1"/>
  <c r="CM205" i="1"/>
  <c r="CU205" i="1"/>
  <c r="CI206" i="1"/>
  <c r="CQ206" i="1"/>
  <c r="CY206" i="1"/>
  <c r="CM207" i="1"/>
  <c r="CU207" i="1"/>
  <c r="CI208" i="1"/>
  <c r="CQ208" i="1"/>
  <c r="CY208" i="1"/>
  <c r="CM209" i="1"/>
  <c r="CU209" i="1"/>
  <c r="CI210" i="1"/>
  <c r="CQ210" i="1"/>
  <c r="CY210" i="1"/>
  <c r="CM211" i="1"/>
  <c r="CU211" i="1"/>
  <c r="CI212" i="1"/>
  <c r="CQ212" i="1"/>
  <c r="CY212" i="1"/>
  <c r="CM213" i="1"/>
  <c r="CU213" i="1"/>
  <c r="CI214" i="1"/>
  <c r="CQ214" i="1"/>
  <c r="CY214" i="1"/>
  <c r="CM215" i="1"/>
  <c r="CU215" i="1"/>
  <c r="CI216" i="1"/>
  <c r="CQ216" i="1"/>
  <c r="CY216" i="1"/>
  <c r="CM217" i="1"/>
  <c r="CU217" i="1"/>
  <c r="CI218" i="1"/>
  <c r="CQ218" i="1"/>
  <c r="CY218" i="1"/>
  <c r="CM219" i="1"/>
  <c r="CU219" i="1"/>
  <c r="CI220" i="1"/>
  <c r="CQ220" i="1"/>
  <c r="CY220" i="1"/>
  <c r="CM221" i="1"/>
  <c r="CU221" i="1"/>
  <c r="CI222" i="1"/>
  <c r="CQ222" i="1"/>
  <c r="CY222" i="1"/>
  <c r="CM223" i="1"/>
  <c r="CU223" i="1"/>
  <c r="CI224" i="1"/>
  <c r="CQ224" i="1"/>
  <c r="CY224" i="1"/>
  <c r="CM225" i="1"/>
  <c r="CU225" i="1"/>
  <c r="CI226" i="1"/>
  <c r="CQ226" i="1"/>
  <c r="CY226" i="1"/>
  <c r="CM227" i="1"/>
  <c r="CU227" i="1"/>
  <c r="CI228" i="1"/>
  <c r="CQ228" i="1"/>
  <c r="CY228" i="1"/>
  <c r="CM229" i="1"/>
  <c r="CU229" i="1"/>
  <c r="CI230" i="1"/>
  <c r="CQ230" i="1"/>
  <c r="CY230" i="1"/>
  <c r="CM231" i="1"/>
  <c r="CU231" i="1"/>
  <c r="CI232" i="1"/>
  <c r="CQ232" i="1"/>
  <c r="CY232" i="1"/>
  <c r="CM233" i="1"/>
  <c r="CU233" i="1"/>
  <c r="CI234" i="1"/>
  <c r="CQ234" i="1"/>
  <c r="CY234" i="1"/>
  <c r="CM235" i="1"/>
  <c r="CU235" i="1"/>
  <c r="CI236" i="1"/>
  <c r="CQ236" i="1"/>
  <c r="CY236" i="1"/>
  <c r="CM237" i="1"/>
  <c r="CU237" i="1"/>
  <c r="CI238" i="1"/>
  <c r="CQ238" i="1"/>
  <c r="CY238" i="1"/>
  <c r="CM239" i="1"/>
  <c r="CU239" i="1"/>
  <c r="CI240" i="1"/>
  <c r="CQ240" i="1"/>
  <c r="CY240" i="1"/>
  <c r="CM241" i="1"/>
  <c r="CU241" i="1"/>
  <c r="CI242" i="1"/>
  <c r="CQ242" i="1"/>
  <c r="CY242" i="1"/>
  <c r="CM243" i="1"/>
  <c r="CU243" i="1"/>
  <c r="CI244" i="1"/>
  <c r="CQ244" i="1"/>
  <c r="CY244" i="1"/>
  <c r="CM245" i="1"/>
  <c r="CU245" i="1"/>
  <c r="CI246" i="1"/>
  <c r="CQ246" i="1"/>
  <c r="CY246" i="1"/>
  <c r="CM247" i="1"/>
  <c r="CU247" i="1"/>
  <c r="CI248" i="1"/>
  <c r="CQ248" i="1"/>
  <c r="CY248" i="1"/>
  <c r="CM249" i="1"/>
  <c r="CU249" i="1"/>
  <c r="CI250" i="1"/>
  <c r="CQ250" i="1"/>
  <c r="CY250" i="1"/>
  <c r="CM251" i="1"/>
  <c r="CU251" i="1"/>
  <c r="CI252" i="1"/>
  <c r="CQ252" i="1"/>
  <c r="CY252" i="1"/>
  <c r="CM253" i="1"/>
  <c r="CU253" i="1"/>
  <c r="CI254" i="1"/>
  <c r="CQ254" i="1"/>
  <c r="CY254" i="1"/>
  <c r="CM255" i="1"/>
  <c r="CU255" i="1"/>
  <c r="CI256" i="1"/>
  <c r="CQ256" i="1"/>
  <c r="CY256" i="1"/>
  <c r="CM257" i="1"/>
  <c r="CU257" i="1"/>
  <c r="CI258" i="1"/>
  <c r="CQ258" i="1"/>
  <c r="CY258" i="1"/>
  <c r="CM259" i="1"/>
  <c r="CU259" i="1"/>
  <c r="CI260" i="1"/>
  <c r="CQ260" i="1"/>
  <c r="CY260" i="1"/>
  <c r="CM261" i="1"/>
  <c r="CU261" i="1"/>
  <c r="CI262" i="1"/>
  <c r="CQ262" i="1"/>
  <c r="CY262" i="1"/>
  <c r="CM263" i="1"/>
  <c r="CU263" i="1"/>
  <c r="CI264" i="1"/>
  <c r="CQ264" i="1"/>
  <c r="CY264" i="1"/>
  <c r="CM265" i="1"/>
  <c r="CU265" i="1"/>
  <c r="CI266" i="1"/>
  <c r="CQ266" i="1"/>
  <c r="CY266" i="1"/>
  <c r="CM267" i="1"/>
  <c r="CU267" i="1"/>
  <c r="CI268" i="1"/>
  <c r="CQ268" i="1"/>
  <c r="CY268" i="1"/>
  <c r="CM269" i="1"/>
  <c r="CU269" i="1"/>
  <c r="CI270" i="1"/>
  <c r="CQ270" i="1"/>
  <c r="CY270" i="1"/>
  <c r="CM271" i="1"/>
  <c r="CU271" i="1"/>
  <c r="CI272" i="1"/>
  <c r="CQ272" i="1"/>
  <c r="CY272" i="1"/>
  <c r="CM273" i="1"/>
  <c r="CU273" i="1"/>
  <c r="CI274" i="1"/>
  <c r="CQ274" i="1"/>
  <c r="CY274" i="1"/>
  <c r="CM275" i="1"/>
  <c r="CU275" i="1"/>
  <c r="CI276" i="1"/>
  <c r="CQ276" i="1"/>
  <c r="CY276" i="1"/>
  <c r="CM277" i="1"/>
  <c r="CU277" i="1"/>
  <c r="CI278" i="1"/>
  <c r="CQ278" i="1"/>
  <c r="CY278" i="1"/>
  <c r="CM279" i="1"/>
  <c r="CU279" i="1"/>
  <c r="CI280" i="1"/>
  <c r="CQ280" i="1"/>
  <c r="CY280" i="1"/>
  <c r="CM281" i="1"/>
  <c r="CU281" i="1"/>
  <c r="CI282" i="1"/>
  <c r="CQ282" i="1"/>
  <c r="CY282" i="1"/>
  <c r="CM283" i="1"/>
  <c r="CU283" i="1"/>
  <c r="CI284" i="1"/>
  <c r="CQ284" i="1"/>
  <c r="CY284" i="1"/>
  <c r="CM285" i="1"/>
  <c r="CU285" i="1"/>
  <c r="CI286" i="1"/>
  <c r="CQ286" i="1"/>
  <c r="CY286" i="1"/>
  <c r="CM287" i="1"/>
  <c r="CU287" i="1"/>
  <c r="CI288" i="1"/>
  <c r="CQ288" i="1"/>
  <c r="CY288" i="1"/>
  <c r="CM289" i="1"/>
  <c r="CU289" i="1"/>
  <c r="CI290" i="1"/>
  <c r="CQ290" i="1"/>
  <c r="CY290" i="1"/>
  <c r="CM291" i="1"/>
  <c r="CU291" i="1"/>
  <c r="CI292" i="1"/>
  <c r="CQ292" i="1"/>
  <c r="CY292" i="1"/>
  <c r="CM293" i="1"/>
  <c r="CU293" i="1"/>
  <c r="CI294" i="1"/>
  <c r="CQ294" i="1"/>
  <c r="CY294" i="1"/>
  <c r="CM295" i="1"/>
  <c r="CU295" i="1"/>
  <c r="CI296" i="1"/>
  <c r="CQ296" i="1"/>
  <c r="CY296" i="1"/>
  <c r="CM297" i="1"/>
  <c r="CU297" i="1"/>
  <c r="CI298" i="1"/>
  <c r="CQ298" i="1"/>
  <c r="CY298" i="1"/>
  <c r="CM299" i="1"/>
  <c r="CU299" i="1"/>
  <c r="CI300" i="1"/>
  <c r="CQ300" i="1"/>
  <c r="CY300" i="1"/>
  <c r="CM301" i="1"/>
  <c r="CU301" i="1"/>
  <c r="CI302" i="1"/>
  <c r="CQ302" i="1"/>
  <c r="CY302" i="1"/>
  <c r="CM303" i="1"/>
  <c r="CU303" i="1"/>
  <c r="CI304" i="1"/>
  <c r="CQ304" i="1"/>
  <c r="CY304" i="1"/>
  <c r="CM305" i="1"/>
  <c r="CU305" i="1"/>
  <c r="CI306" i="1"/>
  <c r="CQ306" i="1"/>
  <c r="CY306" i="1"/>
  <c r="CM307" i="1"/>
  <c r="CU307" i="1"/>
  <c r="CI308" i="1"/>
  <c r="CQ308" i="1"/>
  <c r="CY308" i="1"/>
  <c r="CM309" i="1"/>
  <c r="CU309" i="1"/>
  <c r="CI310" i="1"/>
  <c r="CQ310" i="1"/>
  <c r="CY310" i="1"/>
  <c r="CM311" i="1"/>
  <c r="CU311" i="1"/>
  <c r="CI312" i="1"/>
  <c r="CQ312" i="1"/>
  <c r="CY312" i="1"/>
  <c r="CM313" i="1"/>
  <c r="CU313" i="1"/>
  <c r="CI314" i="1"/>
  <c r="CQ314" i="1"/>
  <c r="CY314" i="1"/>
  <c r="CM315" i="1"/>
  <c r="CU315" i="1"/>
  <c r="CI316" i="1"/>
  <c r="CQ316" i="1"/>
  <c r="CY316" i="1"/>
  <c r="CM317" i="1"/>
  <c r="CU317" i="1"/>
  <c r="CI318" i="1"/>
  <c r="CQ318" i="1"/>
  <c r="CY318" i="1"/>
  <c r="CM319" i="1"/>
  <c r="CU319" i="1"/>
  <c r="CI320" i="1"/>
  <c r="CQ320" i="1"/>
  <c r="CY320" i="1"/>
  <c r="CM321" i="1"/>
  <c r="CU321" i="1"/>
  <c r="CI322" i="1"/>
  <c r="CQ322" i="1"/>
  <c r="CY322" i="1"/>
  <c r="CM323" i="1"/>
  <c r="CU323" i="1"/>
  <c r="CI324" i="1"/>
  <c r="CQ324" i="1"/>
  <c r="CY324" i="1"/>
  <c r="CM325" i="1"/>
  <c r="CU325" i="1"/>
  <c r="CI326" i="1"/>
  <c r="CQ326" i="1"/>
  <c r="CY326" i="1"/>
  <c r="CM327" i="1"/>
  <c r="CU327" i="1"/>
  <c r="CI328" i="1"/>
  <c r="CQ328" i="1"/>
  <c r="CY328" i="1"/>
  <c r="CM329" i="1"/>
  <c r="CU329" i="1"/>
  <c r="CI330" i="1"/>
  <c r="CQ330" i="1"/>
  <c r="CY330" i="1"/>
  <c r="CM331" i="1"/>
  <c r="CU331" i="1"/>
  <c r="CI332" i="1"/>
  <c r="CQ332" i="1"/>
  <c r="CY332" i="1"/>
  <c r="CM333" i="1"/>
  <c r="CU333" i="1"/>
  <c r="CI334" i="1"/>
  <c r="CQ334" i="1"/>
  <c r="CY334" i="1"/>
  <c r="CM335" i="1"/>
  <c r="CU335" i="1"/>
  <c r="CI336" i="1"/>
  <c r="CQ336" i="1"/>
  <c r="CY336" i="1"/>
  <c r="CM337" i="1"/>
  <c r="CU337" i="1"/>
  <c r="CI338" i="1"/>
  <c r="CQ338" i="1"/>
  <c r="CY338" i="1"/>
  <c r="CM339" i="1"/>
  <c r="CU339" i="1"/>
  <c r="CI340" i="1"/>
  <c r="CQ340" i="1"/>
  <c r="CY340" i="1"/>
  <c r="CM341" i="1"/>
  <c r="CU341" i="1"/>
  <c r="CI342" i="1"/>
  <c r="CQ342" i="1"/>
  <c r="CY342" i="1"/>
  <c r="CM343" i="1"/>
  <c r="CU343" i="1"/>
  <c r="CI344" i="1"/>
  <c r="CN344" i="1"/>
  <c r="CT344" i="1"/>
  <c r="CY344" i="1"/>
  <c r="CJ345" i="1"/>
  <c r="CP345" i="1"/>
  <c r="CU345" i="1"/>
  <c r="CL346" i="1"/>
  <c r="CQ346" i="1"/>
  <c r="CV346" i="1"/>
  <c r="CH347" i="1"/>
  <c r="CM347" i="1"/>
  <c r="CR347" i="1"/>
  <c r="CX347" i="1"/>
  <c r="CI348" i="1"/>
  <c r="CN348" i="1"/>
  <c r="CT348" i="1"/>
  <c r="CY348" i="1"/>
  <c r="CJ349" i="1"/>
  <c r="CP349" i="1"/>
  <c r="CU349" i="1"/>
  <c r="CL350" i="1"/>
  <c r="CQ350" i="1"/>
  <c r="CV350" i="1"/>
  <c r="CH351" i="1"/>
  <c r="CM351" i="1"/>
  <c r="CR351" i="1"/>
  <c r="CX351" i="1"/>
  <c r="CI352" i="1"/>
  <c r="CN352" i="1"/>
  <c r="CT352" i="1"/>
  <c r="CY352" i="1"/>
  <c r="CJ353" i="1"/>
  <c r="CP353" i="1"/>
  <c r="CU353" i="1"/>
  <c r="CL354" i="1"/>
  <c r="CQ354" i="1"/>
  <c r="CV354" i="1"/>
  <c r="CH355" i="1"/>
  <c r="CM355" i="1"/>
  <c r="CR355" i="1"/>
  <c r="CX355" i="1"/>
  <c r="CI356" i="1"/>
  <c r="CN356" i="1"/>
  <c r="CT356" i="1"/>
  <c r="CY356" i="1"/>
  <c r="CJ357" i="1"/>
  <c r="CP357" i="1"/>
  <c r="CU357" i="1"/>
  <c r="CL358" i="1"/>
  <c r="CQ358" i="1"/>
  <c r="CV358" i="1"/>
  <c r="CH359" i="1"/>
  <c r="CM359" i="1"/>
  <c r="CR359" i="1"/>
  <c r="CX359" i="1"/>
  <c r="CI360" i="1"/>
  <c r="CN360" i="1"/>
  <c r="CT360" i="1"/>
  <c r="CY360" i="1"/>
  <c r="CJ361" i="1"/>
  <c r="CP361" i="1"/>
  <c r="CU361" i="1"/>
  <c r="CL362" i="1"/>
  <c r="CQ362" i="1"/>
  <c r="CV362" i="1"/>
  <c r="CH363" i="1"/>
  <c r="CM363" i="1"/>
  <c r="CR363" i="1"/>
  <c r="CW363" i="1"/>
  <c r="CG364" i="1"/>
  <c r="CK364" i="1"/>
  <c r="CO364" i="1"/>
  <c r="CS364" i="1"/>
  <c r="CW364" i="1"/>
  <c r="CG365" i="1"/>
  <c r="CK365" i="1"/>
  <c r="CO365" i="1"/>
  <c r="CS365" i="1"/>
  <c r="CW365" i="1"/>
  <c r="CG366" i="1"/>
  <c r="CK366" i="1"/>
  <c r="CO366" i="1"/>
  <c r="CS366" i="1"/>
  <c r="CW366" i="1"/>
  <c r="CG367" i="1"/>
  <c r="CK367" i="1"/>
  <c r="CO367" i="1"/>
  <c r="CS367" i="1"/>
  <c r="CW367" i="1"/>
  <c r="CG368" i="1"/>
  <c r="CK368" i="1"/>
  <c r="CO368" i="1"/>
  <c r="CS368" i="1"/>
  <c r="CW368" i="1"/>
  <c r="CH7" i="1"/>
  <c r="CL7" i="1"/>
  <c r="CP7" i="1"/>
  <c r="CT7" i="1"/>
  <c r="CX7" i="1"/>
  <c r="BS353" i="1"/>
  <c r="BT305" i="1"/>
  <c r="CA305" i="1" s="1"/>
  <c r="BT17" i="1"/>
  <c r="BS88" i="1"/>
  <c r="BT171" i="1"/>
  <c r="BT283" i="1"/>
  <c r="BP3" i="1"/>
  <c r="BR160" i="1"/>
  <c r="BU160" i="1" s="1"/>
  <c r="BR192" i="1"/>
  <c r="BR224" i="1"/>
  <c r="BR256" i="1"/>
  <c r="BU256" i="1" s="1"/>
  <c r="BR288" i="1"/>
  <c r="BU288" i="1" s="1"/>
  <c r="BR330" i="1"/>
  <c r="BU330" i="1" s="1"/>
  <c r="BR344" i="1"/>
  <c r="BU344" i="1" s="1"/>
  <c r="CN8" i="1"/>
  <c r="CR9" i="1"/>
  <c r="CN10" i="1"/>
  <c r="CT11" i="1"/>
  <c r="CX14" i="1"/>
  <c r="CX15" i="1"/>
  <c r="CG18" i="1"/>
  <c r="CL19" i="1"/>
  <c r="CT20" i="1"/>
  <c r="CO21" i="1"/>
  <c r="CR22" i="1"/>
  <c r="CW23" i="1"/>
  <c r="CX24" i="1"/>
  <c r="CG27" i="1"/>
  <c r="CN28" i="1"/>
  <c r="CP29" i="1"/>
  <c r="CK30" i="1"/>
  <c r="CJ31" i="1"/>
  <c r="CP32" i="1"/>
  <c r="CL33" i="1"/>
  <c r="CV34" i="1"/>
  <c r="CH39" i="1"/>
  <c r="CG40" i="1"/>
  <c r="CX41" i="1"/>
  <c r="CW42" i="1"/>
  <c r="CL43" i="1"/>
  <c r="CG45" i="1"/>
  <c r="CX46" i="1"/>
  <c r="CW47" i="1"/>
  <c r="CL48" i="1"/>
  <c r="CG49" i="1"/>
  <c r="CX50" i="1"/>
  <c r="CW51" i="1"/>
  <c r="CL52" i="1"/>
  <c r="CG53" i="1"/>
  <c r="CV54" i="1"/>
  <c r="CK55" i="1"/>
  <c r="CG56" i="1"/>
  <c r="CW56" i="1"/>
  <c r="CR57" i="1"/>
  <c r="CN58" i="1"/>
  <c r="CS59" i="1"/>
  <c r="CO60" i="1"/>
  <c r="CJ61" i="1"/>
  <c r="CV62" i="1"/>
  <c r="CK63" i="1"/>
  <c r="CG64" i="1"/>
  <c r="CW64" i="1"/>
  <c r="CR65" i="1"/>
  <c r="CN66" i="1"/>
  <c r="CS67" i="1"/>
  <c r="CO68" i="1"/>
  <c r="CJ69" i="1"/>
  <c r="CV70" i="1"/>
  <c r="CK71" i="1"/>
  <c r="CG72" i="1"/>
  <c r="CW72" i="1"/>
  <c r="CR73" i="1"/>
  <c r="CN74" i="1"/>
  <c r="CS75" i="1"/>
  <c r="CO76" i="1"/>
  <c r="CJ77" i="1"/>
  <c r="CV78" i="1"/>
  <c r="CK79" i="1"/>
  <c r="CG80" i="1"/>
  <c r="CW80" i="1"/>
  <c r="CR81" i="1"/>
  <c r="CN82" i="1"/>
  <c r="CS83" i="1"/>
  <c r="CO84" i="1"/>
  <c r="CJ85" i="1"/>
  <c r="CV86" i="1"/>
  <c r="CK87" i="1"/>
  <c r="CG88" i="1"/>
  <c r="CW88" i="1"/>
  <c r="CR89" i="1"/>
  <c r="CN90" i="1"/>
  <c r="CS91" i="1"/>
  <c r="CO92" i="1"/>
  <c r="CJ93" i="1"/>
  <c r="CV94" i="1"/>
  <c r="CK95" i="1"/>
  <c r="CG96" i="1"/>
  <c r="CW96" i="1"/>
  <c r="CR97" i="1"/>
  <c r="CN98" i="1"/>
  <c r="CS99" i="1"/>
  <c r="CO100" i="1"/>
  <c r="CJ101" i="1"/>
  <c r="CV102" i="1"/>
  <c r="CK103" i="1"/>
  <c r="CG104" i="1"/>
  <c r="CW104" i="1"/>
  <c r="CR105" i="1"/>
  <c r="CN106" i="1"/>
  <c r="CS107" i="1"/>
  <c r="CO108" i="1"/>
  <c r="CJ109" i="1"/>
  <c r="CV110" i="1"/>
  <c r="CK111" i="1"/>
  <c r="CG112" i="1"/>
  <c r="CW112" i="1"/>
  <c r="CR113" i="1"/>
  <c r="CN114" i="1"/>
  <c r="CS115" i="1"/>
  <c r="CO116" i="1"/>
  <c r="CJ117" i="1"/>
  <c r="CV118" i="1"/>
  <c r="CK119" i="1"/>
  <c r="CG120" i="1"/>
  <c r="CW120" i="1"/>
  <c r="CR121" i="1"/>
  <c r="CN122" i="1"/>
  <c r="CS123" i="1"/>
  <c r="CO124" i="1"/>
  <c r="CJ125" i="1"/>
  <c r="CV126" i="1"/>
  <c r="CK127" i="1"/>
  <c r="CG128" i="1"/>
  <c r="CW128" i="1"/>
  <c r="CR129" i="1"/>
  <c r="CN130" i="1"/>
  <c r="CS131" i="1"/>
  <c r="CO132" i="1"/>
  <c r="CJ133" i="1"/>
  <c r="CV134" i="1"/>
  <c r="CK135" i="1"/>
  <c r="CG136" i="1"/>
  <c r="CW136" i="1"/>
  <c r="CR137" i="1"/>
  <c r="CN138" i="1"/>
  <c r="CS139" i="1"/>
  <c r="CO140" i="1"/>
  <c r="CJ141" i="1"/>
  <c r="CV142" i="1"/>
  <c r="CK143" i="1"/>
  <c r="CG144" i="1"/>
  <c r="CR144" i="1"/>
  <c r="CG145" i="1"/>
  <c r="CR145" i="1"/>
  <c r="CO146" i="1"/>
  <c r="CP147" i="1"/>
  <c r="CG148" i="1"/>
  <c r="CR148" i="1"/>
  <c r="CG149" i="1"/>
  <c r="CR149" i="1"/>
  <c r="CO150" i="1"/>
  <c r="CP151" i="1"/>
  <c r="CG152" i="1"/>
  <c r="CR152" i="1"/>
  <c r="CG153" i="1"/>
  <c r="CR153" i="1"/>
  <c r="CO154" i="1"/>
  <c r="CP155" i="1"/>
  <c r="CG156" i="1"/>
  <c r="CR156" i="1"/>
  <c r="CG157" i="1"/>
  <c r="CR157" i="1"/>
  <c r="CO158" i="1"/>
  <c r="CP159" i="1"/>
  <c r="CG160" i="1"/>
  <c r="CR160" i="1"/>
  <c r="CG161" i="1"/>
  <c r="CR161" i="1"/>
  <c r="CO162" i="1"/>
  <c r="CP163" i="1"/>
  <c r="CG164" i="1"/>
  <c r="CR164" i="1"/>
  <c r="CG165" i="1"/>
  <c r="CR165" i="1"/>
  <c r="CN166" i="1"/>
  <c r="CV166" i="1"/>
  <c r="CJ167" i="1"/>
  <c r="CR167" i="1"/>
  <c r="CN168" i="1"/>
  <c r="CV168" i="1"/>
  <c r="CJ169" i="1"/>
  <c r="CR169" i="1"/>
  <c r="CN170" i="1"/>
  <c r="CV170" i="1"/>
  <c r="CJ171" i="1"/>
  <c r="CR171" i="1"/>
  <c r="CN172" i="1"/>
  <c r="CV172" i="1"/>
  <c r="CJ173" i="1"/>
  <c r="CR173" i="1"/>
  <c r="CN174" i="1"/>
  <c r="CV174" i="1"/>
  <c r="CJ175" i="1"/>
  <c r="CR175" i="1"/>
  <c r="CN176" i="1"/>
  <c r="CV176" i="1"/>
  <c r="CJ177" i="1"/>
  <c r="CR177" i="1"/>
  <c r="CN178" i="1"/>
  <c r="CV178" i="1"/>
  <c r="CJ179" i="1"/>
  <c r="CR179" i="1"/>
  <c r="CN180" i="1"/>
  <c r="CV180" i="1"/>
  <c r="CJ181" i="1"/>
  <c r="CR181" i="1"/>
  <c r="CN182" i="1"/>
  <c r="CV182" i="1"/>
  <c r="CJ183" i="1"/>
  <c r="CR183" i="1"/>
  <c r="CN184" i="1"/>
  <c r="CV184" i="1"/>
  <c r="CJ185" i="1"/>
  <c r="CR185" i="1"/>
  <c r="CN186" i="1"/>
  <c r="CV186" i="1"/>
  <c r="CJ187" i="1"/>
  <c r="CR187" i="1"/>
  <c r="CN188" i="1"/>
  <c r="CV188" i="1"/>
  <c r="CJ189" i="1"/>
  <c r="CR189" i="1"/>
  <c r="CN190" i="1"/>
  <c r="CV190" i="1"/>
  <c r="CJ191" i="1"/>
  <c r="CR191" i="1"/>
  <c r="CN192" i="1"/>
  <c r="CV192" i="1"/>
  <c r="CJ193" i="1"/>
  <c r="CR193" i="1"/>
  <c r="CN194" i="1"/>
  <c r="CV194" i="1"/>
  <c r="CJ195" i="1"/>
  <c r="CR195" i="1"/>
  <c r="CN196" i="1"/>
  <c r="CV196" i="1"/>
  <c r="CJ197" i="1"/>
  <c r="CR197" i="1"/>
  <c r="CN198" i="1"/>
  <c r="CV198" i="1"/>
  <c r="CJ199" i="1"/>
  <c r="CR199" i="1"/>
  <c r="CN200" i="1"/>
  <c r="CV200" i="1"/>
  <c r="CJ201" i="1"/>
  <c r="CR201" i="1"/>
  <c r="CN202" i="1"/>
  <c r="CV202" i="1"/>
  <c r="CJ203" i="1"/>
  <c r="CR203" i="1"/>
  <c r="CN204" i="1"/>
  <c r="CV204" i="1"/>
  <c r="CJ205" i="1"/>
  <c r="CR205" i="1"/>
  <c r="CN206" i="1"/>
  <c r="CV206" i="1"/>
  <c r="CJ207" i="1"/>
  <c r="CR207" i="1"/>
  <c r="CN208" i="1"/>
  <c r="CV208" i="1"/>
  <c r="CJ209" i="1"/>
  <c r="CR209" i="1"/>
  <c r="CN210" i="1"/>
  <c r="CV210" i="1"/>
  <c r="CJ211" i="1"/>
  <c r="CR211" i="1"/>
  <c r="CN212" i="1"/>
  <c r="CV212" i="1"/>
  <c r="CJ213" i="1"/>
  <c r="CR213" i="1"/>
  <c r="CN214" i="1"/>
  <c r="CV214" i="1"/>
  <c r="CJ215" i="1"/>
  <c r="CR215" i="1"/>
  <c r="CN216" i="1"/>
  <c r="CV216" i="1"/>
  <c r="CJ217" i="1"/>
  <c r="CR217" i="1"/>
  <c r="CN218" i="1"/>
  <c r="CV218" i="1"/>
  <c r="CJ219" i="1"/>
  <c r="CR219" i="1"/>
  <c r="CN220" i="1"/>
  <c r="CV220" i="1"/>
  <c r="CJ221" i="1"/>
  <c r="CR221" i="1"/>
  <c r="CN222" i="1"/>
  <c r="CV222" i="1"/>
  <c r="CJ223" i="1"/>
  <c r="CR223" i="1"/>
  <c r="CN224" i="1"/>
  <c r="CV224" i="1"/>
  <c r="CJ225" i="1"/>
  <c r="CR225" i="1"/>
  <c r="CN226" i="1"/>
  <c r="CV226" i="1"/>
  <c r="CJ227" i="1"/>
  <c r="CR227" i="1"/>
  <c r="CN228" i="1"/>
  <c r="CV228" i="1"/>
  <c r="CJ229" i="1"/>
  <c r="CR229" i="1"/>
  <c r="CN230" i="1"/>
  <c r="CV230" i="1"/>
  <c r="CJ231" i="1"/>
  <c r="CR231" i="1"/>
  <c r="CN232" i="1"/>
  <c r="CV232" i="1"/>
  <c r="CJ233" i="1"/>
  <c r="CR233" i="1"/>
  <c r="CN234" i="1"/>
  <c r="CV234" i="1"/>
  <c r="CJ235" i="1"/>
  <c r="CR235" i="1"/>
  <c r="CN236" i="1"/>
  <c r="CV236" i="1"/>
  <c r="CJ237" i="1"/>
  <c r="CR237" i="1"/>
  <c r="CN238" i="1"/>
  <c r="CV238" i="1"/>
  <c r="CJ239" i="1"/>
  <c r="CR239" i="1"/>
  <c r="CN240" i="1"/>
  <c r="CV240" i="1"/>
  <c r="CJ241" i="1"/>
  <c r="CR241" i="1"/>
  <c r="CN242" i="1"/>
  <c r="CV242" i="1"/>
  <c r="CJ243" i="1"/>
  <c r="CR243" i="1"/>
  <c r="CN244" i="1"/>
  <c r="CV244" i="1"/>
  <c r="CJ245" i="1"/>
  <c r="CR245" i="1"/>
  <c r="CN246" i="1"/>
  <c r="CV246" i="1"/>
  <c r="CJ247" i="1"/>
  <c r="CR247" i="1"/>
  <c r="CN248" i="1"/>
  <c r="CV248" i="1"/>
  <c r="CJ249" i="1"/>
  <c r="CR249" i="1"/>
  <c r="CN250" i="1"/>
  <c r="CV250" i="1"/>
  <c r="CJ251" i="1"/>
  <c r="CR251" i="1"/>
  <c r="CN252" i="1"/>
  <c r="CV252" i="1"/>
  <c r="CJ253" i="1"/>
  <c r="CR253" i="1"/>
  <c r="CN254" i="1"/>
  <c r="CV254" i="1"/>
  <c r="CJ255" i="1"/>
  <c r="CR255" i="1"/>
  <c r="CN256" i="1"/>
  <c r="CV256" i="1"/>
  <c r="CJ257" i="1"/>
  <c r="CR257" i="1"/>
  <c r="CN258" i="1"/>
  <c r="CV258" i="1"/>
  <c r="CJ259" i="1"/>
  <c r="CR259" i="1"/>
  <c r="CN260" i="1"/>
  <c r="CV260" i="1"/>
  <c r="CJ261" i="1"/>
  <c r="CR261" i="1"/>
  <c r="CN262" i="1"/>
  <c r="CV262" i="1"/>
  <c r="CJ263" i="1"/>
  <c r="CR263" i="1"/>
  <c r="CN264" i="1"/>
  <c r="CV264" i="1"/>
  <c r="CJ265" i="1"/>
  <c r="CR265" i="1"/>
  <c r="CN266" i="1"/>
  <c r="CV266" i="1"/>
  <c r="CJ267" i="1"/>
  <c r="CR267" i="1"/>
  <c r="CN268" i="1"/>
  <c r="CV268" i="1"/>
  <c r="CJ269" i="1"/>
  <c r="CR269" i="1"/>
  <c r="CN270" i="1"/>
  <c r="CV270" i="1"/>
  <c r="CJ271" i="1"/>
  <c r="CR271" i="1"/>
  <c r="CN272" i="1"/>
  <c r="CV272" i="1"/>
  <c r="CJ273" i="1"/>
  <c r="CR273" i="1"/>
  <c r="CN274" i="1"/>
  <c r="CV274" i="1"/>
  <c r="CJ275" i="1"/>
  <c r="CR275" i="1"/>
  <c r="CN276" i="1"/>
  <c r="CV276" i="1"/>
  <c r="CJ277" i="1"/>
  <c r="CR277" i="1"/>
  <c r="CN278" i="1"/>
  <c r="CV278" i="1"/>
  <c r="CJ279" i="1"/>
  <c r="CR279" i="1"/>
  <c r="CN280" i="1"/>
  <c r="CV280" i="1"/>
  <c r="CJ281" i="1"/>
  <c r="CR281" i="1"/>
  <c r="CN282" i="1"/>
  <c r="CV282" i="1"/>
  <c r="CJ283" i="1"/>
  <c r="CR283" i="1"/>
  <c r="CN284" i="1"/>
  <c r="CV284" i="1"/>
  <c r="CJ285" i="1"/>
  <c r="CR285" i="1"/>
  <c r="CN286" i="1"/>
  <c r="CV286" i="1"/>
  <c r="CJ287" i="1"/>
  <c r="CR287" i="1"/>
  <c r="CN288" i="1"/>
  <c r="CV288" i="1"/>
  <c r="CJ289" i="1"/>
  <c r="CR289" i="1"/>
  <c r="CN290" i="1"/>
  <c r="CV290" i="1"/>
  <c r="CJ291" i="1"/>
  <c r="CR291" i="1"/>
  <c r="CN292" i="1"/>
  <c r="CV292" i="1"/>
  <c r="CJ293" i="1"/>
  <c r="CR293" i="1"/>
  <c r="CN294" i="1"/>
  <c r="CV294" i="1"/>
  <c r="CJ295" i="1"/>
  <c r="CR295" i="1"/>
  <c r="CN296" i="1"/>
  <c r="CV296" i="1"/>
  <c r="CJ297" i="1"/>
  <c r="CR297" i="1"/>
  <c r="CN298" i="1"/>
  <c r="CV298" i="1"/>
  <c r="CJ299" i="1"/>
  <c r="CR299" i="1"/>
  <c r="CN300" i="1"/>
  <c r="CV300" i="1"/>
  <c r="CJ301" i="1"/>
  <c r="CR301" i="1"/>
  <c r="CN302" i="1"/>
  <c r="CV302" i="1"/>
  <c r="CJ303" i="1"/>
  <c r="CR303" i="1"/>
  <c r="CN304" i="1"/>
  <c r="CV304" i="1"/>
  <c r="CJ305" i="1"/>
  <c r="CR305" i="1"/>
  <c r="CN306" i="1"/>
  <c r="CV306" i="1"/>
  <c r="CJ307" i="1"/>
  <c r="CR307" i="1"/>
  <c r="CN308" i="1"/>
  <c r="CV308" i="1"/>
  <c r="CJ309" i="1"/>
  <c r="CR309" i="1"/>
  <c r="CN310" i="1"/>
  <c r="CV310" i="1"/>
  <c r="CJ311" i="1"/>
  <c r="CR311" i="1"/>
  <c r="CN312" i="1"/>
  <c r="CV312" i="1"/>
  <c r="CJ313" i="1"/>
  <c r="CR313" i="1"/>
  <c r="CN314" i="1"/>
  <c r="CV314" i="1"/>
  <c r="CJ315" i="1"/>
  <c r="CR315" i="1"/>
  <c r="CN316" i="1"/>
  <c r="CV316" i="1"/>
  <c r="CJ317" i="1"/>
  <c r="CR317" i="1"/>
  <c r="CN318" i="1"/>
  <c r="CV318" i="1"/>
  <c r="CJ319" i="1"/>
  <c r="CR319" i="1"/>
  <c r="CN320" i="1"/>
  <c r="CV320" i="1"/>
  <c r="CJ321" i="1"/>
  <c r="CR321" i="1"/>
  <c r="CN322" i="1"/>
  <c r="CV322" i="1"/>
  <c r="CJ323" i="1"/>
  <c r="CR323" i="1"/>
  <c r="CN324" i="1"/>
  <c r="CV324" i="1"/>
  <c r="CJ325" i="1"/>
  <c r="CR325" i="1"/>
  <c r="CN326" i="1"/>
  <c r="CV326" i="1"/>
  <c r="CJ327" i="1"/>
  <c r="CR327" i="1"/>
  <c r="CN328" i="1"/>
  <c r="CV328" i="1"/>
  <c r="CJ329" i="1"/>
  <c r="CR329" i="1"/>
  <c r="CN330" i="1"/>
  <c r="CV330" i="1"/>
  <c r="CJ331" i="1"/>
  <c r="CR331" i="1"/>
  <c r="CN332" i="1"/>
  <c r="CV332" i="1"/>
  <c r="CJ333" i="1"/>
  <c r="CR333" i="1"/>
  <c r="CN334" i="1"/>
  <c r="CV334" i="1"/>
  <c r="CJ335" i="1"/>
  <c r="CR335" i="1"/>
  <c r="CN336" i="1"/>
  <c r="CV336" i="1"/>
  <c r="CJ337" i="1"/>
  <c r="CR337" i="1"/>
  <c r="CN338" i="1"/>
  <c r="CV338" i="1"/>
  <c r="CJ339" i="1"/>
  <c r="CR339" i="1"/>
  <c r="CN340" i="1"/>
  <c r="CV340" i="1"/>
  <c r="CJ341" i="1"/>
  <c r="CR341" i="1"/>
  <c r="CN342" i="1"/>
  <c r="CV342" i="1"/>
  <c r="CJ343" i="1"/>
  <c r="CR343" i="1"/>
  <c r="CM344" i="1"/>
  <c r="CR344" i="1"/>
  <c r="CX344" i="1"/>
  <c r="CI345" i="1"/>
  <c r="CN345" i="1"/>
  <c r="CT345" i="1"/>
  <c r="CY345" i="1"/>
  <c r="CJ346" i="1"/>
  <c r="CP346" i="1"/>
  <c r="CU346" i="1"/>
  <c r="CL347" i="1"/>
  <c r="CQ347" i="1"/>
  <c r="CV347" i="1"/>
  <c r="CH348" i="1"/>
  <c r="CM348" i="1"/>
  <c r="CR348" i="1"/>
  <c r="CX348" i="1"/>
  <c r="CI349" i="1"/>
  <c r="CN349" i="1"/>
  <c r="CT349" i="1"/>
  <c r="CY349" i="1"/>
  <c r="CJ350" i="1"/>
  <c r="CP350" i="1"/>
  <c r="CU350" i="1"/>
  <c r="CL351" i="1"/>
  <c r="CQ351" i="1"/>
  <c r="CV351" i="1"/>
  <c r="CH352" i="1"/>
  <c r="CM352" i="1"/>
  <c r="CR352" i="1"/>
  <c r="CX352" i="1"/>
  <c r="CI353" i="1"/>
  <c r="CN353" i="1"/>
  <c r="CT353" i="1"/>
  <c r="CY353" i="1"/>
  <c r="CJ354" i="1"/>
  <c r="CP354" i="1"/>
  <c r="CU354" i="1"/>
  <c r="CL355" i="1"/>
  <c r="CQ355" i="1"/>
  <c r="CV355" i="1"/>
  <c r="CH356" i="1"/>
  <c r="CM356" i="1"/>
  <c r="CR356" i="1"/>
  <c r="CX356" i="1"/>
  <c r="CI357" i="1"/>
  <c r="CN357" i="1"/>
  <c r="CT357" i="1"/>
  <c r="CY357" i="1"/>
  <c r="CJ358" i="1"/>
  <c r="CP358" i="1"/>
  <c r="CU358" i="1"/>
  <c r="CL359" i="1"/>
  <c r="CQ359" i="1"/>
  <c r="CV359" i="1"/>
  <c r="CH360" i="1"/>
  <c r="CM360" i="1"/>
  <c r="CR360" i="1"/>
  <c r="CX360" i="1"/>
  <c r="CI361" i="1"/>
  <c r="CN361" i="1"/>
  <c r="CT361" i="1"/>
  <c r="CY361" i="1"/>
  <c r="CJ362" i="1"/>
  <c r="CP362" i="1"/>
  <c r="CU362" i="1"/>
  <c r="CL363" i="1"/>
  <c r="CQ363" i="1"/>
  <c r="CV363" i="1"/>
  <c r="CJ364" i="1"/>
  <c r="CN364" i="1"/>
  <c r="CR364" i="1"/>
  <c r="CV364" i="1"/>
  <c r="CJ365" i="1"/>
  <c r="CN365" i="1"/>
  <c r="CR365" i="1"/>
  <c r="CV365" i="1"/>
  <c r="CJ366" i="1"/>
  <c r="CN366" i="1"/>
  <c r="CR366" i="1"/>
  <c r="CV366" i="1"/>
  <c r="CJ367" i="1"/>
  <c r="CN367" i="1"/>
  <c r="CR367" i="1"/>
  <c r="CV367" i="1"/>
  <c r="CJ368" i="1"/>
  <c r="CN368" i="1"/>
  <c r="CR368" i="1"/>
  <c r="CV368" i="1"/>
  <c r="CK7" i="1"/>
  <c r="CO7" i="1"/>
  <c r="CS7" i="1"/>
  <c r="CW7" i="1"/>
  <c r="BS225" i="1"/>
  <c r="BZ225" i="1" s="1"/>
  <c r="BT123" i="1"/>
  <c r="BR306" i="1"/>
  <c r="BU306" i="1" s="1"/>
  <c r="BR338" i="1"/>
  <c r="BU338" i="1" s="1"/>
  <c r="CS11" i="1"/>
  <c r="CK14" i="1"/>
  <c r="CO15" i="1"/>
  <c r="CJ21" i="1"/>
  <c r="CH23" i="1"/>
  <c r="CK24" i="1"/>
  <c r="CH30" i="1"/>
  <c r="CG34" i="1"/>
  <c r="CN35" i="1"/>
  <c r="CR38" i="1"/>
  <c r="CQ40" i="1"/>
  <c r="CQ41" i="1"/>
  <c r="CQ45" i="1"/>
  <c r="CQ46" i="1"/>
  <c r="CQ49" i="1"/>
  <c r="CQ50" i="1"/>
  <c r="CQ53" i="1"/>
  <c r="CO54" i="1"/>
  <c r="CJ57" i="1"/>
  <c r="CV58" i="1"/>
  <c r="CR59" i="1"/>
  <c r="CW60" i="1"/>
  <c r="CJ63" i="1"/>
  <c r="CV64" i="1"/>
  <c r="CG68" i="1"/>
  <c r="CR69" i="1"/>
  <c r="CO70" i="1"/>
  <c r="CJ73" i="1"/>
  <c r="CV74" i="1"/>
  <c r="CR75" i="1"/>
  <c r="CW76" i="1"/>
  <c r="CJ79" i="1"/>
  <c r="CV80" i="1"/>
  <c r="CG84" i="1"/>
  <c r="CR85" i="1"/>
  <c r="CO86" i="1"/>
  <c r="CJ89" i="1"/>
  <c r="CV90" i="1"/>
  <c r="CR91" i="1"/>
  <c r="CW92" i="1"/>
  <c r="CJ95" i="1"/>
  <c r="CV96" i="1"/>
  <c r="CG100" i="1"/>
  <c r="CR101" i="1"/>
  <c r="CO102" i="1"/>
  <c r="CJ105" i="1"/>
  <c r="CV106" i="1"/>
  <c r="CR107" i="1"/>
  <c r="CW108" i="1"/>
  <c r="CJ111" i="1"/>
  <c r="CV112" i="1"/>
  <c r="CG116" i="1"/>
  <c r="CR117" i="1"/>
  <c r="CO118" i="1"/>
  <c r="CJ121" i="1"/>
  <c r="CV122" i="1"/>
  <c r="CR123" i="1"/>
  <c r="CW124" i="1"/>
  <c r="CJ127" i="1"/>
  <c r="CV128" i="1"/>
  <c r="CG132" i="1"/>
  <c r="CR133" i="1"/>
  <c r="CO134" i="1"/>
  <c r="CJ137" i="1"/>
  <c r="CV138" i="1"/>
  <c r="CR139" i="1"/>
  <c r="CW140" i="1"/>
  <c r="CJ143" i="1"/>
  <c r="CP144" i="1"/>
  <c r="CN145" i="1"/>
  <c r="CJ146" i="1"/>
  <c r="CX149" i="1"/>
  <c r="CT150" i="1"/>
  <c r="CO151" i="1"/>
  <c r="CP152" i="1"/>
  <c r="CN153" i="1"/>
  <c r="CJ154" i="1"/>
  <c r="CX157" i="1"/>
  <c r="CT158" i="1"/>
  <c r="CO159" i="1"/>
  <c r="CP160" i="1"/>
  <c r="CN161" i="1"/>
  <c r="CJ162" i="1"/>
  <c r="CX165" i="1"/>
  <c r="CR166" i="1"/>
  <c r="CN167" i="1"/>
  <c r="CU168" i="1"/>
  <c r="CQ169" i="1"/>
  <c r="CJ170" i="1"/>
  <c r="CV171" i="1"/>
  <c r="CM172" i="1"/>
  <c r="CI173" i="1"/>
  <c r="CY173" i="1"/>
  <c r="CR174" i="1"/>
  <c r="CN175" i="1"/>
  <c r="CU176" i="1"/>
  <c r="CQ177" i="1"/>
  <c r="CJ178" i="1"/>
  <c r="CV179" i="1"/>
  <c r="CM180" i="1"/>
  <c r="CI181" i="1"/>
  <c r="CY181" i="1"/>
  <c r="CR182" i="1"/>
  <c r="CN183" i="1"/>
  <c r="CU184" i="1"/>
  <c r="CQ185" i="1"/>
  <c r="CJ186" i="1"/>
  <c r="CV187" i="1"/>
  <c r="CM188" i="1"/>
  <c r="CI189" i="1"/>
  <c r="CY189" i="1"/>
  <c r="CR190" i="1"/>
  <c r="CN191" i="1"/>
  <c r="CU192" i="1"/>
  <c r="CQ193" i="1"/>
  <c r="CJ194" i="1"/>
  <c r="CV195" i="1"/>
  <c r="CM196" i="1"/>
  <c r="CI197" i="1"/>
  <c r="CY197" i="1"/>
  <c r="CR198" i="1"/>
  <c r="CN199" i="1"/>
  <c r="CU200" i="1"/>
  <c r="CQ201" i="1"/>
  <c r="CJ202" i="1"/>
  <c r="CV203" i="1"/>
  <c r="CM204" i="1"/>
  <c r="CI205" i="1"/>
  <c r="CY205" i="1"/>
  <c r="CR206" i="1"/>
  <c r="CN207" i="1"/>
  <c r="CU208" i="1"/>
  <c r="CQ209" i="1"/>
  <c r="CJ210" i="1"/>
  <c r="CV211" i="1"/>
  <c r="CM212" i="1"/>
  <c r="CI213" i="1"/>
  <c r="CY213" i="1"/>
  <c r="CR214" i="1"/>
  <c r="CN215" i="1"/>
  <c r="CU216" i="1"/>
  <c r="CQ217" i="1"/>
  <c r="CJ218" i="1"/>
  <c r="CV219" i="1"/>
  <c r="CM220" i="1"/>
  <c r="CI221" i="1"/>
  <c r="CY221" i="1"/>
  <c r="CR222" i="1"/>
  <c r="CN223" i="1"/>
  <c r="CU224" i="1"/>
  <c r="CQ225" i="1"/>
  <c r="CJ226" i="1"/>
  <c r="CV227" i="1"/>
  <c r="CM228" i="1"/>
  <c r="CI229" i="1"/>
  <c r="CY229" i="1"/>
  <c r="CR230" i="1"/>
  <c r="CN231" i="1"/>
  <c r="CU232" i="1"/>
  <c r="CQ233" i="1"/>
  <c r="CJ234" i="1"/>
  <c r="CV235" i="1"/>
  <c r="CM236" i="1"/>
  <c r="CI237" i="1"/>
  <c r="CY237" i="1"/>
  <c r="CR238" i="1"/>
  <c r="CN239" i="1"/>
  <c r="CU240" i="1"/>
  <c r="CQ241" i="1"/>
  <c r="CJ242" i="1"/>
  <c r="CV243" i="1"/>
  <c r="CM244" i="1"/>
  <c r="CI245" i="1"/>
  <c r="CY245" i="1"/>
  <c r="CR246" i="1"/>
  <c r="CN247" i="1"/>
  <c r="CU248" i="1"/>
  <c r="CQ249" i="1"/>
  <c r="CJ250" i="1"/>
  <c r="CV251" i="1"/>
  <c r="CM252" i="1"/>
  <c r="CI253" i="1"/>
  <c r="CY253" i="1"/>
  <c r="CR254" i="1"/>
  <c r="CN255" i="1"/>
  <c r="CU256" i="1"/>
  <c r="CQ257" i="1"/>
  <c r="CJ258" i="1"/>
  <c r="CV259" i="1"/>
  <c r="CM260" i="1"/>
  <c r="CI261" i="1"/>
  <c r="CY261" i="1"/>
  <c r="CR262" i="1"/>
  <c r="CN263" i="1"/>
  <c r="CU264" i="1"/>
  <c r="CQ265" i="1"/>
  <c r="CJ266" i="1"/>
  <c r="CV267" i="1"/>
  <c r="CM268" i="1"/>
  <c r="CI269" i="1"/>
  <c r="CY269" i="1"/>
  <c r="CR270" i="1"/>
  <c r="CN271" i="1"/>
  <c r="CU272" i="1"/>
  <c r="CQ273" i="1"/>
  <c r="CJ274" i="1"/>
  <c r="CV275" i="1"/>
  <c r="CM276" i="1"/>
  <c r="CI277" i="1"/>
  <c r="CY277" i="1"/>
  <c r="CR278" i="1"/>
  <c r="CN279" i="1"/>
  <c r="CU280" i="1"/>
  <c r="CQ281" i="1"/>
  <c r="CJ282" i="1"/>
  <c r="CV283" i="1"/>
  <c r="CM284" i="1"/>
  <c r="CI285" i="1"/>
  <c r="CY285" i="1"/>
  <c r="CR286" i="1"/>
  <c r="CN287" i="1"/>
  <c r="CU288" i="1"/>
  <c r="CQ289" i="1"/>
  <c r="CJ290" i="1"/>
  <c r="CV291" i="1"/>
  <c r="CM292" i="1"/>
  <c r="CI293" i="1"/>
  <c r="CY293" i="1"/>
  <c r="CR294" i="1"/>
  <c r="CN295" i="1"/>
  <c r="CU296" i="1"/>
  <c r="CQ297" i="1"/>
  <c r="CJ298" i="1"/>
  <c r="CV299" i="1"/>
  <c r="CM300" i="1"/>
  <c r="CI301" i="1"/>
  <c r="CY301" i="1"/>
  <c r="CR302" i="1"/>
  <c r="CN303" i="1"/>
  <c r="CU304" i="1"/>
  <c r="CQ305" i="1"/>
  <c r="CJ306" i="1"/>
  <c r="CV307" i="1"/>
  <c r="CM308" i="1"/>
  <c r="CI309" i="1"/>
  <c r="CY309" i="1"/>
  <c r="CR310" i="1"/>
  <c r="CN311" i="1"/>
  <c r="CU312" i="1"/>
  <c r="CQ313" i="1"/>
  <c r="CJ314" i="1"/>
  <c r="CV315" i="1"/>
  <c r="CM316" i="1"/>
  <c r="CI317" i="1"/>
  <c r="CY317" i="1"/>
  <c r="CR318" i="1"/>
  <c r="CN319" i="1"/>
  <c r="CU320" i="1"/>
  <c r="CQ321" i="1"/>
  <c r="CJ322" i="1"/>
  <c r="CV323" i="1"/>
  <c r="CM324" i="1"/>
  <c r="CI325" i="1"/>
  <c r="CY325" i="1"/>
  <c r="CR326" i="1"/>
  <c r="CN327" i="1"/>
  <c r="CU328" i="1"/>
  <c r="CQ329" i="1"/>
  <c r="CJ330" i="1"/>
  <c r="CV331" i="1"/>
  <c r="CM332" i="1"/>
  <c r="CI333" i="1"/>
  <c r="CY333" i="1"/>
  <c r="CR334" i="1"/>
  <c r="CN335" i="1"/>
  <c r="CU336" i="1"/>
  <c r="CQ337" i="1"/>
  <c r="CJ338" i="1"/>
  <c r="CV339" i="1"/>
  <c r="CM340" i="1"/>
  <c r="CI341" i="1"/>
  <c r="CY341" i="1"/>
  <c r="CR342" i="1"/>
  <c r="CN343" i="1"/>
  <c r="CQ344" i="1"/>
  <c r="CH345" i="1"/>
  <c r="CR345" i="1"/>
  <c r="CH346" i="1"/>
  <c r="CR346" i="1"/>
  <c r="CP347" i="1"/>
  <c r="CQ348" i="1"/>
  <c r="CH349" i="1"/>
  <c r="CR349" i="1"/>
  <c r="CH350" i="1"/>
  <c r="CR350" i="1"/>
  <c r="CP351" i="1"/>
  <c r="CQ352" i="1"/>
  <c r="CH353" i="1"/>
  <c r="CR353" i="1"/>
  <c r="CH354" i="1"/>
  <c r="CR354" i="1"/>
  <c r="CP355" i="1"/>
  <c r="CQ356" i="1"/>
  <c r="CH357" i="1"/>
  <c r="CR357" i="1"/>
  <c r="CH358" i="1"/>
  <c r="CR358" i="1"/>
  <c r="CP359" i="1"/>
  <c r="CQ360" i="1"/>
  <c r="CH361" i="1"/>
  <c r="CR361" i="1"/>
  <c r="CH362" i="1"/>
  <c r="CR362" i="1"/>
  <c r="CP363" i="1"/>
  <c r="CY363" i="1"/>
  <c r="CL364" i="1"/>
  <c r="CT364" i="1"/>
  <c r="CM365" i="1"/>
  <c r="CU365" i="1"/>
  <c r="CH366" i="1"/>
  <c r="CP366" i="1"/>
  <c r="CX366" i="1"/>
  <c r="CI367" i="1"/>
  <c r="CQ367" i="1"/>
  <c r="CY367" i="1"/>
  <c r="CL368" i="1"/>
  <c r="CT368" i="1"/>
  <c r="CN7" i="1"/>
  <c r="CV7" i="1"/>
  <c r="AQ10" i="1"/>
  <c r="AQ14" i="1"/>
  <c r="AQ26" i="1"/>
  <c r="AQ30" i="1"/>
  <c r="AQ51" i="1"/>
  <c r="AQ87" i="1"/>
  <c r="AQ103" i="1"/>
  <c r="AQ107" i="1"/>
  <c r="AQ119" i="1"/>
  <c r="AQ127" i="1"/>
  <c r="AQ139" i="1"/>
  <c r="AQ159" i="1"/>
  <c r="AQ175" i="1"/>
  <c r="AQ187" i="1"/>
  <c r="AQ243" i="1"/>
  <c r="AQ247" i="1"/>
  <c r="AQ251" i="1"/>
  <c r="AQ255" i="1"/>
  <c r="AQ259" i="1"/>
  <c r="AQ263" i="1"/>
  <c r="AQ267" i="1"/>
  <c r="AQ271" i="1"/>
  <c r="AQ275" i="1"/>
  <c r="AQ279" i="1"/>
  <c r="AQ283" i="1"/>
  <c r="AQ287" i="1"/>
  <c r="AQ291" i="1"/>
  <c r="AQ295" i="1"/>
  <c r="AQ299" i="1"/>
  <c r="AQ303" i="1"/>
  <c r="AQ307" i="1"/>
  <c r="AQ311" i="1"/>
  <c r="AQ315" i="1"/>
  <c r="AQ319" i="1"/>
  <c r="AQ323" i="1"/>
  <c r="AQ327" i="1"/>
  <c r="AQ331" i="1"/>
  <c r="AQ335" i="1"/>
  <c r="AQ339" i="1"/>
  <c r="AQ343" i="1"/>
  <c r="AQ347" i="1"/>
  <c r="AQ351" i="1"/>
  <c r="AQ355" i="1"/>
  <c r="AQ359" i="1"/>
  <c r="AQ363" i="1"/>
  <c r="AQ367" i="1"/>
  <c r="BS327" i="1"/>
  <c r="BS115" i="1"/>
  <c r="BR176" i="1"/>
  <c r="BU176" i="1" s="1"/>
  <c r="BR240" i="1"/>
  <c r="BU240" i="1" s="1"/>
  <c r="BR304" i="1"/>
  <c r="BU304" i="1" s="1"/>
  <c r="BR337" i="1"/>
  <c r="BR365" i="1"/>
  <c r="BU365" i="1" s="1"/>
  <c r="CG11" i="1"/>
  <c r="CO12" i="1"/>
  <c r="CJ15" i="1"/>
  <c r="CS16" i="1"/>
  <c r="CV18" i="1"/>
  <c r="CJ24" i="1"/>
  <c r="CT25" i="1"/>
  <c r="CT27" i="1"/>
  <c r="CX31" i="1"/>
  <c r="CL35" i="1"/>
  <c r="CV36" i="1"/>
  <c r="CM41" i="1"/>
  <c r="CM42" i="1"/>
  <c r="CM46" i="1"/>
  <c r="CM47" i="1"/>
  <c r="CM50" i="1"/>
  <c r="CM51" i="1"/>
  <c r="CN54" i="1"/>
  <c r="CS55" i="1"/>
  <c r="CG58" i="1"/>
  <c r="CK59" i="1"/>
  <c r="CN60" i="1"/>
  <c r="CS61" i="1"/>
  <c r="CO64" i="1"/>
  <c r="CK65" i="1"/>
  <c r="CW66" i="1"/>
  <c r="CN70" i="1"/>
  <c r="CS71" i="1"/>
  <c r="CG74" i="1"/>
  <c r="CK75" i="1"/>
  <c r="CN76" i="1"/>
  <c r="CS77" i="1"/>
  <c r="CO80" i="1"/>
  <c r="CK81" i="1"/>
  <c r="CW82" i="1"/>
  <c r="CN86" i="1"/>
  <c r="CS87" i="1"/>
  <c r="CG90" i="1"/>
  <c r="CK91" i="1"/>
  <c r="CN92" i="1"/>
  <c r="CS93" i="1"/>
  <c r="CO96" i="1"/>
  <c r="CK97" i="1"/>
  <c r="CW98" i="1"/>
  <c r="CN102" i="1"/>
  <c r="CS103" i="1"/>
  <c r="CG106" i="1"/>
  <c r="CK107" i="1"/>
  <c r="CN108" i="1"/>
  <c r="CS109" i="1"/>
  <c r="CO112" i="1"/>
  <c r="CK113" i="1"/>
  <c r="CW114" i="1"/>
  <c r="CN118" i="1"/>
  <c r="CS119" i="1"/>
  <c r="CG122" i="1"/>
  <c r="CK123" i="1"/>
  <c r="CN124" i="1"/>
  <c r="CS125" i="1"/>
  <c r="CO128" i="1"/>
  <c r="CK129" i="1"/>
  <c r="CW130" i="1"/>
  <c r="CN134" i="1"/>
  <c r="CS135" i="1"/>
  <c r="CG138" i="1"/>
  <c r="CK139" i="1"/>
  <c r="CN140" i="1"/>
  <c r="CS141" i="1"/>
  <c r="CL144" i="1"/>
  <c r="CL145" i="1"/>
  <c r="CX146" i="1"/>
  <c r="CV147" i="1"/>
  <c r="CW148" i="1"/>
  <c r="CW149" i="1"/>
  <c r="CN150" i="1"/>
  <c r="CK151" i="1"/>
  <c r="CL152" i="1"/>
  <c r="CL153" i="1"/>
  <c r="CX154" i="1"/>
  <c r="CV155" i="1"/>
  <c r="CW156" i="1"/>
  <c r="CW157" i="1"/>
  <c r="CN158" i="1"/>
  <c r="CK159" i="1"/>
  <c r="CL160" i="1"/>
  <c r="CL161" i="1"/>
  <c r="CX162" i="1"/>
  <c r="CV163" i="1"/>
  <c r="CW164" i="1"/>
  <c r="CW165" i="1"/>
  <c r="CM166" i="1"/>
  <c r="CI167" i="1"/>
  <c r="CY167" i="1"/>
  <c r="CR168" i="1"/>
  <c r="CN169" i="1"/>
  <c r="CU170" i="1"/>
  <c r="CQ171" i="1"/>
  <c r="CJ172" i="1"/>
  <c r="CV173" i="1"/>
  <c r="CM174" i="1"/>
  <c r="CI175" i="1"/>
  <c r="CY175" i="1"/>
  <c r="CR176" i="1"/>
  <c r="CN177" i="1"/>
  <c r="CU178" i="1"/>
  <c r="CQ179" i="1"/>
  <c r="CJ180" i="1"/>
  <c r="CV181" i="1"/>
  <c r="CM182" i="1"/>
  <c r="CI183" i="1"/>
  <c r="CY183" i="1"/>
  <c r="CR184" i="1"/>
  <c r="CN185" i="1"/>
  <c r="CU186" i="1"/>
  <c r="CQ187" i="1"/>
  <c r="CJ188" i="1"/>
  <c r="CV189" i="1"/>
  <c r="CM190" i="1"/>
  <c r="CI191" i="1"/>
  <c r="CY191" i="1"/>
  <c r="CR192" i="1"/>
  <c r="CN193" i="1"/>
  <c r="CU194" i="1"/>
  <c r="CQ195" i="1"/>
  <c r="CJ196" i="1"/>
  <c r="CV197" i="1"/>
  <c r="CM198" i="1"/>
  <c r="CI199" i="1"/>
  <c r="CY199" i="1"/>
  <c r="CR200" i="1"/>
  <c r="CN201" i="1"/>
  <c r="CU202" i="1"/>
  <c r="CQ203" i="1"/>
  <c r="CJ204" i="1"/>
  <c r="CV205" i="1"/>
  <c r="CM206" i="1"/>
  <c r="CI207" i="1"/>
  <c r="CY207" i="1"/>
  <c r="CR208" i="1"/>
  <c r="CN209" i="1"/>
  <c r="CU210" i="1"/>
  <c r="CQ211" i="1"/>
  <c r="CJ212" i="1"/>
  <c r="CV213" i="1"/>
  <c r="CM214" i="1"/>
  <c r="CI215" i="1"/>
  <c r="CY215" i="1"/>
  <c r="CR216" i="1"/>
  <c r="CN217" i="1"/>
  <c r="CU218" i="1"/>
  <c r="CQ219" i="1"/>
  <c r="CJ220" i="1"/>
  <c r="CV221" i="1"/>
  <c r="CM222" i="1"/>
  <c r="CI223" i="1"/>
  <c r="CY223" i="1"/>
  <c r="CR224" i="1"/>
  <c r="CN225" i="1"/>
  <c r="CU226" i="1"/>
  <c r="CQ227" i="1"/>
  <c r="CJ228" i="1"/>
  <c r="CV229" i="1"/>
  <c r="CM230" i="1"/>
  <c r="CI231" i="1"/>
  <c r="CY231" i="1"/>
  <c r="CR232" i="1"/>
  <c r="CN233" i="1"/>
  <c r="CU234" i="1"/>
  <c r="CQ235" i="1"/>
  <c r="CJ236" i="1"/>
  <c r="CV237" i="1"/>
  <c r="CM238" i="1"/>
  <c r="CI239" i="1"/>
  <c r="CY239" i="1"/>
  <c r="CR240" i="1"/>
  <c r="CN241" i="1"/>
  <c r="CU242" i="1"/>
  <c r="CQ243" i="1"/>
  <c r="CJ244" i="1"/>
  <c r="CV245" i="1"/>
  <c r="CM246" i="1"/>
  <c r="CI247" i="1"/>
  <c r="CY247" i="1"/>
  <c r="CR248" i="1"/>
  <c r="CN249" i="1"/>
  <c r="CU250" i="1"/>
  <c r="CQ251" i="1"/>
  <c r="CJ252" i="1"/>
  <c r="CV253" i="1"/>
  <c r="CM254" i="1"/>
  <c r="CI255" i="1"/>
  <c r="CY255" i="1"/>
  <c r="CR256" i="1"/>
  <c r="CN257" i="1"/>
  <c r="CU258" i="1"/>
  <c r="CQ259" i="1"/>
  <c r="CJ260" i="1"/>
  <c r="CV261" i="1"/>
  <c r="CM262" i="1"/>
  <c r="CI263" i="1"/>
  <c r="CY263" i="1"/>
  <c r="CR264" i="1"/>
  <c r="CN265" i="1"/>
  <c r="CU266" i="1"/>
  <c r="CQ267" i="1"/>
  <c r="CJ268" i="1"/>
  <c r="CV269" i="1"/>
  <c r="CM270" i="1"/>
  <c r="CI271" i="1"/>
  <c r="CY271" i="1"/>
  <c r="CR272" i="1"/>
  <c r="CN273" i="1"/>
  <c r="CU274" i="1"/>
  <c r="CQ275" i="1"/>
  <c r="CJ276" i="1"/>
  <c r="CV277" i="1"/>
  <c r="CM278" i="1"/>
  <c r="CI279" i="1"/>
  <c r="CY279" i="1"/>
  <c r="CR280" i="1"/>
  <c r="CN281" i="1"/>
  <c r="CU282" i="1"/>
  <c r="CQ283" i="1"/>
  <c r="CJ284" i="1"/>
  <c r="CV285" i="1"/>
  <c r="CM286" i="1"/>
  <c r="CI287" i="1"/>
  <c r="CY287" i="1"/>
  <c r="CR288" i="1"/>
  <c r="CN289" i="1"/>
  <c r="CU290" i="1"/>
  <c r="CQ291" i="1"/>
  <c r="CJ292" i="1"/>
  <c r="CV293" i="1"/>
  <c r="CM294" i="1"/>
  <c r="CI295" i="1"/>
  <c r="CY295" i="1"/>
  <c r="CR296" i="1"/>
  <c r="CN297" i="1"/>
  <c r="CU298" i="1"/>
  <c r="CQ299" i="1"/>
  <c r="CJ300" i="1"/>
  <c r="CV301" i="1"/>
  <c r="CM302" i="1"/>
  <c r="CI303" i="1"/>
  <c r="CY303" i="1"/>
  <c r="CR304" i="1"/>
  <c r="CN305" i="1"/>
  <c r="CU306" i="1"/>
  <c r="CQ307" i="1"/>
  <c r="CJ308" i="1"/>
  <c r="CV309" i="1"/>
  <c r="CM310" i="1"/>
  <c r="CI311" i="1"/>
  <c r="CY311" i="1"/>
  <c r="CR312" i="1"/>
  <c r="CN313" i="1"/>
  <c r="CU314" i="1"/>
  <c r="CQ315" i="1"/>
  <c r="CJ316" i="1"/>
  <c r="CV317" i="1"/>
  <c r="CM318" i="1"/>
  <c r="CI319" i="1"/>
  <c r="CY319" i="1"/>
  <c r="CR320" i="1"/>
  <c r="CN321" i="1"/>
  <c r="CU322" i="1"/>
  <c r="CQ323" i="1"/>
  <c r="CJ324" i="1"/>
  <c r="CV325" i="1"/>
  <c r="CM326" i="1"/>
  <c r="CI327" i="1"/>
  <c r="CY327" i="1"/>
  <c r="CR328" i="1"/>
  <c r="CN329" i="1"/>
  <c r="CU330" i="1"/>
  <c r="CQ331" i="1"/>
  <c r="CJ332" i="1"/>
  <c r="CV333" i="1"/>
  <c r="CM334" i="1"/>
  <c r="CI335" i="1"/>
  <c r="CY335" i="1"/>
  <c r="CR336" i="1"/>
  <c r="CN337" i="1"/>
  <c r="CU338" i="1"/>
  <c r="CQ339" i="1"/>
  <c r="CJ340" i="1"/>
  <c r="CV341" i="1"/>
  <c r="CM342" i="1"/>
  <c r="CI343" i="1"/>
  <c r="CY343" i="1"/>
  <c r="CP344" i="1"/>
  <c r="CQ345" i="1"/>
  <c r="CN346" i="1"/>
  <c r="CY346" i="1"/>
  <c r="CN347" i="1"/>
  <c r="CY347" i="1"/>
  <c r="CP348" i="1"/>
  <c r="CQ349" i="1"/>
  <c r="CN350" i="1"/>
  <c r="CY350" i="1"/>
  <c r="CN351" i="1"/>
  <c r="CY351" i="1"/>
  <c r="CP352" i="1"/>
  <c r="CQ353" i="1"/>
  <c r="CN354" i="1"/>
  <c r="CY354" i="1"/>
  <c r="CN355" i="1"/>
  <c r="CY355" i="1"/>
  <c r="CP356" i="1"/>
  <c r="CQ357" i="1"/>
  <c r="CN358" i="1"/>
  <c r="CY358" i="1"/>
  <c r="CN359" i="1"/>
  <c r="CY359" i="1"/>
  <c r="CP360" i="1"/>
  <c r="CQ361" i="1"/>
  <c r="CN362" i="1"/>
  <c r="CY362" i="1"/>
  <c r="CN363" i="1"/>
  <c r="CX363" i="1"/>
  <c r="CI364" i="1"/>
  <c r="CQ364" i="1"/>
  <c r="CY364" i="1"/>
  <c r="CL365" i="1"/>
  <c r="CT365" i="1"/>
  <c r="CM366" i="1"/>
  <c r="CU366" i="1"/>
  <c r="CH367" i="1"/>
  <c r="CP367" i="1"/>
  <c r="CX367" i="1"/>
  <c r="CI368" i="1"/>
  <c r="CQ368" i="1"/>
  <c r="CY368" i="1"/>
  <c r="CM7" i="1"/>
  <c r="CU7" i="1"/>
  <c r="AQ19" i="1"/>
  <c r="AQ35" i="1"/>
  <c r="AQ52" i="1"/>
  <c r="AQ60" i="1"/>
  <c r="AQ72" i="1"/>
  <c r="AQ168" i="1"/>
  <c r="AQ172" i="1"/>
  <c r="AQ180" i="1"/>
  <c r="AQ188" i="1"/>
  <c r="AQ244" i="1"/>
  <c r="AQ248" i="1"/>
  <c r="AQ252" i="1"/>
  <c r="AQ256" i="1"/>
  <c r="AQ260" i="1"/>
  <c r="AQ264" i="1"/>
  <c r="AQ268" i="1"/>
  <c r="AQ272" i="1"/>
  <c r="AQ276" i="1"/>
  <c r="AQ280" i="1"/>
  <c r="AQ284" i="1"/>
  <c r="AQ288" i="1"/>
  <c r="AQ292" i="1"/>
  <c r="AQ296" i="1"/>
  <c r="AQ300" i="1"/>
  <c r="AQ304" i="1"/>
  <c r="AQ308" i="1"/>
  <c r="AQ312" i="1"/>
  <c r="AQ316" i="1"/>
  <c r="AQ320" i="1"/>
  <c r="AQ324" i="1"/>
  <c r="AQ328" i="1"/>
  <c r="AQ332" i="1"/>
  <c r="AQ336" i="1"/>
  <c r="AQ340" i="1"/>
  <c r="AQ344" i="1"/>
  <c r="AQ348" i="1"/>
  <c r="AQ352" i="1"/>
  <c r="AQ356" i="1"/>
  <c r="AQ360" i="1"/>
  <c r="AQ364" i="1"/>
  <c r="AQ368" i="1"/>
  <c r="BQ6" i="1"/>
  <c r="BT295" i="1"/>
  <c r="CA295" i="1" s="1"/>
  <c r="BT228" i="1"/>
  <c r="BR208" i="1"/>
  <c r="CL10" i="1"/>
  <c r="CW14" i="1"/>
  <c r="CP22" i="1"/>
  <c r="CO37" i="1"/>
  <c r="CW39" i="1"/>
  <c r="CW43" i="1"/>
  <c r="CW48" i="1"/>
  <c r="CW52" i="1"/>
  <c r="CV56" i="1"/>
  <c r="CW58" i="1"/>
  <c r="CO62" i="1"/>
  <c r="CV66" i="1"/>
  <c r="CS69" i="1"/>
  <c r="CK73" i="1"/>
  <c r="CS79" i="1"/>
  <c r="CK83" i="1"/>
  <c r="CW84" i="1"/>
  <c r="CV88" i="1"/>
  <c r="CW90" i="1"/>
  <c r="CO94" i="1"/>
  <c r="CV98" i="1"/>
  <c r="CS101" i="1"/>
  <c r="CK105" i="1"/>
  <c r="CS111" i="1"/>
  <c r="CK115" i="1"/>
  <c r="CW116" i="1"/>
  <c r="CV120" i="1"/>
  <c r="CW122" i="1"/>
  <c r="CO126" i="1"/>
  <c r="CV130" i="1"/>
  <c r="CS133" i="1"/>
  <c r="CK137" i="1"/>
  <c r="CS143" i="1"/>
  <c r="CW145" i="1"/>
  <c r="CT146" i="1"/>
  <c r="CL149" i="1"/>
  <c r="CX150" i="1"/>
  <c r="CW152" i="1"/>
  <c r="CK155" i="1"/>
  <c r="CP156" i="1"/>
  <c r="CV159" i="1"/>
  <c r="CW161" i="1"/>
  <c r="CT162" i="1"/>
  <c r="CL165" i="1"/>
  <c r="CU166" i="1"/>
  <c r="CI169" i="1"/>
  <c r="CM170" i="1"/>
  <c r="CN171" i="1"/>
  <c r="CU172" i="1"/>
  <c r="CQ175" i="1"/>
  <c r="CM176" i="1"/>
  <c r="CY177" i="1"/>
  <c r="CN181" i="1"/>
  <c r="CU182" i="1"/>
  <c r="CI185" i="1"/>
  <c r="CM186" i="1"/>
  <c r="CN187" i="1"/>
  <c r="CU188" i="1"/>
  <c r="CQ191" i="1"/>
  <c r="CM192" i="1"/>
  <c r="CY193" i="1"/>
  <c r="CN197" i="1"/>
  <c r="CU198" i="1"/>
  <c r="CI201" i="1"/>
  <c r="CM202" i="1"/>
  <c r="CN203" i="1"/>
  <c r="CU204" i="1"/>
  <c r="CQ207" i="1"/>
  <c r="CM208" i="1"/>
  <c r="CY209" i="1"/>
  <c r="CN213" i="1"/>
  <c r="CU214" i="1"/>
  <c r="CI217" i="1"/>
  <c r="CM218" i="1"/>
  <c r="CN219" i="1"/>
  <c r="CU220" i="1"/>
  <c r="CQ223" i="1"/>
  <c r="CM224" i="1"/>
  <c r="CY225" i="1"/>
  <c r="CN229" i="1"/>
  <c r="CU230" i="1"/>
  <c r="CI233" i="1"/>
  <c r="CM234" i="1"/>
  <c r="CN235" i="1"/>
  <c r="CU236" i="1"/>
  <c r="CQ239" i="1"/>
  <c r="CM240" i="1"/>
  <c r="CY241" i="1"/>
  <c r="CN245" i="1"/>
  <c r="CU246" i="1"/>
  <c r="CI249" i="1"/>
  <c r="CM250" i="1"/>
  <c r="CN251" i="1"/>
  <c r="CU252" i="1"/>
  <c r="CQ255" i="1"/>
  <c r="CM256" i="1"/>
  <c r="CY257" i="1"/>
  <c r="CN261" i="1"/>
  <c r="CU262" i="1"/>
  <c r="CI265" i="1"/>
  <c r="CM266" i="1"/>
  <c r="CN267" i="1"/>
  <c r="CU268" i="1"/>
  <c r="CQ271" i="1"/>
  <c r="CM272" i="1"/>
  <c r="CY273" i="1"/>
  <c r="CN277" i="1"/>
  <c r="CU278" i="1"/>
  <c r="CI281" i="1"/>
  <c r="CM282" i="1"/>
  <c r="CN283" i="1"/>
  <c r="CU284" i="1"/>
  <c r="CQ287" i="1"/>
  <c r="CM288" i="1"/>
  <c r="CY289" i="1"/>
  <c r="CN293" i="1"/>
  <c r="CU294" i="1"/>
  <c r="CI297" i="1"/>
  <c r="CM298" i="1"/>
  <c r="CN299" i="1"/>
  <c r="CU300" i="1"/>
  <c r="CQ303" i="1"/>
  <c r="CM304" i="1"/>
  <c r="CY305" i="1"/>
  <c r="CN309" i="1"/>
  <c r="CU310" i="1"/>
  <c r="CI313" i="1"/>
  <c r="CM314" i="1"/>
  <c r="CN315" i="1"/>
  <c r="CU316" i="1"/>
  <c r="CQ319" i="1"/>
  <c r="CM320" i="1"/>
  <c r="CY321" i="1"/>
  <c r="CN325" i="1"/>
  <c r="CU326" i="1"/>
  <c r="CI329" i="1"/>
  <c r="CM330" i="1"/>
  <c r="CN331" i="1"/>
  <c r="CU332" i="1"/>
  <c r="CQ335" i="1"/>
  <c r="CM336" i="1"/>
  <c r="CY337" i="1"/>
  <c r="CN341" i="1"/>
  <c r="CU342" i="1"/>
  <c r="CV344" i="1"/>
  <c r="CV345" i="1"/>
  <c r="CM346" i="1"/>
  <c r="CI347" i="1"/>
  <c r="CV348" i="1"/>
  <c r="CV349" i="1"/>
  <c r="CM350" i="1"/>
  <c r="CI351" i="1"/>
  <c r="CV352" i="1"/>
  <c r="CV353" i="1"/>
  <c r="CM354" i="1"/>
  <c r="CI355" i="1"/>
  <c r="CV356" i="1"/>
  <c r="CV357" i="1"/>
  <c r="CM358" i="1"/>
  <c r="CI359" i="1"/>
  <c r="CV360" i="1"/>
  <c r="CV361" i="1"/>
  <c r="CM362" i="1"/>
  <c r="CI363" i="1"/>
  <c r="CU364" i="1"/>
  <c r="CI365" i="1"/>
  <c r="CY365" i="1"/>
  <c r="CQ366" i="1"/>
  <c r="CL367" i="1"/>
  <c r="CU368" i="1"/>
  <c r="CJ7" i="1"/>
  <c r="CG7" i="1"/>
  <c r="BT239" i="1"/>
  <c r="BR324" i="1"/>
  <c r="BU324" i="1" s="1"/>
  <c r="CP13" i="1"/>
  <c r="CL17" i="1"/>
  <c r="CH20" i="1"/>
  <c r="CR25" i="1"/>
  <c r="CX30" i="1"/>
  <c r="CK33" i="1"/>
  <c r="CW37" i="1"/>
  <c r="CL42" i="1"/>
  <c r="CL47" i="1"/>
  <c r="CL51" i="1"/>
  <c r="CJ55" i="1"/>
  <c r="CR61" i="1"/>
  <c r="CJ65" i="1"/>
  <c r="CN68" i="1"/>
  <c r="CO72" i="1"/>
  <c r="CG76" i="1"/>
  <c r="CN78" i="1"/>
  <c r="CG82" i="1"/>
  <c r="CR83" i="1"/>
  <c r="CJ87" i="1"/>
  <c r="CR93" i="1"/>
  <c r="CJ97" i="1"/>
  <c r="CN100" i="1"/>
  <c r="CO104" i="1"/>
  <c r="CG108" i="1"/>
  <c r="CN110" i="1"/>
  <c r="CG114" i="1"/>
  <c r="CR115" i="1"/>
  <c r="CJ119" i="1"/>
  <c r="CR125" i="1"/>
  <c r="CJ129" i="1"/>
  <c r="CN132" i="1"/>
  <c r="CO136" i="1"/>
  <c r="CG140" i="1"/>
  <c r="CN142" i="1"/>
  <c r="CX145" i="1"/>
  <c r="CL148" i="1"/>
  <c r="CN149" i="1"/>
  <c r="CN154" i="1"/>
  <c r="CO155" i="1"/>
  <c r="CJ158" i="1"/>
  <c r="CX161" i="1"/>
  <c r="CL164" i="1"/>
  <c r="CN165" i="1"/>
  <c r="CJ168" i="1"/>
  <c r="CV169" i="1"/>
  <c r="CR170" i="1"/>
  <c r="CY171" i="1"/>
  <c r="CJ174" i="1"/>
  <c r="CV175" i="1"/>
  <c r="CI179" i="1"/>
  <c r="CR180" i="1"/>
  <c r="CQ181" i="1"/>
  <c r="CJ184" i="1"/>
  <c r="CV185" i="1"/>
  <c r="CR186" i="1"/>
  <c r="CY187" i="1"/>
  <c r="CJ190" i="1"/>
  <c r="CV191" i="1"/>
  <c r="CI195" i="1"/>
  <c r="CR196" i="1"/>
  <c r="CQ197" i="1"/>
  <c r="CJ200" i="1"/>
  <c r="CV201" i="1"/>
  <c r="CR202" i="1"/>
  <c r="CY203" i="1"/>
  <c r="CJ206" i="1"/>
  <c r="CV207" i="1"/>
  <c r="CI211" i="1"/>
  <c r="CR212" i="1"/>
  <c r="CQ213" i="1"/>
  <c r="CJ216" i="1"/>
  <c r="CV217" i="1"/>
  <c r="CR218" i="1"/>
  <c r="CY219" i="1"/>
  <c r="CJ222" i="1"/>
  <c r="CV223" i="1"/>
  <c r="CI227" i="1"/>
  <c r="CR228" i="1"/>
  <c r="CQ229" i="1"/>
  <c r="CJ232" i="1"/>
  <c r="CV233" i="1"/>
  <c r="CR234" i="1"/>
  <c r="CY235" i="1"/>
  <c r="CJ238" i="1"/>
  <c r="CV239" i="1"/>
  <c r="CI243" i="1"/>
  <c r="CR244" i="1"/>
  <c r="CQ245" i="1"/>
  <c r="CJ248" i="1"/>
  <c r="CV249" i="1"/>
  <c r="CR250" i="1"/>
  <c r="CY251" i="1"/>
  <c r="CJ254" i="1"/>
  <c r="CV255" i="1"/>
  <c r="CI259" i="1"/>
  <c r="CR260" i="1"/>
  <c r="CQ261" i="1"/>
  <c r="CJ264" i="1"/>
  <c r="CV265" i="1"/>
  <c r="CR266" i="1"/>
  <c r="CY267" i="1"/>
  <c r="CJ270" i="1"/>
  <c r="CV271" i="1"/>
  <c r="CI275" i="1"/>
  <c r="CR276" i="1"/>
  <c r="CQ277" i="1"/>
  <c r="CJ280" i="1"/>
  <c r="CV281" i="1"/>
  <c r="CR282" i="1"/>
  <c r="CY283" i="1"/>
  <c r="CJ286" i="1"/>
  <c r="CV287" i="1"/>
  <c r="CI291" i="1"/>
  <c r="CR292" i="1"/>
  <c r="CQ293" i="1"/>
  <c r="CJ296" i="1"/>
  <c r="CV297" i="1"/>
  <c r="CR298" i="1"/>
  <c r="CY299" i="1"/>
  <c r="CJ302" i="1"/>
  <c r="CV303" i="1"/>
  <c r="CI307" i="1"/>
  <c r="CR308" i="1"/>
  <c r="CQ309" i="1"/>
  <c r="CJ312" i="1"/>
  <c r="CV313" i="1"/>
  <c r="CR314" i="1"/>
  <c r="CY315" i="1"/>
  <c r="CJ318" i="1"/>
  <c r="CV319" i="1"/>
  <c r="CI323" i="1"/>
  <c r="CR324" i="1"/>
  <c r="CQ325" i="1"/>
  <c r="CJ328" i="1"/>
  <c r="CV329" i="1"/>
  <c r="CR330" i="1"/>
  <c r="CY331" i="1"/>
  <c r="CJ334" i="1"/>
  <c r="CV335" i="1"/>
  <c r="CI339" i="1"/>
  <c r="CR340" i="1"/>
  <c r="CQ341" i="1"/>
  <c r="CJ344" i="1"/>
  <c r="CX345" i="1"/>
  <c r="CT346" i="1"/>
  <c r="CJ347" i="1"/>
  <c r="CJ348" i="1"/>
  <c r="CX349" i="1"/>
  <c r="CT350" i="1"/>
  <c r="CJ351" i="1"/>
  <c r="CJ352" i="1"/>
  <c r="CX353" i="1"/>
  <c r="CT354" i="1"/>
  <c r="CJ355" i="1"/>
  <c r="CJ356" i="1"/>
  <c r="CX357" i="1"/>
  <c r="CT358" i="1"/>
  <c r="CJ359" i="1"/>
  <c r="CJ360" i="1"/>
  <c r="CX361" i="1"/>
  <c r="CT362" i="1"/>
  <c r="CJ363" i="1"/>
  <c r="CH364" i="1"/>
  <c r="CX364" i="1"/>
  <c r="CP365" i="1"/>
  <c r="CT366" i="1"/>
  <c r="CM367" i="1"/>
  <c r="CH368" i="1"/>
  <c r="CX368" i="1"/>
  <c r="CQ7" i="1"/>
  <c r="AQ9" i="1"/>
  <c r="AQ25" i="1"/>
  <c r="AQ41" i="1"/>
  <c r="AQ82" i="1"/>
  <c r="AQ98" i="1"/>
  <c r="AQ114" i="1"/>
  <c r="AQ146" i="1"/>
  <c r="AQ162" i="1"/>
  <c r="AQ242" i="1"/>
  <c r="AQ250" i="1"/>
  <c r="AQ258" i="1"/>
  <c r="AQ266" i="1"/>
  <c r="AQ274" i="1"/>
  <c r="AQ282" i="1"/>
  <c r="AQ290" i="1"/>
  <c r="AQ298" i="1"/>
  <c r="AQ306" i="1"/>
  <c r="AQ314" i="1"/>
  <c r="AQ322" i="1"/>
  <c r="AQ330" i="1"/>
  <c r="AQ338" i="1"/>
  <c r="AQ346" i="1"/>
  <c r="AQ354" i="1"/>
  <c r="AQ362" i="1"/>
  <c r="CB7" i="1"/>
  <c r="CC7" i="1" s="1"/>
  <c r="BT64" i="1"/>
  <c r="BR352" i="1"/>
  <c r="CS63" i="1"/>
  <c r="CG66" i="1"/>
  <c r="CO78" i="1"/>
  <c r="CJ81" i="1"/>
  <c r="CN94" i="1"/>
  <c r="CK99" i="1"/>
  <c r="CW106" i="1"/>
  <c r="CR109" i="1"/>
  <c r="CV114" i="1"/>
  <c r="CS127" i="1"/>
  <c r="CG130" i="1"/>
  <c r="CO142" i="1"/>
  <c r="CK147" i="1"/>
  <c r="CV151" i="1"/>
  <c r="CX153" i="1"/>
  <c r="CN157" i="1"/>
  <c r="CN162" i="1"/>
  <c r="CJ166" i="1"/>
  <c r="CR172" i="1"/>
  <c r="CJ176" i="1"/>
  <c r="CN179" i="1"/>
  <c r="CQ183" i="1"/>
  <c r="CI187" i="1"/>
  <c r="CN189" i="1"/>
  <c r="CI193" i="1"/>
  <c r="CR194" i="1"/>
  <c r="CJ198" i="1"/>
  <c r="CR204" i="1"/>
  <c r="CJ208" i="1"/>
  <c r="CN211" i="1"/>
  <c r="CQ215" i="1"/>
  <c r="CI219" i="1"/>
  <c r="CN221" i="1"/>
  <c r="CI225" i="1"/>
  <c r="CR226" i="1"/>
  <c r="CJ230" i="1"/>
  <c r="CR236" i="1"/>
  <c r="CJ240" i="1"/>
  <c r="CN243" i="1"/>
  <c r="CQ247" i="1"/>
  <c r="CI251" i="1"/>
  <c r="CN253" i="1"/>
  <c r="CI257" i="1"/>
  <c r="CR258" i="1"/>
  <c r="CJ262" i="1"/>
  <c r="CR268" i="1"/>
  <c r="CJ272" i="1"/>
  <c r="CN275" i="1"/>
  <c r="CQ279" i="1"/>
  <c r="CI283" i="1"/>
  <c r="CN285" i="1"/>
  <c r="CI289" i="1"/>
  <c r="CR290" i="1"/>
  <c r="CJ294" i="1"/>
  <c r="CR300" i="1"/>
  <c r="CJ304" i="1"/>
  <c r="CN307" i="1"/>
  <c r="CQ311" i="1"/>
  <c r="CI315" i="1"/>
  <c r="CN317" i="1"/>
  <c r="CI321" i="1"/>
  <c r="CR322" i="1"/>
  <c r="CJ326" i="1"/>
  <c r="CR332" i="1"/>
  <c r="CJ336" i="1"/>
  <c r="CN339" i="1"/>
  <c r="CQ343" i="1"/>
  <c r="CU344" i="1"/>
  <c r="CT347" i="1"/>
  <c r="CU348" i="1"/>
  <c r="CT351" i="1"/>
  <c r="CU352" i="1"/>
  <c r="CT355" i="1"/>
  <c r="CU356" i="1"/>
  <c r="CT359" i="1"/>
  <c r="CU360" i="1"/>
  <c r="CT363" i="1"/>
  <c r="CP364" i="1"/>
  <c r="CX365" i="1"/>
  <c r="CY366" i="1"/>
  <c r="CI7" i="1"/>
  <c r="BR272" i="1"/>
  <c r="BU272" i="1" s="1"/>
  <c r="CV13" i="1"/>
  <c r="CP16" i="1"/>
  <c r="CR23" i="1"/>
  <c r="CN26" i="1"/>
  <c r="CG29" i="1"/>
  <c r="CS45" i="1"/>
  <c r="CH48" i="1"/>
  <c r="CS53" i="1"/>
  <c r="CO56" i="1"/>
  <c r="CW68" i="1"/>
  <c r="CJ71" i="1"/>
  <c r="CN84" i="1"/>
  <c r="CK89" i="1"/>
  <c r="CG92" i="1"/>
  <c r="CR99" i="1"/>
  <c r="CV104" i="1"/>
  <c r="CS117" i="1"/>
  <c r="CO120" i="1"/>
  <c r="CW132" i="1"/>
  <c r="CJ135" i="1"/>
  <c r="CO147" i="1"/>
  <c r="CL156" i="1"/>
  <c r="CW160" i="1"/>
  <c r="CP164" i="1"/>
  <c r="CM168" i="1"/>
  <c r="CU174" i="1"/>
  <c r="CM178" i="1"/>
  <c r="CY179" i="1"/>
  <c r="CV183" i="1"/>
  <c r="CY185" i="1"/>
  <c r="CQ189" i="1"/>
  <c r="CV193" i="1"/>
  <c r="CU196" i="1"/>
  <c r="CM200" i="1"/>
  <c r="CU206" i="1"/>
  <c r="CM210" i="1"/>
  <c r="CY211" i="1"/>
  <c r="CV215" i="1"/>
  <c r="CY217" i="1"/>
  <c r="CQ221" i="1"/>
  <c r="CV225" i="1"/>
  <c r="CU228" i="1"/>
  <c r="CM232" i="1"/>
  <c r="CU238" i="1"/>
  <c r="CM242" i="1"/>
  <c r="CY243" i="1"/>
  <c r="CV247" i="1"/>
  <c r="CY249" i="1"/>
  <c r="CQ253" i="1"/>
  <c r="CV257" i="1"/>
  <c r="CU260" i="1"/>
  <c r="CM264" i="1"/>
  <c r="CU270" i="1"/>
  <c r="CM274" i="1"/>
  <c r="CY275" i="1"/>
  <c r="CV279" i="1"/>
  <c r="CY281" i="1"/>
  <c r="CQ285" i="1"/>
  <c r="CV289" i="1"/>
  <c r="CU292" i="1"/>
  <c r="CM296" i="1"/>
  <c r="CU302" i="1"/>
  <c r="CM306" i="1"/>
  <c r="CY307" i="1"/>
  <c r="CV311" i="1"/>
  <c r="CY313" i="1"/>
  <c r="CQ317" i="1"/>
  <c r="CV321" i="1"/>
  <c r="CU324" i="1"/>
  <c r="CM328" i="1"/>
  <c r="CU334" i="1"/>
  <c r="CM338" i="1"/>
  <c r="CY339" i="1"/>
  <c r="CV343" i="1"/>
  <c r="CI346" i="1"/>
  <c r="CU347" i="1"/>
  <c r="CI350" i="1"/>
  <c r="CU351" i="1"/>
  <c r="CI354" i="1"/>
  <c r="CU355" i="1"/>
  <c r="CI358" i="1"/>
  <c r="CU359" i="1"/>
  <c r="CI362" i="1"/>
  <c r="CU363" i="1"/>
  <c r="BS59" i="1"/>
  <c r="CN12" i="1"/>
  <c r="CK67" i="1"/>
  <c r="CV82" i="1"/>
  <c r="CS85" i="1"/>
  <c r="CO88" i="1"/>
  <c r="CS95" i="1"/>
  <c r="CG98" i="1"/>
  <c r="CN126" i="1"/>
  <c r="CW138" i="1"/>
  <c r="CR141" i="1"/>
  <c r="CW144" i="1"/>
  <c r="CO163" i="1"/>
  <c r="CI171" i="1"/>
  <c r="CQ173" i="1"/>
  <c r="CR178" i="1"/>
  <c r="CJ192" i="1"/>
  <c r="CV199" i="1"/>
  <c r="CV209" i="1"/>
  <c r="CJ214" i="1"/>
  <c r="CR220" i="1"/>
  <c r="CY227" i="1"/>
  <c r="CI235" i="1"/>
  <c r="CQ237" i="1"/>
  <c r="CR242" i="1"/>
  <c r="CJ256" i="1"/>
  <c r="CV263" i="1"/>
  <c r="CV273" i="1"/>
  <c r="CJ278" i="1"/>
  <c r="CR284" i="1"/>
  <c r="CY291" i="1"/>
  <c r="CI299" i="1"/>
  <c r="CQ301" i="1"/>
  <c r="CR306" i="1"/>
  <c r="CJ320" i="1"/>
  <c r="CV327" i="1"/>
  <c r="CV337" i="1"/>
  <c r="CJ342" i="1"/>
  <c r="CX346" i="1"/>
  <c r="CX350" i="1"/>
  <c r="CX354" i="1"/>
  <c r="CX358" i="1"/>
  <c r="CX362" i="1"/>
  <c r="CI366" i="1"/>
  <c r="CU367" i="1"/>
  <c r="AQ78" i="1"/>
  <c r="AQ149" i="1"/>
  <c r="AQ177" i="1"/>
  <c r="AQ181" i="1"/>
  <c r="AQ270" i="1"/>
  <c r="AQ302" i="1"/>
  <c r="AQ334" i="1"/>
  <c r="AQ366" i="1"/>
  <c r="BU9" i="1"/>
  <c r="BU13" i="1"/>
  <c r="BU17" i="1"/>
  <c r="BU21" i="1"/>
  <c r="BU25" i="1"/>
  <c r="BU29" i="1"/>
  <c r="BU33" i="1"/>
  <c r="BU37" i="1"/>
  <c r="BU41" i="1"/>
  <c r="BU46" i="1"/>
  <c r="BU50" i="1"/>
  <c r="BU54" i="1"/>
  <c r="BU58" i="1"/>
  <c r="BU62" i="1"/>
  <c r="BU66" i="1"/>
  <c r="BU70" i="1"/>
  <c r="BU74" i="1"/>
  <c r="BU78" i="1"/>
  <c r="BU82" i="1"/>
  <c r="BU86" i="1"/>
  <c r="BU90" i="1"/>
  <c r="BU94" i="1"/>
  <c r="BU98" i="1"/>
  <c r="BU102" i="1"/>
  <c r="BU106" i="1"/>
  <c r="BU110" i="1"/>
  <c r="BU114" i="1"/>
  <c r="BU118" i="1"/>
  <c r="BU122" i="1"/>
  <c r="BU126" i="1"/>
  <c r="BU130" i="1"/>
  <c r="BU134" i="1"/>
  <c r="BU138" i="1"/>
  <c r="BU142" i="1"/>
  <c r="BU146" i="1"/>
  <c r="BU162" i="1"/>
  <c r="BU178" i="1"/>
  <c r="BU194" i="1"/>
  <c r="BU210" i="1"/>
  <c r="BU226" i="1"/>
  <c r="BU242" i="1"/>
  <c r="BU258" i="1"/>
  <c r="BU274" i="1"/>
  <c r="BU290" i="1"/>
  <c r="BU354" i="1"/>
  <c r="BR351" i="1"/>
  <c r="BU351" i="1" s="1"/>
  <c r="CS49" i="1"/>
  <c r="CH52" i="1"/>
  <c r="CR67" i="1"/>
  <c r="CK121" i="1"/>
  <c r="CG124" i="1"/>
  <c r="CV136" i="1"/>
  <c r="CJ150" i="1"/>
  <c r="CW153" i="1"/>
  <c r="CX158" i="1"/>
  <c r="CQ167" i="1"/>
  <c r="CY169" i="1"/>
  <c r="CI177" i="1"/>
  <c r="CM184" i="1"/>
  <c r="CU190" i="1"/>
  <c r="CN195" i="1"/>
  <c r="CN205" i="1"/>
  <c r="CU212" i="1"/>
  <c r="CM226" i="1"/>
  <c r="CQ231" i="1"/>
  <c r="CY233" i="1"/>
  <c r="CI241" i="1"/>
  <c r="CM248" i="1"/>
  <c r="CU254" i="1"/>
  <c r="CN259" i="1"/>
  <c r="CN269" i="1"/>
  <c r="CU276" i="1"/>
  <c r="CM290" i="1"/>
  <c r="CQ295" i="1"/>
  <c r="CY297" i="1"/>
  <c r="CI305" i="1"/>
  <c r="CM312" i="1"/>
  <c r="CU318" i="1"/>
  <c r="CN323" i="1"/>
  <c r="CN333" i="1"/>
  <c r="CU340" i="1"/>
  <c r="CL345" i="1"/>
  <c r="CL349" i="1"/>
  <c r="CL353" i="1"/>
  <c r="CL357" i="1"/>
  <c r="CL361" i="1"/>
  <c r="CH365" i="1"/>
  <c r="CL366" i="1"/>
  <c r="CR7" i="1"/>
  <c r="AQ21" i="1"/>
  <c r="AQ54" i="1"/>
  <c r="AQ89" i="1"/>
  <c r="AQ93" i="1"/>
  <c r="AQ118" i="1"/>
  <c r="AQ121" i="1"/>
  <c r="AQ157" i="1"/>
  <c r="AQ246" i="1"/>
  <c r="AQ278" i="1"/>
  <c r="AQ310" i="1"/>
  <c r="AQ342" i="1"/>
  <c r="CT36" i="1"/>
  <c r="CW74" i="1"/>
  <c r="CR77" i="1"/>
  <c r="CW100" i="1"/>
  <c r="CJ103" i="1"/>
  <c r="CO110" i="1"/>
  <c r="CJ113" i="1"/>
  <c r="CN116" i="1"/>
  <c r="CK131" i="1"/>
  <c r="CP148" i="1"/>
  <c r="CM194" i="1"/>
  <c r="CQ205" i="1"/>
  <c r="CJ224" i="1"/>
  <c r="CN227" i="1"/>
  <c r="CN237" i="1"/>
  <c r="CJ246" i="1"/>
  <c r="CY259" i="1"/>
  <c r="CY265" i="1"/>
  <c r="CM280" i="1"/>
  <c r="CM322" i="1"/>
  <c r="CQ333" i="1"/>
  <c r="CM345" i="1"/>
  <c r="CL348" i="1"/>
  <c r="CM353" i="1"/>
  <c r="CL356" i="1"/>
  <c r="CM361" i="1"/>
  <c r="CM364" i="1"/>
  <c r="CP368" i="1"/>
  <c r="AQ133" i="1"/>
  <c r="AQ254" i="1"/>
  <c r="AQ318" i="1"/>
  <c r="CS34" i="1"/>
  <c r="CS40" i="1"/>
  <c r="CH43" i="1"/>
  <c r="CV72" i="1"/>
  <c r="CR131" i="1"/>
  <c r="CN146" i="1"/>
  <c r="CR188" i="1"/>
  <c r="CI203" i="1"/>
  <c r="CI209" i="1"/>
  <c r="CU222" i="1"/>
  <c r="CV231" i="1"/>
  <c r="CV241" i="1"/>
  <c r="CU244" i="1"/>
  <c r="CQ263" i="1"/>
  <c r="CR274" i="1"/>
  <c r="CR316" i="1"/>
  <c r="CI331" i="1"/>
  <c r="CI337" i="1"/>
  <c r="CT367" i="1"/>
  <c r="CY195" i="1"/>
  <c r="CY201" i="1"/>
  <c r="CJ288" i="1"/>
  <c r="CN291" i="1"/>
  <c r="CN301" i="1"/>
  <c r="CJ310" i="1"/>
  <c r="CR338" i="1"/>
  <c r="AQ109" i="1"/>
  <c r="AQ137" i="1"/>
  <c r="AQ158" i="1"/>
  <c r="AQ262" i="1"/>
  <c r="BU10" i="1"/>
  <c r="BU15" i="1"/>
  <c r="BU20" i="1"/>
  <c r="BU26" i="1"/>
  <c r="BU31" i="1"/>
  <c r="BU36" i="1"/>
  <c r="BU42" i="1"/>
  <c r="BU48" i="1"/>
  <c r="BU53" i="1"/>
  <c r="BU59" i="1"/>
  <c r="BU64" i="1"/>
  <c r="BU69" i="1"/>
  <c r="BU75" i="1"/>
  <c r="BU80" i="1"/>
  <c r="BU85" i="1"/>
  <c r="BU91" i="1"/>
  <c r="BU96" i="1"/>
  <c r="BU101" i="1"/>
  <c r="BU107" i="1"/>
  <c r="BU112" i="1"/>
  <c r="BU117" i="1"/>
  <c r="BU123" i="1"/>
  <c r="BU128" i="1"/>
  <c r="BU133" i="1"/>
  <c r="BU139" i="1"/>
  <c r="BU144" i="1"/>
  <c r="BU149" i="1"/>
  <c r="BU155" i="1"/>
  <c r="BU171" i="1"/>
  <c r="BU181" i="1"/>
  <c r="BU187" i="1"/>
  <c r="BU192" i="1"/>
  <c r="BU197" i="1"/>
  <c r="BU203" i="1"/>
  <c r="BU219" i="1"/>
  <c r="BU229" i="1"/>
  <c r="BU235" i="1"/>
  <c r="BU251" i="1"/>
  <c r="BU261" i="1"/>
  <c r="BU267" i="1"/>
  <c r="BU283" i="1"/>
  <c r="BU293" i="1"/>
  <c r="BU299" i="1"/>
  <c r="BU347" i="1"/>
  <c r="CQ199" i="1"/>
  <c r="CM216" i="1"/>
  <c r="CM258" i="1"/>
  <c r="CU286" i="1"/>
  <c r="CV295" i="1"/>
  <c r="CV305" i="1"/>
  <c r="CU308" i="1"/>
  <c r="CM349" i="1"/>
  <c r="CL352" i="1"/>
  <c r="CQ365" i="1"/>
  <c r="CM368" i="1"/>
  <c r="AQ94" i="1"/>
  <c r="AQ102" i="1"/>
  <c r="AQ350" i="1"/>
  <c r="AQ358" i="1"/>
  <c r="BU11" i="1"/>
  <c r="BU16" i="1"/>
  <c r="BU22" i="1"/>
  <c r="BU27" i="1"/>
  <c r="BU32" i="1"/>
  <c r="BU38" i="1"/>
  <c r="BU43" i="1"/>
  <c r="BU49" i="1"/>
  <c r="BU55" i="1"/>
  <c r="BU60" i="1"/>
  <c r="BU65" i="1"/>
  <c r="BU71" i="1"/>
  <c r="BU76" i="1"/>
  <c r="BU81" i="1"/>
  <c r="BU87" i="1"/>
  <c r="BU92" i="1"/>
  <c r="BU97" i="1"/>
  <c r="BU103" i="1"/>
  <c r="BU108" i="1"/>
  <c r="BU113" i="1"/>
  <c r="BU119" i="1"/>
  <c r="BU124" i="1"/>
  <c r="BU129" i="1"/>
  <c r="BU135" i="1"/>
  <c r="BU140" i="1"/>
  <c r="BU145" i="1"/>
  <c r="BU177" i="1"/>
  <c r="BU284" i="1"/>
  <c r="BU305" i="1"/>
  <c r="BU327" i="1"/>
  <c r="BU343" i="1"/>
  <c r="CN62" i="1"/>
  <c r="CK163" i="1"/>
  <c r="CN173" i="1"/>
  <c r="CJ182" i="1"/>
  <c r="CR210" i="1"/>
  <c r="CR252" i="1"/>
  <c r="CQ269" i="1"/>
  <c r="CY323" i="1"/>
  <c r="CY329" i="1"/>
  <c r="AQ77" i="1"/>
  <c r="AQ134" i="1"/>
  <c r="AQ286" i="1"/>
  <c r="AQ294" i="1"/>
  <c r="BU7" i="1"/>
  <c r="BU12" i="1"/>
  <c r="BU18" i="1"/>
  <c r="BU23" i="1"/>
  <c r="BU28" i="1"/>
  <c r="BU34" i="1"/>
  <c r="BU39" i="1"/>
  <c r="BU45" i="1"/>
  <c r="BU51" i="1"/>
  <c r="BU56" i="1"/>
  <c r="BU61" i="1"/>
  <c r="BU67" i="1"/>
  <c r="BU72" i="1"/>
  <c r="BU77" i="1"/>
  <c r="BU83" i="1"/>
  <c r="BU88" i="1"/>
  <c r="BU93" i="1"/>
  <c r="BU99" i="1"/>
  <c r="BU104" i="1"/>
  <c r="BU109" i="1"/>
  <c r="BU115" i="1"/>
  <c r="BU120" i="1"/>
  <c r="BU125" i="1"/>
  <c r="BU131" i="1"/>
  <c r="BU136" i="1"/>
  <c r="BU141" i="1"/>
  <c r="BU147" i="1"/>
  <c r="BU163" i="1"/>
  <c r="BU179" i="1"/>
  <c r="BU189" i="1"/>
  <c r="BU195" i="1"/>
  <c r="BU200" i="1"/>
  <c r="BU211" i="1"/>
  <c r="BU227" i="1"/>
  <c r="BU237" i="1"/>
  <c r="BU243" i="1"/>
  <c r="BU259" i="1"/>
  <c r="BU269" i="1"/>
  <c r="BU275" i="1"/>
  <c r="BU285" i="1"/>
  <c r="BU291" i="1"/>
  <c r="BU307" i="1"/>
  <c r="BU323" i="1"/>
  <c r="BU333" i="1"/>
  <c r="BU339" i="1"/>
  <c r="BU355" i="1"/>
  <c r="CK57" i="1"/>
  <c r="CG60" i="1"/>
  <c r="CT154" i="1"/>
  <c r="CL157" i="1"/>
  <c r="CV167" i="1"/>
  <c r="CV177" i="1"/>
  <c r="CU180" i="1"/>
  <c r="CI267" i="1"/>
  <c r="CI273" i="1"/>
  <c r="CQ327" i="1"/>
  <c r="CL344" i="1"/>
  <c r="CM357" i="1"/>
  <c r="CL360" i="1"/>
  <c r="CY7" i="1"/>
  <c r="AQ165" i="1"/>
  <c r="AQ173" i="1"/>
  <c r="AQ326" i="1"/>
  <c r="BU8" i="1"/>
  <c r="BU14" i="1"/>
  <c r="BU19" i="1"/>
  <c r="BU24" i="1"/>
  <c r="BU30" i="1"/>
  <c r="BU35" i="1"/>
  <c r="BU40" i="1"/>
  <c r="BU47" i="1"/>
  <c r="BU52" i="1"/>
  <c r="BU57" i="1"/>
  <c r="BU63" i="1"/>
  <c r="BU68" i="1"/>
  <c r="BU73" i="1"/>
  <c r="BU79" i="1"/>
  <c r="BU84" i="1"/>
  <c r="BU89" i="1"/>
  <c r="BU95" i="1"/>
  <c r="BU100" i="1"/>
  <c r="BU105" i="1"/>
  <c r="BU111" i="1"/>
  <c r="BU116" i="1"/>
  <c r="BU121" i="1"/>
  <c r="BU127" i="1"/>
  <c r="BU132" i="1"/>
  <c r="BU137" i="1"/>
  <c r="BU143" i="1"/>
  <c r="BU164" i="1"/>
  <c r="BU185" i="1"/>
  <c r="BU228" i="1"/>
  <c r="BU292" i="1"/>
  <c r="BU308" i="1"/>
  <c r="BU329" i="1"/>
  <c r="BU340" i="1"/>
  <c r="BU345" i="1"/>
  <c r="AQ7" i="1"/>
  <c r="AQ142" i="1"/>
  <c r="AQ245" i="1"/>
  <c r="AQ261" i="1"/>
  <c r="AQ277" i="1"/>
  <c r="AQ293" i="1"/>
  <c r="AQ309" i="1"/>
  <c r="AQ325" i="1"/>
  <c r="AQ341" i="1"/>
  <c r="AQ357" i="1"/>
  <c r="AQ56" i="1"/>
  <c r="AQ97" i="1"/>
  <c r="AQ76" i="1"/>
  <c r="AQ152" i="1"/>
  <c r="AQ136" i="1"/>
  <c r="AQ120" i="1"/>
  <c r="AQ104" i="1"/>
  <c r="AQ88" i="1"/>
  <c r="AQ64" i="1"/>
  <c r="AQ69" i="1"/>
  <c r="AQ36" i="1"/>
  <c r="AQ179" i="1"/>
  <c r="AQ190" i="1"/>
  <c r="AQ196" i="1"/>
  <c r="AQ206" i="1"/>
  <c r="AQ212" i="1"/>
  <c r="AQ228" i="1"/>
  <c r="AQ238" i="1"/>
  <c r="AQ183" i="1"/>
  <c r="AQ155" i="1"/>
  <c r="AQ130" i="1"/>
  <c r="AQ75" i="1"/>
  <c r="AQ186" i="1"/>
  <c r="AQ170" i="1"/>
  <c r="AQ154" i="1"/>
  <c r="AQ131" i="1"/>
  <c r="AQ113" i="1"/>
  <c r="AQ90" i="1"/>
  <c r="AQ42" i="1"/>
  <c r="AQ38" i="1"/>
  <c r="AQ49" i="1"/>
  <c r="AQ16" i="1"/>
  <c r="AQ227" i="1"/>
  <c r="AQ211" i="1"/>
  <c r="AQ195" i="1"/>
  <c r="AQ239" i="1"/>
  <c r="AQ207" i="1"/>
  <c r="AQ201" i="1"/>
  <c r="AQ222" i="1"/>
  <c r="AQ249" i="1"/>
  <c r="AQ265" i="1"/>
  <c r="AQ297" i="1"/>
  <c r="AQ329" i="1"/>
  <c r="AQ361" i="1"/>
  <c r="AQ105" i="1"/>
  <c r="AQ43" i="1"/>
  <c r="AQ68" i="1"/>
  <c r="AQ132" i="1"/>
  <c r="AQ100" i="1"/>
  <c r="AQ62" i="1"/>
  <c r="AQ15" i="1"/>
  <c r="AQ65" i="1"/>
  <c r="AQ32" i="1"/>
  <c r="AQ95" i="1"/>
  <c r="AQ153" i="1"/>
  <c r="AQ202" i="1"/>
  <c r="AQ208" i="1"/>
  <c r="AQ218" i="1"/>
  <c r="AQ224" i="1"/>
  <c r="AQ234" i="1"/>
  <c r="AQ240" i="1"/>
  <c r="AQ74" i="1"/>
  <c r="AQ147" i="1"/>
  <c r="AQ106" i="1"/>
  <c r="AQ83" i="1"/>
  <c r="AQ13" i="1"/>
  <c r="AQ101" i="1"/>
  <c r="AQ220" i="1"/>
  <c r="AQ163" i="1"/>
  <c r="AQ99" i="1"/>
  <c r="AQ71" i="1"/>
  <c r="AQ219" i="1"/>
  <c r="AQ253" i="1"/>
  <c r="AQ285" i="1"/>
  <c r="AQ333" i="1"/>
  <c r="AQ365" i="1"/>
  <c r="AQ125" i="1"/>
  <c r="AQ129" i="1"/>
  <c r="AQ128" i="1"/>
  <c r="AQ80" i="1"/>
  <c r="AQ12" i="1"/>
  <c r="AQ160" i="1"/>
  <c r="AQ96" i="1"/>
  <c r="AQ31" i="1"/>
  <c r="AQ39" i="1"/>
  <c r="AQ70" i="1"/>
  <c r="AQ141" i="1"/>
  <c r="AQ164" i="1"/>
  <c r="AQ193" i="1"/>
  <c r="AQ198" i="1"/>
  <c r="AQ209" i="1"/>
  <c r="AQ225" i="1"/>
  <c r="AQ230" i="1"/>
  <c r="AQ241" i="1"/>
  <c r="AQ257" i="1"/>
  <c r="AQ273" i="1"/>
  <c r="AQ289" i="1"/>
  <c r="AQ305" i="1"/>
  <c r="AQ321" i="1"/>
  <c r="AQ337" i="1"/>
  <c r="AQ353" i="1"/>
  <c r="AQ117" i="1"/>
  <c r="AQ86" i="1"/>
  <c r="AQ27" i="1"/>
  <c r="AQ23" i="1"/>
  <c r="AQ156" i="1"/>
  <c r="AQ140" i="1"/>
  <c r="AQ124" i="1"/>
  <c r="AQ108" i="1"/>
  <c r="AQ92" i="1"/>
  <c r="AQ48" i="1"/>
  <c r="AQ29" i="1"/>
  <c r="AQ40" i="1"/>
  <c r="AQ24" i="1"/>
  <c r="AQ8" i="1"/>
  <c r="AQ47" i="1"/>
  <c r="AQ111" i="1"/>
  <c r="AQ171" i="1"/>
  <c r="AQ194" i="1"/>
  <c r="AQ200" i="1"/>
  <c r="AQ205" i="1"/>
  <c r="AQ210" i="1"/>
  <c r="AQ216" i="1"/>
  <c r="AQ221" i="1"/>
  <c r="AQ226" i="1"/>
  <c r="AQ232" i="1"/>
  <c r="AQ237" i="1"/>
  <c r="AQ185" i="1"/>
  <c r="AQ167" i="1"/>
  <c r="AQ135" i="1"/>
  <c r="AQ110" i="1"/>
  <c r="AQ79" i="1"/>
  <c r="AQ17" i="1"/>
  <c r="AQ174" i="1"/>
  <c r="AQ161" i="1"/>
  <c r="AQ138" i="1"/>
  <c r="AQ115" i="1"/>
  <c r="AQ50" i="1"/>
  <c r="AQ18" i="1"/>
  <c r="AQ46" i="1"/>
  <c r="AQ22" i="1"/>
  <c r="AQ53" i="1"/>
  <c r="AQ20" i="1"/>
  <c r="AQ66" i="1"/>
  <c r="AQ85" i="1"/>
  <c r="AQ123" i="1"/>
  <c r="AQ151" i="1"/>
  <c r="AQ231" i="1"/>
  <c r="AQ215" i="1"/>
  <c r="AQ199" i="1"/>
  <c r="AQ223" i="1"/>
  <c r="AQ191" i="1"/>
  <c r="AQ217" i="1"/>
  <c r="AQ233" i="1"/>
  <c r="AQ281" i="1"/>
  <c r="AQ313" i="1"/>
  <c r="AQ345" i="1"/>
  <c r="AQ11" i="1"/>
  <c r="AQ148" i="1"/>
  <c r="AQ116" i="1"/>
  <c r="AQ84" i="1"/>
  <c r="AQ34" i="1"/>
  <c r="AQ67" i="1"/>
  <c r="AQ192" i="1"/>
  <c r="AQ213" i="1"/>
  <c r="AQ91" i="1"/>
  <c r="AQ33" i="1"/>
  <c r="AQ63" i="1"/>
  <c r="AQ55" i="1"/>
  <c r="AQ45" i="1"/>
  <c r="AQ28" i="1"/>
  <c r="AQ189" i="1"/>
  <c r="AQ204" i="1"/>
  <c r="AQ214" i="1"/>
  <c r="AQ236" i="1"/>
  <c r="AQ169" i="1"/>
  <c r="AQ143" i="1"/>
  <c r="AQ59" i="1"/>
  <c r="AQ178" i="1"/>
  <c r="AQ145" i="1"/>
  <c r="AQ122" i="1"/>
  <c r="AQ81" i="1"/>
  <c r="AQ58" i="1"/>
  <c r="AQ73" i="1"/>
  <c r="AQ57" i="1"/>
  <c r="AQ235" i="1"/>
  <c r="AQ203" i="1"/>
  <c r="AQ126" i="1"/>
  <c r="AQ184" i="1"/>
  <c r="AQ197" i="1"/>
  <c r="AQ229" i="1"/>
  <c r="AQ269" i="1"/>
  <c r="AQ301" i="1"/>
  <c r="AQ317" i="1"/>
  <c r="AQ349" i="1"/>
  <c r="AQ176" i="1"/>
  <c r="AQ150" i="1"/>
  <c r="AQ182" i="1"/>
  <c r="AQ166" i="1"/>
  <c r="AQ37" i="1"/>
  <c r="AQ144" i="1"/>
  <c r="AQ112" i="1"/>
  <c r="AQ61" i="1"/>
  <c r="AU7" i="1" l="1"/>
  <c r="BZ327" i="1"/>
  <c r="BZ353" i="1"/>
  <c r="BZ368" i="1"/>
  <c r="BZ263" i="1"/>
  <c r="BZ295" i="1"/>
  <c r="CA337" i="1"/>
  <c r="BZ129" i="1"/>
  <c r="BZ343" i="1"/>
  <c r="BZ215" i="1"/>
  <c r="CA343" i="1"/>
  <c r="BZ273" i="1"/>
  <c r="BZ145" i="1"/>
  <c r="CA313" i="1"/>
  <c r="BZ329" i="1"/>
  <c r="BZ265" i="1"/>
  <c r="BZ201" i="1"/>
  <c r="BZ137" i="1"/>
  <c r="CA351" i="1"/>
  <c r="BZ367" i="1"/>
  <c r="BZ303" i="1"/>
  <c r="BZ239" i="1"/>
  <c r="BZ175" i="1"/>
  <c r="CA363" i="1"/>
  <c r="CA331" i="1"/>
  <c r="CA299" i="1"/>
  <c r="BZ347" i="1"/>
  <c r="BZ315" i="1"/>
  <c r="BZ283" i="1"/>
  <c r="BZ251" i="1"/>
  <c r="BZ219" i="1"/>
  <c r="BZ187" i="1"/>
  <c r="BZ155" i="1"/>
  <c r="BZ123" i="1"/>
  <c r="CA365" i="1"/>
  <c r="CA333" i="1"/>
  <c r="CA301" i="1"/>
  <c r="BZ349" i="1"/>
  <c r="BZ317" i="1"/>
  <c r="BZ285" i="1"/>
  <c r="BZ253" i="1"/>
  <c r="BZ221" i="1"/>
  <c r="BZ189" i="1"/>
  <c r="BZ157" i="1"/>
  <c r="BZ125" i="1"/>
  <c r="G15" i="1"/>
  <c r="G33" i="1"/>
  <c r="BZ199" i="1"/>
  <c r="BZ289" i="1"/>
  <c r="BZ135" i="1"/>
  <c r="CA359" i="1"/>
  <c r="BZ359" i="1"/>
  <c r="BZ193" i="1"/>
  <c r="CA289" i="1"/>
  <c r="BZ247" i="1"/>
  <c r="BZ119" i="1"/>
  <c r="BZ305" i="1"/>
  <c r="BZ177" i="1"/>
  <c r="CA329" i="1"/>
  <c r="BZ345" i="1"/>
  <c r="BZ281" i="1"/>
  <c r="BZ217" i="1"/>
  <c r="BZ153" i="1"/>
  <c r="CA367" i="1"/>
  <c r="CA303" i="1"/>
  <c r="BZ319" i="1"/>
  <c r="BZ255" i="1"/>
  <c r="BZ191" i="1"/>
  <c r="BZ127" i="1"/>
  <c r="CA339" i="1"/>
  <c r="CA307" i="1"/>
  <c r="BZ355" i="1"/>
  <c r="BZ323" i="1"/>
  <c r="BZ291" i="1"/>
  <c r="BZ259" i="1"/>
  <c r="BZ227" i="1"/>
  <c r="BZ195" i="1"/>
  <c r="BZ163" i="1"/>
  <c r="BZ131" i="1"/>
  <c r="CA341" i="1"/>
  <c r="CA309" i="1"/>
  <c r="CA362" i="1"/>
  <c r="CA354" i="1"/>
  <c r="CA346" i="1"/>
  <c r="CA338" i="1"/>
  <c r="CA330" i="1"/>
  <c r="CA322" i="1"/>
  <c r="CA314" i="1"/>
  <c r="CA306" i="1"/>
  <c r="CA298" i="1"/>
  <c r="CA290" i="1"/>
  <c r="BZ362" i="1"/>
  <c r="BZ354" i="1"/>
  <c r="BZ346" i="1"/>
  <c r="BZ338" i="1"/>
  <c r="BZ330" i="1"/>
  <c r="BZ322" i="1"/>
  <c r="BZ314" i="1"/>
  <c r="BZ306" i="1"/>
  <c r="BZ298" i="1"/>
  <c r="BZ290" i="1"/>
  <c r="BZ282" i="1"/>
  <c r="BZ274" i="1"/>
  <c r="BZ266" i="1"/>
  <c r="BZ258" i="1"/>
  <c r="BZ250" i="1"/>
  <c r="BZ242" i="1"/>
  <c r="BZ234" i="1"/>
  <c r="BZ226" i="1"/>
  <c r="BZ218" i="1"/>
  <c r="BZ210" i="1"/>
  <c r="BZ202" i="1"/>
  <c r="BZ194" i="1"/>
  <c r="BZ186" i="1"/>
  <c r="BZ178" i="1"/>
  <c r="BZ170" i="1"/>
  <c r="BZ162" i="1"/>
  <c r="BZ154" i="1"/>
  <c r="BZ146" i="1"/>
  <c r="BZ138" i="1"/>
  <c r="BZ130" i="1"/>
  <c r="BZ122" i="1"/>
  <c r="BZ161" i="1"/>
  <c r="BZ231" i="1"/>
  <c r="BZ321" i="1"/>
  <c r="CA353" i="1"/>
  <c r="BZ311" i="1"/>
  <c r="BZ183" i="1"/>
  <c r="CA311" i="1"/>
  <c r="BZ241" i="1"/>
  <c r="CA361" i="1"/>
  <c r="CA297" i="1"/>
  <c r="BZ313" i="1"/>
  <c r="BZ249" i="1"/>
  <c r="BZ185" i="1"/>
  <c r="BZ121" i="1"/>
  <c r="CA335" i="1"/>
  <c r="BZ351" i="1"/>
  <c r="BZ287" i="1"/>
  <c r="BZ223" i="1"/>
  <c r="BZ159" i="1"/>
  <c r="CA355" i="1"/>
  <c r="CA323" i="1"/>
  <c r="CA291" i="1"/>
  <c r="BZ339" i="1"/>
  <c r="BZ307" i="1"/>
  <c r="BZ275" i="1"/>
  <c r="BZ243" i="1"/>
  <c r="BZ211" i="1"/>
  <c r="BZ179" i="1"/>
  <c r="BZ147" i="1"/>
  <c r="CA357" i="1"/>
  <c r="CA325" i="1"/>
  <c r="CA293" i="1"/>
  <c r="BZ341" i="1"/>
  <c r="BZ309" i="1"/>
  <c r="BZ277" i="1"/>
  <c r="BZ245" i="1"/>
  <c r="BZ213" i="1"/>
  <c r="BZ181" i="1"/>
  <c r="BZ149" i="1"/>
  <c r="BZ118" i="1"/>
  <c r="CA360" i="1"/>
  <c r="CA352" i="1"/>
  <c r="CA344" i="1"/>
  <c r="CA336" i="1"/>
  <c r="CA328" i="1"/>
  <c r="CA320" i="1"/>
  <c r="CA312" i="1"/>
  <c r="CA304" i="1"/>
  <c r="CA296" i="1"/>
  <c r="CA288" i="1"/>
  <c r="BZ360" i="1"/>
  <c r="BZ352" i="1"/>
  <c r="BZ344" i="1"/>
  <c r="BZ336" i="1"/>
  <c r="BZ328" i="1"/>
  <c r="BZ320" i="1"/>
  <c r="BZ312" i="1"/>
  <c r="BZ304" i="1"/>
  <c r="BZ296" i="1"/>
  <c r="BZ288" i="1"/>
  <c r="BZ280" i="1"/>
  <c r="BZ272" i="1"/>
  <c r="BZ264" i="1"/>
  <c r="BZ256" i="1"/>
  <c r="BZ248" i="1"/>
  <c r="BZ240" i="1"/>
  <c r="BZ232" i="1"/>
  <c r="BZ224" i="1"/>
  <c r="BZ216" i="1"/>
  <c r="BZ208" i="1"/>
  <c r="BZ200" i="1"/>
  <c r="BZ192" i="1"/>
  <c r="BZ184" i="1"/>
  <c r="BZ176" i="1"/>
  <c r="BZ168" i="1"/>
  <c r="BZ160" i="1"/>
  <c r="BZ152" i="1"/>
  <c r="BZ144" i="1"/>
  <c r="BZ136" i="1"/>
  <c r="BZ128" i="1"/>
  <c r="BZ120" i="1"/>
  <c r="BZ357" i="1"/>
  <c r="BZ325" i="1"/>
  <c r="BZ293" i="1"/>
  <c r="BZ261" i="1"/>
  <c r="BZ229" i="1"/>
  <c r="BZ197" i="1"/>
  <c r="BZ165" i="1"/>
  <c r="BZ133" i="1"/>
  <c r="CA364" i="1"/>
  <c r="CA356" i="1"/>
  <c r="CA348" i="1"/>
  <c r="CA340" i="1"/>
  <c r="CA332" i="1"/>
  <c r="CA324" i="1"/>
  <c r="CA316" i="1"/>
  <c r="CA308" i="1"/>
  <c r="CA300" i="1"/>
  <c r="CA292" i="1"/>
  <c r="BZ364" i="1"/>
  <c r="BZ356" i="1"/>
  <c r="BZ348" i="1"/>
  <c r="BZ340" i="1"/>
  <c r="BZ332" i="1"/>
  <c r="BZ324" i="1"/>
  <c r="BZ316" i="1"/>
  <c r="BZ308" i="1"/>
  <c r="BZ300" i="1"/>
  <c r="BZ292" i="1"/>
  <c r="BZ284" i="1"/>
  <c r="BZ276" i="1"/>
  <c r="BZ268" i="1"/>
  <c r="BZ260" i="1"/>
  <c r="BZ252" i="1"/>
  <c r="BZ244" i="1"/>
  <c r="BZ236" i="1"/>
  <c r="BZ228" i="1"/>
  <c r="BZ220" i="1"/>
  <c r="BZ212" i="1"/>
  <c r="BZ204" i="1"/>
  <c r="BZ196" i="1"/>
  <c r="BZ188" i="1"/>
  <c r="BZ180" i="1"/>
  <c r="BZ172" i="1"/>
  <c r="BZ164" i="1"/>
  <c r="BZ156" i="1"/>
  <c r="BZ148" i="1"/>
  <c r="BZ140" i="1"/>
  <c r="BZ132" i="1"/>
  <c r="BZ124" i="1"/>
  <c r="AU166" i="1"/>
  <c r="AX166" i="1"/>
  <c r="BG166" i="1" s="1"/>
  <c r="AX58" i="1"/>
  <c r="BG58" i="1" s="1"/>
  <c r="AU58" i="1"/>
  <c r="AU28" i="1"/>
  <c r="AX28" i="1"/>
  <c r="BG28" i="1" s="1"/>
  <c r="AX281" i="1"/>
  <c r="BG281" i="1" s="1"/>
  <c r="AU281" i="1"/>
  <c r="AX18" i="1"/>
  <c r="BG18" i="1" s="1"/>
  <c r="AU18" i="1"/>
  <c r="AX237" i="1"/>
  <c r="BG237" i="1" s="1"/>
  <c r="AU237" i="1"/>
  <c r="AX48" i="1"/>
  <c r="BG48" i="1" s="1"/>
  <c r="AU48" i="1"/>
  <c r="AX257" i="1"/>
  <c r="BG257" i="1" s="1"/>
  <c r="AU257" i="1"/>
  <c r="AX128" i="1"/>
  <c r="BG128" i="1" s="1"/>
  <c r="AU128" i="1"/>
  <c r="AX101" i="1"/>
  <c r="BG101" i="1" s="1"/>
  <c r="AU101" i="1"/>
  <c r="AX15" i="1"/>
  <c r="BG15" i="1" s="1"/>
  <c r="AU15" i="1"/>
  <c r="AU195" i="1"/>
  <c r="AX195" i="1"/>
  <c r="BG195" i="1" s="1"/>
  <c r="AX186" i="1"/>
  <c r="BG186" i="1" s="1"/>
  <c r="AU186" i="1"/>
  <c r="AX36" i="1"/>
  <c r="BG36" i="1" s="1"/>
  <c r="AU36" i="1"/>
  <c r="AU76" i="1"/>
  <c r="AX76" i="1"/>
  <c r="BG76" i="1" s="1"/>
  <c r="AX277" i="1"/>
  <c r="BG277" i="1" s="1"/>
  <c r="AU277" i="1"/>
  <c r="AU93" i="1"/>
  <c r="AX93" i="1"/>
  <c r="BG93" i="1" s="1"/>
  <c r="AU366" i="1"/>
  <c r="AX366" i="1"/>
  <c r="BG366" i="1" s="1"/>
  <c r="AX258" i="1"/>
  <c r="BG258" i="1" s="1"/>
  <c r="AU258" i="1"/>
  <c r="AU344" i="1"/>
  <c r="AX344" i="1"/>
  <c r="BG344" i="1" s="1"/>
  <c r="AU280" i="1"/>
  <c r="AX280" i="1"/>
  <c r="BG280" i="1" s="1"/>
  <c r="AX172" i="1"/>
  <c r="BG172" i="1" s="1"/>
  <c r="AU172" i="1"/>
  <c r="AU311" i="1"/>
  <c r="AX311" i="1"/>
  <c r="BG311" i="1" s="1"/>
  <c r="AX247" i="1"/>
  <c r="BG247" i="1" s="1"/>
  <c r="AU247" i="1"/>
  <c r="AX30" i="1"/>
  <c r="BG30" i="1" s="1"/>
  <c r="AU30" i="1"/>
  <c r="BY168" i="1"/>
  <c r="CB168" i="1"/>
  <c r="CC168" i="1" s="1"/>
  <c r="AU37" i="1"/>
  <c r="AX37" i="1"/>
  <c r="BG37" i="1" s="1"/>
  <c r="AX176" i="1"/>
  <c r="BG176" i="1" s="1"/>
  <c r="AU176" i="1"/>
  <c r="AU269" i="1"/>
  <c r="AX269" i="1"/>
  <c r="BG269" i="1" s="1"/>
  <c r="AX126" i="1"/>
  <c r="BG126" i="1" s="1"/>
  <c r="AU126" i="1"/>
  <c r="AU73" i="1"/>
  <c r="AX73" i="1"/>
  <c r="BG73" i="1" s="1"/>
  <c r="AX145" i="1"/>
  <c r="BG145" i="1" s="1"/>
  <c r="AU145" i="1"/>
  <c r="AU169" i="1"/>
  <c r="AX169" i="1"/>
  <c r="BG169" i="1" s="1"/>
  <c r="AX189" i="1"/>
  <c r="BG189" i="1" s="1"/>
  <c r="AU189" i="1"/>
  <c r="AX63" i="1"/>
  <c r="BG63" i="1" s="1"/>
  <c r="AU63" i="1"/>
  <c r="AU192" i="1"/>
  <c r="AX192" i="1"/>
  <c r="BG192" i="1" s="1"/>
  <c r="AX116" i="1"/>
  <c r="BG116" i="1" s="1"/>
  <c r="AU116" i="1"/>
  <c r="AX313" i="1"/>
  <c r="BG313" i="1" s="1"/>
  <c r="AU313" i="1"/>
  <c r="AX191" i="1"/>
  <c r="BG191" i="1" s="1"/>
  <c r="AU191" i="1"/>
  <c r="AX231" i="1"/>
  <c r="BG231" i="1" s="1"/>
  <c r="AU231" i="1"/>
  <c r="AX66" i="1"/>
  <c r="BG66" i="1" s="1"/>
  <c r="AU66" i="1"/>
  <c r="AX46" i="1"/>
  <c r="BG46" i="1" s="1"/>
  <c r="AU46" i="1"/>
  <c r="AX138" i="1"/>
  <c r="BG138" i="1" s="1"/>
  <c r="AU138" i="1"/>
  <c r="AU79" i="1"/>
  <c r="AX79" i="1"/>
  <c r="BG79" i="1" s="1"/>
  <c r="AX185" i="1"/>
  <c r="BG185" i="1" s="1"/>
  <c r="AU185" i="1"/>
  <c r="AX221" i="1"/>
  <c r="BG221" i="1" s="1"/>
  <c r="AU221" i="1"/>
  <c r="AU200" i="1"/>
  <c r="AX200" i="1"/>
  <c r="BG200" i="1" s="1"/>
  <c r="AU47" i="1"/>
  <c r="AX47" i="1"/>
  <c r="BG47" i="1" s="1"/>
  <c r="AX29" i="1"/>
  <c r="BG29" i="1" s="1"/>
  <c r="AU29" i="1"/>
  <c r="AU124" i="1"/>
  <c r="AX124" i="1"/>
  <c r="BG124" i="1" s="1"/>
  <c r="AU27" i="1"/>
  <c r="AX27" i="1"/>
  <c r="BG27" i="1" s="1"/>
  <c r="AX337" i="1"/>
  <c r="BG337" i="1" s="1"/>
  <c r="AU337" i="1"/>
  <c r="AX273" i="1"/>
  <c r="BG273" i="1" s="1"/>
  <c r="AU273" i="1"/>
  <c r="AX225" i="1"/>
  <c r="BG225" i="1" s="1"/>
  <c r="AU225" i="1"/>
  <c r="AX164" i="1"/>
  <c r="BG164" i="1" s="1"/>
  <c r="AU164" i="1"/>
  <c r="AX31" i="1"/>
  <c r="BG31" i="1" s="1"/>
  <c r="AU31" i="1"/>
  <c r="AX80" i="1"/>
  <c r="BG80" i="1" s="1"/>
  <c r="AU80" i="1"/>
  <c r="AU365" i="1"/>
  <c r="AX365" i="1"/>
  <c r="BG365" i="1" s="1"/>
  <c r="AU219" i="1"/>
  <c r="AX219" i="1"/>
  <c r="BG219" i="1" s="1"/>
  <c r="AU220" i="1"/>
  <c r="AX220" i="1"/>
  <c r="BG220" i="1" s="1"/>
  <c r="AU106" i="1"/>
  <c r="AX106" i="1"/>
  <c r="BG106" i="1" s="1"/>
  <c r="AU234" i="1"/>
  <c r="AX234" i="1"/>
  <c r="BG234" i="1" s="1"/>
  <c r="AX202" i="1"/>
  <c r="BG202" i="1" s="1"/>
  <c r="AU202" i="1"/>
  <c r="AX65" i="1"/>
  <c r="BG65" i="1" s="1"/>
  <c r="AU65" i="1"/>
  <c r="AU132" i="1"/>
  <c r="AX132" i="1"/>
  <c r="BG132" i="1" s="1"/>
  <c r="AX361" i="1"/>
  <c r="BG361" i="1" s="1"/>
  <c r="AU361" i="1"/>
  <c r="AU249" i="1"/>
  <c r="AX249" i="1"/>
  <c r="BG249" i="1" s="1"/>
  <c r="AX239" i="1"/>
  <c r="BG239" i="1" s="1"/>
  <c r="AU239" i="1"/>
  <c r="AX16" i="1"/>
  <c r="BG16" i="1" s="1"/>
  <c r="AU16" i="1"/>
  <c r="AX90" i="1"/>
  <c r="BG90" i="1" s="1"/>
  <c r="AU90" i="1"/>
  <c r="AU170" i="1"/>
  <c r="AX170" i="1"/>
  <c r="BG170" i="1" s="1"/>
  <c r="AX155" i="1"/>
  <c r="BG155" i="1" s="1"/>
  <c r="AU155" i="1"/>
  <c r="AX212" i="1"/>
  <c r="BG212" i="1" s="1"/>
  <c r="AU212" i="1"/>
  <c r="AX179" i="1"/>
  <c r="BG179" i="1" s="1"/>
  <c r="AU179" i="1"/>
  <c r="AX88" i="1"/>
  <c r="BG88" i="1" s="1"/>
  <c r="AU88" i="1"/>
  <c r="AX152" i="1"/>
  <c r="BG152" i="1" s="1"/>
  <c r="AU152" i="1"/>
  <c r="AX357" i="1"/>
  <c r="BG357" i="1" s="1"/>
  <c r="AU357" i="1"/>
  <c r="AX293" i="1"/>
  <c r="BG293" i="1" s="1"/>
  <c r="AU293" i="1"/>
  <c r="AU142" i="1"/>
  <c r="AX142" i="1"/>
  <c r="BG142" i="1" s="1"/>
  <c r="AX173" i="1"/>
  <c r="BG173" i="1" s="1"/>
  <c r="AU173" i="1"/>
  <c r="AU77" i="1"/>
  <c r="AX77" i="1"/>
  <c r="BG77" i="1" s="1"/>
  <c r="AX94" i="1"/>
  <c r="BG94" i="1" s="1"/>
  <c r="AU94" i="1"/>
  <c r="AX137" i="1"/>
  <c r="BG137" i="1" s="1"/>
  <c r="AU137" i="1"/>
  <c r="AU318" i="1"/>
  <c r="AX318" i="1"/>
  <c r="BG318" i="1" s="1"/>
  <c r="AX278" i="1"/>
  <c r="BG278" i="1" s="1"/>
  <c r="AU278" i="1"/>
  <c r="AU118" i="1"/>
  <c r="AX118" i="1"/>
  <c r="BG118" i="1" s="1"/>
  <c r="AU21" i="1"/>
  <c r="AX21" i="1"/>
  <c r="BG21" i="1" s="1"/>
  <c r="BY351" i="1"/>
  <c r="CB351" i="1"/>
  <c r="CC351" i="1" s="1"/>
  <c r="AU270" i="1"/>
  <c r="AX270" i="1"/>
  <c r="BG270" i="1" s="1"/>
  <c r="AX78" i="1"/>
  <c r="BG78" i="1" s="1"/>
  <c r="AU78" i="1"/>
  <c r="BY352" i="1"/>
  <c r="CB352" i="1"/>
  <c r="CC352" i="1" s="1"/>
  <c r="AX362" i="1"/>
  <c r="BG362" i="1" s="1"/>
  <c r="AU362" i="1"/>
  <c r="AX330" i="1"/>
  <c r="BG330" i="1" s="1"/>
  <c r="AU330" i="1"/>
  <c r="AU298" i="1"/>
  <c r="AX298" i="1"/>
  <c r="BG298" i="1" s="1"/>
  <c r="AX266" i="1"/>
  <c r="BG266" i="1" s="1"/>
  <c r="AU266" i="1"/>
  <c r="AX162" i="1"/>
  <c r="BG162" i="1" s="1"/>
  <c r="AU162" i="1"/>
  <c r="AX82" i="1"/>
  <c r="BG82" i="1" s="1"/>
  <c r="AU82" i="1"/>
  <c r="AU364" i="1"/>
  <c r="AX364" i="1"/>
  <c r="BG364" i="1" s="1"/>
  <c r="AU348" i="1"/>
  <c r="AX348" i="1"/>
  <c r="BG348" i="1" s="1"/>
  <c r="AX332" i="1"/>
  <c r="BG332" i="1" s="1"/>
  <c r="AU332" i="1"/>
  <c r="AX316" i="1"/>
  <c r="BG316" i="1" s="1"/>
  <c r="AU316" i="1"/>
  <c r="AX300" i="1"/>
  <c r="BG300" i="1" s="1"/>
  <c r="AU300" i="1"/>
  <c r="AX284" i="1"/>
  <c r="BG284" i="1" s="1"/>
  <c r="AU284" i="1"/>
  <c r="AU268" i="1"/>
  <c r="AX268" i="1"/>
  <c r="BG268" i="1" s="1"/>
  <c r="AU252" i="1"/>
  <c r="AX252" i="1"/>
  <c r="BG252" i="1" s="1"/>
  <c r="AX180" i="1"/>
  <c r="BG180" i="1" s="1"/>
  <c r="AU180" i="1"/>
  <c r="AU60" i="1"/>
  <c r="AX60" i="1"/>
  <c r="BG60" i="1" s="1"/>
  <c r="BY365" i="1"/>
  <c r="CB365" i="1"/>
  <c r="CC365" i="1" s="1"/>
  <c r="BY176" i="1"/>
  <c r="CB176" i="1"/>
  <c r="CC176" i="1" s="1"/>
  <c r="AX363" i="1"/>
  <c r="BG363" i="1" s="1"/>
  <c r="AU363" i="1"/>
  <c r="AX347" i="1"/>
  <c r="BG347" i="1" s="1"/>
  <c r="AU347" i="1"/>
  <c r="AU331" i="1"/>
  <c r="AX331" i="1"/>
  <c r="BG331" i="1" s="1"/>
  <c r="AX315" i="1"/>
  <c r="BG315" i="1" s="1"/>
  <c r="AU315" i="1"/>
  <c r="AU299" i="1"/>
  <c r="AX299" i="1"/>
  <c r="BG299" i="1" s="1"/>
  <c r="AU283" i="1"/>
  <c r="AX283" i="1"/>
  <c r="BG283" i="1" s="1"/>
  <c r="AU267" i="1"/>
  <c r="AX267" i="1"/>
  <c r="BG267" i="1" s="1"/>
  <c r="AX251" i="1"/>
  <c r="BG251" i="1" s="1"/>
  <c r="AU251" i="1"/>
  <c r="AX175" i="1"/>
  <c r="BG175" i="1" s="1"/>
  <c r="AU175" i="1"/>
  <c r="AX119" i="1"/>
  <c r="BG119" i="1" s="1"/>
  <c r="AU119" i="1"/>
  <c r="AX51" i="1"/>
  <c r="BG51" i="1" s="1"/>
  <c r="AU51" i="1"/>
  <c r="AU10" i="1"/>
  <c r="AX10" i="1"/>
  <c r="BG10" i="1" s="1"/>
  <c r="BY256" i="1"/>
  <c r="CB256" i="1"/>
  <c r="CC256" i="1" s="1"/>
  <c r="BP148" i="1"/>
  <c r="BP152" i="1"/>
  <c r="BP156" i="1"/>
  <c r="BP160" i="1"/>
  <c r="BP164" i="1"/>
  <c r="BP168" i="1"/>
  <c r="BP172" i="1"/>
  <c r="BP176" i="1"/>
  <c r="BP180" i="1"/>
  <c r="BP184" i="1"/>
  <c r="BP188" i="1"/>
  <c r="BP192" i="1"/>
  <c r="BP196" i="1"/>
  <c r="BP200" i="1"/>
  <c r="BP204" i="1"/>
  <c r="BP208" i="1"/>
  <c r="BP212" i="1"/>
  <c r="BP216" i="1"/>
  <c r="BP220" i="1"/>
  <c r="BP224" i="1"/>
  <c r="BP228" i="1"/>
  <c r="BP232" i="1"/>
  <c r="BP236" i="1"/>
  <c r="BP240" i="1"/>
  <c r="BP244" i="1"/>
  <c r="BP248" i="1"/>
  <c r="BP252" i="1"/>
  <c r="BP256" i="1"/>
  <c r="BP260" i="1"/>
  <c r="BP264" i="1"/>
  <c r="BP268" i="1"/>
  <c r="BP272" i="1"/>
  <c r="BP276" i="1"/>
  <c r="BP280" i="1"/>
  <c r="BP284" i="1"/>
  <c r="BP288" i="1"/>
  <c r="BP292" i="1"/>
  <c r="BP296" i="1"/>
  <c r="BP300" i="1"/>
  <c r="BP304" i="1"/>
  <c r="BP308" i="1"/>
  <c r="BP312" i="1"/>
  <c r="BP316" i="1"/>
  <c r="BP320" i="1"/>
  <c r="BP324" i="1"/>
  <c r="BP328" i="1"/>
  <c r="BP332" i="1"/>
  <c r="BP336" i="1"/>
  <c r="BP340" i="1"/>
  <c r="BP344" i="1"/>
  <c r="BP348" i="1"/>
  <c r="BP352" i="1"/>
  <c r="BP356" i="1"/>
  <c r="BP360" i="1"/>
  <c r="BP364" i="1"/>
  <c r="BP368" i="1"/>
  <c r="BP149" i="1"/>
  <c r="BP153" i="1"/>
  <c r="BP157" i="1"/>
  <c r="BP161" i="1"/>
  <c r="BP165" i="1"/>
  <c r="BP169" i="1"/>
  <c r="BP173" i="1"/>
  <c r="BP177" i="1"/>
  <c r="BP181" i="1"/>
  <c r="BP185" i="1"/>
  <c r="BP189" i="1"/>
  <c r="BP193" i="1"/>
  <c r="BP197" i="1"/>
  <c r="BP201" i="1"/>
  <c r="BP205" i="1"/>
  <c r="BP209" i="1"/>
  <c r="BP213" i="1"/>
  <c r="BP217" i="1"/>
  <c r="BP221" i="1"/>
  <c r="BP225" i="1"/>
  <c r="BP229" i="1"/>
  <c r="BP233" i="1"/>
  <c r="BP237" i="1"/>
  <c r="BP241" i="1"/>
  <c r="BP245" i="1"/>
  <c r="BP249" i="1"/>
  <c r="BP253" i="1"/>
  <c r="BP257" i="1"/>
  <c r="BP261" i="1"/>
  <c r="BP265" i="1"/>
  <c r="BP269" i="1"/>
  <c r="BP273" i="1"/>
  <c r="BP277" i="1"/>
  <c r="BP281" i="1"/>
  <c r="BP285" i="1"/>
  <c r="BP289" i="1"/>
  <c r="BP293" i="1"/>
  <c r="BP297" i="1"/>
  <c r="BP301" i="1"/>
  <c r="BP305" i="1"/>
  <c r="BP309" i="1"/>
  <c r="BP313" i="1"/>
  <c r="BP317" i="1"/>
  <c r="BP321" i="1"/>
  <c r="BP325" i="1"/>
  <c r="BP329" i="1"/>
  <c r="BP333" i="1"/>
  <c r="BP337" i="1"/>
  <c r="BP341" i="1"/>
  <c r="BP345" i="1"/>
  <c r="BP349" i="1"/>
  <c r="BP353" i="1"/>
  <c r="BP357" i="1"/>
  <c r="BP361" i="1"/>
  <c r="BP365" i="1"/>
  <c r="BP154" i="1"/>
  <c r="BP162" i="1"/>
  <c r="BP170" i="1"/>
  <c r="BP178" i="1"/>
  <c r="BP186" i="1"/>
  <c r="BP194" i="1"/>
  <c r="BP202" i="1"/>
  <c r="BP210" i="1"/>
  <c r="BP218" i="1"/>
  <c r="BP226" i="1"/>
  <c r="BP234" i="1"/>
  <c r="BP242" i="1"/>
  <c r="BP250" i="1"/>
  <c r="BP258" i="1"/>
  <c r="BP266" i="1"/>
  <c r="BP274" i="1"/>
  <c r="BP282" i="1"/>
  <c r="BP290" i="1"/>
  <c r="BP298" i="1"/>
  <c r="BP306" i="1"/>
  <c r="BP314" i="1"/>
  <c r="BP322" i="1"/>
  <c r="BP330" i="1"/>
  <c r="BP338" i="1"/>
  <c r="BP346" i="1"/>
  <c r="BP354" i="1"/>
  <c r="BP362" i="1"/>
  <c r="BP151" i="1"/>
  <c r="BP163" i="1"/>
  <c r="BP174" i="1"/>
  <c r="BP183" i="1"/>
  <c r="BP195" i="1"/>
  <c r="BP206" i="1"/>
  <c r="BP215" i="1"/>
  <c r="BP227" i="1"/>
  <c r="BP238" i="1"/>
  <c r="BP247" i="1"/>
  <c r="BP259" i="1"/>
  <c r="BP270" i="1"/>
  <c r="BP279" i="1"/>
  <c r="BP291" i="1"/>
  <c r="BP302" i="1"/>
  <c r="BP311" i="1"/>
  <c r="BP323" i="1"/>
  <c r="BP334" i="1"/>
  <c r="BP343" i="1"/>
  <c r="BP355" i="1"/>
  <c r="BP366" i="1"/>
  <c r="BP150" i="1"/>
  <c r="BP159" i="1"/>
  <c r="BP171" i="1"/>
  <c r="BP182" i="1"/>
  <c r="BP191" i="1"/>
  <c r="BP203" i="1"/>
  <c r="BP214" i="1"/>
  <c r="BP223" i="1"/>
  <c r="BP235" i="1"/>
  <c r="BP246" i="1"/>
  <c r="BP255" i="1"/>
  <c r="BP267" i="1"/>
  <c r="BP278" i="1"/>
  <c r="BP287" i="1"/>
  <c r="BP299" i="1"/>
  <c r="BP310" i="1"/>
  <c r="BP319" i="1"/>
  <c r="BP331" i="1"/>
  <c r="BP342" i="1"/>
  <c r="BP351" i="1"/>
  <c r="BP363" i="1"/>
  <c r="BP166" i="1"/>
  <c r="BP187" i="1"/>
  <c r="BP207" i="1"/>
  <c r="BP230" i="1"/>
  <c r="BP251" i="1"/>
  <c r="BP271" i="1"/>
  <c r="BP294" i="1"/>
  <c r="BP315" i="1"/>
  <c r="BP335" i="1"/>
  <c r="BP358" i="1"/>
  <c r="BP158" i="1"/>
  <c r="BP179" i="1"/>
  <c r="BP199" i="1"/>
  <c r="BP222" i="1"/>
  <c r="BP243" i="1"/>
  <c r="BP263" i="1"/>
  <c r="BP286" i="1"/>
  <c r="BP307" i="1"/>
  <c r="BP327" i="1"/>
  <c r="BP350" i="1"/>
  <c r="BP175" i="1"/>
  <c r="BP219" i="1"/>
  <c r="BP262" i="1"/>
  <c r="BP303" i="1"/>
  <c r="BP347" i="1"/>
  <c r="BP167" i="1"/>
  <c r="BP211" i="1"/>
  <c r="BP254" i="1"/>
  <c r="BP295" i="1"/>
  <c r="BP339" i="1"/>
  <c r="BP155" i="1"/>
  <c r="BP239" i="1"/>
  <c r="BP326" i="1"/>
  <c r="BP231" i="1"/>
  <c r="BP318" i="1"/>
  <c r="BP283" i="1"/>
  <c r="BP275" i="1"/>
  <c r="BP190" i="1"/>
  <c r="BP198" i="1"/>
  <c r="BP367" i="1"/>
  <c r="BP359" i="1"/>
  <c r="BY362" i="1"/>
  <c r="CB362" i="1"/>
  <c r="CC362" i="1" s="1"/>
  <c r="BY309" i="1"/>
  <c r="CB309" i="1"/>
  <c r="CC309" i="1" s="1"/>
  <c r="BY248" i="1"/>
  <c r="CB248" i="1"/>
  <c r="CC248" i="1" s="1"/>
  <c r="BY184" i="1"/>
  <c r="CB184" i="1"/>
  <c r="CC184" i="1" s="1"/>
  <c r="BY341" i="1"/>
  <c r="CB341" i="1"/>
  <c r="CC341" i="1" s="1"/>
  <c r="BY367" i="1"/>
  <c r="CB367" i="1"/>
  <c r="CC367" i="1" s="1"/>
  <c r="BY349" i="1"/>
  <c r="CB349" i="1"/>
  <c r="CC349" i="1" s="1"/>
  <c r="BY328" i="1"/>
  <c r="CB328" i="1"/>
  <c r="CC328" i="1" s="1"/>
  <c r="BY300" i="1"/>
  <c r="CB300" i="1"/>
  <c r="CC300" i="1" s="1"/>
  <c r="BY268" i="1"/>
  <c r="CB268" i="1"/>
  <c r="CC268" i="1" s="1"/>
  <c r="BY236" i="1"/>
  <c r="CB236" i="1"/>
  <c r="CC236" i="1" s="1"/>
  <c r="BY204" i="1"/>
  <c r="CB204" i="1"/>
  <c r="CC204" i="1" s="1"/>
  <c r="BY172" i="1"/>
  <c r="CB172" i="1"/>
  <c r="CC172" i="1" s="1"/>
  <c r="BY361" i="1"/>
  <c r="CB361" i="1"/>
  <c r="CC361" i="1" s="1"/>
  <c r="BY340" i="1"/>
  <c r="CB340" i="1"/>
  <c r="CC340" i="1" s="1"/>
  <c r="BY322" i="1"/>
  <c r="CB322" i="1"/>
  <c r="CC322" i="1" s="1"/>
  <c r="BY363" i="1"/>
  <c r="CB363" i="1"/>
  <c r="CC363" i="1" s="1"/>
  <c r="BY347" i="1"/>
  <c r="CB347" i="1"/>
  <c r="CC347" i="1" s="1"/>
  <c r="BY331" i="1"/>
  <c r="CB331" i="1"/>
  <c r="CC331" i="1" s="1"/>
  <c r="BY315" i="1"/>
  <c r="CB315" i="1"/>
  <c r="CC315" i="1" s="1"/>
  <c r="BY313" i="1"/>
  <c r="CB313" i="1"/>
  <c r="CC313" i="1" s="1"/>
  <c r="BY298" i="1"/>
  <c r="CB298" i="1"/>
  <c r="CC298" i="1" s="1"/>
  <c r="BY282" i="1"/>
  <c r="CB282" i="1"/>
  <c r="CC282" i="1" s="1"/>
  <c r="BY266" i="1"/>
  <c r="CB266" i="1"/>
  <c r="CC266" i="1" s="1"/>
  <c r="BY250" i="1"/>
  <c r="CB250" i="1"/>
  <c r="CC250" i="1" s="1"/>
  <c r="BY234" i="1"/>
  <c r="CB234" i="1"/>
  <c r="CC234" i="1" s="1"/>
  <c r="BY218" i="1"/>
  <c r="CB218" i="1"/>
  <c r="CC218" i="1" s="1"/>
  <c r="BY202" i="1"/>
  <c r="CB202" i="1"/>
  <c r="CC202" i="1" s="1"/>
  <c r="BY186" i="1"/>
  <c r="CB186" i="1"/>
  <c r="CC186" i="1" s="1"/>
  <c r="BY170" i="1"/>
  <c r="CB170" i="1"/>
  <c r="CC170" i="1" s="1"/>
  <c r="BY154" i="1"/>
  <c r="CB154" i="1"/>
  <c r="CC154" i="1" s="1"/>
  <c r="BY297" i="1"/>
  <c r="CB297" i="1"/>
  <c r="CC297" i="1" s="1"/>
  <c r="BY289" i="1"/>
  <c r="CB289" i="1"/>
  <c r="CC289" i="1" s="1"/>
  <c r="BY281" i="1"/>
  <c r="CB281" i="1"/>
  <c r="CC281" i="1" s="1"/>
  <c r="BY273" i="1"/>
  <c r="CB273" i="1"/>
  <c r="CC273" i="1" s="1"/>
  <c r="BY265" i="1"/>
  <c r="CB265" i="1"/>
  <c r="CC265" i="1" s="1"/>
  <c r="BY257" i="1"/>
  <c r="CB257" i="1"/>
  <c r="CC257" i="1" s="1"/>
  <c r="BY249" i="1"/>
  <c r="CB249" i="1"/>
  <c r="CC249" i="1" s="1"/>
  <c r="BY241" i="1"/>
  <c r="CB241" i="1"/>
  <c r="CC241" i="1" s="1"/>
  <c r="BY233" i="1"/>
  <c r="CB233" i="1"/>
  <c r="CC233" i="1" s="1"/>
  <c r="BY225" i="1"/>
  <c r="CB225" i="1"/>
  <c r="CC225" i="1" s="1"/>
  <c r="BY217" i="1"/>
  <c r="CB217" i="1"/>
  <c r="CC217" i="1" s="1"/>
  <c r="BY209" i="1"/>
  <c r="CB209" i="1"/>
  <c r="CC209" i="1" s="1"/>
  <c r="BY201" i="1"/>
  <c r="CB201" i="1"/>
  <c r="CC201" i="1" s="1"/>
  <c r="BY193" i="1"/>
  <c r="CB193" i="1"/>
  <c r="CC193" i="1" s="1"/>
  <c r="BY185" i="1"/>
  <c r="CB185" i="1"/>
  <c r="CC185" i="1" s="1"/>
  <c r="BY177" i="1"/>
  <c r="CB177" i="1"/>
  <c r="CC177" i="1" s="1"/>
  <c r="BY169" i="1"/>
  <c r="CB169" i="1"/>
  <c r="CC169" i="1" s="1"/>
  <c r="BY161" i="1"/>
  <c r="CB161" i="1"/>
  <c r="CC161" i="1" s="1"/>
  <c r="BY153" i="1"/>
  <c r="CB153" i="1"/>
  <c r="CC153" i="1" s="1"/>
  <c r="AX229" i="1"/>
  <c r="BG229" i="1" s="1"/>
  <c r="AU229" i="1"/>
  <c r="AX236" i="1"/>
  <c r="BG236" i="1" s="1"/>
  <c r="AU236" i="1"/>
  <c r="AX148" i="1"/>
  <c r="BG148" i="1" s="1"/>
  <c r="AU148" i="1"/>
  <c r="AX151" i="1"/>
  <c r="BG151" i="1" s="1"/>
  <c r="AU151" i="1"/>
  <c r="AX110" i="1"/>
  <c r="BG110" i="1" s="1"/>
  <c r="AU110" i="1"/>
  <c r="AU8" i="1"/>
  <c r="AX8" i="1"/>
  <c r="BG8" i="1" s="1"/>
  <c r="AU86" i="1"/>
  <c r="AX86" i="1"/>
  <c r="BG86" i="1" s="1"/>
  <c r="AU141" i="1"/>
  <c r="AX141" i="1"/>
  <c r="BG141" i="1" s="1"/>
  <c r="AX71" i="1"/>
  <c r="BG71" i="1" s="1"/>
  <c r="AU71" i="1"/>
  <c r="AX153" i="1"/>
  <c r="BG153" i="1" s="1"/>
  <c r="AU153" i="1"/>
  <c r="AX329" i="1"/>
  <c r="BG329" i="1" s="1"/>
  <c r="AU329" i="1"/>
  <c r="AU113" i="1"/>
  <c r="AX113" i="1"/>
  <c r="BG113" i="1" s="1"/>
  <c r="AU206" i="1"/>
  <c r="AX206" i="1"/>
  <c r="BG206" i="1" s="1"/>
  <c r="AX104" i="1"/>
  <c r="BG104" i="1" s="1"/>
  <c r="AU104" i="1"/>
  <c r="AX341" i="1"/>
  <c r="BG341" i="1" s="1"/>
  <c r="AU341" i="1"/>
  <c r="AX246" i="1"/>
  <c r="BG246" i="1" s="1"/>
  <c r="AU246" i="1"/>
  <c r="AX354" i="1"/>
  <c r="BG354" i="1" s="1"/>
  <c r="AU354" i="1"/>
  <c r="AU146" i="1"/>
  <c r="AX146" i="1"/>
  <c r="BG146" i="1" s="1"/>
  <c r="BY208" i="1"/>
  <c r="CB208" i="1"/>
  <c r="CC208" i="1" s="1"/>
  <c r="AX360" i="1"/>
  <c r="BG360" i="1" s="1"/>
  <c r="AU360" i="1"/>
  <c r="AX296" i="1"/>
  <c r="BG296" i="1" s="1"/>
  <c r="AU296" i="1"/>
  <c r="AX248" i="1"/>
  <c r="BG248" i="1" s="1"/>
  <c r="AU248" i="1"/>
  <c r="BY337" i="1"/>
  <c r="CB337" i="1"/>
  <c r="CC337" i="1" s="1"/>
  <c r="AU327" i="1"/>
  <c r="AX327" i="1"/>
  <c r="BG327" i="1" s="1"/>
  <c r="AX263" i="1"/>
  <c r="BG263" i="1" s="1"/>
  <c r="AU263" i="1"/>
  <c r="AX107" i="1"/>
  <c r="BG107" i="1" s="1"/>
  <c r="AU107" i="1"/>
  <c r="BY344" i="1"/>
  <c r="CB344" i="1"/>
  <c r="CC344" i="1" s="1"/>
  <c r="BY296" i="1"/>
  <c r="CB296" i="1"/>
  <c r="CC296" i="1" s="1"/>
  <c r="BY232" i="1"/>
  <c r="CB232" i="1"/>
  <c r="CC232" i="1" s="1"/>
  <c r="BY321" i="1"/>
  <c r="CB321" i="1"/>
  <c r="CC321" i="1" s="1"/>
  <c r="BY228" i="1"/>
  <c r="CB228" i="1"/>
  <c r="CC228" i="1" s="1"/>
  <c r="BY357" i="1"/>
  <c r="CB357" i="1"/>
  <c r="CC357" i="1" s="1"/>
  <c r="BY314" i="1"/>
  <c r="CB314" i="1"/>
  <c r="CC314" i="1" s="1"/>
  <c r="BY342" i="1"/>
  <c r="CB342" i="1"/>
  <c r="CC342" i="1" s="1"/>
  <c r="BY278" i="1"/>
  <c r="CB278" i="1"/>
  <c r="CC278" i="1" s="1"/>
  <c r="BY230" i="1"/>
  <c r="CB230" i="1"/>
  <c r="CC230" i="1" s="1"/>
  <c r="BY182" i="1"/>
  <c r="CB182" i="1"/>
  <c r="CC182" i="1" s="1"/>
  <c r="BY295" i="1"/>
  <c r="CB295" i="1"/>
  <c r="CC295" i="1" s="1"/>
  <c r="BY271" i="1"/>
  <c r="CB271" i="1"/>
  <c r="CC271" i="1" s="1"/>
  <c r="BY247" i="1"/>
  <c r="CB247" i="1"/>
  <c r="CC247" i="1" s="1"/>
  <c r="BY223" i="1"/>
  <c r="CB223" i="1"/>
  <c r="CC223" i="1" s="1"/>
  <c r="BY199" i="1"/>
  <c r="CB199" i="1"/>
  <c r="CC199" i="1" s="1"/>
  <c r="BY183" i="1"/>
  <c r="CB183" i="1"/>
  <c r="CC183" i="1" s="1"/>
  <c r="BY159" i="1"/>
  <c r="CB159" i="1"/>
  <c r="CC159" i="1" s="1"/>
  <c r="AU317" i="1"/>
  <c r="AX317" i="1"/>
  <c r="BG317" i="1" s="1"/>
  <c r="AX81" i="1"/>
  <c r="BG81" i="1" s="1"/>
  <c r="AU81" i="1"/>
  <c r="AU91" i="1"/>
  <c r="AX91" i="1"/>
  <c r="BG91" i="1" s="1"/>
  <c r="AX233" i="1"/>
  <c r="BG233" i="1" s="1"/>
  <c r="AU233" i="1"/>
  <c r="AU53" i="1"/>
  <c r="AX53" i="1"/>
  <c r="BG53" i="1" s="1"/>
  <c r="AX232" i="1"/>
  <c r="BG232" i="1" s="1"/>
  <c r="AU232" i="1"/>
  <c r="AX24" i="1"/>
  <c r="BG24" i="1" s="1"/>
  <c r="AU24" i="1"/>
  <c r="AU117" i="1"/>
  <c r="AX117" i="1"/>
  <c r="BG117" i="1" s="1"/>
  <c r="AX198" i="1"/>
  <c r="BG198" i="1" s="1"/>
  <c r="AU198" i="1"/>
  <c r="AX129" i="1"/>
  <c r="BG129" i="1" s="1"/>
  <c r="AU129" i="1"/>
  <c r="AX74" i="1"/>
  <c r="BG74" i="1" s="1"/>
  <c r="AU74" i="1"/>
  <c r="AX62" i="1"/>
  <c r="BG62" i="1" s="1"/>
  <c r="AU62" i="1"/>
  <c r="AX211" i="1"/>
  <c r="BG211" i="1" s="1"/>
  <c r="AU211" i="1"/>
  <c r="AX75" i="1"/>
  <c r="BG75" i="1" s="1"/>
  <c r="AU75" i="1"/>
  <c r="AX69" i="1"/>
  <c r="BG69" i="1" s="1"/>
  <c r="AU69" i="1"/>
  <c r="AX325" i="1"/>
  <c r="BG325" i="1" s="1"/>
  <c r="AU325" i="1"/>
  <c r="BU321" i="1"/>
  <c r="AU350" i="1"/>
  <c r="AX350" i="1"/>
  <c r="BG350" i="1" s="1"/>
  <c r="AU89" i="1"/>
  <c r="AX89" i="1"/>
  <c r="BG89" i="1" s="1"/>
  <c r="AX314" i="1"/>
  <c r="BG314" i="1" s="1"/>
  <c r="AU314" i="1"/>
  <c r="AX114" i="1"/>
  <c r="BG114" i="1" s="1"/>
  <c r="AU114" i="1"/>
  <c r="AX324" i="1"/>
  <c r="BG324" i="1" s="1"/>
  <c r="AU324" i="1"/>
  <c r="AU276" i="1"/>
  <c r="AX276" i="1"/>
  <c r="BG276" i="1" s="1"/>
  <c r="AU168" i="1"/>
  <c r="AX168" i="1"/>
  <c r="BG168" i="1" s="1"/>
  <c r="BY304" i="1"/>
  <c r="CB304" i="1"/>
  <c r="CC304" i="1" s="1"/>
  <c r="AX339" i="1"/>
  <c r="BG339" i="1" s="1"/>
  <c r="AU339" i="1"/>
  <c r="AU291" i="1"/>
  <c r="AX291" i="1"/>
  <c r="BG291" i="1" s="1"/>
  <c r="AU139" i="1"/>
  <c r="AX139" i="1"/>
  <c r="BG139" i="1" s="1"/>
  <c r="BY330" i="1"/>
  <c r="CB330" i="1"/>
  <c r="CC330" i="1" s="1"/>
  <c r="BY192" i="1"/>
  <c r="CB192" i="1"/>
  <c r="CC192" i="1" s="1"/>
  <c r="BY359" i="1"/>
  <c r="CB359" i="1"/>
  <c r="CC359" i="1" s="1"/>
  <c r="BY333" i="1"/>
  <c r="CB333" i="1"/>
  <c r="CC333" i="1" s="1"/>
  <c r="BY280" i="1"/>
  <c r="CB280" i="1"/>
  <c r="CC280" i="1" s="1"/>
  <c r="BY216" i="1"/>
  <c r="CB216" i="1"/>
  <c r="CC216" i="1" s="1"/>
  <c r="BY152" i="1"/>
  <c r="CB152" i="1"/>
  <c r="CC152" i="1" s="1"/>
  <c r="BY320" i="1"/>
  <c r="CB320" i="1"/>
  <c r="CC320" i="1" s="1"/>
  <c r="BY360" i="1"/>
  <c r="CB360" i="1"/>
  <c r="CC360" i="1" s="1"/>
  <c r="BY335" i="1"/>
  <c r="CB335" i="1"/>
  <c r="CC335" i="1" s="1"/>
  <c r="BY317" i="1"/>
  <c r="CB317" i="1"/>
  <c r="CC317" i="1" s="1"/>
  <c r="BY284" i="1"/>
  <c r="CB284" i="1"/>
  <c r="CC284" i="1" s="1"/>
  <c r="BY252" i="1"/>
  <c r="CB252" i="1"/>
  <c r="CC252" i="1" s="1"/>
  <c r="BY220" i="1"/>
  <c r="CB220" i="1"/>
  <c r="CC220" i="1" s="1"/>
  <c r="BY188" i="1"/>
  <c r="CB188" i="1"/>
  <c r="CC188" i="1" s="1"/>
  <c r="BY156" i="1"/>
  <c r="CB156" i="1"/>
  <c r="CC156" i="1" s="1"/>
  <c r="BY354" i="1"/>
  <c r="CB354" i="1"/>
  <c r="CC354" i="1" s="1"/>
  <c r="BY329" i="1"/>
  <c r="CB329" i="1"/>
  <c r="CC329" i="1" s="1"/>
  <c r="BY355" i="1"/>
  <c r="CB355" i="1"/>
  <c r="CC355" i="1" s="1"/>
  <c r="BY339" i="1"/>
  <c r="CB339" i="1"/>
  <c r="CC339" i="1" s="1"/>
  <c r="BY323" i="1"/>
  <c r="CB323" i="1"/>
  <c r="CC323" i="1" s="1"/>
  <c r="BY307" i="1"/>
  <c r="CB307" i="1"/>
  <c r="CC307" i="1" s="1"/>
  <c r="BY305" i="1"/>
  <c r="CB305" i="1"/>
  <c r="CC305" i="1" s="1"/>
  <c r="BY290" i="1"/>
  <c r="CB290" i="1"/>
  <c r="CC290" i="1" s="1"/>
  <c r="BY274" i="1"/>
  <c r="CB274" i="1"/>
  <c r="CC274" i="1" s="1"/>
  <c r="BY258" i="1"/>
  <c r="CB258" i="1"/>
  <c r="CC258" i="1" s="1"/>
  <c r="BY242" i="1"/>
  <c r="CB242" i="1"/>
  <c r="CC242" i="1" s="1"/>
  <c r="BY226" i="1"/>
  <c r="CB226" i="1"/>
  <c r="CC226" i="1" s="1"/>
  <c r="BY210" i="1"/>
  <c r="CB210" i="1"/>
  <c r="CC210" i="1" s="1"/>
  <c r="BY194" i="1"/>
  <c r="CB194" i="1"/>
  <c r="CC194" i="1" s="1"/>
  <c r="BY178" i="1"/>
  <c r="CB178" i="1"/>
  <c r="CC178" i="1" s="1"/>
  <c r="BY162" i="1"/>
  <c r="CB162" i="1"/>
  <c r="CC162" i="1" s="1"/>
  <c r="BY301" i="1"/>
  <c r="CB301" i="1"/>
  <c r="CC301" i="1" s="1"/>
  <c r="BY293" i="1"/>
  <c r="CB293" i="1"/>
  <c r="CC293" i="1" s="1"/>
  <c r="BY285" i="1"/>
  <c r="CB285" i="1"/>
  <c r="CC285" i="1" s="1"/>
  <c r="BY277" i="1"/>
  <c r="CB277" i="1"/>
  <c r="CC277" i="1" s="1"/>
  <c r="BY269" i="1"/>
  <c r="CB269" i="1"/>
  <c r="CC269" i="1" s="1"/>
  <c r="BY261" i="1"/>
  <c r="CB261" i="1"/>
  <c r="CC261" i="1" s="1"/>
  <c r="BY253" i="1"/>
  <c r="CB253" i="1"/>
  <c r="CC253" i="1" s="1"/>
  <c r="BY245" i="1"/>
  <c r="CB245" i="1"/>
  <c r="CC245" i="1" s="1"/>
  <c r="BY237" i="1"/>
  <c r="CB237" i="1"/>
  <c r="CC237" i="1" s="1"/>
  <c r="BY229" i="1"/>
  <c r="CB229" i="1"/>
  <c r="CC229" i="1" s="1"/>
  <c r="BY221" i="1"/>
  <c r="CB221" i="1"/>
  <c r="CC221" i="1" s="1"/>
  <c r="BY213" i="1"/>
  <c r="CB213" i="1"/>
  <c r="CC213" i="1" s="1"/>
  <c r="BY205" i="1"/>
  <c r="CB205" i="1"/>
  <c r="CC205" i="1" s="1"/>
  <c r="BY197" i="1"/>
  <c r="CB197" i="1"/>
  <c r="CC197" i="1" s="1"/>
  <c r="BY189" i="1"/>
  <c r="CB189" i="1"/>
  <c r="CC189" i="1" s="1"/>
  <c r="BY181" i="1"/>
  <c r="CB181" i="1"/>
  <c r="CC181" i="1" s="1"/>
  <c r="BY173" i="1"/>
  <c r="CB173" i="1"/>
  <c r="CC173" i="1" s="1"/>
  <c r="BY165" i="1"/>
  <c r="CB165" i="1"/>
  <c r="CC165" i="1" s="1"/>
  <c r="BY157" i="1"/>
  <c r="CB157" i="1"/>
  <c r="CC157" i="1" s="1"/>
  <c r="BY149" i="1"/>
  <c r="CB149" i="1"/>
  <c r="CC149" i="1" s="1"/>
  <c r="DB9" i="1"/>
  <c r="DB13" i="1"/>
  <c r="DB17" i="1"/>
  <c r="DB21" i="1"/>
  <c r="DB25" i="1"/>
  <c r="DB29" i="1"/>
  <c r="DB33" i="1"/>
  <c r="DB37" i="1"/>
  <c r="DB41" i="1"/>
  <c r="DB46" i="1"/>
  <c r="DB50" i="1"/>
  <c r="DB54" i="1"/>
  <c r="DB58" i="1"/>
  <c r="DB62" i="1"/>
  <c r="DB66" i="1"/>
  <c r="DB70" i="1"/>
  <c r="DB74" i="1"/>
  <c r="DB78" i="1"/>
  <c r="DB82" i="1"/>
  <c r="DB86" i="1"/>
  <c r="DB90" i="1"/>
  <c r="DB94" i="1"/>
  <c r="DB98" i="1"/>
  <c r="DB102" i="1"/>
  <c r="DB106" i="1"/>
  <c r="DB110" i="1"/>
  <c r="DB114" i="1"/>
  <c r="DB118" i="1"/>
  <c r="DB122" i="1"/>
  <c r="DB126" i="1"/>
  <c r="DB130" i="1"/>
  <c r="DB134" i="1"/>
  <c r="DB138" i="1"/>
  <c r="DB142" i="1"/>
  <c r="DB146" i="1"/>
  <c r="DB150" i="1"/>
  <c r="DB154" i="1"/>
  <c r="DB158" i="1"/>
  <c r="DB162" i="1"/>
  <c r="DB166" i="1"/>
  <c r="DB170" i="1"/>
  <c r="DB174" i="1"/>
  <c r="DB178" i="1"/>
  <c r="DB182" i="1"/>
  <c r="DB186" i="1"/>
  <c r="DB190" i="1"/>
  <c r="DB194" i="1"/>
  <c r="DB198" i="1"/>
  <c r="DB202" i="1"/>
  <c r="DB206" i="1"/>
  <c r="DB210" i="1"/>
  <c r="DB214" i="1"/>
  <c r="DB218" i="1"/>
  <c r="DB222" i="1"/>
  <c r="DB226" i="1"/>
  <c r="DB230" i="1"/>
  <c r="DB234" i="1"/>
  <c r="DB238" i="1"/>
  <c r="DB242" i="1"/>
  <c r="DB246" i="1"/>
  <c r="DB250" i="1"/>
  <c r="DB254" i="1"/>
  <c r="DB258" i="1"/>
  <c r="DB262" i="1"/>
  <c r="DB266" i="1"/>
  <c r="DB270" i="1"/>
  <c r="DB274" i="1"/>
  <c r="DB278" i="1"/>
  <c r="DB282" i="1"/>
  <c r="DB286" i="1"/>
  <c r="DB290" i="1"/>
  <c r="DB294" i="1"/>
  <c r="DB298" i="1"/>
  <c r="DB302" i="1"/>
  <c r="DB306" i="1"/>
  <c r="DB310" i="1"/>
  <c r="DB314" i="1"/>
  <c r="DB318" i="1"/>
  <c r="DB322" i="1"/>
  <c r="DB326" i="1"/>
  <c r="DB330" i="1"/>
  <c r="DB334" i="1"/>
  <c r="DB338" i="1"/>
  <c r="DB342" i="1"/>
  <c r="DB346" i="1"/>
  <c r="DB350" i="1"/>
  <c r="DB354" i="1"/>
  <c r="DB358" i="1"/>
  <c r="DB362" i="1"/>
  <c r="DB366" i="1"/>
  <c r="DC8" i="1"/>
  <c r="DC12" i="1"/>
  <c r="DC16" i="1"/>
  <c r="DC20" i="1"/>
  <c r="DC24" i="1"/>
  <c r="DC28" i="1"/>
  <c r="DC32" i="1"/>
  <c r="DC36" i="1"/>
  <c r="DC40" i="1"/>
  <c r="DC45" i="1"/>
  <c r="DC49" i="1"/>
  <c r="DC53" i="1"/>
  <c r="DC57" i="1"/>
  <c r="DC61" i="1"/>
  <c r="DC65" i="1"/>
  <c r="DC69" i="1"/>
  <c r="DC73" i="1"/>
  <c r="DC77" i="1"/>
  <c r="DC81" i="1"/>
  <c r="DC85" i="1"/>
  <c r="DC89" i="1"/>
  <c r="DC93" i="1"/>
  <c r="DC97" i="1"/>
  <c r="DC101" i="1"/>
  <c r="DC105" i="1"/>
  <c r="DC109" i="1"/>
  <c r="DC113" i="1"/>
  <c r="DC117" i="1"/>
  <c r="DC121" i="1"/>
  <c r="DC125" i="1"/>
  <c r="DC129" i="1"/>
  <c r="DC133" i="1"/>
  <c r="DC137" i="1"/>
  <c r="DC141" i="1"/>
  <c r="DC145" i="1"/>
  <c r="DC149" i="1"/>
  <c r="DC153" i="1"/>
  <c r="DC157" i="1"/>
  <c r="DC161" i="1"/>
  <c r="DC165" i="1"/>
  <c r="DC169" i="1"/>
  <c r="DC173" i="1"/>
  <c r="DC177" i="1"/>
  <c r="DC181" i="1"/>
  <c r="DC185" i="1"/>
  <c r="DC189" i="1"/>
  <c r="DC193" i="1"/>
  <c r="DC197" i="1"/>
  <c r="DC201" i="1"/>
  <c r="DC205" i="1"/>
  <c r="DC209" i="1"/>
  <c r="DC213" i="1"/>
  <c r="DC217" i="1"/>
  <c r="DC221" i="1"/>
  <c r="DC225" i="1"/>
  <c r="DC229" i="1"/>
  <c r="DC233" i="1"/>
  <c r="DC237" i="1"/>
  <c r="DC241" i="1"/>
  <c r="DC245" i="1"/>
  <c r="DC249" i="1"/>
  <c r="DC253" i="1"/>
  <c r="DC257" i="1"/>
  <c r="DC261" i="1"/>
  <c r="DC265" i="1"/>
  <c r="DC269" i="1"/>
  <c r="DC273" i="1"/>
  <c r="DC277" i="1"/>
  <c r="DC281" i="1"/>
  <c r="DC285" i="1"/>
  <c r="DC289" i="1"/>
  <c r="DC293" i="1"/>
  <c r="DC297" i="1"/>
  <c r="DC301" i="1"/>
  <c r="DC305" i="1"/>
  <c r="DC309" i="1"/>
  <c r="DC313" i="1"/>
  <c r="DC317" i="1"/>
  <c r="DC321" i="1"/>
  <c r="DC325" i="1"/>
  <c r="DC329" i="1"/>
  <c r="DC333" i="1"/>
  <c r="DC337" i="1"/>
  <c r="DC341" i="1"/>
  <c r="DC345" i="1"/>
  <c r="DC349" i="1"/>
  <c r="DC353" i="1"/>
  <c r="DC357" i="1"/>
  <c r="DC361" i="1"/>
  <c r="DC365" i="1"/>
  <c r="DD11" i="1"/>
  <c r="DD15" i="1"/>
  <c r="DD19" i="1"/>
  <c r="DD23" i="1"/>
  <c r="DD27" i="1"/>
  <c r="DD31" i="1"/>
  <c r="DD35" i="1"/>
  <c r="DD39" i="1"/>
  <c r="DD43" i="1"/>
  <c r="DD48" i="1"/>
  <c r="DD52" i="1"/>
  <c r="DD56" i="1"/>
  <c r="DD60" i="1"/>
  <c r="DD64" i="1"/>
  <c r="DD68" i="1"/>
  <c r="DD72" i="1"/>
  <c r="DD76" i="1"/>
  <c r="DD80" i="1"/>
  <c r="DD84" i="1"/>
  <c r="DD88" i="1"/>
  <c r="DD92" i="1"/>
  <c r="DD96" i="1"/>
  <c r="DD100" i="1"/>
  <c r="DD104" i="1"/>
  <c r="DD108" i="1"/>
  <c r="DD112" i="1"/>
  <c r="DD116" i="1"/>
  <c r="DD120" i="1"/>
  <c r="DD124" i="1"/>
  <c r="DD128" i="1"/>
  <c r="DD132" i="1"/>
  <c r="DD136" i="1"/>
  <c r="DD140" i="1"/>
  <c r="DD144" i="1"/>
  <c r="DD148" i="1"/>
  <c r="DD152" i="1"/>
  <c r="DD156" i="1"/>
  <c r="DD160" i="1"/>
  <c r="DD164" i="1"/>
  <c r="DD168" i="1"/>
  <c r="DD172" i="1"/>
  <c r="DD176" i="1"/>
  <c r="DD180" i="1"/>
  <c r="DD184" i="1"/>
  <c r="DD188" i="1"/>
  <c r="DD192" i="1"/>
  <c r="DD196" i="1"/>
  <c r="DD200" i="1"/>
  <c r="DD204" i="1"/>
  <c r="DD208" i="1"/>
  <c r="DD212" i="1"/>
  <c r="DD216" i="1"/>
  <c r="DD220" i="1"/>
  <c r="DD224" i="1"/>
  <c r="DD228" i="1"/>
  <c r="DD232" i="1"/>
  <c r="DD236" i="1"/>
  <c r="DD240" i="1"/>
  <c r="DD244" i="1"/>
  <c r="DD248" i="1"/>
  <c r="DD252" i="1"/>
  <c r="DD256" i="1"/>
  <c r="DD260" i="1"/>
  <c r="DD264" i="1"/>
  <c r="DD268" i="1"/>
  <c r="DD272" i="1"/>
  <c r="DD276" i="1"/>
  <c r="DD280" i="1"/>
  <c r="DD284" i="1"/>
  <c r="DD288" i="1"/>
  <c r="DD292" i="1"/>
  <c r="DD296" i="1"/>
  <c r="DD300" i="1"/>
  <c r="DD304" i="1"/>
  <c r="DD308" i="1"/>
  <c r="DD312" i="1"/>
  <c r="DD316" i="1"/>
  <c r="DD320" i="1"/>
  <c r="DD324" i="1"/>
  <c r="DD328" i="1"/>
  <c r="DD332" i="1"/>
  <c r="DD336" i="1"/>
  <c r="DD340" i="1"/>
  <c r="DD344" i="1"/>
  <c r="DD348" i="1"/>
  <c r="DD352" i="1"/>
  <c r="DD356" i="1"/>
  <c r="DD360" i="1"/>
  <c r="DD364" i="1"/>
  <c r="DD368" i="1"/>
  <c r="DE10" i="1"/>
  <c r="DE14" i="1"/>
  <c r="DE18" i="1"/>
  <c r="DE22" i="1"/>
  <c r="DE26" i="1"/>
  <c r="DE30" i="1"/>
  <c r="DE34" i="1"/>
  <c r="DE38" i="1"/>
  <c r="DE42" i="1"/>
  <c r="DE47" i="1"/>
  <c r="DE51" i="1"/>
  <c r="DE55" i="1"/>
  <c r="DE59" i="1"/>
  <c r="DE63" i="1"/>
  <c r="DE67" i="1"/>
  <c r="DE71" i="1"/>
  <c r="DE75" i="1"/>
  <c r="DE79" i="1"/>
  <c r="DE83" i="1"/>
  <c r="DE87" i="1"/>
  <c r="DE91" i="1"/>
  <c r="DE95" i="1"/>
  <c r="DE99" i="1"/>
  <c r="DE103" i="1"/>
  <c r="DE107" i="1"/>
  <c r="DE111" i="1"/>
  <c r="DE115" i="1"/>
  <c r="DE119" i="1"/>
  <c r="DE123" i="1"/>
  <c r="DE127" i="1"/>
  <c r="DE131" i="1"/>
  <c r="DE135" i="1"/>
  <c r="DE139" i="1"/>
  <c r="DE143" i="1"/>
  <c r="DE147" i="1"/>
  <c r="DE151" i="1"/>
  <c r="DE155" i="1"/>
  <c r="DE159" i="1"/>
  <c r="DE163" i="1"/>
  <c r="DE167" i="1"/>
  <c r="DE171" i="1"/>
  <c r="DE175" i="1"/>
  <c r="DE179" i="1"/>
  <c r="DE183" i="1"/>
  <c r="DE187" i="1"/>
  <c r="DE191" i="1"/>
  <c r="DE195" i="1"/>
  <c r="DE199" i="1"/>
  <c r="DE203" i="1"/>
  <c r="DE207" i="1"/>
  <c r="DE211" i="1"/>
  <c r="DE215" i="1"/>
  <c r="DE219" i="1"/>
  <c r="DE223" i="1"/>
  <c r="DE227" i="1"/>
  <c r="DE231" i="1"/>
  <c r="DE235" i="1"/>
  <c r="DE239" i="1"/>
  <c r="DE243" i="1"/>
  <c r="DE247" i="1"/>
  <c r="DE251" i="1"/>
  <c r="DE255" i="1"/>
  <c r="DE259" i="1"/>
  <c r="DE263" i="1"/>
  <c r="DE267" i="1"/>
  <c r="DE271" i="1"/>
  <c r="DE275" i="1"/>
  <c r="DE279" i="1"/>
  <c r="DE283" i="1"/>
  <c r="DE287" i="1"/>
  <c r="DE291" i="1"/>
  <c r="DE295" i="1"/>
  <c r="DE299" i="1"/>
  <c r="DE303" i="1"/>
  <c r="DE307" i="1"/>
  <c r="DE311" i="1"/>
  <c r="DE315" i="1"/>
  <c r="DE319" i="1"/>
  <c r="DE323" i="1"/>
  <c r="DE327" i="1"/>
  <c r="DE331" i="1"/>
  <c r="DE335" i="1"/>
  <c r="DE339" i="1"/>
  <c r="DE343" i="1"/>
  <c r="DE347" i="1"/>
  <c r="DE351" i="1"/>
  <c r="DE355" i="1"/>
  <c r="DE359" i="1"/>
  <c r="DE363" i="1"/>
  <c r="DE367" i="1"/>
  <c r="DF9" i="1"/>
  <c r="DF13" i="1"/>
  <c r="DF17" i="1"/>
  <c r="DF21" i="1"/>
  <c r="DF25" i="1"/>
  <c r="DF29" i="1"/>
  <c r="DF33" i="1"/>
  <c r="DF37" i="1"/>
  <c r="DF41" i="1"/>
  <c r="DF46" i="1"/>
  <c r="DF50" i="1"/>
  <c r="DF54" i="1"/>
  <c r="DF58" i="1"/>
  <c r="DF62" i="1"/>
  <c r="DF66" i="1"/>
  <c r="DF70" i="1"/>
  <c r="DF74" i="1"/>
  <c r="DF78" i="1"/>
  <c r="DF82" i="1"/>
  <c r="DF86" i="1"/>
  <c r="DF90" i="1"/>
  <c r="DF94" i="1"/>
  <c r="DF98" i="1"/>
  <c r="DF102" i="1"/>
  <c r="DF106" i="1"/>
  <c r="DF110" i="1"/>
  <c r="DF114" i="1"/>
  <c r="DF118" i="1"/>
  <c r="DF122" i="1"/>
  <c r="DF126" i="1"/>
  <c r="DF130" i="1"/>
  <c r="DF134" i="1"/>
  <c r="DF138" i="1"/>
  <c r="DF142" i="1"/>
  <c r="DF146" i="1"/>
  <c r="DF150" i="1"/>
  <c r="DF154" i="1"/>
  <c r="DF158" i="1"/>
  <c r="DF162" i="1"/>
  <c r="DF166" i="1"/>
  <c r="DF170" i="1"/>
  <c r="DF174" i="1"/>
  <c r="DF178" i="1"/>
  <c r="DF182" i="1"/>
  <c r="DF186" i="1"/>
  <c r="DF190" i="1"/>
  <c r="DF194" i="1"/>
  <c r="DF198" i="1"/>
  <c r="DF202" i="1"/>
  <c r="DF206" i="1"/>
  <c r="DF210" i="1"/>
  <c r="DF214" i="1"/>
  <c r="DF218" i="1"/>
  <c r="DF222" i="1"/>
  <c r="DF226" i="1"/>
  <c r="DF230" i="1"/>
  <c r="DF234" i="1"/>
  <c r="DF238" i="1"/>
  <c r="DF242" i="1"/>
  <c r="DF246" i="1"/>
  <c r="DF250" i="1"/>
  <c r="DF254" i="1"/>
  <c r="DF258" i="1"/>
  <c r="DF262" i="1"/>
  <c r="DF266" i="1"/>
  <c r="DF270" i="1"/>
  <c r="DF274" i="1"/>
  <c r="DF278" i="1"/>
  <c r="DF282" i="1"/>
  <c r="DF286" i="1"/>
  <c r="DF290" i="1"/>
  <c r="DF294" i="1"/>
  <c r="DF298" i="1"/>
  <c r="DF302" i="1"/>
  <c r="DF306" i="1"/>
  <c r="DF310" i="1"/>
  <c r="DF314" i="1"/>
  <c r="DF318" i="1"/>
  <c r="DF322" i="1"/>
  <c r="DF326" i="1"/>
  <c r="DF330" i="1"/>
  <c r="DF334" i="1"/>
  <c r="DF338" i="1"/>
  <c r="DF342" i="1"/>
  <c r="DF346" i="1"/>
  <c r="DF350" i="1"/>
  <c r="DF354" i="1"/>
  <c r="DF358" i="1"/>
  <c r="DF362" i="1"/>
  <c r="DF366" i="1"/>
  <c r="DG8" i="1"/>
  <c r="DG12" i="1"/>
  <c r="DG16" i="1"/>
  <c r="DG20" i="1"/>
  <c r="DG24" i="1"/>
  <c r="DG28" i="1"/>
  <c r="DG32" i="1"/>
  <c r="DG36" i="1"/>
  <c r="DG40" i="1"/>
  <c r="DG45" i="1"/>
  <c r="DG49" i="1"/>
  <c r="DG53" i="1"/>
  <c r="DG57" i="1"/>
  <c r="DG61" i="1"/>
  <c r="DG65" i="1"/>
  <c r="DG69" i="1"/>
  <c r="DG73" i="1"/>
  <c r="DG77" i="1"/>
  <c r="DG81" i="1"/>
  <c r="DG85" i="1"/>
  <c r="DG89" i="1"/>
  <c r="DG93" i="1"/>
  <c r="DG97" i="1"/>
  <c r="DG101" i="1"/>
  <c r="DG105" i="1"/>
  <c r="DG109" i="1"/>
  <c r="DG113" i="1"/>
  <c r="DG117" i="1"/>
  <c r="DG121" i="1"/>
  <c r="DG125" i="1"/>
  <c r="DG129" i="1"/>
  <c r="DG133" i="1"/>
  <c r="DG137" i="1"/>
  <c r="DG141" i="1"/>
  <c r="DG145" i="1"/>
  <c r="DG149" i="1"/>
  <c r="DG153" i="1"/>
  <c r="DG157" i="1"/>
  <c r="DG161" i="1"/>
  <c r="DG165" i="1"/>
  <c r="DG169" i="1"/>
  <c r="DG173" i="1"/>
  <c r="DG177" i="1"/>
  <c r="DG181" i="1"/>
  <c r="DG185" i="1"/>
  <c r="DG189" i="1"/>
  <c r="DG193" i="1"/>
  <c r="DG197" i="1"/>
  <c r="DG201" i="1"/>
  <c r="DG205" i="1"/>
  <c r="DG209" i="1"/>
  <c r="DG213" i="1"/>
  <c r="DG217" i="1"/>
  <c r="DG221" i="1"/>
  <c r="DG225" i="1"/>
  <c r="DG229" i="1"/>
  <c r="DG233" i="1"/>
  <c r="DG237" i="1"/>
  <c r="DG241" i="1"/>
  <c r="DG245" i="1"/>
  <c r="DG249" i="1"/>
  <c r="DG253" i="1"/>
  <c r="DG257" i="1"/>
  <c r="DG261" i="1"/>
  <c r="DG265" i="1"/>
  <c r="DG269" i="1"/>
  <c r="DG273" i="1"/>
  <c r="DG277" i="1"/>
  <c r="DG281" i="1"/>
  <c r="DG285" i="1"/>
  <c r="DG289" i="1"/>
  <c r="DG293" i="1"/>
  <c r="DG297" i="1"/>
  <c r="DG301" i="1"/>
  <c r="DG305" i="1"/>
  <c r="DG309" i="1"/>
  <c r="DG313" i="1"/>
  <c r="DG317" i="1"/>
  <c r="DG321" i="1"/>
  <c r="DG325" i="1"/>
  <c r="DG329" i="1"/>
  <c r="DG333" i="1"/>
  <c r="DG337" i="1"/>
  <c r="DG341" i="1"/>
  <c r="DG345" i="1"/>
  <c r="DG349" i="1"/>
  <c r="DG353" i="1"/>
  <c r="DG357" i="1"/>
  <c r="DG361" i="1"/>
  <c r="DG365" i="1"/>
  <c r="DH11" i="1"/>
  <c r="DH15" i="1"/>
  <c r="DH19" i="1"/>
  <c r="DH23" i="1"/>
  <c r="DH27" i="1"/>
  <c r="DH31" i="1"/>
  <c r="DH35" i="1"/>
  <c r="DH39" i="1"/>
  <c r="DH43" i="1"/>
  <c r="DH48" i="1"/>
  <c r="DH52" i="1"/>
  <c r="DH56" i="1"/>
  <c r="DH60" i="1"/>
  <c r="DH64" i="1"/>
  <c r="DH68" i="1"/>
  <c r="DH72" i="1"/>
  <c r="DH76" i="1"/>
  <c r="DH80" i="1"/>
  <c r="DH84" i="1"/>
  <c r="DH88" i="1"/>
  <c r="DH92" i="1"/>
  <c r="DH96" i="1"/>
  <c r="DH100" i="1"/>
  <c r="DH104" i="1"/>
  <c r="DH108" i="1"/>
  <c r="DH112" i="1"/>
  <c r="DH116" i="1"/>
  <c r="DH120" i="1"/>
  <c r="DH124" i="1"/>
  <c r="DH128" i="1"/>
  <c r="DH132" i="1"/>
  <c r="DH136" i="1"/>
  <c r="DH140" i="1"/>
  <c r="DH144" i="1"/>
  <c r="DH148" i="1"/>
  <c r="DH152" i="1"/>
  <c r="DH156" i="1"/>
  <c r="DH160" i="1"/>
  <c r="DH164" i="1"/>
  <c r="DH168" i="1"/>
  <c r="DH172" i="1"/>
  <c r="DH176" i="1"/>
  <c r="DH180" i="1"/>
  <c r="DH184" i="1"/>
  <c r="DH188" i="1"/>
  <c r="DH192" i="1"/>
  <c r="DH196" i="1"/>
  <c r="DH200" i="1"/>
  <c r="DH204" i="1"/>
  <c r="DH208" i="1"/>
  <c r="DH212" i="1"/>
  <c r="DH216" i="1"/>
  <c r="DH220" i="1"/>
  <c r="DH224" i="1"/>
  <c r="DH228" i="1"/>
  <c r="DH232" i="1"/>
  <c r="DH236" i="1"/>
  <c r="DH240" i="1"/>
  <c r="DH244" i="1"/>
  <c r="DH248" i="1"/>
  <c r="DH252" i="1"/>
  <c r="DH256" i="1"/>
  <c r="DH260" i="1"/>
  <c r="DH264" i="1"/>
  <c r="DH268" i="1"/>
  <c r="DH272" i="1"/>
  <c r="DH276" i="1"/>
  <c r="DH280" i="1"/>
  <c r="DH284" i="1"/>
  <c r="DH288" i="1"/>
  <c r="DH292" i="1"/>
  <c r="DH296" i="1"/>
  <c r="DH300" i="1"/>
  <c r="DH304" i="1"/>
  <c r="DH308" i="1"/>
  <c r="DH312" i="1"/>
  <c r="DH316" i="1"/>
  <c r="DH320" i="1"/>
  <c r="DB8" i="1"/>
  <c r="DB12" i="1"/>
  <c r="DB16" i="1"/>
  <c r="DB20" i="1"/>
  <c r="DB24" i="1"/>
  <c r="DB28" i="1"/>
  <c r="DB32" i="1"/>
  <c r="DB36" i="1"/>
  <c r="DB40" i="1"/>
  <c r="DB45" i="1"/>
  <c r="DB49" i="1"/>
  <c r="DB53" i="1"/>
  <c r="DB57" i="1"/>
  <c r="DB61" i="1"/>
  <c r="DB65" i="1"/>
  <c r="DB69" i="1"/>
  <c r="DB73" i="1"/>
  <c r="DB77" i="1"/>
  <c r="DB81" i="1"/>
  <c r="DB85" i="1"/>
  <c r="DB89" i="1"/>
  <c r="DB93" i="1"/>
  <c r="DB97" i="1"/>
  <c r="DB101" i="1"/>
  <c r="DB105" i="1"/>
  <c r="DB109" i="1"/>
  <c r="DB113" i="1"/>
  <c r="DB117" i="1"/>
  <c r="DB121" i="1"/>
  <c r="DB125" i="1"/>
  <c r="DB129" i="1"/>
  <c r="DB133" i="1"/>
  <c r="DB137" i="1"/>
  <c r="DB141" i="1"/>
  <c r="DB145" i="1"/>
  <c r="DB149" i="1"/>
  <c r="DB153" i="1"/>
  <c r="DB157" i="1"/>
  <c r="DB161" i="1"/>
  <c r="DB165" i="1"/>
  <c r="DB169" i="1"/>
  <c r="DB173" i="1"/>
  <c r="DB177" i="1"/>
  <c r="DB181" i="1"/>
  <c r="DB185" i="1"/>
  <c r="DB189" i="1"/>
  <c r="DB193" i="1"/>
  <c r="DB197" i="1"/>
  <c r="DB201" i="1"/>
  <c r="DB205" i="1"/>
  <c r="DB209" i="1"/>
  <c r="DB213" i="1"/>
  <c r="DB217" i="1"/>
  <c r="DB221" i="1"/>
  <c r="DB225" i="1"/>
  <c r="DB229" i="1"/>
  <c r="DB233" i="1"/>
  <c r="DB237" i="1"/>
  <c r="DB241" i="1"/>
  <c r="DB245" i="1"/>
  <c r="DB249" i="1"/>
  <c r="DB253" i="1"/>
  <c r="DB257" i="1"/>
  <c r="DB261" i="1"/>
  <c r="DB265" i="1"/>
  <c r="DB269" i="1"/>
  <c r="DB273" i="1"/>
  <c r="DB277" i="1"/>
  <c r="DB281" i="1"/>
  <c r="DB285" i="1"/>
  <c r="DB289" i="1"/>
  <c r="DB293" i="1"/>
  <c r="DB297" i="1"/>
  <c r="DB301" i="1"/>
  <c r="DB305" i="1"/>
  <c r="DB309" i="1"/>
  <c r="DB313" i="1"/>
  <c r="DB317" i="1"/>
  <c r="DB321" i="1"/>
  <c r="DB325" i="1"/>
  <c r="DB329" i="1"/>
  <c r="DB333" i="1"/>
  <c r="DB337" i="1"/>
  <c r="DB341" i="1"/>
  <c r="DB345" i="1"/>
  <c r="DB349" i="1"/>
  <c r="DB353" i="1"/>
  <c r="DB357" i="1"/>
  <c r="DB361" i="1"/>
  <c r="DB365" i="1"/>
  <c r="DC11" i="1"/>
  <c r="DC15" i="1"/>
  <c r="DC19" i="1"/>
  <c r="DC23" i="1"/>
  <c r="DC27" i="1"/>
  <c r="DC31" i="1"/>
  <c r="DC35" i="1"/>
  <c r="DC39" i="1"/>
  <c r="DC43" i="1"/>
  <c r="DC48" i="1"/>
  <c r="DC52" i="1"/>
  <c r="DC56" i="1"/>
  <c r="DC60" i="1"/>
  <c r="DC64" i="1"/>
  <c r="DC68" i="1"/>
  <c r="DC72" i="1"/>
  <c r="DC76" i="1"/>
  <c r="DC80" i="1"/>
  <c r="DC84" i="1"/>
  <c r="DC88" i="1"/>
  <c r="DC92" i="1"/>
  <c r="DC96" i="1"/>
  <c r="DC100" i="1"/>
  <c r="DC104" i="1"/>
  <c r="DC108" i="1"/>
  <c r="DC112" i="1"/>
  <c r="DC116" i="1"/>
  <c r="DC120" i="1"/>
  <c r="DC124" i="1"/>
  <c r="DC128" i="1"/>
  <c r="DC132" i="1"/>
  <c r="DC136" i="1"/>
  <c r="DC140" i="1"/>
  <c r="DC144" i="1"/>
  <c r="DC148" i="1"/>
  <c r="DC152" i="1"/>
  <c r="DC156" i="1"/>
  <c r="DC160" i="1"/>
  <c r="DC164" i="1"/>
  <c r="DC168" i="1"/>
  <c r="DC172" i="1"/>
  <c r="DC176" i="1"/>
  <c r="DC180" i="1"/>
  <c r="DC184" i="1"/>
  <c r="DC188" i="1"/>
  <c r="DC192" i="1"/>
  <c r="DC196" i="1"/>
  <c r="DC200" i="1"/>
  <c r="DC204" i="1"/>
  <c r="DC208" i="1"/>
  <c r="DC212" i="1"/>
  <c r="DC216" i="1"/>
  <c r="DC220" i="1"/>
  <c r="DC224" i="1"/>
  <c r="DC228" i="1"/>
  <c r="DC232" i="1"/>
  <c r="DC236" i="1"/>
  <c r="DC240" i="1"/>
  <c r="DC244" i="1"/>
  <c r="DC248" i="1"/>
  <c r="DC252" i="1"/>
  <c r="DC256" i="1"/>
  <c r="DC260" i="1"/>
  <c r="DC264" i="1"/>
  <c r="DC268" i="1"/>
  <c r="DC272" i="1"/>
  <c r="DC276" i="1"/>
  <c r="DC280" i="1"/>
  <c r="DC284" i="1"/>
  <c r="DC288" i="1"/>
  <c r="DC292" i="1"/>
  <c r="DC296" i="1"/>
  <c r="DC300" i="1"/>
  <c r="DC304" i="1"/>
  <c r="DC308" i="1"/>
  <c r="DC312" i="1"/>
  <c r="DC316" i="1"/>
  <c r="DC320" i="1"/>
  <c r="DC324" i="1"/>
  <c r="DC328" i="1"/>
  <c r="DC332" i="1"/>
  <c r="DC336" i="1"/>
  <c r="DC340" i="1"/>
  <c r="DC344" i="1"/>
  <c r="DC348" i="1"/>
  <c r="DC352" i="1"/>
  <c r="DC356" i="1"/>
  <c r="DC360" i="1"/>
  <c r="DC364" i="1"/>
  <c r="DC368" i="1"/>
  <c r="DD10" i="1"/>
  <c r="DD14" i="1"/>
  <c r="DD18" i="1"/>
  <c r="DD22" i="1"/>
  <c r="DD26" i="1"/>
  <c r="DD30" i="1"/>
  <c r="DD34" i="1"/>
  <c r="DD38" i="1"/>
  <c r="DD42" i="1"/>
  <c r="DD47" i="1"/>
  <c r="DD51" i="1"/>
  <c r="DD55" i="1"/>
  <c r="DD59" i="1"/>
  <c r="DD63" i="1"/>
  <c r="DD67" i="1"/>
  <c r="DD71" i="1"/>
  <c r="DD75" i="1"/>
  <c r="DD79" i="1"/>
  <c r="DD83" i="1"/>
  <c r="DD87" i="1"/>
  <c r="DD91" i="1"/>
  <c r="DD95" i="1"/>
  <c r="DD99" i="1"/>
  <c r="DD103" i="1"/>
  <c r="DD107" i="1"/>
  <c r="DD111" i="1"/>
  <c r="DD115" i="1"/>
  <c r="DD119" i="1"/>
  <c r="DD123" i="1"/>
  <c r="DD127" i="1"/>
  <c r="DD131" i="1"/>
  <c r="DD135" i="1"/>
  <c r="DD139" i="1"/>
  <c r="DD143" i="1"/>
  <c r="DD147" i="1"/>
  <c r="DD151" i="1"/>
  <c r="DD155" i="1"/>
  <c r="DD159" i="1"/>
  <c r="DD163" i="1"/>
  <c r="DD167" i="1"/>
  <c r="DD171" i="1"/>
  <c r="DD175" i="1"/>
  <c r="DD179" i="1"/>
  <c r="DD183" i="1"/>
  <c r="DD187" i="1"/>
  <c r="DD191" i="1"/>
  <c r="DD195" i="1"/>
  <c r="DD199" i="1"/>
  <c r="DD203" i="1"/>
  <c r="DD207" i="1"/>
  <c r="DD211" i="1"/>
  <c r="DD215" i="1"/>
  <c r="DD219" i="1"/>
  <c r="DD223" i="1"/>
  <c r="DD227" i="1"/>
  <c r="DD231" i="1"/>
  <c r="DD235" i="1"/>
  <c r="DD239" i="1"/>
  <c r="DD243" i="1"/>
  <c r="DD247" i="1"/>
  <c r="DD251" i="1"/>
  <c r="DD255" i="1"/>
  <c r="DD259" i="1"/>
  <c r="DD263" i="1"/>
  <c r="DD267" i="1"/>
  <c r="DD271" i="1"/>
  <c r="DD275" i="1"/>
  <c r="DD279" i="1"/>
  <c r="DD283" i="1"/>
  <c r="DD287" i="1"/>
  <c r="DD291" i="1"/>
  <c r="DD295" i="1"/>
  <c r="DD299" i="1"/>
  <c r="DD303" i="1"/>
  <c r="DD307" i="1"/>
  <c r="DD311" i="1"/>
  <c r="DD315" i="1"/>
  <c r="DD319" i="1"/>
  <c r="DD323" i="1"/>
  <c r="DD327" i="1"/>
  <c r="DD331" i="1"/>
  <c r="DD335" i="1"/>
  <c r="DD339" i="1"/>
  <c r="DD343" i="1"/>
  <c r="DD347" i="1"/>
  <c r="DD351" i="1"/>
  <c r="DD355" i="1"/>
  <c r="DD359" i="1"/>
  <c r="DD363" i="1"/>
  <c r="DD367" i="1"/>
  <c r="DE9" i="1"/>
  <c r="DE13" i="1"/>
  <c r="DE17" i="1"/>
  <c r="DE21" i="1"/>
  <c r="DE25" i="1"/>
  <c r="DE29" i="1"/>
  <c r="DE33" i="1"/>
  <c r="DE37" i="1"/>
  <c r="DE41" i="1"/>
  <c r="DE46" i="1"/>
  <c r="DE50" i="1"/>
  <c r="DE54" i="1"/>
  <c r="DE58" i="1"/>
  <c r="DE62" i="1"/>
  <c r="DE66" i="1"/>
  <c r="DE70" i="1"/>
  <c r="DE74" i="1"/>
  <c r="DE78" i="1"/>
  <c r="DE82" i="1"/>
  <c r="DE86" i="1"/>
  <c r="DE90" i="1"/>
  <c r="DE94" i="1"/>
  <c r="DE98" i="1"/>
  <c r="DE102" i="1"/>
  <c r="DE106" i="1"/>
  <c r="DE110" i="1"/>
  <c r="DE114" i="1"/>
  <c r="DE118" i="1"/>
  <c r="DE122" i="1"/>
  <c r="DE126" i="1"/>
  <c r="DE130" i="1"/>
  <c r="DE134" i="1"/>
  <c r="DE138" i="1"/>
  <c r="DE142" i="1"/>
  <c r="DE146" i="1"/>
  <c r="DE150" i="1"/>
  <c r="DE154" i="1"/>
  <c r="DE158" i="1"/>
  <c r="DE162" i="1"/>
  <c r="DE166" i="1"/>
  <c r="DE170" i="1"/>
  <c r="DE174" i="1"/>
  <c r="DE178" i="1"/>
  <c r="DE182" i="1"/>
  <c r="DE186" i="1"/>
  <c r="DE190" i="1"/>
  <c r="DE194" i="1"/>
  <c r="DE198" i="1"/>
  <c r="DE202" i="1"/>
  <c r="DE206" i="1"/>
  <c r="DE210" i="1"/>
  <c r="DE214" i="1"/>
  <c r="DE218" i="1"/>
  <c r="DE222" i="1"/>
  <c r="DE226" i="1"/>
  <c r="DE230" i="1"/>
  <c r="DE234" i="1"/>
  <c r="DE238" i="1"/>
  <c r="DE242" i="1"/>
  <c r="DE246" i="1"/>
  <c r="DE250" i="1"/>
  <c r="DE254" i="1"/>
  <c r="DE258" i="1"/>
  <c r="DE262" i="1"/>
  <c r="DE266" i="1"/>
  <c r="DE270" i="1"/>
  <c r="DE274" i="1"/>
  <c r="DE278" i="1"/>
  <c r="DE282" i="1"/>
  <c r="DE286" i="1"/>
  <c r="DE290" i="1"/>
  <c r="DE294" i="1"/>
  <c r="DE298" i="1"/>
  <c r="DE302" i="1"/>
  <c r="DE306" i="1"/>
  <c r="DE310" i="1"/>
  <c r="DE314" i="1"/>
  <c r="DE318" i="1"/>
  <c r="DE322" i="1"/>
  <c r="DE326" i="1"/>
  <c r="DE330" i="1"/>
  <c r="DE334" i="1"/>
  <c r="DE338" i="1"/>
  <c r="DE342" i="1"/>
  <c r="DE346" i="1"/>
  <c r="DE350" i="1"/>
  <c r="DE354" i="1"/>
  <c r="DE358" i="1"/>
  <c r="DE362" i="1"/>
  <c r="DE366" i="1"/>
  <c r="DF8" i="1"/>
  <c r="DF12" i="1"/>
  <c r="DF16" i="1"/>
  <c r="DF20" i="1"/>
  <c r="DF24" i="1"/>
  <c r="DF28" i="1"/>
  <c r="DF32" i="1"/>
  <c r="DF36" i="1"/>
  <c r="DF40" i="1"/>
  <c r="DF45" i="1"/>
  <c r="DF49" i="1"/>
  <c r="DF53" i="1"/>
  <c r="DF57" i="1"/>
  <c r="DF61" i="1"/>
  <c r="DF65" i="1"/>
  <c r="DF69" i="1"/>
  <c r="DF73" i="1"/>
  <c r="DF77" i="1"/>
  <c r="DF81" i="1"/>
  <c r="DF85" i="1"/>
  <c r="DF89" i="1"/>
  <c r="DF93" i="1"/>
  <c r="DF97" i="1"/>
  <c r="DF101" i="1"/>
  <c r="DF105" i="1"/>
  <c r="DF109" i="1"/>
  <c r="DF113" i="1"/>
  <c r="DF117" i="1"/>
  <c r="DF121" i="1"/>
  <c r="DF125" i="1"/>
  <c r="DF129" i="1"/>
  <c r="DF133" i="1"/>
  <c r="DF137" i="1"/>
  <c r="DF141" i="1"/>
  <c r="DF145" i="1"/>
  <c r="DF149" i="1"/>
  <c r="DF153" i="1"/>
  <c r="DF157" i="1"/>
  <c r="DF161" i="1"/>
  <c r="DF165" i="1"/>
  <c r="DF169" i="1"/>
  <c r="DF173" i="1"/>
  <c r="DF177" i="1"/>
  <c r="DF181" i="1"/>
  <c r="DF185" i="1"/>
  <c r="DF189" i="1"/>
  <c r="DF193" i="1"/>
  <c r="DF197" i="1"/>
  <c r="DF201" i="1"/>
  <c r="DF205" i="1"/>
  <c r="DF209" i="1"/>
  <c r="DF213" i="1"/>
  <c r="DF217" i="1"/>
  <c r="DF221" i="1"/>
  <c r="DF225" i="1"/>
  <c r="DF229" i="1"/>
  <c r="DF233" i="1"/>
  <c r="DF237" i="1"/>
  <c r="DF241" i="1"/>
  <c r="DF245" i="1"/>
  <c r="DF249" i="1"/>
  <c r="DF253" i="1"/>
  <c r="DF257" i="1"/>
  <c r="DF261" i="1"/>
  <c r="DF265" i="1"/>
  <c r="DF269" i="1"/>
  <c r="DF273" i="1"/>
  <c r="DF277" i="1"/>
  <c r="DF281" i="1"/>
  <c r="DF285" i="1"/>
  <c r="DF289" i="1"/>
  <c r="DF293" i="1"/>
  <c r="DF297" i="1"/>
  <c r="DF301" i="1"/>
  <c r="DF305" i="1"/>
  <c r="DF309" i="1"/>
  <c r="DF313" i="1"/>
  <c r="DF317" i="1"/>
  <c r="DF321" i="1"/>
  <c r="DF325" i="1"/>
  <c r="DF329" i="1"/>
  <c r="DF333" i="1"/>
  <c r="DF337" i="1"/>
  <c r="DF341" i="1"/>
  <c r="DF345" i="1"/>
  <c r="DF349" i="1"/>
  <c r="DF353" i="1"/>
  <c r="DF357" i="1"/>
  <c r="DF361" i="1"/>
  <c r="DF365" i="1"/>
  <c r="DG11" i="1"/>
  <c r="DG15" i="1"/>
  <c r="DG19" i="1"/>
  <c r="DG23" i="1"/>
  <c r="DG27" i="1"/>
  <c r="DG31" i="1"/>
  <c r="DG35" i="1"/>
  <c r="DG39" i="1"/>
  <c r="DG43" i="1"/>
  <c r="DG48" i="1"/>
  <c r="DG52" i="1"/>
  <c r="DG56" i="1"/>
  <c r="DG60" i="1"/>
  <c r="DG64" i="1"/>
  <c r="DG68" i="1"/>
  <c r="DG72" i="1"/>
  <c r="DG76" i="1"/>
  <c r="DG80" i="1"/>
  <c r="DG84" i="1"/>
  <c r="DG88" i="1"/>
  <c r="DG92" i="1"/>
  <c r="DG96" i="1"/>
  <c r="DG100" i="1"/>
  <c r="DG104" i="1"/>
  <c r="DG108" i="1"/>
  <c r="DG112" i="1"/>
  <c r="DG116" i="1"/>
  <c r="DG120" i="1"/>
  <c r="DG124" i="1"/>
  <c r="DG128" i="1"/>
  <c r="DG132" i="1"/>
  <c r="DG136" i="1"/>
  <c r="DG140" i="1"/>
  <c r="DG144" i="1"/>
  <c r="DG148" i="1"/>
  <c r="DG152" i="1"/>
  <c r="DG156" i="1"/>
  <c r="DG160" i="1"/>
  <c r="DG164" i="1"/>
  <c r="DG168" i="1"/>
  <c r="DG172" i="1"/>
  <c r="DG176" i="1"/>
  <c r="DG180" i="1"/>
  <c r="DG184" i="1"/>
  <c r="DG188" i="1"/>
  <c r="DG192" i="1"/>
  <c r="DG196" i="1"/>
  <c r="DG200" i="1"/>
  <c r="DG204" i="1"/>
  <c r="DG208" i="1"/>
  <c r="DG212" i="1"/>
  <c r="DG216" i="1"/>
  <c r="DG220" i="1"/>
  <c r="DG224" i="1"/>
  <c r="DG228" i="1"/>
  <c r="DG232" i="1"/>
  <c r="DG236" i="1"/>
  <c r="DG240" i="1"/>
  <c r="DG244" i="1"/>
  <c r="DG248" i="1"/>
  <c r="DG252" i="1"/>
  <c r="DG256" i="1"/>
  <c r="DG260" i="1"/>
  <c r="DG264" i="1"/>
  <c r="DG268" i="1"/>
  <c r="DG272" i="1"/>
  <c r="DG276" i="1"/>
  <c r="DG280" i="1"/>
  <c r="DG284" i="1"/>
  <c r="DG288" i="1"/>
  <c r="DG292" i="1"/>
  <c r="DG296" i="1"/>
  <c r="DG300" i="1"/>
  <c r="DG304" i="1"/>
  <c r="DG308" i="1"/>
  <c r="DG312" i="1"/>
  <c r="DG316" i="1"/>
  <c r="DG320" i="1"/>
  <c r="DG324" i="1"/>
  <c r="DG328" i="1"/>
  <c r="DG332" i="1"/>
  <c r="DG336" i="1"/>
  <c r="DG340" i="1"/>
  <c r="DG344" i="1"/>
  <c r="DG348" i="1"/>
  <c r="DG352" i="1"/>
  <c r="DG356" i="1"/>
  <c r="DG360" i="1"/>
  <c r="DG364" i="1"/>
  <c r="DG368" i="1"/>
  <c r="DH10" i="1"/>
  <c r="DH14" i="1"/>
  <c r="DH18" i="1"/>
  <c r="DH22" i="1"/>
  <c r="DH26" i="1"/>
  <c r="DH30" i="1"/>
  <c r="DH34" i="1"/>
  <c r="DH38" i="1"/>
  <c r="DH42" i="1"/>
  <c r="DH47" i="1"/>
  <c r="DH51" i="1"/>
  <c r="DH55" i="1"/>
  <c r="DH59" i="1"/>
  <c r="DH63" i="1"/>
  <c r="DH67" i="1"/>
  <c r="DH71" i="1"/>
  <c r="DH75" i="1"/>
  <c r="DH79" i="1"/>
  <c r="DH83" i="1"/>
  <c r="DH87" i="1"/>
  <c r="DH91" i="1"/>
  <c r="DH95" i="1"/>
  <c r="DH99" i="1"/>
  <c r="DH103" i="1"/>
  <c r="DH107" i="1"/>
  <c r="DH111" i="1"/>
  <c r="DH115" i="1"/>
  <c r="DH119" i="1"/>
  <c r="DH123" i="1"/>
  <c r="DH127" i="1"/>
  <c r="DH131" i="1"/>
  <c r="DH135" i="1"/>
  <c r="DH139" i="1"/>
  <c r="DH143" i="1"/>
  <c r="DH147" i="1"/>
  <c r="DH151" i="1"/>
  <c r="DH155" i="1"/>
  <c r="DH159" i="1"/>
  <c r="DH163" i="1"/>
  <c r="DH167" i="1"/>
  <c r="DH171" i="1"/>
  <c r="DH175" i="1"/>
  <c r="DH179" i="1"/>
  <c r="DH183" i="1"/>
  <c r="DH187" i="1"/>
  <c r="DH191" i="1"/>
  <c r="DH195" i="1"/>
  <c r="DH199" i="1"/>
  <c r="DH203" i="1"/>
  <c r="DH207" i="1"/>
  <c r="DH211" i="1"/>
  <c r="DH215" i="1"/>
  <c r="DH219" i="1"/>
  <c r="DH223" i="1"/>
  <c r="DH227" i="1"/>
  <c r="DH231" i="1"/>
  <c r="DH235" i="1"/>
  <c r="DH239" i="1"/>
  <c r="DH243" i="1"/>
  <c r="DH247" i="1"/>
  <c r="DH251" i="1"/>
  <c r="DH255" i="1"/>
  <c r="DH259" i="1"/>
  <c r="DH263" i="1"/>
  <c r="DH267" i="1"/>
  <c r="DH271" i="1"/>
  <c r="DH275" i="1"/>
  <c r="DH279" i="1"/>
  <c r="DH283" i="1"/>
  <c r="DH287" i="1"/>
  <c r="DH291" i="1"/>
  <c r="DH295" i="1"/>
  <c r="DH299" i="1"/>
  <c r="DH303" i="1"/>
  <c r="DH307" i="1"/>
  <c r="DH311" i="1"/>
  <c r="DH315" i="1"/>
  <c r="DH319" i="1"/>
  <c r="DH323" i="1"/>
  <c r="DH327" i="1"/>
  <c r="DH331" i="1"/>
  <c r="DH335" i="1"/>
  <c r="DH339" i="1"/>
  <c r="DH343" i="1"/>
  <c r="DH347" i="1"/>
  <c r="DH351" i="1"/>
  <c r="DH355" i="1"/>
  <c r="DH359" i="1"/>
  <c r="DH363" i="1"/>
  <c r="DH367" i="1"/>
  <c r="DI9" i="1"/>
  <c r="DI13" i="1"/>
  <c r="DI17" i="1"/>
  <c r="DI21" i="1"/>
  <c r="DI25" i="1"/>
  <c r="DI29" i="1"/>
  <c r="DI33" i="1"/>
  <c r="DI37" i="1"/>
  <c r="DI41" i="1"/>
  <c r="DI46" i="1"/>
  <c r="DI50" i="1"/>
  <c r="DI54" i="1"/>
  <c r="DI58" i="1"/>
  <c r="DI62" i="1"/>
  <c r="DI66" i="1"/>
  <c r="DI70" i="1"/>
  <c r="DI74" i="1"/>
  <c r="DI78" i="1"/>
  <c r="DI82" i="1"/>
  <c r="DI86" i="1"/>
  <c r="DI90" i="1"/>
  <c r="DI94" i="1"/>
  <c r="DI98" i="1"/>
  <c r="DI102" i="1"/>
  <c r="DI106" i="1"/>
  <c r="DI110" i="1"/>
  <c r="DI114" i="1"/>
  <c r="DI118" i="1"/>
  <c r="DI122" i="1"/>
  <c r="DI126" i="1"/>
  <c r="DI130" i="1"/>
  <c r="DI134" i="1"/>
  <c r="DI138" i="1"/>
  <c r="DI142" i="1"/>
  <c r="DI146" i="1"/>
  <c r="DI150" i="1"/>
  <c r="DI154" i="1"/>
  <c r="DI158" i="1"/>
  <c r="DI162" i="1"/>
  <c r="DI166" i="1"/>
  <c r="DI170" i="1"/>
  <c r="DI174" i="1"/>
  <c r="DI178" i="1"/>
  <c r="DI182" i="1"/>
  <c r="DI186" i="1"/>
  <c r="DI190" i="1"/>
  <c r="DI194" i="1"/>
  <c r="DI198" i="1"/>
  <c r="DI202" i="1"/>
  <c r="DI206" i="1"/>
  <c r="DI210" i="1"/>
  <c r="DI214" i="1"/>
  <c r="DI218" i="1"/>
  <c r="DI222" i="1"/>
  <c r="DI226" i="1"/>
  <c r="DI230" i="1"/>
  <c r="DI234" i="1"/>
  <c r="DI238" i="1"/>
  <c r="DI242" i="1"/>
  <c r="DI246" i="1"/>
  <c r="DI250" i="1"/>
  <c r="DI254" i="1"/>
  <c r="DI258" i="1"/>
  <c r="DI262" i="1"/>
  <c r="DI266" i="1"/>
  <c r="DI270" i="1"/>
  <c r="DI274" i="1"/>
  <c r="DI278" i="1"/>
  <c r="DI282" i="1"/>
  <c r="DI286" i="1"/>
  <c r="DI290" i="1"/>
  <c r="DI294" i="1"/>
  <c r="DI298" i="1"/>
  <c r="DI302" i="1"/>
  <c r="DI306" i="1"/>
  <c r="DI310" i="1"/>
  <c r="DI314" i="1"/>
  <c r="DI318" i="1"/>
  <c r="DI322" i="1"/>
  <c r="DI326" i="1"/>
  <c r="DI330" i="1"/>
  <c r="DI334" i="1"/>
  <c r="DI338" i="1"/>
  <c r="DI342" i="1"/>
  <c r="DI346" i="1"/>
  <c r="DI350" i="1"/>
  <c r="DI354" i="1"/>
  <c r="DI358" i="1"/>
  <c r="DI362" i="1"/>
  <c r="DI366" i="1"/>
  <c r="DJ8" i="1"/>
  <c r="DJ12" i="1"/>
  <c r="DJ16" i="1"/>
  <c r="DJ20" i="1"/>
  <c r="DJ24" i="1"/>
  <c r="DJ28" i="1"/>
  <c r="DJ32" i="1"/>
  <c r="DJ36" i="1"/>
  <c r="DJ40" i="1"/>
  <c r="DJ45" i="1"/>
  <c r="DJ49" i="1"/>
  <c r="DJ53" i="1"/>
  <c r="DJ57" i="1"/>
  <c r="DJ61" i="1"/>
  <c r="DJ65" i="1"/>
  <c r="DJ69" i="1"/>
  <c r="DJ73" i="1"/>
  <c r="DJ77" i="1"/>
  <c r="DJ81" i="1"/>
  <c r="DJ85" i="1"/>
  <c r="DJ89" i="1"/>
  <c r="DJ93" i="1"/>
  <c r="DJ97" i="1"/>
  <c r="DJ101" i="1"/>
  <c r="DJ105" i="1"/>
  <c r="DJ109" i="1"/>
  <c r="DJ113" i="1"/>
  <c r="DJ117" i="1"/>
  <c r="DJ121" i="1"/>
  <c r="DJ125" i="1"/>
  <c r="DB11" i="1"/>
  <c r="DB19" i="1"/>
  <c r="DB27" i="1"/>
  <c r="DB35" i="1"/>
  <c r="DB43" i="1"/>
  <c r="DB52" i="1"/>
  <c r="DB60" i="1"/>
  <c r="DB68" i="1"/>
  <c r="DB76" i="1"/>
  <c r="DB84" i="1"/>
  <c r="DB92" i="1"/>
  <c r="DB100" i="1"/>
  <c r="DB108" i="1"/>
  <c r="DB116" i="1"/>
  <c r="DB124" i="1"/>
  <c r="DB132" i="1"/>
  <c r="DB140" i="1"/>
  <c r="DB148" i="1"/>
  <c r="DB156" i="1"/>
  <c r="DB164" i="1"/>
  <c r="DB172" i="1"/>
  <c r="DB180" i="1"/>
  <c r="DB188" i="1"/>
  <c r="DB196" i="1"/>
  <c r="DB204" i="1"/>
  <c r="DB212" i="1"/>
  <c r="DB220" i="1"/>
  <c r="DB228" i="1"/>
  <c r="DB236" i="1"/>
  <c r="DB244" i="1"/>
  <c r="DB252" i="1"/>
  <c r="DB260" i="1"/>
  <c r="DB268" i="1"/>
  <c r="DB276" i="1"/>
  <c r="DB284" i="1"/>
  <c r="DB292" i="1"/>
  <c r="DB300" i="1"/>
  <c r="DB308" i="1"/>
  <c r="DB316" i="1"/>
  <c r="DB324" i="1"/>
  <c r="DB332" i="1"/>
  <c r="DB340" i="1"/>
  <c r="DB348" i="1"/>
  <c r="DB356" i="1"/>
  <c r="DB364" i="1"/>
  <c r="DC10" i="1"/>
  <c r="DC18" i="1"/>
  <c r="DC26" i="1"/>
  <c r="DC34" i="1"/>
  <c r="DC42" i="1"/>
  <c r="DC51" i="1"/>
  <c r="DC59" i="1"/>
  <c r="DC67" i="1"/>
  <c r="DC75" i="1"/>
  <c r="DC83" i="1"/>
  <c r="DC91" i="1"/>
  <c r="DC99" i="1"/>
  <c r="DC107" i="1"/>
  <c r="DC115" i="1"/>
  <c r="DC123" i="1"/>
  <c r="DC131" i="1"/>
  <c r="DC139" i="1"/>
  <c r="DC147" i="1"/>
  <c r="DC155" i="1"/>
  <c r="DC163" i="1"/>
  <c r="DC171" i="1"/>
  <c r="DC179" i="1"/>
  <c r="DC187" i="1"/>
  <c r="DC195" i="1"/>
  <c r="DC203" i="1"/>
  <c r="DC211" i="1"/>
  <c r="DC219" i="1"/>
  <c r="DC227" i="1"/>
  <c r="DC235" i="1"/>
  <c r="DC243" i="1"/>
  <c r="DC251" i="1"/>
  <c r="DC259" i="1"/>
  <c r="DC267" i="1"/>
  <c r="DC275" i="1"/>
  <c r="DC283" i="1"/>
  <c r="DC291" i="1"/>
  <c r="DC299" i="1"/>
  <c r="DC307" i="1"/>
  <c r="DC315" i="1"/>
  <c r="DC323" i="1"/>
  <c r="DC331" i="1"/>
  <c r="DC339" i="1"/>
  <c r="DC347" i="1"/>
  <c r="DC355" i="1"/>
  <c r="DC363" i="1"/>
  <c r="DD9" i="1"/>
  <c r="DD17" i="1"/>
  <c r="DD25" i="1"/>
  <c r="DD33" i="1"/>
  <c r="DD41" i="1"/>
  <c r="DD50" i="1"/>
  <c r="DD58" i="1"/>
  <c r="DD66" i="1"/>
  <c r="DD74" i="1"/>
  <c r="DD82" i="1"/>
  <c r="DD90" i="1"/>
  <c r="DD98" i="1"/>
  <c r="DD106" i="1"/>
  <c r="DD114" i="1"/>
  <c r="DD122" i="1"/>
  <c r="DD130" i="1"/>
  <c r="DD138" i="1"/>
  <c r="DD146" i="1"/>
  <c r="DD154" i="1"/>
  <c r="DD162" i="1"/>
  <c r="DD170" i="1"/>
  <c r="DD178" i="1"/>
  <c r="DD186" i="1"/>
  <c r="DD194" i="1"/>
  <c r="DD202" i="1"/>
  <c r="DD210" i="1"/>
  <c r="DD218" i="1"/>
  <c r="DD226" i="1"/>
  <c r="DD234" i="1"/>
  <c r="DD242" i="1"/>
  <c r="DD250" i="1"/>
  <c r="DD258" i="1"/>
  <c r="DD266" i="1"/>
  <c r="DD274" i="1"/>
  <c r="DD282" i="1"/>
  <c r="DD290" i="1"/>
  <c r="DD298" i="1"/>
  <c r="DD306" i="1"/>
  <c r="DD314" i="1"/>
  <c r="DD322" i="1"/>
  <c r="DD330" i="1"/>
  <c r="DD338" i="1"/>
  <c r="DD346" i="1"/>
  <c r="DD354" i="1"/>
  <c r="DD362" i="1"/>
  <c r="DE8" i="1"/>
  <c r="DE16" i="1"/>
  <c r="DE24" i="1"/>
  <c r="DE32" i="1"/>
  <c r="DE40" i="1"/>
  <c r="DE49" i="1"/>
  <c r="DE57" i="1"/>
  <c r="DE65" i="1"/>
  <c r="DE73" i="1"/>
  <c r="DE81" i="1"/>
  <c r="DE89" i="1"/>
  <c r="DE97" i="1"/>
  <c r="DE105" i="1"/>
  <c r="DE113" i="1"/>
  <c r="DE121" i="1"/>
  <c r="DE129" i="1"/>
  <c r="DE137" i="1"/>
  <c r="DE145" i="1"/>
  <c r="DE153" i="1"/>
  <c r="DE161" i="1"/>
  <c r="DE169" i="1"/>
  <c r="DE177" i="1"/>
  <c r="DE185" i="1"/>
  <c r="DE193" i="1"/>
  <c r="DE201" i="1"/>
  <c r="DE209" i="1"/>
  <c r="DE217" i="1"/>
  <c r="DE225" i="1"/>
  <c r="DE233" i="1"/>
  <c r="DE241" i="1"/>
  <c r="DE249" i="1"/>
  <c r="DE257" i="1"/>
  <c r="DE265" i="1"/>
  <c r="DE273" i="1"/>
  <c r="DE281" i="1"/>
  <c r="DE289" i="1"/>
  <c r="DE297" i="1"/>
  <c r="DE305" i="1"/>
  <c r="DE313" i="1"/>
  <c r="DE321" i="1"/>
  <c r="DE329" i="1"/>
  <c r="DE337" i="1"/>
  <c r="DE345" i="1"/>
  <c r="DE353" i="1"/>
  <c r="DE361" i="1"/>
  <c r="DF15" i="1"/>
  <c r="DF23" i="1"/>
  <c r="DF31" i="1"/>
  <c r="DF39" i="1"/>
  <c r="DF48" i="1"/>
  <c r="DF56" i="1"/>
  <c r="DF64" i="1"/>
  <c r="DF72" i="1"/>
  <c r="DF80" i="1"/>
  <c r="DF88" i="1"/>
  <c r="DF96" i="1"/>
  <c r="DF104" i="1"/>
  <c r="DF112" i="1"/>
  <c r="DF120" i="1"/>
  <c r="DF128" i="1"/>
  <c r="DF136" i="1"/>
  <c r="DF144" i="1"/>
  <c r="DF152" i="1"/>
  <c r="DF160" i="1"/>
  <c r="DF168" i="1"/>
  <c r="DF176" i="1"/>
  <c r="DF184" i="1"/>
  <c r="DF192" i="1"/>
  <c r="DF200" i="1"/>
  <c r="DF208" i="1"/>
  <c r="DF216" i="1"/>
  <c r="DF224" i="1"/>
  <c r="DF232" i="1"/>
  <c r="DF240" i="1"/>
  <c r="DF248" i="1"/>
  <c r="DF256" i="1"/>
  <c r="DF264" i="1"/>
  <c r="DF272" i="1"/>
  <c r="DF280" i="1"/>
  <c r="DF288" i="1"/>
  <c r="DF296" i="1"/>
  <c r="DF304" i="1"/>
  <c r="DF312" i="1"/>
  <c r="DF320" i="1"/>
  <c r="DF328" i="1"/>
  <c r="DF336" i="1"/>
  <c r="DF344" i="1"/>
  <c r="DF352" i="1"/>
  <c r="DF360" i="1"/>
  <c r="DF368" i="1"/>
  <c r="DG14" i="1"/>
  <c r="DG22" i="1"/>
  <c r="DG30" i="1"/>
  <c r="DG38" i="1"/>
  <c r="DG47" i="1"/>
  <c r="DG55" i="1"/>
  <c r="DG63" i="1"/>
  <c r="DG71" i="1"/>
  <c r="DG79" i="1"/>
  <c r="DG87" i="1"/>
  <c r="DG95" i="1"/>
  <c r="DG103" i="1"/>
  <c r="DG111" i="1"/>
  <c r="DG119" i="1"/>
  <c r="DG127" i="1"/>
  <c r="DG135" i="1"/>
  <c r="DG143" i="1"/>
  <c r="DG151" i="1"/>
  <c r="DG159" i="1"/>
  <c r="DG167" i="1"/>
  <c r="DG175" i="1"/>
  <c r="DG183" i="1"/>
  <c r="DG191" i="1"/>
  <c r="DG199" i="1"/>
  <c r="DG207" i="1"/>
  <c r="DG215" i="1"/>
  <c r="DG223" i="1"/>
  <c r="DG231" i="1"/>
  <c r="DG239" i="1"/>
  <c r="DG247" i="1"/>
  <c r="DG255" i="1"/>
  <c r="DG263" i="1"/>
  <c r="DG271" i="1"/>
  <c r="DG279" i="1"/>
  <c r="DG287" i="1"/>
  <c r="DG295" i="1"/>
  <c r="DG303" i="1"/>
  <c r="DG311" i="1"/>
  <c r="DG319" i="1"/>
  <c r="DG327" i="1"/>
  <c r="DG335" i="1"/>
  <c r="DG343" i="1"/>
  <c r="DG351" i="1"/>
  <c r="DG359" i="1"/>
  <c r="DG367" i="1"/>
  <c r="DH13" i="1"/>
  <c r="DH21" i="1"/>
  <c r="DH29" i="1"/>
  <c r="DH37" i="1"/>
  <c r="DH46" i="1"/>
  <c r="DH54" i="1"/>
  <c r="DH62" i="1"/>
  <c r="DH70" i="1"/>
  <c r="DH78" i="1"/>
  <c r="DH86" i="1"/>
  <c r="DH94" i="1"/>
  <c r="DH102" i="1"/>
  <c r="DH110" i="1"/>
  <c r="DH118" i="1"/>
  <c r="DH126" i="1"/>
  <c r="DH134" i="1"/>
  <c r="DH142" i="1"/>
  <c r="DH150" i="1"/>
  <c r="DH158" i="1"/>
  <c r="DH166" i="1"/>
  <c r="DH174" i="1"/>
  <c r="DH182" i="1"/>
  <c r="DH190" i="1"/>
  <c r="DH198" i="1"/>
  <c r="DH206" i="1"/>
  <c r="DH214" i="1"/>
  <c r="DH222" i="1"/>
  <c r="DH230" i="1"/>
  <c r="DH238" i="1"/>
  <c r="DH246" i="1"/>
  <c r="DH254" i="1"/>
  <c r="DH262" i="1"/>
  <c r="DH270" i="1"/>
  <c r="DH278" i="1"/>
  <c r="DH286" i="1"/>
  <c r="DH294" i="1"/>
  <c r="DH302" i="1"/>
  <c r="DH310" i="1"/>
  <c r="DH318" i="1"/>
  <c r="DH325" i="1"/>
  <c r="DH330" i="1"/>
  <c r="DH336" i="1"/>
  <c r="DH341" i="1"/>
  <c r="DH346" i="1"/>
  <c r="DH352" i="1"/>
  <c r="DH357" i="1"/>
  <c r="DH362" i="1"/>
  <c r="DH368" i="1"/>
  <c r="DI11" i="1"/>
  <c r="DI16" i="1"/>
  <c r="DI22" i="1"/>
  <c r="DI27" i="1"/>
  <c r="DI32" i="1"/>
  <c r="DI38" i="1"/>
  <c r="DI43" i="1"/>
  <c r="DI49" i="1"/>
  <c r="DI55" i="1"/>
  <c r="DI60" i="1"/>
  <c r="DI65" i="1"/>
  <c r="DI71" i="1"/>
  <c r="DI76" i="1"/>
  <c r="DI81" i="1"/>
  <c r="DI87" i="1"/>
  <c r="DI92" i="1"/>
  <c r="DI97" i="1"/>
  <c r="DI103" i="1"/>
  <c r="DI108" i="1"/>
  <c r="DI113" i="1"/>
  <c r="DI119" i="1"/>
  <c r="DI124" i="1"/>
  <c r="DI129" i="1"/>
  <c r="DI135" i="1"/>
  <c r="DI140" i="1"/>
  <c r="DI145" i="1"/>
  <c r="DI151" i="1"/>
  <c r="DI156" i="1"/>
  <c r="DI161" i="1"/>
  <c r="DI167" i="1"/>
  <c r="DI172" i="1"/>
  <c r="DI177" i="1"/>
  <c r="DI183" i="1"/>
  <c r="DI188" i="1"/>
  <c r="DI193" i="1"/>
  <c r="DI199" i="1"/>
  <c r="DI204" i="1"/>
  <c r="DI209" i="1"/>
  <c r="DI215" i="1"/>
  <c r="DI220" i="1"/>
  <c r="DI225" i="1"/>
  <c r="DI231" i="1"/>
  <c r="DI236" i="1"/>
  <c r="DI241" i="1"/>
  <c r="DI247" i="1"/>
  <c r="DI252" i="1"/>
  <c r="DI257" i="1"/>
  <c r="DI263" i="1"/>
  <c r="DI268" i="1"/>
  <c r="DI273" i="1"/>
  <c r="DI279" i="1"/>
  <c r="DI284" i="1"/>
  <c r="DI289" i="1"/>
  <c r="DI295" i="1"/>
  <c r="DI300" i="1"/>
  <c r="DI305" i="1"/>
  <c r="DI311" i="1"/>
  <c r="DI316" i="1"/>
  <c r="DI321" i="1"/>
  <c r="DI327" i="1"/>
  <c r="DI332" i="1"/>
  <c r="DI337" i="1"/>
  <c r="DI343" i="1"/>
  <c r="DI348" i="1"/>
  <c r="DI353" i="1"/>
  <c r="DI359" i="1"/>
  <c r="DI364" i="1"/>
  <c r="DJ13" i="1"/>
  <c r="DJ18" i="1"/>
  <c r="DJ23" i="1"/>
  <c r="DJ29" i="1"/>
  <c r="DJ34" i="1"/>
  <c r="DJ39" i="1"/>
  <c r="DJ46" i="1"/>
  <c r="DJ51" i="1"/>
  <c r="DJ56" i="1"/>
  <c r="DJ62" i="1"/>
  <c r="DJ67" i="1"/>
  <c r="DJ72" i="1"/>
  <c r="DJ78" i="1"/>
  <c r="DJ83" i="1"/>
  <c r="DJ88" i="1"/>
  <c r="DJ94" i="1"/>
  <c r="DJ99" i="1"/>
  <c r="DJ104" i="1"/>
  <c r="DJ110" i="1"/>
  <c r="DJ115" i="1"/>
  <c r="DJ120" i="1"/>
  <c r="DJ126" i="1"/>
  <c r="DJ130" i="1"/>
  <c r="DJ134" i="1"/>
  <c r="DJ138" i="1"/>
  <c r="DJ142" i="1"/>
  <c r="DJ146" i="1"/>
  <c r="DJ150" i="1"/>
  <c r="DJ154" i="1"/>
  <c r="DJ158" i="1"/>
  <c r="DJ162" i="1"/>
  <c r="DJ166" i="1"/>
  <c r="DJ170" i="1"/>
  <c r="DJ174" i="1"/>
  <c r="DJ178" i="1"/>
  <c r="DJ182" i="1"/>
  <c r="DJ186" i="1"/>
  <c r="DJ190" i="1"/>
  <c r="DJ194" i="1"/>
  <c r="DJ198" i="1"/>
  <c r="DJ202" i="1"/>
  <c r="DJ206" i="1"/>
  <c r="DJ210" i="1"/>
  <c r="DJ214" i="1"/>
  <c r="DJ218" i="1"/>
  <c r="DJ222" i="1"/>
  <c r="DJ226" i="1"/>
  <c r="DJ230" i="1"/>
  <c r="DJ234" i="1"/>
  <c r="DJ238" i="1"/>
  <c r="DJ242" i="1"/>
  <c r="DJ246" i="1"/>
  <c r="DJ250" i="1"/>
  <c r="DJ254" i="1"/>
  <c r="DJ258" i="1"/>
  <c r="DJ262" i="1"/>
  <c r="DJ266" i="1"/>
  <c r="DJ270" i="1"/>
  <c r="DJ274" i="1"/>
  <c r="DJ278" i="1"/>
  <c r="DJ282" i="1"/>
  <c r="DJ286" i="1"/>
  <c r="DJ290" i="1"/>
  <c r="DJ294" i="1"/>
  <c r="DJ298" i="1"/>
  <c r="DJ302" i="1"/>
  <c r="DJ306" i="1"/>
  <c r="DJ310" i="1"/>
  <c r="DJ314" i="1"/>
  <c r="DJ318" i="1"/>
  <c r="DJ322" i="1"/>
  <c r="DJ326" i="1"/>
  <c r="DJ330" i="1"/>
  <c r="DJ334" i="1"/>
  <c r="DJ338" i="1"/>
  <c r="DJ342" i="1"/>
  <c r="DJ346" i="1"/>
  <c r="DJ350" i="1"/>
  <c r="DJ354" i="1"/>
  <c r="DJ358" i="1"/>
  <c r="DJ362" i="1"/>
  <c r="DJ366" i="1"/>
  <c r="DK8" i="1"/>
  <c r="DK12" i="1"/>
  <c r="DK16" i="1"/>
  <c r="DK20" i="1"/>
  <c r="DK24" i="1"/>
  <c r="DK28" i="1"/>
  <c r="DK32" i="1"/>
  <c r="DK36" i="1"/>
  <c r="DK40" i="1"/>
  <c r="DK45" i="1"/>
  <c r="DK49" i="1"/>
  <c r="DK53" i="1"/>
  <c r="DK57" i="1"/>
  <c r="DK61" i="1"/>
  <c r="DK65" i="1"/>
  <c r="DK69" i="1"/>
  <c r="DK73" i="1"/>
  <c r="DK77" i="1"/>
  <c r="DK81" i="1"/>
  <c r="DK85" i="1"/>
  <c r="DK89" i="1"/>
  <c r="DK93" i="1"/>
  <c r="DK97" i="1"/>
  <c r="DK101" i="1"/>
  <c r="DK105" i="1"/>
  <c r="DK109" i="1"/>
  <c r="DK113" i="1"/>
  <c r="DK117" i="1"/>
  <c r="DK121" i="1"/>
  <c r="DK125" i="1"/>
  <c r="DK129" i="1"/>
  <c r="DK133" i="1"/>
  <c r="DK137" i="1"/>
  <c r="DK141" i="1"/>
  <c r="DK145" i="1"/>
  <c r="DK149" i="1"/>
  <c r="DK153" i="1"/>
  <c r="DK157" i="1"/>
  <c r="DK161" i="1"/>
  <c r="DK165" i="1"/>
  <c r="DK169" i="1"/>
  <c r="DK173" i="1"/>
  <c r="DK177" i="1"/>
  <c r="DK181" i="1"/>
  <c r="DK185" i="1"/>
  <c r="DK189" i="1"/>
  <c r="DK193" i="1"/>
  <c r="DK197" i="1"/>
  <c r="DK201" i="1"/>
  <c r="DK205" i="1"/>
  <c r="DK209" i="1"/>
  <c r="DK213" i="1"/>
  <c r="DK217" i="1"/>
  <c r="DK221" i="1"/>
  <c r="DK225" i="1"/>
  <c r="DK229" i="1"/>
  <c r="DK233" i="1"/>
  <c r="DK237" i="1"/>
  <c r="DK241" i="1"/>
  <c r="DK245" i="1"/>
  <c r="DK249" i="1"/>
  <c r="DK253" i="1"/>
  <c r="DK257" i="1"/>
  <c r="DK261" i="1"/>
  <c r="DK265" i="1"/>
  <c r="DK269" i="1"/>
  <c r="DK273" i="1"/>
  <c r="DK277" i="1"/>
  <c r="DK281" i="1"/>
  <c r="DK285" i="1"/>
  <c r="DK289" i="1"/>
  <c r="DK293" i="1"/>
  <c r="DK297" i="1"/>
  <c r="DK301" i="1"/>
  <c r="DK305" i="1"/>
  <c r="DK309" i="1"/>
  <c r="DK313" i="1"/>
  <c r="DK317" i="1"/>
  <c r="DK321" i="1"/>
  <c r="DK325" i="1"/>
  <c r="DK329" i="1"/>
  <c r="DK333" i="1"/>
  <c r="DK337" i="1"/>
  <c r="DK341" i="1"/>
  <c r="DK345" i="1"/>
  <c r="DK349" i="1"/>
  <c r="DK353" i="1"/>
  <c r="DK357" i="1"/>
  <c r="DK361" i="1"/>
  <c r="DK365" i="1"/>
  <c r="DL11" i="1"/>
  <c r="DL15" i="1"/>
  <c r="DL19" i="1"/>
  <c r="DL23" i="1"/>
  <c r="DL27" i="1"/>
  <c r="DL31" i="1"/>
  <c r="DL35" i="1"/>
  <c r="DL39" i="1"/>
  <c r="DL43" i="1"/>
  <c r="DL48" i="1"/>
  <c r="DL52" i="1"/>
  <c r="DL56" i="1"/>
  <c r="DL60" i="1"/>
  <c r="DL64" i="1"/>
  <c r="DL68" i="1"/>
  <c r="DL72" i="1"/>
  <c r="DL76" i="1"/>
  <c r="DL80" i="1"/>
  <c r="DL84" i="1"/>
  <c r="DL88" i="1"/>
  <c r="DL92" i="1"/>
  <c r="DL96" i="1"/>
  <c r="DL100" i="1"/>
  <c r="DL104" i="1"/>
  <c r="DL108" i="1"/>
  <c r="DL112" i="1"/>
  <c r="DL116" i="1"/>
  <c r="DL120" i="1"/>
  <c r="DL124" i="1"/>
  <c r="DL128" i="1"/>
  <c r="DL132" i="1"/>
  <c r="DL136" i="1"/>
  <c r="DL140" i="1"/>
  <c r="DL144" i="1"/>
  <c r="DL148" i="1"/>
  <c r="DL152" i="1"/>
  <c r="DL156" i="1"/>
  <c r="DL160" i="1"/>
  <c r="DL164" i="1"/>
  <c r="DL168" i="1"/>
  <c r="DL172" i="1"/>
  <c r="DL176" i="1"/>
  <c r="DL180" i="1"/>
  <c r="DL184" i="1"/>
  <c r="DL188" i="1"/>
  <c r="DL192" i="1"/>
  <c r="DL196" i="1"/>
  <c r="DL200" i="1"/>
  <c r="DL204" i="1"/>
  <c r="DL208" i="1"/>
  <c r="DL212" i="1"/>
  <c r="DL216" i="1"/>
  <c r="DL220" i="1"/>
  <c r="DL224" i="1"/>
  <c r="DL228" i="1"/>
  <c r="DL232" i="1"/>
  <c r="DL236" i="1"/>
  <c r="DL240" i="1"/>
  <c r="DL244" i="1"/>
  <c r="DL248" i="1"/>
  <c r="DL252" i="1"/>
  <c r="DL256" i="1"/>
  <c r="DL260" i="1"/>
  <c r="DL264" i="1"/>
  <c r="DL268" i="1"/>
  <c r="DL272" i="1"/>
  <c r="DL276" i="1"/>
  <c r="DL280" i="1"/>
  <c r="DL284" i="1"/>
  <c r="DL288" i="1"/>
  <c r="DL292" i="1"/>
  <c r="DL296" i="1"/>
  <c r="DL300" i="1"/>
  <c r="DL304" i="1"/>
  <c r="DL308" i="1"/>
  <c r="DL312" i="1"/>
  <c r="DL316" i="1"/>
  <c r="DL320" i="1"/>
  <c r="DL324" i="1"/>
  <c r="DL328" i="1"/>
  <c r="DL332" i="1"/>
  <c r="DL336" i="1"/>
  <c r="DL340" i="1"/>
  <c r="DL344" i="1"/>
  <c r="DL348" i="1"/>
  <c r="DL352" i="1"/>
  <c r="DL356" i="1"/>
  <c r="DL360" i="1"/>
  <c r="DL364" i="1"/>
  <c r="DL368" i="1"/>
  <c r="DM10" i="1"/>
  <c r="DM14" i="1"/>
  <c r="DM18" i="1"/>
  <c r="DM22" i="1"/>
  <c r="DM26" i="1"/>
  <c r="DM30" i="1"/>
  <c r="DM34" i="1"/>
  <c r="DM38" i="1"/>
  <c r="DM42" i="1"/>
  <c r="DM47" i="1"/>
  <c r="DM51" i="1"/>
  <c r="DM55" i="1"/>
  <c r="DM59" i="1"/>
  <c r="DM63" i="1"/>
  <c r="DM67" i="1"/>
  <c r="DM71" i="1"/>
  <c r="DM75" i="1"/>
  <c r="DM79" i="1"/>
  <c r="DM83" i="1"/>
  <c r="DM87" i="1"/>
  <c r="DM91" i="1"/>
  <c r="DM95" i="1"/>
  <c r="DM99" i="1"/>
  <c r="DM103" i="1"/>
  <c r="DM107" i="1"/>
  <c r="DM111" i="1"/>
  <c r="DM115" i="1"/>
  <c r="DM119" i="1"/>
  <c r="DM123" i="1"/>
  <c r="DM127" i="1"/>
  <c r="DM131" i="1"/>
  <c r="DM135" i="1"/>
  <c r="DM139" i="1"/>
  <c r="DM143" i="1"/>
  <c r="DM147" i="1"/>
  <c r="DM151" i="1"/>
  <c r="DM155" i="1"/>
  <c r="DM159" i="1"/>
  <c r="DM163" i="1"/>
  <c r="DM167" i="1"/>
  <c r="DM171" i="1"/>
  <c r="DM175" i="1"/>
  <c r="DM179" i="1"/>
  <c r="DM183" i="1"/>
  <c r="DM187" i="1"/>
  <c r="DM191" i="1"/>
  <c r="DM195" i="1"/>
  <c r="DM199" i="1"/>
  <c r="DM203" i="1"/>
  <c r="DM207" i="1"/>
  <c r="DM211" i="1"/>
  <c r="DM215" i="1"/>
  <c r="DM219" i="1"/>
  <c r="DM223" i="1"/>
  <c r="DM227" i="1"/>
  <c r="DM231" i="1"/>
  <c r="DM235" i="1"/>
  <c r="DM239" i="1"/>
  <c r="DM243" i="1"/>
  <c r="DM247" i="1"/>
  <c r="DM251" i="1"/>
  <c r="DM255" i="1"/>
  <c r="DM259" i="1"/>
  <c r="DM263" i="1"/>
  <c r="DM267" i="1"/>
  <c r="DM271" i="1"/>
  <c r="DM275" i="1"/>
  <c r="DM279" i="1"/>
  <c r="DM283" i="1"/>
  <c r="DM287" i="1"/>
  <c r="DM291" i="1"/>
  <c r="DM295" i="1"/>
  <c r="DM299" i="1"/>
  <c r="DM303" i="1"/>
  <c r="DM307" i="1"/>
  <c r="DM311" i="1"/>
  <c r="DM315" i="1"/>
  <c r="DM319" i="1"/>
  <c r="DM323" i="1"/>
  <c r="DM327" i="1"/>
  <c r="DM331" i="1"/>
  <c r="DM335" i="1"/>
  <c r="DM339" i="1"/>
  <c r="DM343" i="1"/>
  <c r="DM347" i="1"/>
  <c r="DM351" i="1"/>
  <c r="DM355" i="1"/>
  <c r="DM359" i="1"/>
  <c r="DM363" i="1"/>
  <c r="DM367" i="1"/>
  <c r="DN9" i="1"/>
  <c r="DN13" i="1"/>
  <c r="DN17" i="1"/>
  <c r="DN21" i="1"/>
  <c r="DN25" i="1"/>
  <c r="DN29" i="1"/>
  <c r="DN33" i="1"/>
  <c r="DN37" i="1"/>
  <c r="DN41" i="1"/>
  <c r="DN46" i="1"/>
  <c r="DN50" i="1"/>
  <c r="DN54" i="1"/>
  <c r="DN58" i="1"/>
  <c r="DN62" i="1"/>
  <c r="DN66" i="1"/>
  <c r="DN70" i="1"/>
  <c r="DN74" i="1"/>
  <c r="DN78" i="1"/>
  <c r="DN82" i="1"/>
  <c r="DN86" i="1"/>
  <c r="DN90" i="1"/>
  <c r="DN94" i="1"/>
  <c r="DN98" i="1"/>
  <c r="DN102" i="1"/>
  <c r="DN106" i="1"/>
  <c r="DN110" i="1"/>
  <c r="DN114" i="1"/>
  <c r="DN118" i="1"/>
  <c r="DN122" i="1"/>
  <c r="DN126" i="1"/>
  <c r="DN130" i="1"/>
  <c r="DN134" i="1"/>
  <c r="DN138" i="1"/>
  <c r="DN142" i="1"/>
  <c r="DN146" i="1"/>
  <c r="DN150" i="1"/>
  <c r="DN154" i="1"/>
  <c r="DN158" i="1"/>
  <c r="DN162" i="1"/>
  <c r="DN166" i="1"/>
  <c r="DN170" i="1"/>
  <c r="DN174" i="1"/>
  <c r="DN178" i="1"/>
  <c r="DN182" i="1"/>
  <c r="DN186" i="1"/>
  <c r="DN190" i="1"/>
  <c r="DN194" i="1"/>
  <c r="DN198" i="1"/>
  <c r="DN202" i="1"/>
  <c r="DN206" i="1"/>
  <c r="DN210" i="1"/>
  <c r="DN214" i="1"/>
  <c r="DN218" i="1"/>
  <c r="DN222" i="1"/>
  <c r="DN226" i="1"/>
  <c r="DN230" i="1"/>
  <c r="DN234" i="1"/>
  <c r="DN238" i="1"/>
  <c r="DN242" i="1"/>
  <c r="DN246" i="1"/>
  <c r="DN250" i="1"/>
  <c r="DN254" i="1"/>
  <c r="DN258" i="1"/>
  <c r="DN262" i="1"/>
  <c r="DN266" i="1"/>
  <c r="DN270" i="1"/>
  <c r="DN274" i="1"/>
  <c r="DN278" i="1"/>
  <c r="DN282" i="1"/>
  <c r="DN286" i="1"/>
  <c r="DN290" i="1"/>
  <c r="DN294" i="1"/>
  <c r="DN298" i="1"/>
  <c r="DN302" i="1"/>
  <c r="DN306" i="1"/>
  <c r="DN310" i="1"/>
  <c r="DN314" i="1"/>
  <c r="DN318" i="1"/>
  <c r="DN322" i="1"/>
  <c r="DN326" i="1"/>
  <c r="DN330" i="1"/>
  <c r="DN334" i="1"/>
  <c r="DN338" i="1"/>
  <c r="DN342" i="1"/>
  <c r="DN346" i="1"/>
  <c r="DN350" i="1"/>
  <c r="DN354" i="1"/>
  <c r="DN358" i="1"/>
  <c r="DN362" i="1"/>
  <c r="DN366" i="1"/>
  <c r="DO8" i="1"/>
  <c r="DO12" i="1"/>
  <c r="DO16" i="1"/>
  <c r="DO20" i="1"/>
  <c r="DO24" i="1"/>
  <c r="DO28" i="1"/>
  <c r="DO32" i="1"/>
  <c r="DO36" i="1"/>
  <c r="DO40" i="1"/>
  <c r="DO45" i="1"/>
  <c r="DO49" i="1"/>
  <c r="DO53" i="1"/>
  <c r="DO57" i="1"/>
  <c r="DO61" i="1"/>
  <c r="DO65" i="1"/>
  <c r="DO69" i="1"/>
  <c r="DO73" i="1"/>
  <c r="DO77" i="1"/>
  <c r="DO81" i="1"/>
  <c r="DO85" i="1"/>
  <c r="DO89" i="1"/>
  <c r="DO93" i="1"/>
  <c r="DO97" i="1"/>
  <c r="DO101" i="1"/>
  <c r="DO105" i="1"/>
  <c r="DO109" i="1"/>
  <c r="DO113" i="1"/>
  <c r="DO117" i="1"/>
  <c r="DO121" i="1"/>
  <c r="DO125" i="1"/>
  <c r="DO129" i="1"/>
  <c r="DO133" i="1"/>
  <c r="DO137" i="1"/>
  <c r="DO141" i="1"/>
  <c r="DO145" i="1"/>
  <c r="DO149" i="1"/>
  <c r="DO153" i="1"/>
  <c r="DO157" i="1"/>
  <c r="DO161" i="1"/>
  <c r="DO165" i="1"/>
  <c r="DO169" i="1"/>
  <c r="DO173" i="1"/>
  <c r="DO177" i="1"/>
  <c r="DO181" i="1"/>
  <c r="DO185" i="1"/>
  <c r="DO189" i="1"/>
  <c r="DO193" i="1"/>
  <c r="DO197" i="1"/>
  <c r="DO201" i="1"/>
  <c r="DO205" i="1"/>
  <c r="DO209" i="1"/>
  <c r="DO213" i="1"/>
  <c r="DO217" i="1"/>
  <c r="DO221" i="1"/>
  <c r="DO225" i="1"/>
  <c r="DO229" i="1"/>
  <c r="DO233" i="1"/>
  <c r="DO237" i="1"/>
  <c r="DO241" i="1"/>
  <c r="DO245" i="1"/>
  <c r="DO249" i="1"/>
  <c r="DO253" i="1"/>
  <c r="DO257" i="1"/>
  <c r="DO261" i="1"/>
  <c r="DO265" i="1"/>
  <c r="DO269" i="1"/>
  <c r="DO273" i="1"/>
  <c r="DO277" i="1"/>
  <c r="DO281" i="1"/>
  <c r="DO285" i="1"/>
  <c r="DO289" i="1"/>
  <c r="DO293" i="1"/>
  <c r="DO297" i="1"/>
  <c r="DO301" i="1"/>
  <c r="DO305" i="1"/>
  <c r="DO309" i="1"/>
  <c r="DO313" i="1"/>
  <c r="DO317" i="1"/>
  <c r="DO321" i="1"/>
  <c r="DO325" i="1"/>
  <c r="DO329" i="1"/>
  <c r="DO333" i="1"/>
  <c r="DO337" i="1"/>
  <c r="DO341" i="1"/>
  <c r="DO345" i="1"/>
  <c r="DO349" i="1"/>
  <c r="DO353" i="1"/>
  <c r="DO357" i="1"/>
  <c r="DO361" i="1"/>
  <c r="DO365" i="1"/>
  <c r="DP11" i="1"/>
  <c r="DP15" i="1"/>
  <c r="DP19" i="1"/>
  <c r="DP23" i="1"/>
  <c r="DP27" i="1"/>
  <c r="DP31" i="1"/>
  <c r="DP35" i="1"/>
  <c r="DP39" i="1"/>
  <c r="DP43" i="1"/>
  <c r="DP48" i="1"/>
  <c r="DP52" i="1"/>
  <c r="DP56" i="1"/>
  <c r="DP60" i="1"/>
  <c r="DP64" i="1"/>
  <c r="DP68" i="1"/>
  <c r="DP72" i="1"/>
  <c r="DP76" i="1"/>
  <c r="DP80" i="1"/>
  <c r="DP84" i="1"/>
  <c r="DP88" i="1"/>
  <c r="DP92" i="1"/>
  <c r="DP96" i="1"/>
  <c r="DP100" i="1"/>
  <c r="DP104" i="1"/>
  <c r="DP108" i="1"/>
  <c r="DP112" i="1"/>
  <c r="DP116" i="1"/>
  <c r="DP120" i="1"/>
  <c r="DP124" i="1"/>
  <c r="DP128" i="1"/>
  <c r="DP132" i="1"/>
  <c r="DP136" i="1"/>
  <c r="DP140" i="1"/>
  <c r="DP144" i="1"/>
  <c r="DP148" i="1"/>
  <c r="DP152" i="1"/>
  <c r="DP156" i="1"/>
  <c r="DP160" i="1"/>
  <c r="DP164" i="1"/>
  <c r="DP168" i="1"/>
  <c r="DP172" i="1"/>
  <c r="DP176" i="1"/>
  <c r="DP180" i="1"/>
  <c r="DP184" i="1"/>
  <c r="DP188" i="1"/>
  <c r="DP192" i="1"/>
  <c r="DP196" i="1"/>
  <c r="DP200" i="1"/>
  <c r="DP204" i="1"/>
  <c r="DP208" i="1"/>
  <c r="DP212" i="1"/>
  <c r="DP216" i="1"/>
  <c r="DP220" i="1"/>
  <c r="DP224" i="1"/>
  <c r="DP228" i="1"/>
  <c r="DP232" i="1"/>
  <c r="DP236" i="1"/>
  <c r="DP240" i="1"/>
  <c r="DP244" i="1"/>
  <c r="DP248" i="1"/>
  <c r="DP252" i="1"/>
  <c r="DP256" i="1"/>
  <c r="DP260" i="1"/>
  <c r="DP264" i="1"/>
  <c r="DP268" i="1"/>
  <c r="DP272" i="1"/>
  <c r="DP276" i="1"/>
  <c r="DP280" i="1"/>
  <c r="DP284" i="1"/>
  <c r="DP288" i="1"/>
  <c r="DP292" i="1"/>
  <c r="DP296" i="1"/>
  <c r="DP300" i="1"/>
  <c r="DP304" i="1"/>
  <c r="DP308" i="1"/>
  <c r="DP312" i="1"/>
  <c r="DP316" i="1"/>
  <c r="DP320" i="1"/>
  <c r="DP324" i="1"/>
  <c r="DP328" i="1"/>
  <c r="DP332" i="1"/>
  <c r="DP336" i="1"/>
  <c r="DP340" i="1"/>
  <c r="DP344" i="1"/>
  <c r="DP348" i="1"/>
  <c r="DP352" i="1"/>
  <c r="DP356" i="1"/>
  <c r="DP360" i="1"/>
  <c r="DP364" i="1"/>
  <c r="DP368" i="1"/>
  <c r="DQ10" i="1"/>
  <c r="DQ14" i="1"/>
  <c r="DQ18" i="1"/>
  <c r="DQ22" i="1"/>
  <c r="DQ26" i="1"/>
  <c r="DQ30" i="1"/>
  <c r="DQ34" i="1"/>
  <c r="DQ38" i="1"/>
  <c r="DQ42" i="1"/>
  <c r="DQ47" i="1"/>
  <c r="DQ51" i="1"/>
  <c r="DQ55" i="1"/>
  <c r="DQ59" i="1"/>
  <c r="DQ63" i="1"/>
  <c r="DQ67" i="1"/>
  <c r="DQ71" i="1"/>
  <c r="DQ75" i="1"/>
  <c r="DQ79" i="1"/>
  <c r="DQ83" i="1"/>
  <c r="DQ87" i="1"/>
  <c r="DQ91" i="1"/>
  <c r="DQ95" i="1"/>
  <c r="DQ99" i="1"/>
  <c r="DQ103" i="1"/>
  <c r="DQ107" i="1"/>
  <c r="DQ111" i="1"/>
  <c r="DQ115" i="1"/>
  <c r="DQ119" i="1"/>
  <c r="DQ123" i="1"/>
  <c r="DQ127" i="1"/>
  <c r="DQ131" i="1"/>
  <c r="DQ135" i="1"/>
  <c r="DQ139" i="1"/>
  <c r="DQ143" i="1"/>
  <c r="DQ147" i="1"/>
  <c r="DQ151" i="1"/>
  <c r="DQ155" i="1"/>
  <c r="DQ159" i="1"/>
  <c r="DQ163" i="1"/>
  <c r="DQ167" i="1"/>
  <c r="DQ171" i="1"/>
  <c r="DQ175" i="1"/>
  <c r="DQ179" i="1"/>
  <c r="DQ183" i="1"/>
  <c r="DQ187" i="1"/>
  <c r="DQ191" i="1"/>
  <c r="DQ195" i="1"/>
  <c r="DQ199" i="1"/>
  <c r="DQ203" i="1"/>
  <c r="DQ207" i="1"/>
  <c r="DQ211" i="1"/>
  <c r="DQ215" i="1"/>
  <c r="DQ219" i="1"/>
  <c r="DQ223" i="1"/>
  <c r="DQ227" i="1"/>
  <c r="DQ231" i="1"/>
  <c r="DQ235" i="1"/>
  <c r="DQ239" i="1"/>
  <c r="DQ243" i="1"/>
  <c r="DQ247" i="1"/>
  <c r="DQ251" i="1"/>
  <c r="DQ255" i="1"/>
  <c r="DQ259" i="1"/>
  <c r="DQ263" i="1"/>
  <c r="DQ267" i="1"/>
  <c r="DQ271" i="1"/>
  <c r="DQ275" i="1"/>
  <c r="DQ279" i="1"/>
  <c r="DQ283" i="1"/>
  <c r="DQ287" i="1"/>
  <c r="DQ291" i="1"/>
  <c r="DQ295" i="1"/>
  <c r="DQ299" i="1"/>
  <c r="DQ303" i="1"/>
  <c r="DQ307" i="1"/>
  <c r="DQ311" i="1"/>
  <c r="DQ315" i="1"/>
  <c r="DQ319" i="1"/>
  <c r="DQ323" i="1"/>
  <c r="DQ327" i="1"/>
  <c r="DQ331" i="1"/>
  <c r="DQ335" i="1"/>
  <c r="DQ339" i="1"/>
  <c r="DQ343" i="1"/>
  <c r="DQ347" i="1"/>
  <c r="DQ351" i="1"/>
  <c r="DQ355" i="1"/>
  <c r="DQ359" i="1"/>
  <c r="DQ363" i="1"/>
  <c r="DQ367" i="1"/>
  <c r="DR9" i="1"/>
  <c r="DR13" i="1"/>
  <c r="DR17" i="1"/>
  <c r="DR21" i="1"/>
  <c r="DR25" i="1"/>
  <c r="DR29" i="1"/>
  <c r="DR33" i="1"/>
  <c r="DR37" i="1"/>
  <c r="DR41" i="1"/>
  <c r="DR46" i="1"/>
  <c r="DR50" i="1"/>
  <c r="DR54" i="1"/>
  <c r="DR58" i="1"/>
  <c r="DR62" i="1"/>
  <c r="DR66" i="1"/>
  <c r="DR70" i="1"/>
  <c r="DR74" i="1"/>
  <c r="DR78" i="1"/>
  <c r="DR82" i="1"/>
  <c r="DR86" i="1"/>
  <c r="DR90" i="1"/>
  <c r="DR94" i="1"/>
  <c r="DR98" i="1"/>
  <c r="DR102" i="1"/>
  <c r="DR106" i="1"/>
  <c r="DR110" i="1"/>
  <c r="DR114" i="1"/>
  <c r="DR118" i="1"/>
  <c r="DR122" i="1"/>
  <c r="DR126" i="1"/>
  <c r="DR130" i="1"/>
  <c r="DR134" i="1"/>
  <c r="DR138" i="1"/>
  <c r="DR142" i="1"/>
  <c r="DR146" i="1"/>
  <c r="DR150" i="1"/>
  <c r="DR154" i="1"/>
  <c r="DR158" i="1"/>
  <c r="DR162" i="1"/>
  <c r="DR166" i="1"/>
  <c r="DR170" i="1"/>
  <c r="DR174" i="1"/>
  <c r="DR178" i="1"/>
  <c r="DR182" i="1"/>
  <c r="DR186" i="1"/>
  <c r="DR190" i="1"/>
  <c r="DR194" i="1"/>
  <c r="DR198" i="1"/>
  <c r="DR202" i="1"/>
  <c r="DR206" i="1"/>
  <c r="DR210" i="1"/>
  <c r="DR214" i="1"/>
  <c r="DR218" i="1"/>
  <c r="DR222" i="1"/>
  <c r="DR226" i="1"/>
  <c r="DR230" i="1"/>
  <c r="DR234" i="1"/>
  <c r="DR238" i="1"/>
  <c r="DR242" i="1"/>
  <c r="DR246" i="1"/>
  <c r="DR250" i="1"/>
  <c r="DR254" i="1"/>
  <c r="DR258" i="1"/>
  <c r="DR262" i="1"/>
  <c r="DR266" i="1"/>
  <c r="DR270" i="1"/>
  <c r="DR274" i="1"/>
  <c r="DR278" i="1"/>
  <c r="DR282" i="1"/>
  <c r="DR286" i="1"/>
  <c r="DR290" i="1"/>
  <c r="DR294" i="1"/>
  <c r="DR298" i="1"/>
  <c r="DR302" i="1"/>
  <c r="DR306" i="1"/>
  <c r="DR310" i="1"/>
  <c r="DR314" i="1"/>
  <c r="DR318" i="1"/>
  <c r="DR322" i="1"/>
  <c r="DR326" i="1"/>
  <c r="DR330" i="1"/>
  <c r="DR334" i="1"/>
  <c r="DR338" i="1"/>
  <c r="DR342" i="1"/>
  <c r="DR346" i="1"/>
  <c r="DR350" i="1"/>
  <c r="DR354" i="1"/>
  <c r="DR358" i="1"/>
  <c r="DR362" i="1"/>
  <c r="DR366" i="1"/>
  <c r="DS8" i="1"/>
  <c r="DS12" i="1"/>
  <c r="DS16" i="1"/>
  <c r="DS20" i="1"/>
  <c r="DS24" i="1"/>
  <c r="DS28" i="1"/>
  <c r="DS32" i="1"/>
  <c r="DS36" i="1"/>
  <c r="DS40" i="1"/>
  <c r="DS45" i="1"/>
  <c r="DS49" i="1"/>
  <c r="DS53" i="1"/>
  <c r="DS57" i="1"/>
  <c r="DS61" i="1"/>
  <c r="DS65" i="1"/>
  <c r="DS69" i="1"/>
  <c r="DS73" i="1"/>
  <c r="DS77" i="1"/>
  <c r="DS81" i="1"/>
  <c r="DS85" i="1"/>
  <c r="DS89" i="1"/>
  <c r="DS93" i="1"/>
  <c r="DS97" i="1"/>
  <c r="DS101" i="1"/>
  <c r="DS105" i="1"/>
  <c r="DS109" i="1"/>
  <c r="DS113" i="1"/>
  <c r="DS117" i="1"/>
  <c r="DS121" i="1"/>
  <c r="DS125" i="1"/>
  <c r="DS129" i="1"/>
  <c r="DS133" i="1"/>
  <c r="DS137" i="1"/>
  <c r="DS141" i="1"/>
  <c r="DS145" i="1"/>
  <c r="DS149" i="1"/>
  <c r="DS153" i="1"/>
  <c r="DS157" i="1"/>
  <c r="DS161" i="1"/>
  <c r="DS165" i="1"/>
  <c r="DS169" i="1"/>
  <c r="DS173" i="1"/>
  <c r="DS177" i="1"/>
  <c r="DS181" i="1"/>
  <c r="DS185" i="1"/>
  <c r="DS189" i="1"/>
  <c r="DS193" i="1"/>
  <c r="DS197" i="1"/>
  <c r="DS201" i="1"/>
  <c r="DS205" i="1"/>
  <c r="DS209" i="1"/>
  <c r="DS213" i="1"/>
  <c r="DS217" i="1"/>
  <c r="DS221" i="1"/>
  <c r="DS225" i="1"/>
  <c r="DS229" i="1"/>
  <c r="DS233" i="1"/>
  <c r="DS237" i="1"/>
  <c r="DS241" i="1"/>
  <c r="DS245" i="1"/>
  <c r="DS249" i="1"/>
  <c r="DS253" i="1"/>
  <c r="DS257" i="1"/>
  <c r="DS261" i="1"/>
  <c r="DS265" i="1"/>
  <c r="DS269" i="1"/>
  <c r="DS273" i="1"/>
  <c r="DS277" i="1"/>
  <c r="DS281" i="1"/>
  <c r="DS285" i="1"/>
  <c r="DS289" i="1"/>
  <c r="DS293" i="1"/>
  <c r="DS297" i="1"/>
  <c r="DS301" i="1"/>
  <c r="DS305" i="1"/>
  <c r="DS309" i="1"/>
  <c r="DS313" i="1"/>
  <c r="DS317" i="1"/>
  <c r="DS321" i="1"/>
  <c r="DS325" i="1"/>
  <c r="DS329" i="1"/>
  <c r="DS333" i="1"/>
  <c r="DS337" i="1"/>
  <c r="DS341" i="1"/>
  <c r="DS345" i="1"/>
  <c r="DS349" i="1"/>
  <c r="DS353" i="1"/>
  <c r="DS357" i="1"/>
  <c r="DS361" i="1"/>
  <c r="DS365" i="1"/>
  <c r="DA11" i="1"/>
  <c r="DA15" i="1"/>
  <c r="DA19" i="1"/>
  <c r="DA23" i="1"/>
  <c r="DA27" i="1"/>
  <c r="DA31" i="1"/>
  <c r="DA35" i="1"/>
  <c r="DA39" i="1"/>
  <c r="DA43" i="1"/>
  <c r="DA48" i="1"/>
  <c r="DA52" i="1"/>
  <c r="DA56" i="1"/>
  <c r="DA60" i="1"/>
  <c r="DA64" i="1"/>
  <c r="DA68" i="1"/>
  <c r="DA72" i="1"/>
  <c r="DA76" i="1"/>
  <c r="DA80" i="1"/>
  <c r="DA84" i="1"/>
  <c r="DA88" i="1"/>
  <c r="DA92" i="1"/>
  <c r="DA96" i="1"/>
  <c r="DA100" i="1"/>
  <c r="DA104" i="1"/>
  <c r="DA108" i="1"/>
  <c r="DA112" i="1"/>
  <c r="DA116" i="1"/>
  <c r="DA120" i="1"/>
  <c r="DA124" i="1"/>
  <c r="DA128" i="1"/>
  <c r="DA132" i="1"/>
  <c r="DA136" i="1"/>
  <c r="DA140" i="1"/>
  <c r="DA144" i="1"/>
  <c r="DA148" i="1"/>
  <c r="DA152" i="1"/>
  <c r="DA156" i="1"/>
  <c r="DA160" i="1"/>
  <c r="DA164" i="1"/>
  <c r="DA168" i="1"/>
  <c r="DA172" i="1"/>
  <c r="DA176" i="1"/>
  <c r="DA180" i="1"/>
  <c r="DA184" i="1"/>
  <c r="DA188" i="1"/>
  <c r="DA192" i="1"/>
  <c r="DA196" i="1"/>
  <c r="DA200" i="1"/>
  <c r="DA204" i="1"/>
  <c r="DA208" i="1"/>
  <c r="DA212" i="1"/>
  <c r="DA216" i="1"/>
  <c r="DA220" i="1"/>
  <c r="DA224" i="1"/>
  <c r="DA228" i="1"/>
  <c r="DA232" i="1"/>
  <c r="DA236" i="1"/>
  <c r="DA240" i="1"/>
  <c r="DA244" i="1"/>
  <c r="DA248" i="1"/>
  <c r="DA252" i="1"/>
  <c r="DA256" i="1"/>
  <c r="DA260" i="1"/>
  <c r="DA264" i="1"/>
  <c r="DA268" i="1"/>
  <c r="DA272" i="1"/>
  <c r="DA276" i="1"/>
  <c r="DA280" i="1"/>
  <c r="DA284" i="1"/>
  <c r="DA288" i="1"/>
  <c r="DA292" i="1"/>
  <c r="DA296" i="1"/>
  <c r="DA300" i="1"/>
  <c r="DA304" i="1"/>
  <c r="DA308" i="1"/>
  <c r="DA312" i="1"/>
  <c r="DA316" i="1"/>
  <c r="DA320" i="1"/>
  <c r="DA324" i="1"/>
  <c r="DA328" i="1"/>
  <c r="DA332" i="1"/>
  <c r="DA336" i="1"/>
  <c r="DA340" i="1"/>
  <c r="DA344" i="1"/>
  <c r="DA348" i="1"/>
  <c r="DA352" i="1"/>
  <c r="DA356" i="1"/>
  <c r="DA360" i="1"/>
  <c r="DA364" i="1"/>
  <c r="DA368" i="1"/>
  <c r="DB10" i="1"/>
  <c r="DB18" i="1"/>
  <c r="DB26" i="1"/>
  <c r="DB34" i="1"/>
  <c r="DB42" i="1"/>
  <c r="DB51" i="1"/>
  <c r="DB59" i="1"/>
  <c r="DB67" i="1"/>
  <c r="DB75" i="1"/>
  <c r="DB83" i="1"/>
  <c r="DB91" i="1"/>
  <c r="DB99" i="1"/>
  <c r="DB107" i="1"/>
  <c r="DB115" i="1"/>
  <c r="DB123" i="1"/>
  <c r="DB131" i="1"/>
  <c r="DB139" i="1"/>
  <c r="DB147" i="1"/>
  <c r="DB155" i="1"/>
  <c r="DB163" i="1"/>
  <c r="DB171" i="1"/>
  <c r="DB179" i="1"/>
  <c r="DB187" i="1"/>
  <c r="DB195" i="1"/>
  <c r="DB203" i="1"/>
  <c r="DB211" i="1"/>
  <c r="DB219" i="1"/>
  <c r="DB227" i="1"/>
  <c r="DB235" i="1"/>
  <c r="DB243" i="1"/>
  <c r="DB251" i="1"/>
  <c r="DB259" i="1"/>
  <c r="DB267" i="1"/>
  <c r="DB275" i="1"/>
  <c r="DB283" i="1"/>
  <c r="DB291" i="1"/>
  <c r="DB299" i="1"/>
  <c r="DB307" i="1"/>
  <c r="DB315" i="1"/>
  <c r="DB323" i="1"/>
  <c r="DB331" i="1"/>
  <c r="DB339" i="1"/>
  <c r="DB347" i="1"/>
  <c r="DB355" i="1"/>
  <c r="DB363" i="1"/>
  <c r="DC9" i="1"/>
  <c r="DC17" i="1"/>
  <c r="DC25" i="1"/>
  <c r="DC33" i="1"/>
  <c r="DC41" i="1"/>
  <c r="DC50" i="1"/>
  <c r="DC58" i="1"/>
  <c r="DC66" i="1"/>
  <c r="DC74" i="1"/>
  <c r="DC82" i="1"/>
  <c r="DC90" i="1"/>
  <c r="DC98" i="1"/>
  <c r="DC106" i="1"/>
  <c r="DC114" i="1"/>
  <c r="DC122" i="1"/>
  <c r="DC130" i="1"/>
  <c r="DC138" i="1"/>
  <c r="DC146" i="1"/>
  <c r="DC154" i="1"/>
  <c r="DC162" i="1"/>
  <c r="DC170" i="1"/>
  <c r="DC178" i="1"/>
  <c r="DC186" i="1"/>
  <c r="DC194" i="1"/>
  <c r="DC202" i="1"/>
  <c r="DC210" i="1"/>
  <c r="DC218" i="1"/>
  <c r="DC226" i="1"/>
  <c r="DC234" i="1"/>
  <c r="DC242" i="1"/>
  <c r="DC250" i="1"/>
  <c r="DC258" i="1"/>
  <c r="DC266" i="1"/>
  <c r="DC274" i="1"/>
  <c r="DC282" i="1"/>
  <c r="DC290" i="1"/>
  <c r="DC298" i="1"/>
  <c r="DC306" i="1"/>
  <c r="DC314" i="1"/>
  <c r="DC322" i="1"/>
  <c r="DC330" i="1"/>
  <c r="DC338" i="1"/>
  <c r="DC346" i="1"/>
  <c r="DC354" i="1"/>
  <c r="DC362" i="1"/>
  <c r="DD8" i="1"/>
  <c r="DD16" i="1"/>
  <c r="DD24" i="1"/>
  <c r="DD32" i="1"/>
  <c r="DD40" i="1"/>
  <c r="DD49" i="1"/>
  <c r="DD57" i="1"/>
  <c r="DD65" i="1"/>
  <c r="DD73" i="1"/>
  <c r="DD81" i="1"/>
  <c r="DD89" i="1"/>
  <c r="DD97" i="1"/>
  <c r="DD105" i="1"/>
  <c r="DD113" i="1"/>
  <c r="DD121" i="1"/>
  <c r="DD129" i="1"/>
  <c r="DD137" i="1"/>
  <c r="DD145" i="1"/>
  <c r="DD153" i="1"/>
  <c r="DD161" i="1"/>
  <c r="DD169" i="1"/>
  <c r="DD177" i="1"/>
  <c r="DD185" i="1"/>
  <c r="DD193" i="1"/>
  <c r="DD201" i="1"/>
  <c r="DD209" i="1"/>
  <c r="DD217" i="1"/>
  <c r="DD225" i="1"/>
  <c r="DD233" i="1"/>
  <c r="DD241" i="1"/>
  <c r="DD249" i="1"/>
  <c r="DD257" i="1"/>
  <c r="DD265" i="1"/>
  <c r="DD273" i="1"/>
  <c r="DD281" i="1"/>
  <c r="DD289" i="1"/>
  <c r="DD297" i="1"/>
  <c r="DD305" i="1"/>
  <c r="DD313" i="1"/>
  <c r="DD321" i="1"/>
  <c r="DD329" i="1"/>
  <c r="DD337" i="1"/>
  <c r="DD345" i="1"/>
  <c r="DD353" i="1"/>
  <c r="DD361" i="1"/>
  <c r="DE15" i="1"/>
  <c r="DE23" i="1"/>
  <c r="DE31" i="1"/>
  <c r="DE39" i="1"/>
  <c r="DE48" i="1"/>
  <c r="DE56" i="1"/>
  <c r="DE64" i="1"/>
  <c r="DE72" i="1"/>
  <c r="DE80" i="1"/>
  <c r="DE88" i="1"/>
  <c r="DE96" i="1"/>
  <c r="DE104" i="1"/>
  <c r="DE112" i="1"/>
  <c r="DE120" i="1"/>
  <c r="DE128" i="1"/>
  <c r="DE136" i="1"/>
  <c r="DE144" i="1"/>
  <c r="DE152" i="1"/>
  <c r="DE160" i="1"/>
  <c r="DE168" i="1"/>
  <c r="DE176" i="1"/>
  <c r="DE184" i="1"/>
  <c r="DE192" i="1"/>
  <c r="DE200" i="1"/>
  <c r="DE208" i="1"/>
  <c r="DE216" i="1"/>
  <c r="DE224" i="1"/>
  <c r="DE232" i="1"/>
  <c r="DE240" i="1"/>
  <c r="DE248" i="1"/>
  <c r="DE256" i="1"/>
  <c r="DE264" i="1"/>
  <c r="DE272" i="1"/>
  <c r="DE280" i="1"/>
  <c r="DE288" i="1"/>
  <c r="DE296" i="1"/>
  <c r="DE304" i="1"/>
  <c r="DE312" i="1"/>
  <c r="DE320" i="1"/>
  <c r="DE328" i="1"/>
  <c r="DE336" i="1"/>
  <c r="DE344" i="1"/>
  <c r="DE352" i="1"/>
  <c r="DE360" i="1"/>
  <c r="DE368" i="1"/>
  <c r="DF14" i="1"/>
  <c r="DF22" i="1"/>
  <c r="DF30" i="1"/>
  <c r="DF38" i="1"/>
  <c r="DF47" i="1"/>
  <c r="DF55" i="1"/>
  <c r="DF63" i="1"/>
  <c r="DF71" i="1"/>
  <c r="DF79" i="1"/>
  <c r="DF87" i="1"/>
  <c r="DF95" i="1"/>
  <c r="DF103" i="1"/>
  <c r="DF111" i="1"/>
  <c r="DF119" i="1"/>
  <c r="DF127" i="1"/>
  <c r="DF135" i="1"/>
  <c r="DF143" i="1"/>
  <c r="DF151" i="1"/>
  <c r="DF159" i="1"/>
  <c r="DF167" i="1"/>
  <c r="DF175" i="1"/>
  <c r="DF183" i="1"/>
  <c r="DF191" i="1"/>
  <c r="DF199" i="1"/>
  <c r="DF207" i="1"/>
  <c r="DF215" i="1"/>
  <c r="DF223" i="1"/>
  <c r="DF231" i="1"/>
  <c r="DF239" i="1"/>
  <c r="DF247" i="1"/>
  <c r="DF255" i="1"/>
  <c r="DF263" i="1"/>
  <c r="DF271" i="1"/>
  <c r="DF279" i="1"/>
  <c r="DF287" i="1"/>
  <c r="DF295" i="1"/>
  <c r="DF303" i="1"/>
  <c r="DF311" i="1"/>
  <c r="DF319" i="1"/>
  <c r="DF327" i="1"/>
  <c r="DF335" i="1"/>
  <c r="DF343" i="1"/>
  <c r="DF351" i="1"/>
  <c r="DF359" i="1"/>
  <c r="DF367" i="1"/>
  <c r="DG13" i="1"/>
  <c r="DG21" i="1"/>
  <c r="DG29" i="1"/>
  <c r="DG37" i="1"/>
  <c r="DG46" i="1"/>
  <c r="DG54" i="1"/>
  <c r="DG62" i="1"/>
  <c r="DG70" i="1"/>
  <c r="DG78" i="1"/>
  <c r="DG86" i="1"/>
  <c r="DG94" i="1"/>
  <c r="DG102" i="1"/>
  <c r="DG110" i="1"/>
  <c r="DG118" i="1"/>
  <c r="DG126" i="1"/>
  <c r="DG134" i="1"/>
  <c r="DG142" i="1"/>
  <c r="DG150" i="1"/>
  <c r="DG158" i="1"/>
  <c r="DG166" i="1"/>
  <c r="DG174" i="1"/>
  <c r="DG182" i="1"/>
  <c r="DG190" i="1"/>
  <c r="DG198" i="1"/>
  <c r="DG206" i="1"/>
  <c r="DG214" i="1"/>
  <c r="DG222" i="1"/>
  <c r="DG230" i="1"/>
  <c r="DG238" i="1"/>
  <c r="DG246" i="1"/>
  <c r="DG254" i="1"/>
  <c r="DG262" i="1"/>
  <c r="DG270" i="1"/>
  <c r="DG278" i="1"/>
  <c r="DG286" i="1"/>
  <c r="DG294" i="1"/>
  <c r="DG302" i="1"/>
  <c r="DG310" i="1"/>
  <c r="DG318" i="1"/>
  <c r="DG326" i="1"/>
  <c r="DG334" i="1"/>
  <c r="DG342" i="1"/>
  <c r="DG350" i="1"/>
  <c r="DG358" i="1"/>
  <c r="DG366" i="1"/>
  <c r="DH12" i="1"/>
  <c r="DH20" i="1"/>
  <c r="DH28" i="1"/>
  <c r="DH36" i="1"/>
  <c r="DH45" i="1"/>
  <c r="DH53" i="1"/>
  <c r="DH61" i="1"/>
  <c r="DH69" i="1"/>
  <c r="DH77" i="1"/>
  <c r="DH85" i="1"/>
  <c r="DH93" i="1"/>
  <c r="DH101" i="1"/>
  <c r="DH109" i="1"/>
  <c r="DH117" i="1"/>
  <c r="DH125" i="1"/>
  <c r="DH133" i="1"/>
  <c r="DH141" i="1"/>
  <c r="DH149" i="1"/>
  <c r="DH157" i="1"/>
  <c r="DH165" i="1"/>
  <c r="DH173" i="1"/>
  <c r="DH181" i="1"/>
  <c r="DH189" i="1"/>
  <c r="DH197" i="1"/>
  <c r="DH205" i="1"/>
  <c r="DH213" i="1"/>
  <c r="DH221" i="1"/>
  <c r="DH229" i="1"/>
  <c r="DH237" i="1"/>
  <c r="DH245" i="1"/>
  <c r="DH253" i="1"/>
  <c r="DH261" i="1"/>
  <c r="DH269" i="1"/>
  <c r="DH277" i="1"/>
  <c r="DH285" i="1"/>
  <c r="DH293" i="1"/>
  <c r="DH301" i="1"/>
  <c r="DH309" i="1"/>
  <c r="DH317" i="1"/>
  <c r="DH324" i="1"/>
  <c r="DH329" i="1"/>
  <c r="DH334" i="1"/>
  <c r="DH340" i="1"/>
  <c r="DH345" i="1"/>
  <c r="DH350" i="1"/>
  <c r="DH356" i="1"/>
  <c r="DH361" i="1"/>
  <c r="DH366" i="1"/>
  <c r="DI10" i="1"/>
  <c r="DI15" i="1"/>
  <c r="DI20" i="1"/>
  <c r="DI26" i="1"/>
  <c r="DI31" i="1"/>
  <c r="DI36" i="1"/>
  <c r="DI42" i="1"/>
  <c r="DI48" i="1"/>
  <c r="DI53" i="1"/>
  <c r="DI59" i="1"/>
  <c r="DI64" i="1"/>
  <c r="DI69" i="1"/>
  <c r="DI75" i="1"/>
  <c r="DI80" i="1"/>
  <c r="DI85" i="1"/>
  <c r="DI91" i="1"/>
  <c r="DI96" i="1"/>
  <c r="DI101" i="1"/>
  <c r="DI107" i="1"/>
  <c r="DI112" i="1"/>
  <c r="DI117" i="1"/>
  <c r="DI123" i="1"/>
  <c r="DI128" i="1"/>
  <c r="DI133" i="1"/>
  <c r="DI139" i="1"/>
  <c r="DI144" i="1"/>
  <c r="DI149" i="1"/>
  <c r="DI155" i="1"/>
  <c r="DI160" i="1"/>
  <c r="DI165" i="1"/>
  <c r="DI171" i="1"/>
  <c r="DI176" i="1"/>
  <c r="DI181" i="1"/>
  <c r="DI187" i="1"/>
  <c r="DI192" i="1"/>
  <c r="DI197" i="1"/>
  <c r="DI203" i="1"/>
  <c r="DI208" i="1"/>
  <c r="DI213" i="1"/>
  <c r="DI219" i="1"/>
  <c r="DI224" i="1"/>
  <c r="DI229" i="1"/>
  <c r="DI235" i="1"/>
  <c r="DI240" i="1"/>
  <c r="DI245" i="1"/>
  <c r="DI251" i="1"/>
  <c r="DI256" i="1"/>
  <c r="DI261" i="1"/>
  <c r="DI267" i="1"/>
  <c r="DI272" i="1"/>
  <c r="DI277" i="1"/>
  <c r="DI283" i="1"/>
  <c r="DI288" i="1"/>
  <c r="DI293" i="1"/>
  <c r="DI299" i="1"/>
  <c r="DI304" i="1"/>
  <c r="DI309" i="1"/>
  <c r="DI315" i="1"/>
  <c r="DI320" i="1"/>
  <c r="DI325" i="1"/>
  <c r="DI331" i="1"/>
  <c r="DI336" i="1"/>
  <c r="DI341" i="1"/>
  <c r="DI347" i="1"/>
  <c r="DI352" i="1"/>
  <c r="DI357" i="1"/>
  <c r="DI363" i="1"/>
  <c r="DI368" i="1"/>
  <c r="DJ11" i="1"/>
  <c r="DJ17" i="1"/>
  <c r="DJ22" i="1"/>
  <c r="DJ27" i="1"/>
  <c r="DJ33" i="1"/>
  <c r="DJ38" i="1"/>
  <c r="DJ43" i="1"/>
  <c r="DJ50" i="1"/>
  <c r="DJ55" i="1"/>
  <c r="DJ60" i="1"/>
  <c r="DJ66" i="1"/>
  <c r="DJ71" i="1"/>
  <c r="DJ76" i="1"/>
  <c r="DJ82" i="1"/>
  <c r="DJ87" i="1"/>
  <c r="DJ92" i="1"/>
  <c r="DJ98" i="1"/>
  <c r="DJ103" i="1"/>
  <c r="DJ108" i="1"/>
  <c r="DJ114" i="1"/>
  <c r="DJ119" i="1"/>
  <c r="DJ124" i="1"/>
  <c r="DJ129" i="1"/>
  <c r="DJ133" i="1"/>
  <c r="DJ137" i="1"/>
  <c r="DJ141" i="1"/>
  <c r="DJ145" i="1"/>
  <c r="DJ149" i="1"/>
  <c r="DJ153" i="1"/>
  <c r="DJ157" i="1"/>
  <c r="DJ161" i="1"/>
  <c r="DJ165" i="1"/>
  <c r="DJ169" i="1"/>
  <c r="DJ173" i="1"/>
  <c r="DJ177" i="1"/>
  <c r="DJ181" i="1"/>
  <c r="DJ185" i="1"/>
  <c r="DJ189" i="1"/>
  <c r="DJ193" i="1"/>
  <c r="DJ197" i="1"/>
  <c r="DJ201" i="1"/>
  <c r="DJ205" i="1"/>
  <c r="DJ209" i="1"/>
  <c r="DJ213" i="1"/>
  <c r="DJ217" i="1"/>
  <c r="DJ221" i="1"/>
  <c r="DJ225" i="1"/>
  <c r="DJ229" i="1"/>
  <c r="DJ233" i="1"/>
  <c r="DJ237" i="1"/>
  <c r="DJ241" i="1"/>
  <c r="DJ245" i="1"/>
  <c r="DJ249" i="1"/>
  <c r="DJ253" i="1"/>
  <c r="DJ257" i="1"/>
  <c r="DJ261" i="1"/>
  <c r="DJ265" i="1"/>
  <c r="DJ269" i="1"/>
  <c r="DJ273" i="1"/>
  <c r="DJ277" i="1"/>
  <c r="DJ281" i="1"/>
  <c r="DJ285" i="1"/>
  <c r="DJ289" i="1"/>
  <c r="DJ293" i="1"/>
  <c r="DJ297" i="1"/>
  <c r="DJ301" i="1"/>
  <c r="DJ305" i="1"/>
  <c r="DJ309" i="1"/>
  <c r="DJ313" i="1"/>
  <c r="DJ317" i="1"/>
  <c r="DJ321" i="1"/>
  <c r="DJ325" i="1"/>
  <c r="DJ329" i="1"/>
  <c r="DJ333" i="1"/>
  <c r="DJ337" i="1"/>
  <c r="DJ341" i="1"/>
  <c r="DJ345" i="1"/>
  <c r="DJ349" i="1"/>
  <c r="DJ353" i="1"/>
  <c r="DJ357" i="1"/>
  <c r="DJ361" i="1"/>
  <c r="DJ365" i="1"/>
  <c r="DK11" i="1"/>
  <c r="DK15" i="1"/>
  <c r="DK19" i="1"/>
  <c r="DK23" i="1"/>
  <c r="DK27" i="1"/>
  <c r="DK31" i="1"/>
  <c r="DK35" i="1"/>
  <c r="DK39" i="1"/>
  <c r="DK43" i="1"/>
  <c r="DK48" i="1"/>
  <c r="DK52" i="1"/>
  <c r="DK56" i="1"/>
  <c r="DK60" i="1"/>
  <c r="DK64" i="1"/>
  <c r="DK68" i="1"/>
  <c r="DK72" i="1"/>
  <c r="DK76" i="1"/>
  <c r="DK80" i="1"/>
  <c r="DK84" i="1"/>
  <c r="DK88" i="1"/>
  <c r="DK92" i="1"/>
  <c r="DK96" i="1"/>
  <c r="DK100" i="1"/>
  <c r="DK104" i="1"/>
  <c r="DK108" i="1"/>
  <c r="DK112" i="1"/>
  <c r="DK116" i="1"/>
  <c r="DK120" i="1"/>
  <c r="DK124" i="1"/>
  <c r="DK128" i="1"/>
  <c r="DK132" i="1"/>
  <c r="DK136" i="1"/>
  <c r="DK140" i="1"/>
  <c r="DK144" i="1"/>
  <c r="DK148" i="1"/>
  <c r="DK152" i="1"/>
  <c r="DK156" i="1"/>
  <c r="DK160" i="1"/>
  <c r="DK164" i="1"/>
  <c r="DK168" i="1"/>
  <c r="DK172" i="1"/>
  <c r="DK176" i="1"/>
  <c r="DK180" i="1"/>
  <c r="DK184" i="1"/>
  <c r="DK188" i="1"/>
  <c r="DK192" i="1"/>
  <c r="DK196" i="1"/>
  <c r="DK200" i="1"/>
  <c r="DK204" i="1"/>
  <c r="DK208" i="1"/>
  <c r="DK212" i="1"/>
  <c r="DK216" i="1"/>
  <c r="DK220" i="1"/>
  <c r="DK224" i="1"/>
  <c r="DK228" i="1"/>
  <c r="DK232" i="1"/>
  <c r="DK236" i="1"/>
  <c r="DK240" i="1"/>
  <c r="DK244" i="1"/>
  <c r="DK248" i="1"/>
  <c r="DK252" i="1"/>
  <c r="DK256" i="1"/>
  <c r="DK260" i="1"/>
  <c r="DK264" i="1"/>
  <c r="DK268" i="1"/>
  <c r="DK272" i="1"/>
  <c r="DK276" i="1"/>
  <c r="DK280" i="1"/>
  <c r="DK284" i="1"/>
  <c r="DK288" i="1"/>
  <c r="DK292" i="1"/>
  <c r="DK296" i="1"/>
  <c r="DK300" i="1"/>
  <c r="DK304" i="1"/>
  <c r="DK308" i="1"/>
  <c r="DK312" i="1"/>
  <c r="DK316" i="1"/>
  <c r="DK320" i="1"/>
  <c r="DK324" i="1"/>
  <c r="DK328" i="1"/>
  <c r="DK332" i="1"/>
  <c r="DK336" i="1"/>
  <c r="DK340" i="1"/>
  <c r="DK344" i="1"/>
  <c r="DK348" i="1"/>
  <c r="DK352" i="1"/>
  <c r="DK356" i="1"/>
  <c r="DK360" i="1"/>
  <c r="DK364" i="1"/>
  <c r="DK368" i="1"/>
  <c r="DL10" i="1"/>
  <c r="DL14" i="1"/>
  <c r="DL18" i="1"/>
  <c r="DL22" i="1"/>
  <c r="DL26" i="1"/>
  <c r="DL30" i="1"/>
  <c r="DL34" i="1"/>
  <c r="DL38" i="1"/>
  <c r="DL42" i="1"/>
  <c r="DL47" i="1"/>
  <c r="DL51" i="1"/>
  <c r="DL55" i="1"/>
  <c r="DL59" i="1"/>
  <c r="DL63" i="1"/>
  <c r="DL67" i="1"/>
  <c r="DL71" i="1"/>
  <c r="DL75" i="1"/>
  <c r="DL79" i="1"/>
  <c r="DL83" i="1"/>
  <c r="DL87" i="1"/>
  <c r="DL91" i="1"/>
  <c r="DL95" i="1"/>
  <c r="DL99" i="1"/>
  <c r="DL103" i="1"/>
  <c r="DL107" i="1"/>
  <c r="DL111" i="1"/>
  <c r="DL115" i="1"/>
  <c r="DL119" i="1"/>
  <c r="DL123" i="1"/>
  <c r="DL127" i="1"/>
  <c r="DL131" i="1"/>
  <c r="DL135" i="1"/>
  <c r="DL139" i="1"/>
  <c r="DL143" i="1"/>
  <c r="DL147" i="1"/>
  <c r="DL151" i="1"/>
  <c r="DL155" i="1"/>
  <c r="DL159" i="1"/>
  <c r="DL163" i="1"/>
  <c r="DL167" i="1"/>
  <c r="DL171" i="1"/>
  <c r="DL175" i="1"/>
  <c r="DL179" i="1"/>
  <c r="DL183" i="1"/>
  <c r="DL187" i="1"/>
  <c r="DL191" i="1"/>
  <c r="DL195" i="1"/>
  <c r="DL199" i="1"/>
  <c r="DL203" i="1"/>
  <c r="DL207" i="1"/>
  <c r="DL211" i="1"/>
  <c r="DL215" i="1"/>
  <c r="DL219" i="1"/>
  <c r="DL223" i="1"/>
  <c r="DL227" i="1"/>
  <c r="DL231" i="1"/>
  <c r="DL235" i="1"/>
  <c r="DL239" i="1"/>
  <c r="DL243" i="1"/>
  <c r="DL247" i="1"/>
  <c r="DL251" i="1"/>
  <c r="DL255" i="1"/>
  <c r="DL259" i="1"/>
  <c r="DL263" i="1"/>
  <c r="DL267" i="1"/>
  <c r="DL271" i="1"/>
  <c r="DL275" i="1"/>
  <c r="DL279" i="1"/>
  <c r="DL283" i="1"/>
  <c r="DL287" i="1"/>
  <c r="DL291" i="1"/>
  <c r="DL295" i="1"/>
  <c r="DL299" i="1"/>
  <c r="DL303" i="1"/>
  <c r="DL307" i="1"/>
  <c r="DL311" i="1"/>
  <c r="DL315" i="1"/>
  <c r="DL319" i="1"/>
  <c r="DL323" i="1"/>
  <c r="DL327" i="1"/>
  <c r="DL331" i="1"/>
  <c r="DL335" i="1"/>
  <c r="DL339" i="1"/>
  <c r="DL343" i="1"/>
  <c r="DL347" i="1"/>
  <c r="DL351" i="1"/>
  <c r="DL355" i="1"/>
  <c r="DL359" i="1"/>
  <c r="DL363" i="1"/>
  <c r="DL367" i="1"/>
  <c r="DM9" i="1"/>
  <c r="DM13" i="1"/>
  <c r="DM17" i="1"/>
  <c r="DM21" i="1"/>
  <c r="DM25" i="1"/>
  <c r="DM29" i="1"/>
  <c r="DM33" i="1"/>
  <c r="DM37" i="1"/>
  <c r="DM41" i="1"/>
  <c r="DM46" i="1"/>
  <c r="DM50" i="1"/>
  <c r="DM54" i="1"/>
  <c r="DM58" i="1"/>
  <c r="DM62" i="1"/>
  <c r="DM66" i="1"/>
  <c r="DM70" i="1"/>
  <c r="DM74" i="1"/>
  <c r="DM78" i="1"/>
  <c r="DM82" i="1"/>
  <c r="DM86" i="1"/>
  <c r="DM90" i="1"/>
  <c r="DM94" i="1"/>
  <c r="DM98" i="1"/>
  <c r="DM102" i="1"/>
  <c r="DM106" i="1"/>
  <c r="DM110" i="1"/>
  <c r="DM114" i="1"/>
  <c r="DM118" i="1"/>
  <c r="DM122" i="1"/>
  <c r="DM126" i="1"/>
  <c r="DM130" i="1"/>
  <c r="DM134" i="1"/>
  <c r="DM138" i="1"/>
  <c r="DM142" i="1"/>
  <c r="DM146" i="1"/>
  <c r="DM150" i="1"/>
  <c r="DM154" i="1"/>
  <c r="DM158" i="1"/>
  <c r="DM162" i="1"/>
  <c r="DM166" i="1"/>
  <c r="DM170" i="1"/>
  <c r="DM174" i="1"/>
  <c r="DM178" i="1"/>
  <c r="DM182" i="1"/>
  <c r="DM186" i="1"/>
  <c r="DM190" i="1"/>
  <c r="DM194" i="1"/>
  <c r="DM198" i="1"/>
  <c r="DM202" i="1"/>
  <c r="DM206" i="1"/>
  <c r="DM210" i="1"/>
  <c r="DM214" i="1"/>
  <c r="DM218" i="1"/>
  <c r="DM222" i="1"/>
  <c r="DM226" i="1"/>
  <c r="DM230" i="1"/>
  <c r="DM234" i="1"/>
  <c r="DM238" i="1"/>
  <c r="DM242" i="1"/>
  <c r="DM246" i="1"/>
  <c r="DM250" i="1"/>
  <c r="DM254" i="1"/>
  <c r="DM258" i="1"/>
  <c r="DM262" i="1"/>
  <c r="DM266" i="1"/>
  <c r="DM270" i="1"/>
  <c r="DM274" i="1"/>
  <c r="DM278" i="1"/>
  <c r="DM282" i="1"/>
  <c r="DM286" i="1"/>
  <c r="DM290" i="1"/>
  <c r="DM294" i="1"/>
  <c r="DM298" i="1"/>
  <c r="DM302" i="1"/>
  <c r="DM306" i="1"/>
  <c r="DM310" i="1"/>
  <c r="DM314" i="1"/>
  <c r="DM318" i="1"/>
  <c r="DM322" i="1"/>
  <c r="DM326" i="1"/>
  <c r="DM330" i="1"/>
  <c r="DM334" i="1"/>
  <c r="DM338" i="1"/>
  <c r="DM342" i="1"/>
  <c r="DM346" i="1"/>
  <c r="DM350" i="1"/>
  <c r="DM354" i="1"/>
  <c r="DM358" i="1"/>
  <c r="DM362" i="1"/>
  <c r="DM366" i="1"/>
  <c r="DN8" i="1"/>
  <c r="DN12" i="1"/>
  <c r="DN16" i="1"/>
  <c r="DN20" i="1"/>
  <c r="DN24" i="1"/>
  <c r="DN28" i="1"/>
  <c r="DN32" i="1"/>
  <c r="DN36" i="1"/>
  <c r="DN40" i="1"/>
  <c r="DN45" i="1"/>
  <c r="DN49" i="1"/>
  <c r="DN53" i="1"/>
  <c r="DN57" i="1"/>
  <c r="DN61" i="1"/>
  <c r="DN65" i="1"/>
  <c r="DN69" i="1"/>
  <c r="DN73" i="1"/>
  <c r="DN77" i="1"/>
  <c r="DN81" i="1"/>
  <c r="DN85" i="1"/>
  <c r="DN89" i="1"/>
  <c r="DN93" i="1"/>
  <c r="DN97" i="1"/>
  <c r="DN101" i="1"/>
  <c r="DN105" i="1"/>
  <c r="DN109" i="1"/>
  <c r="DN113" i="1"/>
  <c r="DN117" i="1"/>
  <c r="DN121" i="1"/>
  <c r="DN125" i="1"/>
  <c r="DN129" i="1"/>
  <c r="DN133" i="1"/>
  <c r="DN137" i="1"/>
  <c r="DN141" i="1"/>
  <c r="DN145" i="1"/>
  <c r="DN149" i="1"/>
  <c r="DN153" i="1"/>
  <c r="DN157" i="1"/>
  <c r="DN161" i="1"/>
  <c r="DN165" i="1"/>
  <c r="DN169" i="1"/>
  <c r="DN173" i="1"/>
  <c r="DN177" i="1"/>
  <c r="DN181" i="1"/>
  <c r="DN185" i="1"/>
  <c r="DN189" i="1"/>
  <c r="DN193" i="1"/>
  <c r="DN197" i="1"/>
  <c r="DN201" i="1"/>
  <c r="DN205" i="1"/>
  <c r="DN209" i="1"/>
  <c r="DN213" i="1"/>
  <c r="DN217" i="1"/>
  <c r="DN221" i="1"/>
  <c r="DN225" i="1"/>
  <c r="DN229" i="1"/>
  <c r="DN233" i="1"/>
  <c r="DN237" i="1"/>
  <c r="DN241" i="1"/>
  <c r="DN245" i="1"/>
  <c r="DN249" i="1"/>
  <c r="DN253" i="1"/>
  <c r="DN257" i="1"/>
  <c r="DN261" i="1"/>
  <c r="DN265" i="1"/>
  <c r="DN269" i="1"/>
  <c r="DN273" i="1"/>
  <c r="DN277" i="1"/>
  <c r="DN281" i="1"/>
  <c r="DN285" i="1"/>
  <c r="DN289" i="1"/>
  <c r="DN293" i="1"/>
  <c r="DN297" i="1"/>
  <c r="DN301" i="1"/>
  <c r="DN305" i="1"/>
  <c r="DN309" i="1"/>
  <c r="DN313" i="1"/>
  <c r="DN317" i="1"/>
  <c r="DN321" i="1"/>
  <c r="DN325" i="1"/>
  <c r="DN329" i="1"/>
  <c r="DN333" i="1"/>
  <c r="DN337" i="1"/>
  <c r="DN341" i="1"/>
  <c r="DN345" i="1"/>
  <c r="DN349" i="1"/>
  <c r="DN353" i="1"/>
  <c r="DN357" i="1"/>
  <c r="DN361" i="1"/>
  <c r="DN365" i="1"/>
  <c r="DO11" i="1"/>
  <c r="DO15" i="1"/>
  <c r="DO19" i="1"/>
  <c r="DO23" i="1"/>
  <c r="DO27" i="1"/>
  <c r="DO31" i="1"/>
  <c r="DO35" i="1"/>
  <c r="DO39" i="1"/>
  <c r="DO43" i="1"/>
  <c r="DO48" i="1"/>
  <c r="DO52" i="1"/>
  <c r="DO56" i="1"/>
  <c r="DO60" i="1"/>
  <c r="DO64" i="1"/>
  <c r="DO68" i="1"/>
  <c r="DO72" i="1"/>
  <c r="DO76" i="1"/>
  <c r="DO80" i="1"/>
  <c r="DO84" i="1"/>
  <c r="DO88" i="1"/>
  <c r="DO92" i="1"/>
  <c r="DO96" i="1"/>
  <c r="DO100" i="1"/>
  <c r="DO104" i="1"/>
  <c r="DO108" i="1"/>
  <c r="DO112" i="1"/>
  <c r="DO116" i="1"/>
  <c r="DO120" i="1"/>
  <c r="DO124" i="1"/>
  <c r="DO128" i="1"/>
  <c r="DO132" i="1"/>
  <c r="DO136" i="1"/>
  <c r="DO140" i="1"/>
  <c r="DO144" i="1"/>
  <c r="DO148" i="1"/>
  <c r="DO152" i="1"/>
  <c r="DO156" i="1"/>
  <c r="DO160" i="1"/>
  <c r="DO164" i="1"/>
  <c r="DO168" i="1"/>
  <c r="DO172" i="1"/>
  <c r="DO176" i="1"/>
  <c r="DO180" i="1"/>
  <c r="DO184" i="1"/>
  <c r="DO188" i="1"/>
  <c r="DO192" i="1"/>
  <c r="DO196" i="1"/>
  <c r="DO200" i="1"/>
  <c r="DO204" i="1"/>
  <c r="DO208" i="1"/>
  <c r="DO212" i="1"/>
  <c r="DO216" i="1"/>
  <c r="DO220" i="1"/>
  <c r="DO224" i="1"/>
  <c r="DO228" i="1"/>
  <c r="DO232" i="1"/>
  <c r="DO236" i="1"/>
  <c r="DO240" i="1"/>
  <c r="DO244" i="1"/>
  <c r="DO248" i="1"/>
  <c r="DO252" i="1"/>
  <c r="DO256" i="1"/>
  <c r="DO260" i="1"/>
  <c r="DO264" i="1"/>
  <c r="DO268" i="1"/>
  <c r="DO272" i="1"/>
  <c r="DO276" i="1"/>
  <c r="DO280" i="1"/>
  <c r="DO284" i="1"/>
  <c r="DO288" i="1"/>
  <c r="DO292" i="1"/>
  <c r="DO296" i="1"/>
  <c r="DO300" i="1"/>
  <c r="DO304" i="1"/>
  <c r="DO308" i="1"/>
  <c r="DO312" i="1"/>
  <c r="DO316" i="1"/>
  <c r="DO320" i="1"/>
  <c r="DO324" i="1"/>
  <c r="DO328" i="1"/>
  <c r="DO332" i="1"/>
  <c r="DO336" i="1"/>
  <c r="DO340" i="1"/>
  <c r="DO344" i="1"/>
  <c r="DO348" i="1"/>
  <c r="DO352" i="1"/>
  <c r="DO356" i="1"/>
  <c r="DO360" i="1"/>
  <c r="DO364" i="1"/>
  <c r="DO368" i="1"/>
  <c r="DP10" i="1"/>
  <c r="DP14" i="1"/>
  <c r="DP18" i="1"/>
  <c r="DP22" i="1"/>
  <c r="DP26" i="1"/>
  <c r="DP30" i="1"/>
  <c r="DP34" i="1"/>
  <c r="DP38" i="1"/>
  <c r="DP42" i="1"/>
  <c r="DP47" i="1"/>
  <c r="DP51" i="1"/>
  <c r="DP55" i="1"/>
  <c r="DP59" i="1"/>
  <c r="DP63" i="1"/>
  <c r="DP67" i="1"/>
  <c r="DP71" i="1"/>
  <c r="DP75" i="1"/>
  <c r="DP79" i="1"/>
  <c r="DP83" i="1"/>
  <c r="DP87" i="1"/>
  <c r="DP91" i="1"/>
  <c r="DP95" i="1"/>
  <c r="DP99" i="1"/>
  <c r="DP103" i="1"/>
  <c r="DP107" i="1"/>
  <c r="DP111" i="1"/>
  <c r="DP115" i="1"/>
  <c r="DP119" i="1"/>
  <c r="DP123" i="1"/>
  <c r="DP127" i="1"/>
  <c r="DP131" i="1"/>
  <c r="DP135" i="1"/>
  <c r="DP139" i="1"/>
  <c r="DP143" i="1"/>
  <c r="DP147" i="1"/>
  <c r="DP151" i="1"/>
  <c r="DP155" i="1"/>
  <c r="DP159" i="1"/>
  <c r="DP163" i="1"/>
  <c r="DP167" i="1"/>
  <c r="DP171" i="1"/>
  <c r="DP175" i="1"/>
  <c r="DP179" i="1"/>
  <c r="DP183" i="1"/>
  <c r="DP187" i="1"/>
  <c r="DP191" i="1"/>
  <c r="DP195" i="1"/>
  <c r="DP199" i="1"/>
  <c r="DP203" i="1"/>
  <c r="DP207" i="1"/>
  <c r="DP211" i="1"/>
  <c r="DP215" i="1"/>
  <c r="DP219" i="1"/>
  <c r="DP223" i="1"/>
  <c r="DP227" i="1"/>
  <c r="DP231" i="1"/>
  <c r="DP235" i="1"/>
  <c r="DP239" i="1"/>
  <c r="DP243" i="1"/>
  <c r="DP247" i="1"/>
  <c r="DP251" i="1"/>
  <c r="DP255" i="1"/>
  <c r="DP259" i="1"/>
  <c r="DP263" i="1"/>
  <c r="DP267" i="1"/>
  <c r="DP271" i="1"/>
  <c r="DP275" i="1"/>
  <c r="DP279" i="1"/>
  <c r="DP283" i="1"/>
  <c r="DP287" i="1"/>
  <c r="DP291" i="1"/>
  <c r="DP295" i="1"/>
  <c r="DP299" i="1"/>
  <c r="DP303" i="1"/>
  <c r="DP307" i="1"/>
  <c r="DP311" i="1"/>
  <c r="DP315" i="1"/>
  <c r="DP319" i="1"/>
  <c r="DP323" i="1"/>
  <c r="DP327" i="1"/>
  <c r="DP331" i="1"/>
  <c r="DP335" i="1"/>
  <c r="DP339" i="1"/>
  <c r="DP343" i="1"/>
  <c r="DP347" i="1"/>
  <c r="DP351" i="1"/>
  <c r="DP355" i="1"/>
  <c r="DP359" i="1"/>
  <c r="DP363" i="1"/>
  <c r="DP367" i="1"/>
  <c r="DQ9" i="1"/>
  <c r="DQ13" i="1"/>
  <c r="DQ17" i="1"/>
  <c r="DQ21" i="1"/>
  <c r="DQ25" i="1"/>
  <c r="DQ29" i="1"/>
  <c r="DQ33" i="1"/>
  <c r="DQ37" i="1"/>
  <c r="DQ41" i="1"/>
  <c r="DQ46" i="1"/>
  <c r="DQ50" i="1"/>
  <c r="DQ54" i="1"/>
  <c r="DQ58" i="1"/>
  <c r="DQ62" i="1"/>
  <c r="DQ66" i="1"/>
  <c r="DQ70" i="1"/>
  <c r="DQ74" i="1"/>
  <c r="DQ78" i="1"/>
  <c r="DQ82" i="1"/>
  <c r="DQ86" i="1"/>
  <c r="DQ90" i="1"/>
  <c r="DQ94" i="1"/>
  <c r="DQ98" i="1"/>
  <c r="DQ102" i="1"/>
  <c r="DQ106" i="1"/>
  <c r="DQ110" i="1"/>
  <c r="DQ114" i="1"/>
  <c r="DQ118" i="1"/>
  <c r="DQ122" i="1"/>
  <c r="DQ126" i="1"/>
  <c r="DQ130" i="1"/>
  <c r="DQ134" i="1"/>
  <c r="DQ138" i="1"/>
  <c r="DQ142" i="1"/>
  <c r="DQ146" i="1"/>
  <c r="DQ150" i="1"/>
  <c r="DQ154" i="1"/>
  <c r="DQ158" i="1"/>
  <c r="DQ162" i="1"/>
  <c r="DQ166" i="1"/>
  <c r="DQ170" i="1"/>
  <c r="DQ174" i="1"/>
  <c r="DQ178" i="1"/>
  <c r="DQ182" i="1"/>
  <c r="DQ186" i="1"/>
  <c r="DQ190" i="1"/>
  <c r="DQ194" i="1"/>
  <c r="DQ198" i="1"/>
  <c r="DQ202" i="1"/>
  <c r="DQ206" i="1"/>
  <c r="DQ210" i="1"/>
  <c r="DQ214" i="1"/>
  <c r="DQ218" i="1"/>
  <c r="DQ222" i="1"/>
  <c r="DQ226" i="1"/>
  <c r="DQ230" i="1"/>
  <c r="DQ234" i="1"/>
  <c r="DQ238" i="1"/>
  <c r="DQ242" i="1"/>
  <c r="DQ246" i="1"/>
  <c r="DQ250" i="1"/>
  <c r="DQ254" i="1"/>
  <c r="DQ258" i="1"/>
  <c r="DQ262" i="1"/>
  <c r="DQ266" i="1"/>
  <c r="DQ270" i="1"/>
  <c r="DQ274" i="1"/>
  <c r="DQ278" i="1"/>
  <c r="DQ282" i="1"/>
  <c r="DQ286" i="1"/>
  <c r="DQ290" i="1"/>
  <c r="DQ294" i="1"/>
  <c r="DQ298" i="1"/>
  <c r="DQ302" i="1"/>
  <c r="DQ306" i="1"/>
  <c r="DQ310" i="1"/>
  <c r="DQ314" i="1"/>
  <c r="DQ318" i="1"/>
  <c r="DQ322" i="1"/>
  <c r="DQ326" i="1"/>
  <c r="DQ330" i="1"/>
  <c r="DQ334" i="1"/>
  <c r="DQ338" i="1"/>
  <c r="DQ342" i="1"/>
  <c r="DQ346" i="1"/>
  <c r="DQ350" i="1"/>
  <c r="DQ354" i="1"/>
  <c r="DQ358" i="1"/>
  <c r="DQ362" i="1"/>
  <c r="DQ366" i="1"/>
  <c r="DR8" i="1"/>
  <c r="DR12" i="1"/>
  <c r="DR16" i="1"/>
  <c r="DR20" i="1"/>
  <c r="DR24" i="1"/>
  <c r="DR28" i="1"/>
  <c r="DR32" i="1"/>
  <c r="DR36" i="1"/>
  <c r="DR40" i="1"/>
  <c r="DR45" i="1"/>
  <c r="DR49" i="1"/>
  <c r="DR53" i="1"/>
  <c r="DR57" i="1"/>
  <c r="DR61" i="1"/>
  <c r="DR65" i="1"/>
  <c r="DR69" i="1"/>
  <c r="DR73" i="1"/>
  <c r="DR77" i="1"/>
  <c r="DR81" i="1"/>
  <c r="DR85" i="1"/>
  <c r="DR89" i="1"/>
  <c r="DR93" i="1"/>
  <c r="DR97" i="1"/>
  <c r="DR101" i="1"/>
  <c r="DR105" i="1"/>
  <c r="DR109" i="1"/>
  <c r="DR113" i="1"/>
  <c r="DR117" i="1"/>
  <c r="DR121" i="1"/>
  <c r="DR125" i="1"/>
  <c r="DR129" i="1"/>
  <c r="DR133" i="1"/>
  <c r="DR137" i="1"/>
  <c r="DR141" i="1"/>
  <c r="DR145" i="1"/>
  <c r="DR149" i="1"/>
  <c r="DR153" i="1"/>
  <c r="DR157" i="1"/>
  <c r="DR161" i="1"/>
  <c r="DR165" i="1"/>
  <c r="DR169" i="1"/>
  <c r="DR173" i="1"/>
  <c r="DR177" i="1"/>
  <c r="DR181" i="1"/>
  <c r="DR185" i="1"/>
  <c r="DR189" i="1"/>
  <c r="DR193" i="1"/>
  <c r="DR197" i="1"/>
  <c r="DR201" i="1"/>
  <c r="DR205" i="1"/>
  <c r="DR209" i="1"/>
  <c r="DR213" i="1"/>
  <c r="DR217" i="1"/>
  <c r="DR221" i="1"/>
  <c r="DR225" i="1"/>
  <c r="DR229" i="1"/>
  <c r="DR233" i="1"/>
  <c r="DR237" i="1"/>
  <c r="DR241" i="1"/>
  <c r="DR245" i="1"/>
  <c r="DR249" i="1"/>
  <c r="DR253" i="1"/>
  <c r="DR257" i="1"/>
  <c r="DR261" i="1"/>
  <c r="DR265" i="1"/>
  <c r="DR269" i="1"/>
  <c r="DR273" i="1"/>
  <c r="DR277" i="1"/>
  <c r="DR281" i="1"/>
  <c r="DR285" i="1"/>
  <c r="DR289" i="1"/>
  <c r="DR293" i="1"/>
  <c r="DR297" i="1"/>
  <c r="DR301" i="1"/>
  <c r="DR305" i="1"/>
  <c r="DR309" i="1"/>
  <c r="DR313" i="1"/>
  <c r="DR317" i="1"/>
  <c r="DR321" i="1"/>
  <c r="DR325" i="1"/>
  <c r="DR329" i="1"/>
  <c r="DR333" i="1"/>
  <c r="DR337" i="1"/>
  <c r="DR341" i="1"/>
  <c r="DR345" i="1"/>
  <c r="DR349" i="1"/>
  <c r="DR353" i="1"/>
  <c r="DR357" i="1"/>
  <c r="DR361" i="1"/>
  <c r="DR365" i="1"/>
  <c r="DS11" i="1"/>
  <c r="DS15" i="1"/>
  <c r="DS19" i="1"/>
  <c r="DS23" i="1"/>
  <c r="DS27" i="1"/>
  <c r="DS31" i="1"/>
  <c r="DS35" i="1"/>
  <c r="DS39" i="1"/>
  <c r="DS43" i="1"/>
  <c r="DS48" i="1"/>
  <c r="DS52" i="1"/>
  <c r="DS56" i="1"/>
  <c r="DS60" i="1"/>
  <c r="DS64" i="1"/>
  <c r="DS68" i="1"/>
  <c r="DS72" i="1"/>
  <c r="DS76" i="1"/>
  <c r="DS80" i="1"/>
  <c r="DS84" i="1"/>
  <c r="DS88" i="1"/>
  <c r="DS92" i="1"/>
  <c r="DS96" i="1"/>
  <c r="DS100" i="1"/>
  <c r="DS104" i="1"/>
  <c r="DS108" i="1"/>
  <c r="DS112" i="1"/>
  <c r="DS116" i="1"/>
  <c r="DS120" i="1"/>
  <c r="DS124" i="1"/>
  <c r="DS128" i="1"/>
  <c r="DS132" i="1"/>
  <c r="DS136" i="1"/>
  <c r="DS140" i="1"/>
  <c r="DS144" i="1"/>
  <c r="DS148" i="1"/>
  <c r="DS152" i="1"/>
  <c r="DS156" i="1"/>
  <c r="DS160" i="1"/>
  <c r="DS164" i="1"/>
  <c r="DS168" i="1"/>
  <c r="DS172" i="1"/>
  <c r="DS176" i="1"/>
  <c r="DS180" i="1"/>
  <c r="DS184" i="1"/>
  <c r="DS188" i="1"/>
  <c r="DS192" i="1"/>
  <c r="DS196" i="1"/>
  <c r="DS200" i="1"/>
  <c r="DS204" i="1"/>
  <c r="DS208" i="1"/>
  <c r="DS212" i="1"/>
  <c r="DS216" i="1"/>
  <c r="DS220" i="1"/>
  <c r="DS224" i="1"/>
  <c r="DS228" i="1"/>
  <c r="DS232" i="1"/>
  <c r="DS236" i="1"/>
  <c r="DS240" i="1"/>
  <c r="DS244" i="1"/>
  <c r="DS248" i="1"/>
  <c r="DS252" i="1"/>
  <c r="DS256" i="1"/>
  <c r="DS260" i="1"/>
  <c r="DS264" i="1"/>
  <c r="DS268" i="1"/>
  <c r="DS272" i="1"/>
  <c r="DS276" i="1"/>
  <c r="DS280" i="1"/>
  <c r="DS284" i="1"/>
  <c r="DS288" i="1"/>
  <c r="DS292" i="1"/>
  <c r="DS296" i="1"/>
  <c r="DS300" i="1"/>
  <c r="DS304" i="1"/>
  <c r="DS308" i="1"/>
  <c r="DS312" i="1"/>
  <c r="DS316" i="1"/>
  <c r="DS320" i="1"/>
  <c r="DS324" i="1"/>
  <c r="DS328" i="1"/>
  <c r="DS332" i="1"/>
  <c r="DS336" i="1"/>
  <c r="DS340" i="1"/>
  <c r="DS344" i="1"/>
  <c r="DS348" i="1"/>
  <c r="DS352" i="1"/>
  <c r="DS356" i="1"/>
  <c r="DS360" i="1"/>
  <c r="DS364" i="1"/>
  <c r="DS368" i="1"/>
  <c r="DA10" i="1"/>
  <c r="DA14" i="1"/>
  <c r="DA18" i="1"/>
  <c r="DA22" i="1"/>
  <c r="DA26" i="1"/>
  <c r="DA30" i="1"/>
  <c r="DA34" i="1"/>
  <c r="DA38" i="1"/>
  <c r="DA42" i="1"/>
  <c r="DA47" i="1"/>
  <c r="DA51" i="1"/>
  <c r="DA55" i="1"/>
  <c r="DA59" i="1"/>
  <c r="DA63" i="1"/>
  <c r="DA67" i="1"/>
  <c r="DA71" i="1"/>
  <c r="DA75" i="1"/>
  <c r="DA79" i="1"/>
  <c r="DA83" i="1"/>
  <c r="DA87" i="1"/>
  <c r="DA91" i="1"/>
  <c r="DA95" i="1"/>
  <c r="DA99" i="1"/>
  <c r="DA103" i="1"/>
  <c r="DA107" i="1"/>
  <c r="DA111" i="1"/>
  <c r="DA115" i="1"/>
  <c r="DA119" i="1"/>
  <c r="DA123" i="1"/>
  <c r="DA127" i="1"/>
  <c r="DA131" i="1"/>
  <c r="DA135" i="1"/>
  <c r="DA139" i="1"/>
  <c r="DA143" i="1"/>
  <c r="DA147" i="1"/>
  <c r="DA151" i="1"/>
  <c r="DA155" i="1"/>
  <c r="DA159" i="1"/>
  <c r="DA163" i="1"/>
  <c r="DA167" i="1"/>
  <c r="DA171" i="1"/>
  <c r="DA175" i="1"/>
  <c r="DA179" i="1"/>
  <c r="DA183" i="1"/>
  <c r="DA187" i="1"/>
  <c r="DA191" i="1"/>
  <c r="DA195" i="1"/>
  <c r="DA199" i="1"/>
  <c r="DA203" i="1"/>
  <c r="DA207" i="1"/>
  <c r="DA211" i="1"/>
  <c r="DA215" i="1"/>
  <c r="DA219" i="1"/>
  <c r="DA223" i="1"/>
  <c r="DA227" i="1"/>
  <c r="DA231" i="1"/>
  <c r="DA235" i="1"/>
  <c r="DA239" i="1"/>
  <c r="DA243" i="1"/>
  <c r="DA247" i="1"/>
  <c r="DA251" i="1"/>
  <c r="DA255" i="1"/>
  <c r="DA259" i="1"/>
  <c r="DA263" i="1"/>
  <c r="DA267" i="1"/>
  <c r="DA271" i="1"/>
  <c r="DA275" i="1"/>
  <c r="DA279" i="1"/>
  <c r="DA283" i="1"/>
  <c r="DA287" i="1"/>
  <c r="DA291" i="1"/>
  <c r="DA295" i="1"/>
  <c r="DA299" i="1"/>
  <c r="DA303" i="1"/>
  <c r="DA307" i="1"/>
  <c r="DA311" i="1"/>
  <c r="DA315" i="1"/>
  <c r="DA319" i="1"/>
  <c r="DA323" i="1"/>
  <c r="DA327" i="1"/>
  <c r="DA331" i="1"/>
  <c r="DA335" i="1"/>
  <c r="DA339" i="1"/>
  <c r="DA343" i="1"/>
  <c r="DA347" i="1"/>
  <c r="DA351" i="1"/>
  <c r="DA355" i="1"/>
  <c r="DA359" i="1"/>
  <c r="DA363" i="1"/>
  <c r="DA367" i="1"/>
  <c r="DB23" i="1"/>
  <c r="DB39" i="1"/>
  <c r="DB56" i="1"/>
  <c r="DB72" i="1"/>
  <c r="DB88" i="1"/>
  <c r="DB104" i="1"/>
  <c r="DB120" i="1"/>
  <c r="DB136" i="1"/>
  <c r="DB152" i="1"/>
  <c r="DB168" i="1"/>
  <c r="DB184" i="1"/>
  <c r="DB200" i="1"/>
  <c r="DB216" i="1"/>
  <c r="DB232" i="1"/>
  <c r="DB248" i="1"/>
  <c r="DB264" i="1"/>
  <c r="DB280" i="1"/>
  <c r="DB296" i="1"/>
  <c r="DB312" i="1"/>
  <c r="DB328" i="1"/>
  <c r="DB344" i="1"/>
  <c r="DB360" i="1"/>
  <c r="DC14" i="1"/>
  <c r="DC30" i="1"/>
  <c r="DC47" i="1"/>
  <c r="DC63" i="1"/>
  <c r="DC79" i="1"/>
  <c r="DC95" i="1"/>
  <c r="DC111" i="1"/>
  <c r="DC127" i="1"/>
  <c r="DC143" i="1"/>
  <c r="DC159" i="1"/>
  <c r="DC175" i="1"/>
  <c r="DC191" i="1"/>
  <c r="DC207" i="1"/>
  <c r="DC223" i="1"/>
  <c r="DC239" i="1"/>
  <c r="DC255" i="1"/>
  <c r="DC271" i="1"/>
  <c r="DC287" i="1"/>
  <c r="DC303" i="1"/>
  <c r="DC319" i="1"/>
  <c r="DC335" i="1"/>
  <c r="DC351" i="1"/>
  <c r="DC367" i="1"/>
  <c r="DD21" i="1"/>
  <c r="DD37" i="1"/>
  <c r="DD54" i="1"/>
  <c r="DD70" i="1"/>
  <c r="DD86" i="1"/>
  <c r="DD102" i="1"/>
  <c r="DD118" i="1"/>
  <c r="DD134" i="1"/>
  <c r="DD150" i="1"/>
  <c r="DD166" i="1"/>
  <c r="DD182" i="1"/>
  <c r="DD198" i="1"/>
  <c r="DD214" i="1"/>
  <c r="DD230" i="1"/>
  <c r="DD246" i="1"/>
  <c r="DD262" i="1"/>
  <c r="DD278" i="1"/>
  <c r="DD294" i="1"/>
  <c r="DD310" i="1"/>
  <c r="DD326" i="1"/>
  <c r="DD342" i="1"/>
  <c r="DD358" i="1"/>
  <c r="DE12" i="1"/>
  <c r="DE28" i="1"/>
  <c r="DE45" i="1"/>
  <c r="DE61" i="1"/>
  <c r="DE77" i="1"/>
  <c r="DE93" i="1"/>
  <c r="DE109" i="1"/>
  <c r="DE125" i="1"/>
  <c r="DE141" i="1"/>
  <c r="DE157" i="1"/>
  <c r="DE173" i="1"/>
  <c r="DE189" i="1"/>
  <c r="DE205" i="1"/>
  <c r="DE221" i="1"/>
  <c r="DE237" i="1"/>
  <c r="DE253" i="1"/>
  <c r="DE269" i="1"/>
  <c r="DE285" i="1"/>
  <c r="DE301" i="1"/>
  <c r="DE317" i="1"/>
  <c r="DE333" i="1"/>
  <c r="DE349" i="1"/>
  <c r="DE365" i="1"/>
  <c r="DF19" i="1"/>
  <c r="DF35" i="1"/>
  <c r="DF52" i="1"/>
  <c r="DF68" i="1"/>
  <c r="DF84" i="1"/>
  <c r="DF100" i="1"/>
  <c r="DF116" i="1"/>
  <c r="DF132" i="1"/>
  <c r="DF148" i="1"/>
  <c r="DF164" i="1"/>
  <c r="DF180" i="1"/>
  <c r="DF196" i="1"/>
  <c r="DF212" i="1"/>
  <c r="DF228" i="1"/>
  <c r="DF244" i="1"/>
  <c r="DF260" i="1"/>
  <c r="DF276" i="1"/>
  <c r="DF292" i="1"/>
  <c r="DF308" i="1"/>
  <c r="DF324" i="1"/>
  <c r="DF340" i="1"/>
  <c r="DF356" i="1"/>
  <c r="DG10" i="1"/>
  <c r="DG26" i="1"/>
  <c r="DG42" i="1"/>
  <c r="DG59" i="1"/>
  <c r="DG75" i="1"/>
  <c r="DG91" i="1"/>
  <c r="DG107" i="1"/>
  <c r="DG123" i="1"/>
  <c r="DG139" i="1"/>
  <c r="DG155" i="1"/>
  <c r="DG171" i="1"/>
  <c r="DG187" i="1"/>
  <c r="DG203" i="1"/>
  <c r="DG219" i="1"/>
  <c r="DG235" i="1"/>
  <c r="DG251" i="1"/>
  <c r="DG267" i="1"/>
  <c r="DG283" i="1"/>
  <c r="DG299" i="1"/>
  <c r="DG315" i="1"/>
  <c r="DG331" i="1"/>
  <c r="DG347" i="1"/>
  <c r="DG363" i="1"/>
  <c r="DH17" i="1"/>
  <c r="DH33" i="1"/>
  <c r="DH50" i="1"/>
  <c r="DH66" i="1"/>
  <c r="DH82" i="1"/>
  <c r="DH98" i="1"/>
  <c r="DH114" i="1"/>
  <c r="DH130" i="1"/>
  <c r="DH146" i="1"/>
  <c r="DH162" i="1"/>
  <c r="DH178" i="1"/>
  <c r="DH194" i="1"/>
  <c r="DH210" i="1"/>
  <c r="DH226" i="1"/>
  <c r="DH242" i="1"/>
  <c r="DH258" i="1"/>
  <c r="DH274" i="1"/>
  <c r="DH290" i="1"/>
  <c r="DH306" i="1"/>
  <c r="DH322" i="1"/>
  <c r="DH333" i="1"/>
  <c r="DH344" i="1"/>
  <c r="DH354" i="1"/>
  <c r="DH365" i="1"/>
  <c r="DI14" i="1"/>
  <c r="DI24" i="1"/>
  <c r="DI35" i="1"/>
  <c r="DI47" i="1"/>
  <c r="DI57" i="1"/>
  <c r="DI68" i="1"/>
  <c r="DI79" i="1"/>
  <c r="DI89" i="1"/>
  <c r="DI100" i="1"/>
  <c r="DI111" i="1"/>
  <c r="DI121" i="1"/>
  <c r="DI132" i="1"/>
  <c r="DI143" i="1"/>
  <c r="DI153" i="1"/>
  <c r="DI164" i="1"/>
  <c r="DI175" i="1"/>
  <c r="DI185" i="1"/>
  <c r="DI196" i="1"/>
  <c r="DI207" i="1"/>
  <c r="DI217" i="1"/>
  <c r="DI228" i="1"/>
  <c r="DI239" i="1"/>
  <c r="DI249" i="1"/>
  <c r="DI260" i="1"/>
  <c r="DI271" i="1"/>
  <c r="DI281" i="1"/>
  <c r="DI292" i="1"/>
  <c r="DI303" i="1"/>
  <c r="DI313" i="1"/>
  <c r="DI324" i="1"/>
  <c r="DI335" i="1"/>
  <c r="DI345" i="1"/>
  <c r="DI356" i="1"/>
  <c r="DI367" i="1"/>
  <c r="DJ15" i="1"/>
  <c r="DJ26" i="1"/>
  <c r="DJ37" i="1"/>
  <c r="DJ48" i="1"/>
  <c r="DJ59" i="1"/>
  <c r="DJ70" i="1"/>
  <c r="DJ80" i="1"/>
  <c r="DJ91" i="1"/>
  <c r="DJ102" i="1"/>
  <c r="DJ112" i="1"/>
  <c r="DJ123" i="1"/>
  <c r="DJ132" i="1"/>
  <c r="DJ140" i="1"/>
  <c r="DJ148" i="1"/>
  <c r="DJ156" i="1"/>
  <c r="DJ164" i="1"/>
  <c r="DJ172" i="1"/>
  <c r="DJ180" i="1"/>
  <c r="DJ188" i="1"/>
  <c r="DJ196" i="1"/>
  <c r="DJ204" i="1"/>
  <c r="DB14" i="1"/>
  <c r="DB30" i="1"/>
  <c r="DB47" i="1"/>
  <c r="DB63" i="1"/>
  <c r="DB79" i="1"/>
  <c r="DB95" i="1"/>
  <c r="DB111" i="1"/>
  <c r="DB127" i="1"/>
  <c r="DB143" i="1"/>
  <c r="DB159" i="1"/>
  <c r="DB175" i="1"/>
  <c r="DB191" i="1"/>
  <c r="DB207" i="1"/>
  <c r="DB223" i="1"/>
  <c r="DB239" i="1"/>
  <c r="DB255" i="1"/>
  <c r="DB271" i="1"/>
  <c r="DB287" i="1"/>
  <c r="DB303" i="1"/>
  <c r="DB319" i="1"/>
  <c r="DB335" i="1"/>
  <c r="DB351" i="1"/>
  <c r="DB367" i="1"/>
  <c r="DC21" i="1"/>
  <c r="DC37" i="1"/>
  <c r="DC54" i="1"/>
  <c r="DC70" i="1"/>
  <c r="DC86" i="1"/>
  <c r="DC102" i="1"/>
  <c r="DC118" i="1"/>
  <c r="DC134" i="1"/>
  <c r="DC150" i="1"/>
  <c r="DC166" i="1"/>
  <c r="DC182" i="1"/>
  <c r="DC198" i="1"/>
  <c r="DC214" i="1"/>
  <c r="DC230" i="1"/>
  <c r="DC246" i="1"/>
  <c r="DC262" i="1"/>
  <c r="DC278" i="1"/>
  <c r="DC294" i="1"/>
  <c r="DC310" i="1"/>
  <c r="DC326" i="1"/>
  <c r="DC342" i="1"/>
  <c r="DC358" i="1"/>
  <c r="DD12" i="1"/>
  <c r="DD28" i="1"/>
  <c r="DD45" i="1"/>
  <c r="DD61" i="1"/>
  <c r="DD77" i="1"/>
  <c r="DD93" i="1"/>
  <c r="DD109" i="1"/>
  <c r="DD125" i="1"/>
  <c r="DD141" i="1"/>
  <c r="DD157" i="1"/>
  <c r="DD173" i="1"/>
  <c r="DD189" i="1"/>
  <c r="DD205" i="1"/>
  <c r="DD221" i="1"/>
  <c r="DD237" i="1"/>
  <c r="DD253" i="1"/>
  <c r="DD269" i="1"/>
  <c r="DD285" i="1"/>
  <c r="DD301" i="1"/>
  <c r="DD317" i="1"/>
  <c r="DD333" i="1"/>
  <c r="DD349" i="1"/>
  <c r="DD365" i="1"/>
  <c r="DE19" i="1"/>
  <c r="DE35" i="1"/>
  <c r="DE52" i="1"/>
  <c r="DE68" i="1"/>
  <c r="DE84" i="1"/>
  <c r="DE100" i="1"/>
  <c r="DE116" i="1"/>
  <c r="DE132" i="1"/>
  <c r="DE148" i="1"/>
  <c r="DE164" i="1"/>
  <c r="DE180" i="1"/>
  <c r="DE196" i="1"/>
  <c r="DE212" i="1"/>
  <c r="DE228" i="1"/>
  <c r="DE244" i="1"/>
  <c r="DE260" i="1"/>
  <c r="DE276" i="1"/>
  <c r="DE292" i="1"/>
  <c r="DE308" i="1"/>
  <c r="DE324" i="1"/>
  <c r="DE340" i="1"/>
  <c r="DE356" i="1"/>
  <c r="DF10" i="1"/>
  <c r="DF26" i="1"/>
  <c r="DF42" i="1"/>
  <c r="DF59" i="1"/>
  <c r="DF75" i="1"/>
  <c r="DF91" i="1"/>
  <c r="DF107" i="1"/>
  <c r="DF123" i="1"/>
  <c r="DF139" i="1"/>
  <c r="DF155" i="1"/>
  <c r="DF171" i="1"/>
  <c r="DF187" i="1"/>
  <c r="DF203" i="1"/>
  <c r="DF219" i="1"/>
  <c r="DF235" i="1"/>
  <c r="DF251" i="1"/>
  <c r="DF267" i="1"/>
  <c r="DF283" i="1"/>
  <c r="DF299" i="1"/>
  <c r="DF315" i="1"/>
  <c r="DF331" i="1"/>
  <c r="DF347" i="1"/>
  <c r="DF363" i="1"/>
  <c r="DG17" i="1"/>
  <c r="DG33" i="1"/>
  <c r="DG50" i="1"/>
  <c r="DG66" i="1"/>
  <c r="DG82" i="1"/>
  <c r="DG98" i="1"/>
  <c r="DG114" i="1"/>
  <c r="DG130" i="1"/>
  <c r="DG146" i="1"/>
  <c r="DG162" i="1"/>
  <c r="DG178" i="1"/>
  <c r="DG194" i="1"/>
  <c r="DG210" i="1"/>
  <c r="DG226" i="1"/>
  <c r="DG242" i="1"/>
  <c r="DG258" i="1"/>
  <c r="DG274" i="1"/>
  <c r="DG290" i="1"/>
  <c r="DG306" i="1"/>
  <c r="DG322" i="1"/>
  <c r="DG338" i="1"/>
  <c r="DG354" i="1"/>
  <c r="DH8" i="1"/>
  <c r="DH24" i="1"/>
  <c r="DH40" i="1"/>
  <c r="DH57" i="1"/>
  <c r="DH73" i="1"/>
  <c r="DH89" i="1"/>
  <c r="DH105" i="1"/>
  <c r="DH121" i="1"/>
  <c r="DH137" i="1"/>
  <c r="DH153" i="1"/>
  <c r="DH169" i="1"/>
  <c r="DH185" i="1"/>
  <c r="DH201" i="1"/>
  <c r="DH217" i="1"/>
  <c r="DH233" i="1"/>
  <c r="DH249" i="1"/>
  <c r="DH265" i="1"/>
  <c r="DH281" i="1"/>
  <c r="DH297" i="1"/>
  <c r="DH313" i="1"/>
  <c r="DH326" i="1"/>
  <c r="DH337" i="1"/>
  <c r="DH348" i="1"/>
  <c r="DH358" i="1"/>
  <c r="DI18" i="1"/>
  <c r="DI28" i="1"/>
  <c r="DI39" i="1"/>
  <c r="DI51" i="1"/>
  <c r="DI61" i="1"/>
  <c r="DI72" i="1"/>
  <c r="DI83" i="1"/>
  <c r="DI93" i="1"/>
  <c r="DI104" i="1"/>
  <c r="DI115" i="1"/>
  <c r="DI125" i="1"/>
  <c r="DI136" i="1"/>
  <c r="DI147" i="1"/>
  <c r="DI157" i="1"/>
  <c r="DI168" i="1"/>
  <c r="DI179" i="1"/>
  <c r="DI189" i="1"/>
  <c r="DI200" i="1"/>
  <c r="DI211" i="1"/>
  <c r="DI221" i="1"/>
  <c r="DI232" i="1"/>
  <c r="DI243" i="1"/>
  <c r="DI253" i="1"/>
  <c r="DI264" i="1"/>
  <c r="DI275" i="1"/>
  <c r="DI285" i="1"/>
  <c r="DI296" i="1"/>
  <c r="DI307" i="1"/>
  <c r="DI317" i="1"/>
  <c r="DI328" i="1"/>
  <c r="DI339" i="1"/>
  <c r="DI349" i="1"/>
  <c r="DI360" i="1"/>
  <c r="DJ9" i="1"/>
  <c r="DJ19" i="1"/>
  <c r="DJ30" i="1"/>
  <c r="DJ41" i="1"/>
  <c r="DJ52" i="1"/>
  <c r="DJ63" i="1"/>
  <c r="DJ74" i="1"/>
  <c r="DJ84" i="1"/>
  <c r="DJ95" i="1"/>
  <c r="DJ106" i="1"/>
  <c r="DJ116" i="1"/>
  <c r="DJ127" i="1"/>
  <c r="DJ135" i="1"/>
  <c r="DJ143" i="1"/>
  <c r="DJ151" i="1"/>
  <c r="DJ159" i="1"/>
  <c r="DJ167" i="1"/>
  <c r="DJ175" i="1"/>
  <c r="DJ183" i="1"/>
  <c r="DJ191" i="1"/>
  <c r="DJ199" i="1"/>
  <c r="DJ207" i="1"/>
  <c r="DJ215" i="1"/>
  <c r="DJ223" i="1"/>
  <c r="DJ231" i="1"/>
  <c r="DJ239" i="1"/>
  <c r="DJ247" i="1"/>
  <c r="DJ255" i="1"/>
  <c r="DJ263" i="1"/>
  <c r="DJ271" i="1"/>
  <c r="DJ279" i="1"/>
  <c r="DJ287" i="1"/>
  <c r="DJ295" i="1"/>
  <c r="DJ303" i="1"/>
  <c r="DJ311" i="1"/>
  <c r="DJ319" i="1"/>
  <c r="DJ327" i="1"/>
  <c r="DJ335" i="1"/>
  <c r="DJ343" i="1"/>
  <c r="DJ351" i="1"/>
  <c r="DJ359" i="1"/>
  <c r="DJ367" i="1"/>
  <c r="DK13" i="1"/>
  <c r="DK21" i="1"/>
  <c r="DK29" i="1"/>
  <c r="DK37" i="1"/>
  <c r="DK46" i="1"/>
  <c r="DK54" i="1"/>
  <c r="DK62" i="1"/>
  <c r="DK70" i="1"/>
  <c r="DK78" i="1"/>
  <c r="DK86" i="1"/>
  <c r="DK94" i="1"/>
  <c r="DK102" i="1"/>
  <c r="DK110" i="1"/>
  <c r="DK118" i="1"/>
  <c r="DK126" i="1"/>
  <c r="DK134" i="1"/>
  <c r="DK142" i="1"/>
  <c r="DK150" i="1"/>
  <c r="DK158" i="1"/>
  <c r="DK166" i="1"/>
  <c r="DK174" i="1"/>
  <c r="DK182" i="1"/>
  <c r="DK190" i="1"/>
  <c r="DK198" i="1"/>
  <c r="DK206" i="1"/>
  <c r="DK214" i="1"/>
  <c r="DK222" i="1"/>
  <c r="DK230" i="1"/>
  <c r="DK238" i="1"/>
  <c r="DK246" i="1"/>
  <c r="DK254" i="1"/>
  <c r="DK262" i="1"/>
  <c r="DK270" i="1"/>
  <c r="DK278" i="1"/>
  <c r="DK286" i="1"/>
  <c r="DK294" i="1"/>
  <c r="DK302" i="1"/>
  <c r="DK310" i="1"/>
  <c r="DK318" i="1"/>
  <c r="DK326" i="1"/>
  <c r="DK334" i="1"/>
  <c r="DK342" i="1"/>
  <c r="DK350" i="1"/>
  <c r="DK358" i="1"/>
  <c r="DK366" i="1"/>
  <c r="DL12" i="1"/>
  <c r="DL20" i="1"/>
  <c r="DL28" i="1"/>
  <c r="DL36" i="1"/>
  <c r="DL45" i="1"/>
  <c r="DL53" i="1"/>
  <c r="DL61" i="1"/>
  <c r="DL69" i="1"/>
  <c r="DL77" i="1"/>
  <c r="DL85" i="1"/>
  <c r="DL93" i="1"/>
  <c r="DL101" i="1"/>
  <c r="DL109" i="1"/>
  <c r="DL117" i="1"/>
  <c r="DL125" i="1"/>
  <c r="DL133" i="1"/>
  <c r="DL141" i="1"/>
  <c r="DL149" i="1"/>
  <c r="DL157" i="1"/>
  <c r="DL165" i="1"/>
  <c r="DL173" i="1"/>
  <c r="DL181" i="1"/>
  <c r="DL189" i="1"/>
  <c r="DL197" i="1"/>
  <c r="DL205" i="1"/>
  <c r="DL213" i="1"/>
  <c r="DL221" i="1"/>
  <c r="DL229" i="1"/>
  <c r="DL237" i="1"/>
  <c r="DL245" i="1"/>
  <c r="DL253" i="1"/>
  <c r="DL261" i="1"/>
  <c r="DL269" i="1"/>
  <c r="DL277" i="1"/>
  <c r="DL285" i="1"/>
  <c r="DL293" i="1"/>
  <c r="DL301" i="1"/>
  <c r="DL309" i="1"/>
  <c r="DL317" i="1"/>
  <c r="DL325" i="1"/>
  <c r="DL333" i="1"/>
  <c r="DL341" i="1"/>
  <c r="DL349" i="1"/>
  <c r="DL357" i="1"/>
  <c r="DL365" i="1"/>
  <c r="DM11" i="1"/>
  <c r="DM19" i="1"/>
  <c r="DM27" i="1"/>
  <c r="DM35" i="1"/>
  <c r="DM43" i="1"/>
  <c r="DM52" i="1"/>
  <c r="DM60" i="1"/>
  <c r="DM68" i="1"/>
  <c r="DM76" i="1"/>
  <c r="DM84" i="1"/>
  <c r="DM92" i="1"/>
  <c r="DM100" i="1"/>
  <c r="DM108" i="1"/>
  <c r="DM116" i="1"/>
  <c r="DM124" i="1"/>
  <c r="DM132" i="1"/>
  <c r="DM140" i="1"/>
  <c r="DM148" i="1"/>
  <c r="DM156" i="1"/>
  <c r="DM164" i="1"/>
  <c r="DM172" i="1"/>
  <c r="DM180" i="1"/>
  <c r="DM188" i="1"/>
  <c r="DM196" i="1"/>
  <c r="DM204" i="1"/>
  <c r="DM212" i="1"/>
  <c r="DM220" i="1"/>
  <c r="DM228" i="1"/>
  <c r="DM236" i="1"/>
  <c r="DM244" i="1"/>
  <c r="DM252" i="1"/>
  <c r="DM260" i="1"/>
  <c r="DM268" i="1"/>
  <c r="DM276" i="1"/>
  <c r="DM284" i="1"/>
  <c r="DM292" i="1"/>
  <c r="DM300" i="1"/>
  <c r="DM308" i="1"/>
  <c r="DM316" i="1"/>
  <c r="DM324" i="1"/>
  <c r="DM332" i="1"/>
  <c r="DM340" i="1"/>
  <c r="DM348" i="1"/>
  <c r="DM356" i="1"/>
  <c r="DM364" i="1"/>
  <c r="DN10" i="1"/>
  <c r="DN18" i="1"/>
  <c r="DN26" i="1"/>
  <c r="DN34" i="1"/>
  <c r="DN42" i="1"/>
  <c r="DN51" i="1"/>
  <c r="DN59" i="1"/>
  <c r="DN67" i="1"/>
  <c r="DN75" i="1"/>
  <c r="DN83" i="1"/>
  <c r="DN91" i="1"/>
  <c r="DN99" i="1"/>
  <c r="DN107" i="1"/>
  <c r="DN115" i="1"/>
  <c r="DN123" i="1"/>
  <c r="DN131" i="1"/>
  <c r="DN139" i="1"/>
  <c r="DN147" i="1"/>
  <c r="DN155" i="1"/>
  <c r="DN163" i="1"/>
  <c r="DN171" i="1"/>
  <c r="DN179" i="1"/>
  <c r="DN187" i="1"/>
  <c r="DN195" i="1"/>
  <c r="DN203" i="1"/>
  <c r="DN211" i="1"/>
  <c r="DN219" i="1"/>
  <c r="DN227" i="1"/>
  <c r="DN235" i="1"/>
  <c r="DN243" i="1"/>
  <c r="DN251" i="1"/>
  <c r="DN259" i="1"/>
  <c r="DN267" i="1"/>
  <c r="DN275" i="1"/>
  <c r="DN283" i="1"/>
  <c r="DN291" i="1"/>
  <c r="DN299" i="1"/>
  <c r="DN307" i="1"/>
  <c r="DN315" i="1"/>
  <c r="DN323" i="1"/>
  <c r="DN331" i="1"/>
  <c r="DN339" i="1"/>
  <c r="DN347" i="1"/>
  <c r="DN355" i="1"/>
  <c r="DN363" i="1"/>
  <c r="DO9" i="1"/>
  <c r="DO17" i="1"/>
  <c r="DO25" i="1"/>
  <c r="DO33" i="1"/>
  <c r="DO41" i="1"/>
  <c r="DO50" i="1"/>
  <c r="DO58" i="1"/>
  <c r="DO66" i="1"/>
  <c r="DO74" i="1"/>
  <c r="DO82" i="1"/>
  <c r="DO90" i="1"/>
  <c r="DO98" i="1"/>
  <c r="DO106" i="1"/>
  <c r="DO114" i="1"/>
  <c r="DO122" i="1"/>
  <c r="DO130" i="1"/>
  <c r="DO138" i="1"/>
  <c r="DO146" i="1"/>
  <c r="DO154" i="1"/>
  <c r="DO162" i="1"/>
  <c r="DO170" i="1"/>
  <c r="DO178" i="1"/>
  <c r="DO186" i="1"/>
  <c r="DO194" i="1"/>
  <c r="DO202" i="1"/>
  <c r="DO210" i="1"/>
  <c r="DO218" i="1"/>
  <c r="DO226" i="1"/>
  <c r="DO234" i="1"/>
  <c r="DO242" i="1"/>
  <c r="DO250" i="1"/>
  <c r="DO258" i="1"/>
  <c r="DO266" i="1"/>
  <c r="DO274" i="1"/>
  <c r="DO282" i="1"/>
  <c r="DO290" i="1"/>
  <c r="DO298" i="1"/>
  <c r="DO306" i="1"/>
  <c r="DO314" i="1"/>
  <c r="DO322" i="1"/>
  <c r="DO330" i="1"/>
  <c r="DO338" i="1"/>
  <c r="DO346" i="1"/>
  <c r="DO354" i="1"/>
  <c r="DO362" i="1"/>
  <c r="DP8" i="1"/>
  <c r="DP16" i="1"/>
  <c r="DP24" i="1"/>
  <c r="DP32" i="1"/>
  <c r="DP40" i="1"/>
  <c r="DP49" i="1"/>
  <c r="DP57" i="1"/>
  <c r="DP65" i="1"/>
  <c r="DP73" i="1"/>
  <c r="DP81" i="1"/>
  <c r="DP89" i="1"/>
  <c r="DP97" i="1"/>
  <c r="DP105" i="1"/>
  <c r="DP113" i="1"/>
  <c r="DP121" i="1"/>
  <c r="DP129" i="1"/>
  <c r="DP137" i="1"/>
  <c r="DP145" i="1"/>
  <c r="DP153" i="1"/>
  <c r="DP161" i="1"/>
  <c r="DP169" i="1"/>
  <c r="DP177" i="1"/>
  <c r="DP185" i="1"/>
  <c r="DP193" i="1"/>
  <c r="DP201" i="1"/>
  <c r="DP209" i="1"/>
  <c r="DP217" i="1"/>
  <c r="DP225" i="1"/>
  <c r="DP233" i="1"/>
  <c r="DP241" i="1"/>
  <c r="DP249" i="1"/>
  <c r="DP257" i="1"/>
  <c r="DP265" i="1"/>
  <c r="DP273" i="1"/>
  <c r="DP281" i="1"/>
  <c r="DP289" i="1"/>
  <c r="DP297" i="1"/>
  <c r="DP305" i="1"/>
  <c r="DP313" i="1"/>
  <c r="DP321" i="1"/>
  <c r="DP329" i="1"/>
  <c r="DP337" i="1"/>
  <c r="DP345" i="1"/>
  <c r="DP353" i="1"/>
  <c r="DP361" i="1"/>
  <c r="DQ15" i="1"/>
  <c r="DQ23" i="1"/>
  <c r="DQ31" i="1"/>
  <c r="DQ39" i="1"/>
  <c r="DQ48" i="1"/>
  <c r="DQ56" i="1"/>
  <c r="DQ64" i="1"/>
  <c r="DQ72" i="1"/>
  <c r="DQ80" i="1"/>
  <c r="DQ88" i="1"/>
  <c r="DQ96" i="1"/>
  <c r="DQ104" i="1"/>
  <c r="DQ112" i="1"/>
  <c r="DQ120" i="1"/>
  <c r="DQ128" i="1"/>
  <c r="DQ136" i="1"/>
  <c r="DQ144" i="1"/>
  <c r="DQ152" i="1"/>
  <c r="DQ160" i="1"/>
  <c r="DQ168" i="1"/>
  <c r="DQ176" i="1"/>
  <c r="DQ184" i="1"/>
  <c r="DQ192" i="1"/>
  <c r="DQ200" i="1"/>
  <c r="DQ208" i="1"/>
  <c r="DQ216" i="1"/>
  <c r="DQ224" i="1"/>
  <c r="DQ232" i="1"/>
  <c r="DQ240" i="1"/>
  <c r="DQ248" i="1"/>
  <c r="DQ256" i="1"/>
  <c r="DQ264" i="1"/>
  <c r="DQ272" i="1"/>
  <c r="DQ280" i="1"/>
  <c r="DQ288" i="1"/>
  <c r="DQ296" i="1"/>
  <c r="DQ304" i="1"/>
  <c r="DQ312" i="1"/>
  <c r="DQ320" i="1"/>
  <c r="DQ328" i="1"/>
  <c r="DQ336" i="1"/>
  <c r="DQ344" i="1"/>
  <c r="DQ352" i="1"/>
  <c r="DQ360" i="1"/>
  <c r="DQ368" i="1"/>
  <c r="DR14" i="1"/>
  <c r="DR22" i="1"/>
  <c r="DR30" i="1"/>
  <c r="DR38" i="1"/>
  <c r="DR47" i="1"/>
  <c r="DR55" i="1"/>
  <c r="DR63" i="1"/>
  <c r="DR71" i="1"/>
  <c r="DR79" i="1"/>
  <c r="DR87" i="1"/>
  <c r="DR95" i="1"/>
  <c r="DR103" i="1"/>
  <c r="DR111" i="1"/>
  <c r="DR119" i="1"/>
  <c r="DR127" i="1"/>
  <c r="DR135" i="1"/>
  <c r="DR143" i="1"/>
  <c r="DR151" i="1"/>
  <c r="DR159" i="1"/>
  <c r="DR167" i="1"/>
  <c r="DR175" i="1"/>
  <c r="DR183" i="1"/>
  <c r="DR191" i="1"/>
  <c r="DR199" i="1"/>
  <c r="DR207" i="1"/>
  <c r="DR215" i="1"/>
  <c r="DR223" i="1"/>
  <c r="DR231" i="1"/>
  <c r="DR239" i="1"/>
  <c r="DR247" i="1"/>
  <c r="DR255" i="1"/>
  <c r="DR263" i="1"/>
  <c r="DR271" i="1"/>
  <c r="DR279" i="1"/>
  <c r="DR287" i="1"/>
  <c r="DR295" i="1"/>
  <c r="DR303" i="1"/>
  <c r="DR311" i="1"/>
  <c r="DR319" i="1"/>
  <c r="DR327" i="1"/>
  <c r="DR335" i="1"/>
  <c r="DR343" i="1"/>
  <c r="DR351" i="1"/>
  <c r="DR359" i="1"/>
  <c r="DR367" i="1"/>
  <c r="DS13" i="1"/>
  <c r="DS21" i="1"/>
  <c r="DS29" i="1"/>
  <c r="DS37" i="1"/>
  <c r="DS46" i="1"/>
  <c r="DS54" i="1"/>
  <c r="DS62" i="1"/>
  <c r="DS70" i="1"/>
  <c r="DS78" i="1"/>
  <c r="DS86" i="1"/>
  <c r="DS94" i="1"/>
  <c r="DS102" i="1"/>
  <c r="DS110" i="1"/>
  <c r="DS118" i="1"/>
  <c r="DS126" i="1"/>
  <c r="DS134" i="1"/>
  <c r="DS142" i="1"/>
  <c r="DS150" i="1"/>
  <c r="DS158" i="1"/>
  <c r="DS166" i="1"/>
  <c r="DS174" i="1"/>
  <c r="DS182" i="1"/>
  <c r="DS190" i="1"/>
  <c r="DS198" i="1"/>
  <c r="DS206" i="1"/>
  <c r="DS214" i="1"/>
  <c r="DS222" i="1"/>
  <c r="DS230" i="1"/>
  <c r="DS238" i="1"/>
  <c r="DS246" i="1"/>
  <c r="DS254" i="1"/>
  <c r="DS262" i="1"/>
  <c r="DS270" i="1"/>
  <c r="DS278" i="1"/>
  <c r="DS286" i="1"/>
  <c r="DS294" i="1"/>
  <c r="DS302" i="1"/>
  <c r="DS310" i="1"/>
  <c r="DS318" i="1"/>
  <c r="DS326" i="1"/>
  <c r="DS334" i="1"/>
  <c r="DS342" i="1"/>
  <c r="DS350" i="1"/>
  <c r="DS358" i="1"/>
  <c r="DS366" i="1"/>
  <c r="DA12" i="1"/>
  <c r="DA20" i="1"/>
  <c r="DA28" i="1"/>
  <c r="DA36" i="1"/>
  <c r="DA45" i="1"/>
  <c r="DA53" i="1"/>
  <c r="DA61" i="1"/>
  <c r="DA69" i="1"/>
  <c r="DA77" i="1"/>
  <c r="DA85" i="1"/>
  <c r="DA93" i="1"/>
  <c r="DA101" i="1"/>
  <c r="DA109" i="1"/>
  <c r="DA117" i="1"/>
  <c r="DA125" i="1"/>
  <c r="DA133" i="1"/>
  <c r="DA141" i="1"/>
  <c r="DA149" i="1"/>
  <c r="DA157" i="1"/>
  <c r="DA165" i="1"/>
  <c r="DA173" i="1"/>
  <c r="DA181" i="1"/>
  <c r="DA189" i="1"/>
  <c r="DA197" i="1"/>
  <c r="DA205" i="1"/>
  <c r="DA213" i="1"/>
  <c r="DA221" i="1"/>
  <c r="DA229" i="1"/>
  <c r="DA237" i="1"/>
  <c r="DA245" i="1"/>
  <c r="DA253" i="1"/>
  <c r="DA261" i="1"/>
  <c r="DA269" i="1"/>
  <c r="DA277" i="1"/>
  <c r="DA285" i="1"/>
  <c r="DA293" i="1"/>
  <c r="DA301" i="1"/>
  <c r="DA309" i="1"/>
  <c r="DA317" i="1"/>
  <c r="DA325" i="1"/>
  <c r="DA333" i="1"/>
  <c r="DA341" i="1"/>
  <c r="DA349" i="1"/>
  <c r="DA357" i="1"/>
  <c r="DA365" i="1"/>
  <c r="DB22" i="1"/>
  <c r="DB55" i="1"/>
  <c r="DB87" i="1"/>
  <c r="DB119" i="1"/>
  <c r="DB151" i="1"/>
  <c r="DB183" i="1"/>
  <c r="DB215" i="1"/>
  <c r="DB247" i="1"/>
  <c r="DB279" i="1"/>
  <c r="DB311" i="1"/>
  <c r="DB343" i="1"/>
  <c r="DC13" i="1"/>
  <c r="DC46" i="1"/>
  <c r="DC78" i="1"/>
  <c r="DC110" i="1"/>
  <c r="DC142" i="1"/>
  <c r="DC174" i="1"/>
  <c r="DC206" i="1"/>
  <c r="DC238" i="1"/>
  <c r="DC270" i="1"/>
  <c r="DC302" i="1"/>
  <c r="DC334" i="1"/>
  <c r="DC366" i="1"/>
  <c r="DD36" i="1"/>
  <c r="DD69" i="1"/>
  <c r="DD101" i="1"/>
  <c r="DD133" i="1"/>
  <c r="DD165" i="1"/>
  <c r="DD197" i="1"/>
  <c r="DD229" i="1"/>
  <c r="DD261" i="1"/>
  <c r="DD293" i="1"/>
  <c r="DD325" i="1"/>
  <c r="DD357" i="1"/>
  <c r="DE27" i="1"/>
  <c r="DE60" i="1"/>
  <c r="DE92" i="1"/>
  <c r="DE124" i="1"/>
  <c r="DE156" i="1"/>
  <c r="DE188" i="1"/>
  <c r="DE220" i="1"/>
  <c r="DE252" i="1"/>
  <c r="DE284" i="1"/>
  <c r="DE316" i="1"/>
  <c r="DE348" i="1"/>
  <c r="DF18" i="1"/>
  <c r="DF51" i="1"/>
  <c r="DF83" i="1"/>
  <c r="DF115" i="1"/>
  <c r="DF147" i="1"/>
  <c r="DF179" i="1"/>
  <c r="DF211" i="1"/>
  <c r="DF243" i="1"/>
  <c r="DF275" i="1"/>
  <c r="DF307" i="1"/>
  <c r="DF339" i="1"/>
  <c r="DG9" i="1"/>
  <c r="DG41" i="1"/>
  <c r="DG74" i="1"/>
  <c r="DG106" i="1"/>
  <c r="DG138" i="1"/>
  <c r="DG170" i="1"/>
  <c r="DG202" i="1"/>
  <c r="DG234" i="1"/>
  <c r="DG266" i="1"/>
  <c r="DG298" i="1"/>
  <c r="DG330" i="1"/>
  <c r="DG362" i="1"/>
  <c r="DH32" i="1"/>
  <c r="DH65" i="1"/>
  <c r="DH97" i="1"/>
  <c r="DH129" i="1"/>
  <c r="DH161" i="1"/>
  <c r="DH193" i="1"/>
  <c r="DH225" i="1"/>
  <c r="DH257" i="1"/>
  <c r="DH289" i="1"/>
  <c r="DH321" i="1"/>
  <c r="DH342" i="1"/>
  <c r="DH364" i="1"/>
  <c r="DI23" i="1"/>
  <c r="DI45" i="1"/>
  <c r="DI67" i="1"/>
  <c r="DI88" i="1"/>
  <c r="DI109" i="1"/>
  <c r="DI131" i="1"/>
  <c r="DI152" i="1"/>
  <c r="DI173" i="1"/>
  <c r="DI195" i="1"/>
  <c r="DI216" i="1"/>
  <c r="DI237" i="1"/>
  <c r="DI259" i="1"/>
  <c r="DI280" i="1"/>
  <c r="DI301" i="1"/>
  <c r="DI323" i="1"/>
  <c r="DI344" i="1"/>
  <c r="DI365" i="1"/>
  <c r="DJ25" i="1"/>
  <c r="DJ47" i="1"/>
  <c r="DJ68" i="1"/>
  <c r="DJ90" i="1"/>
  <c r="DJ111" i="1"/>
  <c r="DJ131" i="1"/>
  <c r="DJ147" i="1"/>
  <c r="DJ163" i="1"/>
  <c r="DJ179" i="1"/>
  <c r="DJ195" i="1"/>
  <c r="DJ211" i="1"/>
  <c r="DJ220" i="1"/>
  <c r="DJ232" i="1"/>
  <c r="DJ243" i="1"/>
  <c r="DJ252" i="1"/>
  <c r="DJ264" i="1"/>
  <c r="DJ275" i="1"/>
  <c r="DJ284" i="1"/>
  <c r="DJ296" i="1"/>
  <c r="DJ307" i="1"/>
  <c r="DJ316" i="1"/>
  <c r="DJ328" i="1"/>
  <c r="DJ339" i="1"/>
  <c r="DJ348" i="1"/>
  <c r="DJ360" i="1"/>
  <c r="DK9" i="1"/>
  <c r="DK18" i="1"/>
  <c r="DK30" i="1"/>
  <c r="DK41" i="1"/>
  <c r="DK51" i="1"/>
  <c r="DK63" i="1"/>
  <c r="DK74" i="1"/>
  <c r="DK83" i="1"/>
  <c r="DK95" i="1"/>
  <c r="DK106" i="1"/>
  <c r="DK115" i="1"/>
  <c r="DK127" i="1"/>
  <c r="DK138" i="1"/>
  <c r="DK147" i="1"/>
  <c r="DK159" i="1"/>
  <c r="DK170" i="1"/>
  <c r="DK179" i="1"/>
  <c r="DK191" i="1"/>
  <c r="DK202" i="1"/>
  <c r="DK211" i="1"/>
  <c r="DK223" i="1"/>
  <c r="DK234" i="1"/>
  <c r="DK243" i="1"/>
  <c r="DK255" i="1"/>
  <c r="DK266" i="1"/>
  <c r="DK275" i="1"/>
  <c r="DK287" i="1"/>
  <c r="DK298" i="1"/>
  <c r="DK307" i="1"/>
  <c r="DK319" i="1"/>
  <c r="DK330" i="1"/>
  <c r="DK339" i="1"/>
  <c r="DK351" i="1"/>
  <c r="DK362" i="1"/>
  <c r="DL9" i="1"/>
  <c r="DL21" i="1"/>
  <c r="DL32" i="1"/>
  <c r="DL41" i="1"/>
  <c r="DL54" i="1"/>
  <c r="DL65" i="1"/>
  <c r="DL74" i="1"/>
  <c r="DL86" i="1"/>
  <c r="DL97" i="1"/>
  <c r="DL106" i="1"/>
  <c r="DL118" i="1"/>
  <c r="DL129" i="1"/>
  <c r="DL138" i="1"/>
  <c r="DL150" i="1"/>
  <c r="DL161" i="1"/>
  <c r="DL170" i="1"/>
  <c r="DL182" i="1"/>
  <c r="DL193" i="1"/>
  <c r="DL202" i="1"/>
  <c r="DL214" i="1"/>
  <c r="DL225" i="1"/>
  <c r="DL234" i="1"/>
  <c r="DL246" i="1"/>
  <c r="DL257" i="1"/>
  <c r="DL266" i="1"/>
  <c r="DL278" i="1"/>
  <c r="DL289" i="1"/>
  <c r="DL298" i="1"/>
  <c r="DL310" i="1"/>
  <c r="DL321" i="1"/>
  <c r="DL330" i="1"/>
  <c r="DL342" i="1"/>
  <c r="DL353" i="1"/>
  <c r="DL362" i="1"/>
  <c r="DM12" i="1"/>
  <c r="DM23" i="1"/>
  <c r="DM32" i="1"/>
  <c r="DM45" i="1"/>
  <c r="DM56" i="1"/>
  <c r="DM65" i="1"/>
  <c r="DM77" i="1"/>
  <c r="DM88" i="1"/>
  <c r="DM97" i="1"/>
  <c r="DM109" i="1"/>
  <c r="DM120" i="1"/>
  <c r="DM129" i="1"/>
  <c r="DM141" i="1"/>
  <c r="DM152" i="1"/>
  <c r="DM161" i="1"/>
  <c r="DM173" i="1"/>
  <c r="DM184" i="1"/>
  <c r="DM193" i="1"/>
  <c r="DM205" i="1"/>
  <c r="DM216" i="1"/>
  <c r="DM225" i="1"/>
  <c r="DM237" i="1"/>
  <c r="DM248" i="1"/>
  <c r="DM257" i="1"/>
  <c r="DM269" i="1"/>
  <c r="DM280" i="1"/>
  <c r="DM289" i="1"/>
  <c r="DM301" i="1"/>
  <c r="DM312" i="1"/>
  <c r="DM321" i="1"/>
  <c r="DM333" i="1"/>
  <c r="DM344" i="1"/>
  <c r="DM353" i="1"/>
  <c r="DM365" i="1"/>
  <c r="DN14" i="1"/>
  <c r="DN23" i="1"/>
  <c r="DN35" i="1"/>
  <c r="DN47" i="1"/>
  <c r="DN56" i="1"/>
  <c r="DN68" i="1"/>
  <c r="DN79" i="1"/>
  <c r="DN88" i="1"/>
  <c r="DN100" i="1"/>
  <c r="DN111" i="1"/>
  <c r="DN120" i="1"/>
  <c r="DN132" i="1"/>
  <c r="DN143" i="1"/>
  <c r="DN152" i="1"/>
  <c r="DN164" i="1"/>
  <c r="DN175" i="1"/>
  <c r="DN184" i="1"/>
  <c r="DN196" i="1"/>
  <c r="DN207" i="1"/>
  <c r="DN216" i="1"/>
  <c r="DN228" i="1"/>
  <c r="DN239" i="1"/>
  <c r="DN248" i="1"/>
  <c r="DN260" i="1"/>
  <c r="DN271" i="1"/>
  <c r="DN280" i="1"/>
  <c r="DN292" i="1"/>
  <c r="DN303" i="1"/>
  <c r="DN312" i="1"/>
  <c r="DN324" i="1"/>
  <c r="DN335" i="1"/>
  <c r="DN344" i="1"/>
  <c r="DN356" i="1"/>
  <c r="DN367" i="1"/>
  <c r="DO14" i="1"/>
  <c r="DO26" i="1"/>
  <c r="DO37" i="1"/>
  <c r="DO47" i="1"/>
  <c r="DO59" i="1"/>
  <c r="DO70" i="1"/>
  <c r="DO79" i="1"/>
  <c r="DO91" i="1"/>
  <c r="DO102" i="1"/>
  <c r="DO111" i="1"/>
  <c r="DO123" i="1"/>
  <c r="DO134" i="1"/>
  <c r="DO143" i="1"/>
  <c r="DO155" i="1"/>
  <c r="DO166" i="1"/>
  <c r="DO175" i="1"/>
  <c r="DO187" i="1"/>
  <c r="DO198" i="1"/>
  <c r="DO207" i="1"/>
  <c r="DO219" i="1"/>
  <c r="DO230" i="1"/>
  <c r="DO239" i="1"/>
  <c r="DO251" i="1"/>
  <c r="DO262" i="1"/>
  <c r="DO271" i="1"/>
  <c r="DO283" i="1"/>
  <c r="DO294" i="1"/>
  <c r="DO303" i="1"/>
  <c r="DO315" i="1"/>
  <c r="DO326" i="1"/>
  <c r="DO335" i="1"/>
  <c r="DO347" i="1"/>
  <c r="DO358" i="1"/>
  <c r="DO367" i="1"/>
  <c r="DP17" i="1"/>
  <c r="DP28" i="1"/>
  <c r="DP37" i="1"/>
  <c r="DP50" i="1"/>
  <c r="DP61" i="1"/>
  <c r="DP70" i="1"/>
  <c r="DP82" i="1"/>
  <c r="DP93" i="1"/>
  <c r="DP102" i="1"/>
  <c r="DP114" i="1"/>
  <c r="DP125" i="1"/>
  <c r="DP134" i="1"/>
  <c r="DP146" i="1"/>
  <c r="DP157" i="1"/>
  <c r="DP166" i="1"/>
  <c r="DP178" i="1"/>
  <c r="DP189" i="1"/>
  <c r="DP198" i="1"/>
  <c r="DP210" i="1"/>
  <c r="DP221" i="1"/>
  <c r="DP230" i="1"/>
  <c r="DP242" i="1"/>
  <c r="DP253" i="1"/>
  <c r="DB31" i="1"/>
  <c r="DB71" i="1"/>
  <c r="DB112" i="1"/>
  <c r="DB160" i="1"/>
  <c r="DB199" i="1"/>
  <c r="DB240" i="1"/>
  <c r="DB288" i="1"/>
  <c r="DB327" i="1"/>
  <c r="DB368" i="1"/>
  <c r="DC55" i="1"/>
  <c r="DC94" i="1"/>
  <c r="DC135" i="1"/>
  <c r="DC183" i="1"/>
  <c r="DC222" i="1"/>
  <c r="DC263" i="1"/>
  <c r="DC311" i="1"/>
  <c r="DC350" i="1"/>
  <c r="DD29" i="1"/>
  <c r="DD78" i="1"/>
  <c r="DD117" i="1"/>
  <c r="DD158" i="1"/>
  <c r="DD206" i="1"/>
  <c r="DD245" i="1"/>
  <c r="DD286" i="1"/>
  <c r="DD334" i="1"/>
  <c r="DE11" i="1"/>
  <c r="DE53" i="1"/>
  <c r="DE101" i="1"/>
  <c r="DE140" i="1"/>
  <c r="DE181" i="1"/>
  <c r="DE229" i="1"/>
  <c r="DE268" i="1"/>
  <c r="DE309" i="1"/>
  <c r="DE357" i="1"/>
  <c r="DF34" i="1"/>
  <c r="DF76" i="1"/>
  <c r="DF124" i="1"/>
  <c r="DF163" i="1"/>
  <c r="DF204" i="1"/>
  <c r="DF252" i="1"/>
  <c r="DF291" i="1"/>
  <c r="DF332" i="1"/>
  <c r="DG18" i="1"/>
  <c r="DG58" i="1"/>
  <c r="DG99" i="1"/>
  <c r="DG147" i="1"/>
  <c r="DG186" i="1"/>
  <c r="DG227" i="1"/>
  <c r="DG275" i="1"/>
  <c r="DG314" i="1"/>
  <c r="DG355" i="1"/>
  <c r="DH41" i="1"/>
  <c r="DH81" i="1"/>
  <c r="DH122" i="1"/>
  <c r="DH170" i="1"/>
  <c r="DH209" i="1"/>
  <c r="DH250" i="1"/>
  <c r="DH298" i="1"/>
  <c r="DH332" i="1"/>
  <c r="DH360" i="1"/>
  <c r="DI30" i="1"/>
  <c r="DI56" i="1"/>
  <c r="DI84" i="1"/>
  <c r="DI116" i="1"/>
  <c r="DI141" i="1"/>
  <c r="DI169" i="1"/>
  <c r="DI201" i="1"/>
  <c r="DI227" i="1"/>
  <c r="DI255" i="1"/>
  <c r="DI287" i="1"/>
  <c r="DI312" i="1"/>
  <c r="DI340" i="1"/>
  <c r="DJ10" i="1"/>
  <c r="DJ35" i="1"/>
  <c r="DJ64" i="1"/>
  <c r="DJ96" i="1"/>
  <c r="DJ122" i="1"/>
  <c r="DJ144" i="1"/>
  <c r="DJ168" i="1"/>
  <c r="DJ187" i="1"/>
  <c r="DJ208" i="1"/>
  <c r="DJ224" i="1"/>
  <c r="DJ236" i="1"/>
  <c r="DJ251" i="1"/>
  <c r="DJ267" i="1"/>
  <c r="DJ280" i="1"/>
  <c r="DJ292" i="1"/>
  <c r="DJ308" i="1"/>
  <c r="DJ323" i="1"/>
  <c r="DJ336" i="1"/>
  <c r="DJ352" i="1"/>
  <c r="DJ364" i="1"/>
  <c r="DK17" i="1"/>
  <c r="DK33" i="1"/>
  <c r="DK47" i="1"/>
  <c r="DK59" i="1"/>
  <c r="DK75" i="1"/>
  <c r="DK90" i="1"/>
  <c r="DK103" i="1"/>
  <c r="DK119" i="1"/>
  <c r="DK131" i="1"/>
  <c r="DK146" i="1"/>
  <c r="DK162" i="1"/>
  <c r="DK175" i="1"/>
  <c r="DK187" i="1"/>
  <c r="DK203" i="1"/>
  <c r="DK218" i="1"/>
  <c r="DK231" i="1"/>
  <c r="DK247" i="1"/>
  <c r="DK259" i="1"/>
  <c r="DK274" i="1"/>
  <c r="DK290" i="1"/>
  <c r="DK303" i="1"/>
  <c r="DK315" i="1"/>
  <c r="DK331" i="1"/>
  <c r="DK346" i="1"/>
  <c r="DK359" i="1"/>
  <c r="DL13" i="1"/>
  <c r="DL25" i="1"/>
  <c r="DL40" i="1"/>
  <c r="DL57" i="1"/>
  <c r="DL70" i="1"/>
  <c r="DL82" i="1"/>
  <c r="DL98" i="1"/>
  <c r="DL113" i="1"/>
  <c r="DL126" i="1"/>
  <c r="DL142" i="1"/>
  <c r="DL154" i="1"/>
  <c r="DL169" i="1"/>
  <c r="DL185" i="1"/>
  <c r="DL198" i="1"/>
  <c r="DL210" i="1"/>
  <c r="DL226" i="1"/>
  <c r="DL241" i="1"/>
  <c r="DL254" i="1"/>
  <c r="DL270" i="1"/>
  <c r="DL282" i="1"/>
  <c r="DL297" i="1"/>
  <c r="DL313" i="1"/>
  <c r="DL326" i="1"/>
  <c r="DL338" i="1"/>
  <c r="DL354" i="1"/>
  <c r="DM20" i="1"/>
  <c r="DM36" i="1"/>
  <c r="DM49" i="1"/>
  <c r="DM64" i="1"/>
  <c r="DM80" i="1"/>
  <c r="DM93" i="1"/>
  <c r="DM105" i="1"/>
  <c r="DM121" i="1"/>
  <c r="DM136" i="1"/>
  <c r="DM149" i="1"/>
  <c r="DM165" i="1"/>
  <c r="DM177" i="1"/>
  <c r="DM192" i="1"/>
  <c r="DM208" i="1"/>
  <c r="DM221" i="1"/>
  <c r="DM233" i="1"/>
  <c r="DM249" i="1"/>
  <c r="DM264" i="1"/>
  <c r="DM277" i="1"/>
  <c r="DM293" i="1"/>
  <c r="DM305" i="1"/>
  <c r="DM320" i="1"/>
  <c r="DM336" i="1"/>
  <c r="DM349" i="1"/>
  <c r="DM361" i="1"/>
  <c r="DN15" i="1"/>
  <c r="DN30" i="1"/>
  <c r="DN43" i="1"/>
  <c r="DN60" i="1"/>
  <c r="DN72" i="1"/>
  <c r="DN87" i="1"/>
  <c r="DN103" i="1"/>
  <c r="DN116" i="1"/>
  <c r="DN128" i="1"/>
  <c r="DN144" i="1"/>
  <c r="DN159" i="1"/>
  <c r="DN172" i="1"/>
  <c r="DN188" i="1"/>
  <c r="DN200" i="1"/>
  <c r="DN215" i="1"/>
  <c r="DN231" i="1"/>
  <c r="DN244" i="1"/>
  <c r="DN256" i="1"/>
  <c r="DN272" i="1"/>
  <c r="DN287" i="1"/>
  <c r="DN300" i="1"/>
  <c r="DN316" i="1"/>
  <c r="DN328" i="1"/>
  <c r="DN343" i="1"/>
  <c r="DN359" i="1"/>
  <c r="DO10" i="1"/>
  <c r="DO22" i="1"/>
  <c r="DO38" i="1"/>
  <c r="DO54" i="1"/>
  <c r="DO67" i="1"/>
  <c r="DO83" i="1"/>
  <c r="DO95" i="1"/>
  <c r="DO110" i="1"/>
  <c r="DO126" i="1"/>
  <c r="DO139" i="1"/>
  <c r="DO151" i="1"/>
  <c r="DO167" i="1"/>
  <c r="DO182" i="1"/>
  <c r="DO195" i="1"/>
  <c r="DO211" i="1"/>
  <c r="DO223" i="1"/>
  <c r="DO238" i="1"/>
  <c r="DO254" i="1"/>
  <c r="DO267" i="1"/>
  <c r="DO279" i="1"/>
  <c r="DO295" i="1"/>
  <c r="DO310" i="1"/>
  <c r="DO323" i="1"/>
  <c r="DO339" i="1"/>
  <c r="DO351" i="1"/>
  <c r="DO366" i="1"/>
  <c r="DP20" i="1"/>
  <c r="DP33" i="1"/>
  <c r="DP46" i="1"/>
  <c r="DP62" i="1"/>
  <c r="DP77" i="1"/>
  <c r="DP90" i="1"/>
  <c r="DP106" i="1"/>
  <c r="DP118" i="1"/>
  <c r="DP133" i="1"/>
  <c r="DP149" i="1"/>
  <c r="DP162" i="1"/>
  <c r="DP174" i="1"/>
  <c r="DP190" i="1"/>
  <c r="DP205" i="1"/>
  <c r="DP218" i="1"/>
  <c r="DP234" i="1"/>
  <c r="DP246" i="1"/>
  <c r="DP261" i="1"/>
  <c r="DP270" i="1"/>
  <c r="DP282" i="1"/>
  <c r="DP293" i="1"/>
  <c r="DP302" i="1"/>
  <c r="DP314" i="1"/>
  <c r="DP325" i="1"/>
  <c r="DP334" i="1"/>
  <c r="DP346" i="1"/>
  <c r="DP357" i="1"/>
  <c r="DP366" i="1"/>
  <c r="DQ16" i="1"/>
  <c r="DQ27" i="1"/>
  <c r="DQ36" i="1"/>
  <c r="DQ49" i="1"/>
  <c r="DQ60" i="1"/>
  <c r="DQ69" i="1"/>
  <c r="DQ81" i="1"/>
  <c r="DQ92" i="1"/>
  <c r="DQ101" i="1"/>
  <c r="DQ113" i="1"/>
  <c r="DQ124" i="1"/>
  <c r="DQ133" i="1"/>
  <c r="DQ145" i="1"/>
  <c r="DQ156" i="1"/>
  <c r="DQ165" i="1"/>
  <c r="DQ177" i="1"/>
  <c r="DQ188" i="1"/>
  <c r="DQ197" i="1"/>
  <c r="DQ209" i="1"/>
  <c r="DQ220" i="1"/>
  <c r="DQ229" i="1"/>
  <c r="DQ241" i="1"/>
  <c r="DQ252" i="1"/>
  <c r="DQ261" i="1"/>
  <c r="DQ273" i="1"/>
  <c r="DQ284" i="1"/>
  <c r="DQ293" i="1"/>
  <c r="DQ305" i="1"/>
  <c r="DQ316" i="1"/>
  <c r="DQ325" i="1"/>
  <c r="DQ337" i="1"/>
  <c r="DQ348" i="1"/>
  <c r="DQ357" i="1"/>
  <c r="DR18" i="1"/>
  <c r="DR27" i="1"/>
  <c r="DR39" i="1"/>
  <c r="DR51" i="1"/>
  <c r="DR60" i="1"/>
  <c r="DR72" i="1"/>
  <c r="DR83" i="1"/>
  <c r="DR92" i="1"/>
  <c r="DR104" i="1"/>
  <c r="DR115" i="1"/>
  <c r="DR124" i="1"/>
  <c r="DR136" i="1"/>
  <c r="DR147" i="1"/>
  <c r="DR156" i="1"/>
  <c r="DR168" i="1"/>
  <c r="DR179" i="1"/>
  <c r="DR188" i="1"/>
  <c r="DR200" i="1"/>
  <c r="DR211" i="1"/>
  <c r="DR220" i="1"/>
  <c r="DR232" i="1"/>
  <c r="DR243" i="1"/>
  <c r="DR252" i="1"/>
  <c r="DR264" i="1"/>
  <c r="DR275" i="1"/>
  <c r="DR284" i="1"/>
  <c r="DR296" i="1"/>
  <c r="DR307" i="1"/>
  <c r="DR316" i="1"/>
  <c r="DR328" i="1"/>
  <c r="DR339" i="1"/>
  <c r="DR348" i="1"/>
  <c r="DR360" i="1"/>
  <c r="DS9" i="1"/>
  <c r="DS18" i="1"/>
  <c r="DS30" i="1"/>
  <c r="DS41" i="1"/>
  <c r="DS51" i="1"/>
  <c r="DS63" i="1"/>
  <c r="DS74" i="1"/>
  <c r="DS83" i="1"/>
  <c r="DS95" i="1"/>
  <c r="DS106" i="1"/>
  <c r="DS115" i="1"/>
  <c r="DS127" i="1"/>
  <c r="DS138" i="1"/>
  <c r="DS147" i="1"/>
  <c r="DS159" i="1"/>
  <c r="DS170" i="1"/>
  <c r="DS179" i="1"/>
  <c r="DS191" i="1"/>
  <c r="DS202" i="1"/>
  <c r="DS211" i="1"/>
  <c r="DS223" i="1"/>
  <c r="DS234" i="1"/>
  <c r="DS243" i="1"/>
  <c r="DS255" i="1"/>
  <c r="DS266" i="1"/>
  <c r="DS275" i="1"/>
  <c r="DS287" i="1"/>
  <c r="DS298" i="1"/>
  <c r="DS307" i="1"/>
  <c r="DS319" i="1"/>
  <c r="DS330" i="1"/>
  <c r="DS339" i="1"/>
  <c r="DS351" i="1"/>
  <c r="DS362" i="1"/>
  <c r="DA9" i="1"/>
  <c r="DA21" i="1"/>
  <c r="DA32" i="1"/>
  <c r="DA41" i="1"/>
  <c r="DA54" i="1"/>
  <c r="DA65" i="1"/>
  <c r="DA74" i="1"/>
  <c r="DA86" i="1"/>
  <c r="DA97" i="1"/>
  <c r="DA106" i="1"/>
  <c r="DA118" i="1"/>
  <c r="DA129" i="1"/>
  <c r="DA138" i="1"/>
  <c r="DA150" i="1"/>
  <c r="DA161" i="1"/>
  <c r="DA170" i="1"/>
  <c r="DA182" i="1"/>
  <c r="DA193" i="1"/>
  <c r="DA202" i="1"/>
  <c r="DA214" i="1"/>
  <c r="DA225" i="1"/>
  <c r="DA234" i="1"/>
  <c r="DA246" i="1"/>
  <c r="DA257" i="1"/>
  <c r="DA266" i="1"/>
  <c r="DA278" i="1"/>
  <c r="DA289" i="1"/>
  <c r="DA298" i="1"/>
  <c r="DA310" i="1"/>
  <c r="DA321" i="1"/>
  <c r="DA330" i="1"/>
  <c r="DA342" i="1"/>
  <c r="DA353" i="1"/>
  <c r="DA362" i="1"/>
  <c r="DB38" i="1"/>
  <c r="DB80" i="1"/>
  <c r="DB128" i="1"/>
  <c r="DB167" i="1"/>
  <c r="DB208" i="1"/>
  <c r="DB256" i="1"/>
  <c r="DB295" i="1"/>
  <c r="DB336" i="1"/>
  <c r="DC22" i="1"/>
  <c r="DC62" i="1"/>
  <c r="DC103" i="1"/>
  <c r="DC151" i="1"/>
  <c r="DC190" i="1"/>
  <c r="DC231" i="1"/>
  <c r="DC279" i="1"/>
  <c r="DC318" i="1"/>
  <c r="DC359" i="1"/>
  <c r="DD46" i="1"/>
  <c r="DD85" i="1"/>
  <c r="DD126" i="1"/>
  <c r="DD174" i="1"/>
  <c r="DD213" i="1"/>
  <c r="DD254" i="1"/>
  <c r="DD302" i="1"/>
  <c r="DD341" i="1"/>
  <c r="DE20" i="1"/>
  <c r="DE69" i="1"/>
  <c r="DE108" i="1"/>
  <c r="DE149" i="1"/>
  <c r="DE197" i="1"/>
  <c r="DE236" i="1"/>
  <c r="DE277" i="1"/>
  <c r="DE325" i="1"/>
  <c r="DE364" i="1"/>
  <c r="DF43" i="1"/>
  <c r="DF92" i="1"/>
  <c r="DF131" i="1"/>
  <c r="DF172" i="1"/>
  <c r="DF220" i="1"/>
  <c r="DF259" i="1"/>
  <c r="DF300" i="1"/>
  <c r="DF348" i="1"/>
  <c r="DG25" i="1"/>
  <c r="DG67" i="1"/>
  <c r="DG115" i="1"/>
  <c r="DG154" i="1"/>
  <c r="DG195" i="1"/>
  <c r="DG243" i="1"/>
  <c r="DG282" i="1"/>
  <c r="DG323" i="1"/>
  <c r="DH9" i="1"/>
  <c r="DH49" i="1"/>
  <c r="DH90" i="1"/>
  <c r="DH138" i="1"/>
  <c r="DH177" i="1"/>
  <c r="DH218" i="1"/>
  <c r="DH266" i="1"/>
  <c r="DH305" i="1"/>
  <c r="DH338" i="1"/>
  <c r="DI8" i="1"/>
  <c r="DI34" i="1"/>
  <c r="DI63" i="1"/>
  <c r="DI95" i="1"/>
  <c r="DI120" i="1"/>
  <c r="DI148" i="1"/>
  <c r="DI180" i="1"/>
  <c r="DI205" i="1"/>
  <c r="DI233" i="1"/>
  <c r="DI265" i="1"/>
  <c r="DI291" i="1"/>
  <c r="DI319" i="1"/>
  <c r="DI351" i="1"/>
  <c r="DJ14" i="1"/>
  <c r="DJ42" i="1"/>
  <c r="DJ75" i="1"/>
  <c r="DJ100" i="1"/>
  <c r="DJ128" i="1"/>
  <c r="DJ152" i="1"/>
  <c r="DJ171" i="1"/>
  <c r="DJ192" i="1"/>
  <c r="DJ212" i="1"/>
  <c r="DJ227" i="1"/>
  <c r="DJ240" i="1"/>
  <c r="DJ256" i="1"/>
  <c r="DJ268" i="1"/>
  <c r="DJ283" i="1"/>
  <c r="DJ299" i="1"/>
  <c r="DJ312" i="1"/>
  <c r="DJ324" i="1"/>
  <c r="DJ340" i="1"/>
  <c r="DJ355" i="1"/>
  <c r="DJ368" i="1"/>
  <c r="DK22" i="1"/>
  <c r="DK34" i="1"/>
  <c r="DK50" i="1"/>
  <c r="DK66" i="1"/>
  <c r="DK79" i="1"/>
  <c r="DK91" i="1"/>
  <c r="DK107" i="1"/>
  <c r="DK122" i="1"/>
  <c r="DK135" i="1"/>
  <c r="DK151" i="1"/>
  <c r="DK163" i="1"/>
  <c r="DK178" i="1"/>
  <c r="DK194" i="1"/>
  <c r="DK207" i="1"/>
  <c r="DK219" i="1"/>
  <c r="DK235" i="1"/>
  <c r="DK250" i="1"/>
  <c r="DK263" i="1"/>
  <c r="DK279" i="1"/>
  <c r="DK291" i="1"/>
  <c r="DK306" i="1"/>
  <c r="DK322" i="1"/>
  <c r="DK335" i="1"/>
  <c r="DK347" i="1"/>
  <c r="DK363" i="1"/>
  <c r="DL16" i="1"/>
  <c r="DL29" i="1"/>
  <c r="DL46" i="1"/>
  <c r="DL58" i="1"/>
  <c r="DL73" i="1"/>
  <c r="DL89" i="1"/>
  <c r="DL102" i="1"/>
  <c r="DL114" i="1"/>
  <c r="DL130" i="1"/>
  <c r="DL145" i="1"/>
  <c r="DL158" i="1"/>
  <c r="DL174" i="1"/>
  <c r="DL186" i="1"/>
  <c r="DL201" i="1"/>
  <c r="DL217" i="1"/>
  <c r="DL230" i="1"/>
  <c r="DL242" i="1"/>
  <c r="DL258" i="1"/>
  <c r="DL273" i="1"/>
  <c r="DL286" i="1"/>
  <c r="DL302" i="1"/>
  <c r="DL314" i="1"/>
  <c r="DL329" i="1"/>
  <c r="DL345" i="1"/>
  <c r="DL358" i="1"/>
  <c r="DM8" i="1"/>
  <c r="DM24" i="1"/>
  <c r="DM39" i="1"/>
  <c r="DM53" i="1"/>
  <c r="DM69" i="1"/>
  <c r="DM81" i="1"/>
  <c r="DM96" i="1"/>
  <c r="DM112" i="1"/>
  <c r="DM125" i="1"/>
  <c r="DM137" i="1"/>
  <c r="DM153" i="1"/>
  <c r="DM168" i="1"/>
  <c r="DM181" i="1"/>
  <c r="DM197" i="1"/>
  <c r="DM209" i="1"/>
  <c r="DM224" i="1"/>
  <c r="DM240" i="1"/>
  <c r="DM253" i="1"/>
  <c r="DM265" i="1"/>
  <c r="DM281" i="1"/>
  <c r="DM296" i="1"/>
  <c r="DM309" i="1"/>
  <c r="DM325" i="1"/>
  <c r="DM337" i="1"/>
  <c r="DM352" i="1"/>
  <c r="DM368" i="1"/>
  <c r="DN19" i="1"/>
  <c r="DN31" i="1"/>
  <c r="DN48" i="1"/>
  <c r="DN63" i="1"/>
  <c r="DN76" i="1"/>
  <c r="DN92" i="1"/>
  <c r="DN104" i="1"/>
  <c r="DN119" i="1"/>
  <c r="DN135" i="1"/>
  <c r="DN148" i="1"/>
  <c r="DN160" i="1"/>
  <c r="DN176" i="1"/>
  <c r="DN191" i="1"/>
  <c r="DN204" i="1"/>
  <c r="DN220" i="1"/>
  <c r="DN232" i="1"/>
  <c r="DN247" i="1"/>
  <c r="DN263" i="1"/>
  <c r="DN276" i="1"/>
  <c r="DN288" i="1"/>
  <c r="DN304" i="1"/>
  <c r="DN319" i="1"/>
  <c r="DN332" i="1"/>
  <c r="DN348" i="1"/>
  <c r="DN360" i="1"/>
  <c r="DO13" i="1"/>
  <c r="DO29" i="1"/>
  <c r="DO42" i="1"/>
  <c r="DO55" i="1"/>
  <c r="DO71" i="1"/>
  <c r="DO86" i="1"/>
  <c r="DO99" i="1"/>
  <c r="DO115" i="1"/>
  <c r="DO127" i="1"/>
  <c r="DO142" i="1"/>
  <c r="DO158" i="1"/>
  <c r="DO171" i="1"/>
  <c r="DO183" i="1"/>
  <c r="DO199" i="1"/>
  <c r="DO214" i="1"/>
  <c r="DO227" i="1"/>
  <c r="DO243" i="1"/>
  <c r="DO255" i="1"/>
  <c r="DO270" i="1"/>
  <c r="DO286" i="1"/>
  <c r="DO299" i="1"/>
  <c r="DO311" i="1"/>
  <c r="DO327" i="1"/>
  <c r="DO342" i="1"/>
  <c r="DO355" i="1"/>
  <c r="DP9" i="1"/>
  <c r="DP21" i="1"/>
  <c r="DP36" i="1"/>
  <c r="DP53" i="1"/>
  <c r="DP66" i="1"/>
  <c r="DP78" i="1"/>
  <c r="DP94" i="1"/>
  <c r="DP109" i="1"/>
  <c r="DP122" i="1"/>
  <c r="DP138" i="1"/>
  <c r="DP150" i="1"/>
  <c r="DP165" i="1"/>
  <c r="DP181" i="1"/>
  <c r="DP194" i="1"/>
  <c r="DP206" i="1"/>
  <c r="DP222" i="1"/>
  <c r="DP237" i="1"/>
  <c r="DP250" i="1"/>
  <c r="DP262" i="1"/>
  <c r="DP274" i="1"/>
  <c r="DP285" i="1"/>
  <c r="DP294" i="1"/>
  <c r="DP306" i="1"/>
  <c r="DP317" i="1"/>
  <c r="DP326" i="1"/>
  <c r="DP338" i="1"/>
  <c r="DP349" i="1"/>
  <c r="DP358" i="1"/>
  <c r="DQ8" i="1"/>
  <c r="DQ19" i="1"/>
  <c r="DQ28" i="1"/>
  <c r="DQ40" i="1"/>
  <c r="DQ52" i="1"/>
  <c r="DQ61" i="1"/>
  <c r="DQ73" i="1"/>
  <c r="DQ84" i="1"/>
  <c r="DQ93" i="1"/>
  <c r="DQ105" i="1"/>
  <c r="DQ116" i="1"/>
  <c r="DQ125" i="1"/>
  <c r="DQ137" i="1"/>
  <c r="DQ148" i="1"/>
  <c r="DQ157" i="1"/>
  <c r="DQ169" i="1"/>
  <c r="DQ180" i="1"/>
  <c r="DQ189" i="1"/>
  <c r="DQ201" i="1"/>
  <c r="DQ212" i="1"/>
  <c r="DQ221" i="1"/>
  <c r="DQ233" i="1"/>
  <c r="DQ244" i="1"/>
  <c r="DQ253" i="1"/>
  <c r="DQ265" i="1"/>
  <c r="DQ276" i="1"/>
  <c r="DQ285" i="1"/>
  <c r="DQ297" i="1"/>
  <c r="DQ308" i="1"/>
  <c r="DQ317" i="1"/>
  <c r="DQ329" i="1"/>
  <c r="DQ340" i="1"/>
  <c r="DQ349" i="1"/>
  <c r="DQ361" i="1"/>
  <c r="DR10" i="1"/>
  <c r="DR19" i="1"/>
  <c r="DR31" i="1"/>
  <c r="DR42" i="1"/>
  <c r="DR52" i="1"/>
  <c r="DR64" i="1"/>
  <c r="DR75" i="1"/>
  <c r="DR84" i="1"/>
  <c r="DR96" i="1"/>
  <c r="DR107" i="1"/>
  <c r="DR116" i="1"/>
  <c r="DR128" i="1"/>
  <c r="DR139" i="1"/>
  <c r="DR148" i="1"/>
  <c r="DR160" i="1"/>
  <c r="DR171" i="1"/>
  <c r="DR180" i="1"/>
  <c r="DR192" i="1"/>
  <c r="DR203" i="1"/>
  <c r="DR212" i="1"/>
  <c r="DR224" i="1"/>
  <c r="DR235" i="1"/>
  <c r="DR244" i="1"/>
  <c r="DR256" i="1"/>
  <c r="DR267" i="1"/>
  <c r="DR276" i="1"/>
  <c r="DR288" i="1"/>
  <c r="DR299" i="1"/>
  <c r="DR308" i="1"/>
  <c r="DR320" i="1"/>
  <c r="DR331" i="1"/>
  <c r="DR340" i="1"/>
  <c r="DR352" i="1"/>
  <c r="DR363" i="1"/>
  <c r="DS10" i="1"/>
  <c r="DS22" i="1"/>
  <c r="DS33" i="1"/>
  <c r="DS42" i="1"/>
  <c r="DS55" i="1"/>
  <c r="DS66" i="1"/>
  <c r="DS75" i="1"/>
  <c r="DS87" i="1"/>
  <c r="DS98" i="1"/>
  <c r="DS107" i="1"/>
  <c r="DS119" i="1"/>
  <c r="DS130" i="1"/>
  <c r="DS139" i="1"/>
  <c r="DS151" i="1"/>
  <c r="DS162" i="1"/>
  <c r="DS171" i="1"/>
  <c r="DS183" i="1"/>
  <c r="DS194" i="1"/>
  <c r="DS203" i="1"/>
  <c r="DS215" i="1"/>
  <c r="DS226" i="1"/>
  <c r="DS235" i="1"/>
  <c r="DS247" i="1"/>
  <c r="DS258" i="1"/>
  <c r="DS267" i="1"/>
  <c r="DS279" i="1"/>
  <c r="DS290" i="1"/>
  <c r="DS299" i="1"/>
  <c r="DS311" i="1"/>
  <c r="DS322" i="1"/>
  <c r="DS331" i="1"/>
  <c r="DS343" i="1"/>
  <c r="DS354" i="1"/>
  <c r="DS363" i="1"/>
  <c r="DA13" i="1"/>
  <c r="DA24" i="1"/>
  <c r="DA33" i="1"/>
  <c r="DA46" i="1"/>
  <c r="DA57" i="1"/>
  <c r="DA66" i="1"/>
  <c r="DA78" i="1"/>
  <c r="DA89" i="1"/>
  <c r="DA98" i="1"/>
  <c r="DA110" i="1"/>
  <c r="DA121" i="1"/>
  <c r="DA130" i="1"/>
  <c r="DA142" i="1"/>
  <c r="DA153" i="1"/>
  <c r="DA162" i="1"/>
  <c r="DA174" i="1"/>
  <c r="DA185" i="1"/>
  <c r="DA194" i="1"/>
  <c r="DA206" i="1"/>
  <c r="DA217" i="1"/>
  <c r="DA226" i="1"/>
  <c r="DA238" i="1"/>
  <c r="DA249" i="1"/>
  <c r="DA258" i="1"/>
  <c r="DA270" i="1"/>
  <c r="DA281" i="1"/>
  <c r="DA290" i="1"/>
  <c r="DA302" i="1"/>
  <c r="DA313" i="1"/>
  <c r="DA322" i="1"/>
  <c r="DA334" i="1"/>
  <c r="DA345" i="1"/>
  <c r="DA354" i="1"/>
  <c r="DA366" i="1"/>
  <c r="DB48" i="1"/>
  <c r="DB135" i="1"/>
  <c r="DB224" i="1"/>
  <c r="DB304" i="1"/>
  <c r="DC29" i="1"/>
  <c r="DC119" i="1"/>
  <c r="DC199" i="1"/>
  <c r="DC286" i="1"/>
  <c r="DD13" i="1"/>
  <c r="DD94" i="1"/>
  <c r="DD181" i="1"/>
  <c r="DD270" i="1"/>
  <c r="DD350" i="1"/>
  <c r="DE76" i="1"/>
  <c r="DE165" i="1"/>
  <c r="DE245" i="1"/>
  <c r="DE332" i="1"/>
  <c r="DF60" i="1"/>
  <c r="DF140" i="1"/>
  <c r="DF227" i="1"/>
  <c r="DF316" i="1"/>
  <c r="DG34" i="1"/>
  <c r="DG122" i="1"/>
  <c r="DG211" i="1"/>
  <c r="DG291" i="1"/>
  <c r="DH16" i="1"/>
  <c r="DH106" i="1"/>
  <c r="DH186" i="1"/>
  <c r="DH273" i="1"/>
  <c r="DH349" i="1"/>
  <c r="DI40" i="1"/>
  <c r="DI99" i="1"/>
  <c r="DI159" i="1"/>
  <c r="DI212" i="1"/>
  <c r="DI269" i="1"/>
  <c r="DI329" i="1"/>
  <c r="DJ21" i="1"/>
  <c r="DJ79" i="1"/>
  <c r="DJ136" i="1"/>
  <c r="DJ176" i="1"/>
  <c r="DJ216" i="1"/>
  <c r="DJ244" i="1"/>
  <c r="DJ272" i="1"/>
  <c r="DJ300" i="1"/>
  <c r="DJ331" i="1"/>
  <c r="DJ356" i="1"/>
  <c r="DK25" i="1"/>
  <c r="DK55" i="1"/>
  <c r="DK82" i="1"/>
  <c r="DK111" i="1"/>
  <c r="DK139" i="1"/>
  <c r="DK167" i="1"/>
  <c r="DK195" i="1"/>
  <c r="DK226" i="1"/>
  <c r="DK251" i="1"/>
  <c r="DK282" i="1"/>
  <c r="DK311" i="1"/>
  <c r="DK338" i="1"/>
  <c r="DK367" i="1"/>
  <c r="DL33" i="1"/>
  <c r="DL62" i="1"/>
  <c r="DL90" i="1"/>
  <c r="DL121" i="1"/>
  <c r="DL146" i="1"/>
  <c r="DL177" i="1"/>
  <c r="DL206" i="1"/>
  <c r="DL233" i="1"/>
  <c r="DL262" i="1"/>
  <c r="DL290" i="1"/>
  <c r="DL318" i="1"/>
  <c r="DL346" i="1"/>
  <c r="DM15" i="1"/>
  <c r="DM40" i="1"/>
  <c r="DM72" i="1"/>
  <c r="DM101" i="1"/>
  <c r="DM128" i="1"/>
  <c r="DM157" i="1"/>
  <c r="DM185" i="1"/>
  <c r="DM213" i="1"/>
  <c r="DM241" i="1"/>
  <c r="DM272" i="1"/>
  <c r="DM297" i="1"/>
  <c r="DM328" i="1"/>
  <c r="DM357" i="1"/>
  <c r="DN22" i="1"/>
  <c r="DN52" i="1"/>
  <c r="DN80" i="1"/>
  <c r="DN108" i="1"/>
  <c r="DN136" i="1"/>
  <c r="DN167" i="1"/>
  <c r="DN192" i="1"/>
  <c r="DN223" i="1"/>
  <c r="DN252" i="1"/>
  <c r="DN279" i="1"/>
  <c r="DN308" i="1"/>
  <c r="DN336" i="1"/>
  <c r="DN364" i="1"/>
  <c r="DO30" i="1"/>
  <c r="DO62" i="1"/>
  <c r="DO87" i="1"/>
  <c r="DO118" i="1"/>
  <c r="DO147" i="1"/>
  <c r="DO174" i="1"/>
  <c r="DO203" i="1"/>
  <c r="DO231" i="1"/>
  <c r="DO259" i="1"/>
  <c r="DO287" i="1"/>
  <c r="DO318" i="1"/>
  <c r="DO343" i="1"/>
  <c r="DP12" i="1"/>
  <c r="DP41" i="1"/>
  <c r="DP69" i="1"/>
  <c r="DP98" i="1"/>
  <c r="DP126" i="1"/>
  <c r="DP154" i="1"/>
  <c r="DP182" i="1"/>
  <c r="DP213" i="1"/>
  <c r="DP238" i="1"/>
  <c r="DP266" i="1"/>
  <c r="DP286" i="1"/>
  <c r="DP309" i="1"/>
  <c r="DP330" i="1"/>
  <c r="DP350" i="1"/>
  <c r="DQ11" i="1"/>
  <c r="DQ32" i="1"/>
  <c r="DQ53" i="1"/>
  <c r="DQ76" i="1"/>
  <c r="DQ97" i="1"/>
  <c r="DQ117" i="1"/>
  <c r="DQ140" i="1"/>
  <c r="DQ161" i="1"/>
  <c r="DQ181" i="1"/>
  <c r="DQ204" i="1"/>
  <c r="DQ225" i="1"/>
  <c r="DQ245" i="1"/>
  <c r="DQ268" i="1"/>
  <c r="DQ289" i="1"/>
  <c r="DQ309" i="1"/>
  <c r="DQ332" i="1"/>
  <c r="DQ353" i="1"/>
  <c r="DR11" i="1"/>
  <c r="DR34" i="1"/>
  <c r="DR56" i="1"/>
  <c r="DR76" i="1"/>
  <c r="DR99" i="1"/>
  <c r="DR120" i="1"/>
  <c r="DR140" i="1"/>
  <c r="DR163" i="1"/>
  <c r="DR184" i="1"/>
  <c r="DR204" i="1"/>
  <c r="DR227" i="1"/>
  <c r="DR248" i="1"/>
  <c r="DR268" i="1"/>
  <c r="DR291" i="1"/>
  <c r="DR312" i="1"/>
  <c r="DR332" i="1"/>
  <c r="DR355" i="1"/>
  <c r="DS14" i="1"/>
  <c r="DS34" i="1"/>
  <c r="DS58" i="1"/>
  <c r="DS79" i="1"/>
  <c r="DS99" i="1"/>
  <c r="DS122" i="1"/>
  <c r="DS143" i="1"/>
  <c r="DS163" i="1"/>
  <c r="DS186" i="1"/>
  <c r="DS207" i="1"/>
  <c r="DS227" i="1"/>
  <c r="DS250" i="1"/>
  <c r="DS271" i="1"/>
  <c r="DS291" i="1"/>
  <c r="DS314" i="1"/>
  <c r="DS335" i="1"/>
  <c r="DS355" i="1"/>
  <c r="DA16" i="1"/>
  <c r="DA37" i="1"/>
  <c r="DA58" i="1"/>
  <c r="DA81" i="1"/>
  <c r="DA102" i="1"/>
  <c r="DA122" i="1"/>
  <c r="DA145" i="1"/>
  <c r="DA166" i="1"/>
  <c r="DA186" i="1"/>
  <c r="DA209" i="1"/>
  <c r="DA230" i="1"/>
  <c r="DA250" i="1"/>
  <c r="DA273" i="1"/>
  <c r="DA294" i="1"/>
  <c r="DA314" i="1"/>
  <c r="DA337" i="1"/>
  <c r="DA358" i="1"/>
  <c r="DB64" i="1"/>
  <c r="DB144" i="1"/>
  <c r="DB231" i="1"/>
  <c r="DB320" i="1"/>
  <c r="DC38" i="1"/>
  <c r="DC126" i="1"/>
  <c r="DC215" i="1"/>
  <c r="DC295" i="1"/>
  <c r="DD20" i="1"/>
  <c r="DD110" i="1"/>
  <c r="DD190" i="1"/>
  <c r="DD277" i="1"/>
  <c r="DD366" i="1"/>
  <c r="DE85" i="1"/>
  <c r="DE172" i="1"/>
  <c r="DE261" i="1"/>
  <c r="DE341" i="1"/>
  <c r="DF67" i="1"/>
  <c r="DF156" i="1"/>
  <c r="DF236" i="1"/>
  <c r="DF323" i="1"/>
  <c r="DG51" i="1"/>
  <c r="DG131" i="1"/>
  <c r="DG218" i="1"/>
  <c r="DG307" i="1"/>
  <c r="DH25" i="1"/>
  <c r="DH113" i="1"/>
  <c r="DH202" i="1"/>
  <c r="DH282" i="1"/>
  <c r="DH353" i="1"/>
  <c r="DI52" i="1"/>
  <c r="DI105" i="1"/>
  <c r="DI163" i="1"/>
  <c r="DI223" i="1"/>
  <c r="DI276" i="1"/>
  <c r="DI333" i="1"/>
  <c r="DJ31" i="1"/>
  <c r="DJ86" i="1"/>
  <c r="DJ139" i="1"/>
  <c r="DJ184" i="1"/>
  <c r="DJ219" i="1"/>
  <c r="DJ248" i="1"/>
  <c r="DJ276" i="1"/>
  <c r="DJ304" i="1"/>
  <c r="DJ332" i="1"/>
  <c r="DJ363" i="1"/>
  <c r="DK26" i="1"/>
  <c r="DK58" i="1"/>
  <c r="DK87" i="1"/>
  <c r="DK114" i="1"/>
  <c r="DK143" i="1"/>
  <c r="DK171" i="1"/>
  <c r="DK199" i="1"/>
  <c r="DK227" i="1"/>
  <c r="DK258" i="1"/>
  <c r="DK283" i="1"/>
  <c r="DK314" i="1"/>
  <c r="DK343" i="1"/>
  <c r="DL8" i="1"/>
  <c r="DL37" i="1"/>
  <c r="DL66" i="1"/>
  <c r="DL94" i="1"/>
  <c r="DL122" i="1"/>
  <c r="DL153" i="1"/>
  <c r="DL178" i="1"/>
  <c r="DL209" i="1"/>
  <c r="DL238" i="1"/>
  <c r="DL265" i="1"/>
  <c r="DL294" i="1"/>
  <c r="DL322" i="1"/>
  <c r="DL350" i="1"/>
  <c r="DM16" i="1"/>
  <c r="DM48" i="1"/>
  <c r="DM73" i="1"/>
  <c r="DM104" i="1"/>
  <c r="DM133" i="1"/>
  <c r="DM160" i="1"/>
  <c r="DM189" i="1"/>
  <c r="DM217" i="1"/>
  <c r="DM245" i="1"/>
  <c r="DM273" i="1"/>
  <c r="DM304" i="1"/>
  <c r="DM329" i="1"/>
  <c r="DM360" i="1"/>
  <c r="DN27" i="1"/>
  <c r="DN55" i="1"/>
  <c r="DN84" i="1"/>
  <c r="DN112" i="1"/>
  <c r="DN140" i="1"/>
  <c r="DN168" i="1"/>
  <c r="DN199" i="1"/>
  <c r="DN224" i="1"/>
  <c r="DN255" i="1"/>
  <c r="DN284" i="1"/>
  <c r="DN311" i="1"/>
  <c r="DN340" i="1"/>
  <c r="DN368" i="1"/>
  <c r="DO34" i="1"/>
  <c r="DO63" i="1"/>
  <c r="DO94" i="1"/>
  <c r="DO119" i="1"/>
  <c r="DO150" i="1"/>
  <c r="DO179" i="1"/>
  <c r="DO206" i="1"/>
  <c r="DO235" i="1"/>
  <c r="DO263" i="1"/>
  <c r="DO291" i="1"/>
  <c r="DO319" i="1"/>
  <c r="DO350" i="1"/>
  <c r="DP13" i="1"/>
  <c r="DP45" i="1"/>
  <c r="DP74" i="1"/>
  <c r="DP101" i="1"/>
  <c r="DP130" i="1"/>
  <c r="DP158" i="1"/>
  <c r="DP186" i="1"/>
  <c r="DP214" i="1"/>
  <c r="DP245" i="1"/>
  <c r="DP269" i="1"/>
  <c r="DP290" i="1"/>
  <c r="DP310" i="1"/>
  <c r="DP333" i="1"/>
  <c r="DP354" i="1"/>
  <c r="DQ12" i="1"/>
  <c r="DQ35" i="1"/>
  <c r="DQ57" i="1"/>
  <c r="DQ77" i="1"/>
  <c r="DQ100" i="1"/>
  <c r="DQ121" i="1"/>
  <c r="DQ141" i="1"/>
  <c r="DQ164" i="1"/>
  <c r="DQ185" i="1"/>
  <c r="DQ205" i="1"/>
  <c r="DQ228" i="1"/>
  <c r="DQ249" i="1"/>
  <c r="DQ269" i="1"/>
  <c r="DQ292" i="1"/>
  <c r="DQ313" i="1"/>
  <c r="DQ333" i="1"/>
  <c r="DQ356" i="1"/>
  <c r="DR15" i="1"/>
  <c r="DR35" i="1"/>
  <c r="DR59" i="1"/>
  <c r="DR80" i="1"/>
  <c r="DR100" i="1"/>
  <c r="DR123" i="1"/>
  <c r="DR144" i="1"/>
  <c r="DR164" i="1"/>
  <c r="DR187" i="1"/>
  <c r="DR208" i="1"/>
  <c r="DR228" i="1"/>
  <c r="DB15" i="1"/>
  <c r="DB192" i="1"/>
  <c r="DB359" i="1"/>
  <c r="DC167" i="1"/>
  <c r="DC343" i="1"/>
  <c r="DD149" i="1"/>
  <c r="DD318" i="1"/>
  <c r="DE133" i="1"/>
  <c r="DE300" i="1"/>
  <c r="DF108" i="1"/>
  <c r="DF284" i="1"/>
  <c r="DG90" i="1"/>
  <c r="DG259" i="1"/>
  <c r="DH74" i="1"/>
  <c r="DH241" i="1"/>
  <c r="DI19" i="1"/>
  <c r="DI137" i="1"/>
  <c r="DI248" i="1"/>
  <c r="DI361" i="1"/>
  <c r="DJ118" i="1"/>
  <c r="DJ203" i="1"/>
  <c r="DJ260" i="1"/>
  <c r="DJ320" i="1"/>
  <c r="DK14" i="1"/>
  <c r="DK71" i="1"/>
  <c r="DK130" i="1"/>
  <c r="DK186" i="1"/>
  <c r="DK242" i="1"/>
  <c r="DK299" i="1"/>
  <c r="DK355" i="1"/>
  <c r="DL50" i="1"/>
  <c r="DL110" i="1"/>
  <c r="DL166" i="1"/>
  <c r="DL222" i="1"/>
  <c r="DL281" i="1"/>
  <c r="DL337" i="1"/>
  <c r="DM31" i="1"/>
  <c r="DM89" i="1"/>
  <c r="DM145" i="1"/>
  <c r="DM201" i="1"/>
  <c r="DM261" i="1"/>
  <c r="DM317" i="1"/>
  <c r="DN11" i="1"/>
  <c r="DN71" i="1"/>
  <c r="DN127" i="1"/>
  <c r="DN183" i="1"/>
  <c r="DN240" i="1"/>
  <c r="DN296" i="1"/>
  <c r="DN352" i="1"/>
  <c r="DO51" i="1"/>
  <c r="DO107" i="1"/>
  <c r="DO163" i="1"/>
  <c r="DO222" i="1"/>
  <c r="DO278" i="1"/>
  <c r="DO334" i="1"/>
  <c r="DP29" i="1"/>
  <c r="DP86" i="1"/>
  <c r="DP142" i="1"/>
  <c r="DP202" i="1"/>
  <c r="DP258" i="1"/>
  <c r="DP301" i="1"/>
  <c r="DP342" i="1"/>
  <c r="DQ24" i="1"/>
  <c r="DQ68" i="1"/>
  <c r="DQ109" i="1"/>
  <c r="DQ153" i="1"/>
  <c r="DQ196" i="1"/>
  <c r="DQ237" i="1"/>
  <c r="DQ281" i="1"/>
  <c r="DQ324" i="1"/>
  <c r="DQ365" i="1"/>
  <c r="DR48" i="1"/>
  <c r="DR91" i="1"/>
  <c r="DR132" i="1"/>
  <c r="DR176" i="1"/>
  <c r="DR219" i="1"/>
  <c r="DR259" i="1"/>
  <c r="DR283" i="1"/>
  <c r="DR315" i="1"/>
  <c r="DR344" i="1"/>
  <c r="DR368" i="1"/>
  <c r="DS38" i="1"/>
  <c r="DS67" i="1"/>
  <c r="DS91" i="1"/>
  <c r="DS123" i="1"/>
  <c r="DS154" i="1"/>
  <c r="DS178" i="1"/>
  <c r="DS210" i="1"/>
  <c r="DS239" i="1"/>
  <c r="DS263" i="1"/>
  <c r="DS295" i="1"/>
  <c r="DS323" i="1"/>
  <c r="DS347" i="1"/>
  <c r="DA17" i="1"/>
  <c r="DA49" i="1"/>
  <c r="DA73" i="1"/>
  <c r="DA105" i="1"/>
  <c r="DA134" i="1"/>
  <c r="DA158" i="1"/>
  <c r="DA190" i="1"/>
  <c r="DA218" i="1"/>
  <c r="DA242" i="1"/>
  <c r="DA274" i="1"/>
  <c r="DA305" i="1"/>
  <c r="DA329" i="1"/>
  <c r="DA361" i="1"/>
  <c r="DB96" i="1"/>
  <c r="DB263" i="1"/>
  <c r="DC71" i="1"/>
  <c r="DC247" i="1"/>
  <c r="DD53" i="1"/>
  <c r="DD222" i="1"/>
  <c r="DE36" i="1"/>
  <c r="DE204" i="1"/>
  <c r="DF11" i="1"/>
  <c r="DF188" i="1"/>
  <c r="DF355" i="1"/>
  <c r="DG163" i="1"/>
  <c r="DG339" i="1"/>
  <c r="DH145" i="1"/>
  <c r="DH314" i="1"/>
  <c r="DI73" i="1"/>
  <c r="DI184" i="1"/>
  <c r="DI297" i="1"/>
  <c r="DJ54" i="1"/>
  <c r="DJ155" i="1"/>
  <c r="DJ228" i="1"/>
  <c r="DJ288" i="1"/>
  <c r="DJ344" i="1"/>
  <c r="DK38" i="1"/>
  <c r="DK98" i="1"/>
  <c r="DK154" i="1"/>
  <c r="DK210" i="1"/>
  <c r="DK267" i="1"/>
  <c r="DK323" i="1"/>
  <c r="DL17" i="1"/>
  <c r="DL78" i="1"/>
  <c r="DL134" i="1"/>
  <c r="DL190" i="1"/>
  <c r="DL249" i="1"/>
  <c r="DL305" i="1"/>
  <c r="DL361" i="1"/>
  <c r="DM57" i="1"/>
  <c r="DM113" i="1"/>
  <c r="DM169" i="1"/>
  <c r="DM229" i="1"/>
  <c r="DM285" i="1"/>
  <c r="DM341" i="1"/>
  <c r="DN38" i="1"/>
  <c r="DN95" i="1"/>
  <c r="DN151" i="1"/>
  <c r="DN208" i="1"/>
  <c r="DN264" i="1"/>
  <c r="DN320" i="1"/>
  <c r="DO18" i="1"/>
  <c r="DO75" i="1"/>
  <c r="DO131" i="1"/>
  <c r="DO190" i="1"/>
  <c r="DO246" i="1"/>
  <c r="DO302" i="1"/>
  <c r="DO359" i="1"/>
  <c r="DP54" i="1"/>
  <c r="DP110" i="1"/>
  <c r="DP170" i="1"/>
  <c r="DP226" i="1"/>
  <c r="DP277" i="1"/>
  <c r="DP318" i="1"/>
  <c r="DP362" i="1"/>
  <c r="DQ43" i="1"/>
  <c r="DQ85" i="1"/>
  <c r="DQ129" i="1"/>
  <c r="DQ172" i="1"/>
  <c r="DQ213" i="1"/>
  <c r="DQ257" i="1"/>
  <c r="DQ300" i="1"/>
  <c r="DQ341" i="1"/>
  <c r="DR23" i="1"/>
  <c r="DR67" i="1"/>
  <c r="DR108" i="1"/>
  <c r="DR152" i="1"/>
  <c r="DR195" i="1"/>
  <c r="DR236" i="1"/>
  <c r="DR260" i="1"/>
  <c r="DR292" i="1"/>
  <c r="DR323" i="1"/>
  <c r="DR347" i="1"/>
  <c r="DS17" i="1"/>
  <c r="DS47" i="1"/>
  <c r="DS71" i="1"/>
  <c r="DS103" i="1"/>
  <c r="DS131" i="1"/>
  <c r="DS155" i="1"/>
  <c r="DS187" i="1"/>
  <c r="DS218" i="1"/>
  <c r="DS242" i="1"/>
  <c r="DS274" i="1"/>
  <c r="DS303" i="1"/>
  <c r="DS327" i="1"/>
  <c r="DS359" i="1"/>
  <c r="DA25" i="1"/>
  <c r="DA50" i="1"/>
  <c r="DA82" i="1"/>
  <c r="DA113" i="1"/>
  <c r="DA137" i="1"/>
  <c r="DA169" i="1"/>
  <c r="DA198" i="1"/>
  <c r="DA222" i="1"/>
  <c r="DA254" i="1"/>
  <c r="DA282" i="1"/>
  <c r="DA306" i="1"/>
  <c r="DA338" i="1"/>
  <c r="DB103" i="1"/>
  <c r="DB272" i="1"/>
  <c r="DC87" i="1"/>
  <c r="DC254" i="1"/>
  <c r="DD62" i="1"/>
  <c r="DD238" i="1"/>
  <c r="DE43" i="1"/>
  <c r="DE213" i="1"/>
  <c r="DF27" i="1"/>
  <c r="DF195" i="1"/>
  <c r="DF364" i="1"/>
  <c r="DG179" i="1"/>
  <c r="DG346" i="1"/>
  <c r="DH154" i="1"/>
  <c r="DH328" i="1"/>
  <c r="DI77" i="1"/>
  <c r="DI191" i="1"/>
  <c r="DI308" i="1"/>
  <c r="DJ58" i="1"/>
  <c r="DJ160" i="1"/>
  <c r="DJ235" i="1"/>
  <c r="DJ291" i="1"/>
  <c r="DJ347" i="1"/>
  <c r="DK42" i="1"/>
  <c r="DK99" i="1"/>
  <c r="DK155" i="1"/>
  <c r="DK215" i="1"/>
  <c r="DK271" i="1"/>
  <c r="DK327" i="1"/>
  <c r="DL24" i="1"/>
  <c r="DL81" i="1"/>
  <c r="DL137" i="1"/>
  <c r="DL194" i="1"/>
  <c r="DL250" i="1"/>
  <c r="DL306" i="1"/>
  <c r="DL366" i="1"/>
  <c r="DM61" i="1"/>
  <c r="DM117" i="1"/>
  <c r="DM176" i="1"/>
  <c r="DM232" i="1"/>
  <c r="DM288" i="1"/>
  <c r="DM345" i="1"/>
  <c r="DN39" i="1"/>
  <c r="DN96" i="1"/>
  <c r="DN156" i="1"/>
  <c r="DN212" i="1"/>
  <c r="DN268" i="1"/>
  <c r="DN327" i="1"/>
  <c r="DO21" i="1"/>
  <c r="DO78" i="1"/>
  <c r="DO135" i="1"/>
  <c r="DO191" i="1"/>
  <c r="DO247" i="1"/>
  <c r="DO307" i="1"/>
  <c r="DO363" i="1"/>
  <c r="DP58" i="1"/>
  <c r="DP117" i="1"/>
  <c r="DP173" i="1"/>
  <c r="DP229" i="1"/>
  <c r="DP278" i="1"/>
  <c r="DP322" i="1"/>
  <c r="DP365" i="1"/>
  <c r="DQ45" i="1"/>
  <c r="DQ89" i="1"/>
  <c r="DQ132" i="1"/>
  <c r="DQ173" i="1"/>
  <c r="DQ217" i="1"/>
  <c r="DQ260" i="1"/>
  <c r="DQ301" i="1"/>
  <c r="DQ345" i="1"/>
  <c r="DR26" i="1"/>
  <c r="DR68" i="1"/>
  <c r="DR112" i="1"/>
  <c r="DR155" i="1"/>
  <c r="DR196" i="1"/>
  <c r="DR240" i="1"/>
  <c r="DR272" i="1"/>
  <c r="DR300" i="1"/>
  <c r="DR324" i="1"/>
  <c r="DR356" i="1"/>
  <c r="DS25" i="1"/>
  <c r="DS50" i="1"/>
  <c r="DS82" i="1"/>
  <c r="DS111" i="1"/>
  <c r="DS135" i="1"/>
  <c r="DS167" i="1"/>
  <c r="DS195" i="1"/>
  <c r="DS219" i="1"/>
  <c r="DS251" i="1"/>
  <c r="DS282" i="1"/>
  <c r="DS306" i="1"/>
  <c r="DS338" i="1"/>
  <c r="DS367" i="1"/>
  <c r="DA29" i="1"/>
  <c r="DA62" i="1"/>
  <c r="DA90" i="1"/>
  <c r="DA114" i="1"/>
  <c r="DA146" i="1"/>
  <c r="DA177" i="1"/>
  <c r="DA201" i="1"/>
  <c r="DA233" i="1"/>
  <c r="DA262" i="1"/>
  <c r="DA286" i="1"/>
  <c r="DA318" i="1"/>
  <c r="DA346" i="1"/>
  <c r="DB176" i="1"/>
  <c r="DB352" i="1"/>
  <c r="DC158" i="1"/>
  <c r="DC327" i="1"/>
  <c r="DD142" i="1"/>
  <c r="DD309" i="1"/>
  <c r="DE117" i="1"/>
  <c r="DE293" i="1"/>
  <c r="DF99" i="1"/>
  <c r="DF268" i="1"/>
  <c r="DG83" i="1"/>
  <c r="DG250" i="1"/>
  <c r="DH58" i="1"/>
  <c r="DH234" i="1"/>
  <c r="DI12" i="1"/>
  <c r="DI127" i="1"/>
  <c r="DI244" i="1"/>
  <c r="DI355" i="1"/>
  <c r="DJ107" i="1"/>
  <c r="DJ200" i="1"/>
  <c r="DJ259" i="1"/>
  <c r="DJ315" i="1"/>
  <c r="DK10" i="1"/>
  <c r="DK67" i="1"/>
  <c r="DK123" i="1"/>
  <c r="DK183" i="1"/>
  <c r="DK239" i="1"/>
  <c r="DK295" i="1"/>
  <c r="DK354" i="1"/>
  <c r="DL49" i="1"/>
  <c r="DL105" i="1"/>
  <c r="DL162" i="1"/>
  <c r="DL218" i="1"/>
  <c r="DL274" i="1"/>
  <c r="DL334" i="1"/>
  <c r="DM28" i="1"/>
  <c r="DM85" i="1"/>
  <c r="DM144" i="1"/>
  <c r="DM200" i="1"/>
  <c r="DM256" i="1"/>
  <c r="DM313" i="1"/>
  <c r="DN64" i="1"/>
  <c r="DN124" i="1"/>
  <c r="DN180" i="1"/>
  <c r="DN236" i="1"/>
  <c r="DN295" i="1"/>
  <c r="DN351" i="1"/>
  <c r="DO46" i="1"/>
  <c r="DO103" i="1"/>
  <c r="DO159" i="1"/>
  <c r="DO215" i="1"/>
  <c r="DO275" i="1"/>
  <c r="DO331" i="1"/>
  <c r="DP25" i="1"/>
  <c r="DP85" i="1"/>
  <c r="DP141" i="1"/>
  <c r="DP197" i="1"/>
  <c r="DP254" i="1"/>
  <c r="DP298" i="1"/>
  <c r="DP341" i="1"/>
  <c r="DQ20" i="1"/>
  <c r="DQ65" i="1"/>
  <c r="DQ108" i="1"/>
  <c r="DQ149" i="1"/>
  <c r="DQ193" i="1"/>
  <c r="DQ236" i="1"/>
  <c r="DQ277" i="1"/>
  <c r="DQ321" i="1"/>
  <c r="DQ364" i="1"/>
  <c r="DR43" i="1"/>
  <c r="DR88" i="1"/>
  <c r="DR131" i="1"/>
  <c r="DR172" i="1"/>
  <c r="DR216" i="1"/>
  <c r="DR251" i="1"/>
  <c r="DR280" i="1"/>
  <c r="DR304" i="1"/>
  <c r="DR336" i="1"/>
  <c r="DR364" i="1"/>
  <c r="DS26" i="1"/>
  <c r="DS59" i="1"/>
  <c r="DS90" i="1"/>
  <c r="DS114" i="1"/>
  <c r="DS146" i="1"/>
  <c r="DS175" i="1"/>
  <c r="DS199" i="1"/>
  <c r="DS231" i="1"/>
  <c r="DS259" i="1"/>
  <c r="DS283" i="1"/>
  <c r="DS315" i="1"/>
  <c r="DS346" i="1"/>
  <c r="DA8" i="1"/>
  <c r="DA40" i="1"/>
  <c r="DA70" i="1"/>
  <c r="DA94" i="1"/>
  <c r="DA126" i="1"/>
  <c r="DA154" i="1"/>
  <c r="DA178" i="1"/>
  <c r="DA210" i="1"/>
  <c r="DA241" i="1"/>
  <c r="DA265" i="1"/>
  <c r="DA297" i="1"/>
  <c r="DA326" i="1"/>
  <c r="DA350" i="1"/>
  <c r="AX61" i="1"/>
  <c r="BG61" i="1" s="1"/>
  <c r="AU61" i="1"/>
  <c r="AU349" i="1"/>
  <c r="AX349" i="1"/>
  <c r="BG349" i="1" s="1"/>
  <c r="AX203" i="1"/>
  <c r="BG203" i="1" s="1"/>
  <c r="AU203" i="1"/>
  <c r="AX178" i="1"/>
  <c r="BG178" i="1" s="1"/>
  <c r="AU178" i="1"/>
  <c r="AX33" i="1"/>
  <c r="BG33" i="1" s="1"/>
  <c r="AU33" i="1"/>
  <c r="AX67" i="1"/>
  <c r="BG67" i="1" s="1"/>
  <c r="AU67" i="1"/>
  <c r="AU223" i="1"/>
  <c r="AX223" i="1"/>
  <c r="BG223" i="1" s="1"/>
  <c r="AX20" i="1"/>
  <c r="BG20" i="1" s="1"/>
  <c r="AU20" i="1"/>
  <c r="AX161" i="1"/>
  <c r="BG161" i="1" s="1"/>
  <c r="AU161" i="1"/>
  <c r="AU216" i="1"/>
  <c r="AX216" i="1"/>
  <c r="BG216" i="1" s="1"/>
  <c r="AU194" i="1"/>
  <c r="AX194" i="1"/>
  <c r="BG194" i="1" s="1"/>
  <c r="AU140" i="1"/>
  <c r="AX140" i="1"/>
  <c r="BG140" i="1" s="1"/>
  <c r="AU321" i="1"/>
  <c r="AX321" i="1"/>
  <c r="BG321" i="1" s="1"/>
  <c r="AX209" i="1"/>
  <c r="BG209" i="1" s="1"/>
  <c r="AU209" i="1"/>
  <c r="AU96" i="1"/>
  <c r="AX96" i="1"/>
  <c r="BG96" i="1" s="1"/>
  <c r="AU333" i="1"/>
  <c r="AX333" i="1"/>
  <c r="BG333" i="1" s="1"/>
  <c r="AX147" i="1"/>
  <c r="BG147" i="1" s="1"/>
  <c r="AU147" i="1"/>
  <c r="AU224" i="1"/>
  <c r="AX224" i="1"/>
  <c r="BG224" i="1" s="1"/>
  <c r="AX68" i="1"/>
  <c r="BG68" i="1" s="1"/>
  <c r="AU68" i="1"/>
  <c r="AX222" i="1"/>
  <c r="BG222" i="1" s="1"/>
  <c r="AU222" i="1"/>
  <c r="AX49" i="1"/>
  <c r="BG49" i="1" s="1"/>
  <c r="AU49" i="1"/>
  <c r="AX183" i="1"/>
  <c r="BG183" i="1" s="1"/>
  <c r="AU183" i="1"/>
  <c r="AX165" i="1"/>
  <c r="BG165" i="1" s="1"/>
  <c r="AU165" i="1"/>
  <c r="AU294" i="1"/>
  <c r="AX294" i="1"/>
  <c r="BG294" i="1" s="1"/>
  <c r="AU358" i="1"/>
  <c r="AX358" i="1"/>
  <c r="BG358" i="1" s="1"/>
  <c r="AX109" i="1"/>
  <c r="BG109" i="1" s="1"/>
  <c r="AU109" i="1"/>
  <c r="AX254" i="1"/>
  <c r="BG254" i="1" s="1"/>
  <c r="AU254" i="1"/>
  <c r="AU181" i="1"/>
  <c r="AX181" i="1"/>
  <c r="BG181" i="1" s="1"/>
  <c r="AX322" i="1"/>
  <c r="BG322" i="1" s="1"/>
  <c r="AU322" i="1"/>
  <c r="AU290" i="1"/>
  <c r="AX290" i="1"/>
  <c r="BG290" i="1" s="1"/>
  <c r="AU41" i="1"/>
  <c r="AX41" i="1"/>
  <c r="BG41" i="1" s="1"/>
  <c r="AU328" i="1"/>
  <c r="AX328" i="1"/>
  <c r="BG328" i="1" s="1"/>
  <c r="AU312" i="1"/>
  <c r="AX312" i="1"/>
  <c r="BG312" i="1" s="1"/>
  <c r="AU264" i="1"/>
  <c r="AX264" i="1"/>
  <c r="BG264" i="1" s="1"/>
  <c r="AX52" i="1"/>
  <c r="BG52" i="1" s="1"/>
  <c r="AU52" i="1"/>
  <c r="AX359" i="1"/>
  <c r="BG359" i="1" s="1"/>
  <c r="AU359" i="1"/>
  <c r="AX343" i="1"/>
  <c r="BG343" i="1" s="1"/>
  <c r="AU343" i="1"/>
  <c r="AX295" i="1"/>
  <c r="BG295" i="1" s="1"/>
  <c r="AU295" i="1"/>
  <c r="AU279" i="1"/>
  <c r="AX279" i="1"/>
  <c r="BG279" i="1" s="1"/>
  <c r="AX159" i="1"/>
  <c r="BG159" i="1" s="1"/>
  <c r="AU159" i="1"/>
  <c r="BY224" i="1"/>
  <c r="CB224" i="1"/>
  <c r="CC224" i="1" s="1"/>
  <c r="BY348" i="1"/>
  <c r="CB348" i="1"/>
  <c r="CC348" i="1" s="1"/>
  <c r="BY327" i="1"/>
  <c r="CB327" i="1"/>
  <c r="CC327" i="1" s="1"/>
  <c r="BY364" i="1"/>
  <c r="CB364" i="1"/>
  <c r="CC364" i="1" s="1"/>
  <c r="BY346" i="1"/>
  <c r="CB346" i="1"/>
  <c r="CC346" i="1" s="1"/>
  <c r="BY292" i="1"/>
  <c r="CB292" i="1"/>
  <c r="CC292" i="1" s="1"/>
  <c r="BY260" i="1"/>
  <c r="CB260" i="1"/>
  <c r="CC260" i="1" s="1"/>
  <c r="BY196" i="1"/>
  <c r="CB196" i="1"/>
  <c r="CC196" i="1" s="1"/>
  <c r="BY164" i="1"/>
  <c r="CB164" i="1"/>
  <c r="CC164" i="1" s="1"/>
  <c r="BY336" i="1"/>
  <c r="CB336" i="1"/>
  <c r="CC336" i="1" s="1"/>
  <c r="BY358" i="1"/>
  <c r="CB358" i="1"/>
  <c r="CC358" i="1" s="1"/>
  <c r="BY326" i="1"/>
  <c r="CB326" i="1"/>
  <c r="CC326" i="1" s="1"/>
  <c r="BY310" i="1"/>
  <c r="CB310" i="1"/>
  <c r="CC310" i="1" s="1"/>
  <c r="BY308" i="1"/>
  <c r="CB308" i="1"/>
  <c r="CC308" i="1" s="1"/>
  <c r="BY294" i="1"/>
  <c r="CB294" i="1"/>
  <c r="CC294" i="1" s="1"/>
  <c r="BY262" i="1"/>
  <c r="CB262" i="1"/>
  <c r="CC262" i="1" s="1"/>
  <c r="BY246" i="1"/>
  <c r="CB246" i="1"/>
  <c r="CC246" i="1" s="1"/>
  <c r="BY214" i="1"/>
  <c r="CB214" i="1"/>
  <c r="CC214" i="1" s="1"/>
  <c r="BY198" i="1"/>
  <c r="CB198" i="1"/>
  <c r="CC198" i="1" s="1"/>
  <c r="BY166" i="1"/>
  <c r="CB166" i="1"/>
  <c r="CC166" i="1" s="1"/>
  <c r="BY150" i="1"/>
  <c r="CB150" i="1"/>
  <c r="CC150" i="1" s="1"/>
  <c r="BY303" i="1"/>
  <c r="CB303" i="1"/>
  <c r="CC303" i="1" s="1"/>
  <c r="BY287" i="1"/>
  <c r="CB287" i="1"/>
  <c r="CC287" i="1" s="1"/>
  <c r="BY279" i="1"/>
  <c r="CB279" i="1"/>
  <c r="CC279" i="1" s="1"/>
  <c r="BY263" i="1"/>
  <c r="CB263" i="1"/>
  <c r="CC263" i="1" s="1"/>
  <c r="BY255" i="1"/>
  <c r="CB255" i="1"/>
  <c r="CC255" i="1" s="1"/>
  <c r="BY239" i="1"/>
  <c r="CB239" i="1"/>
  <c r="CC239" i="1" s="1"/>
  <c r="BY231" i="1"/>
  <c r="CB231" i="1"/>
  <c r="CC231" i="1" s="1"/>
  <c r="BY215" i="1"/>
  <c r="CB215" i="1"/>
  <c r="CC215" i="1" s="1"/>
  <c r="BY207" i="1"/>
  <c r="CB207" i="1"/>
  <c r="CC207" i="1" s="1"/>
  <c r="BY191" i="1"/>
  <c r="CB191" i="1"/>
  <c r="CC191" i="1" s="1"/>
  <c r="BY175" i="1"/>
  <c r="CB175" i="1"/>
  <c r="CC175" i="1" s="1"/>
  <c r="BY167" i="1"/>
  <c r="CB167" i="1"/>
  <c r="CC167" i="1" s="1"/>
  <c r="BY151" i="1"/>
  <c r="CB151" i="1"/>
  <c r="CC151" i="1" s="1"/>
  <c r="AX112" i="1"/>
  <c r="BG112" i="1" s="1"/>
  <c r="AU112" i="1"/>
  <c r="AX182" i="1"/>
  <c r="BG182" i="1" s="1"/>
  <c r="AU182" i="1"/>
  <c r="AX197" i="1"/>
  <c r="BG197" i="1" s="1"/>
  <c r="AU197" i="1"/>
  <c r="AU235" i="1"/>
  <c r="AX235" i="1"/>
  <c r="BG235" i="1" s="1"/>
  <c r="AX59" i="1"/>
  <c r="BG59" i="1" s="1"/>
  <c r="AU59" i="1"/>
  <c r="AX214" i="1"/>
  <c r="BG214" i="1" s="1"/>
  <c r="AU214" i="1"/>
  <c r="AX45" i="1"/>
  <c r="BG45" i="1" s="1"/>
  <c r="AU45" i="1"/>
  <c r="AU34" i="1"/>
  <c r="AX34" i="1"/>
  <c r="BG34" i="1" s="1"/>
  <c r="AU11" i="1"/>
  <c r="AX11" i="1"/>
  <c r="BG11" i="1" s="1"/>
  <c r="AX199" i="1"/>
  <c r="BG199" i="1" s="1"/>
  <c r="AU199" i="1"/>
  <c r="AX123" i="1"/>
  <c r="BG123" i="1" s="1"/>
  <c r="AU123" i="1"/>
  <c r="AU50" i="1"/>
  <c r="AX50" i="1"/>
  <c r="BG50" i="1" s="1"/>
  <c r="AU174" i="1"/>
  <c r="AX174" i="1"/>
  <c r="BG174" i="1" s="1"/>
  <c r="AX135" i="1"/>
  <c r="BG135" i="1" s="1"/>
  <c r="AU135" i="1"/>
  <c r="AU210" i="1"/>
  <c r="AX210" i="1"/>
  <c r="BG210" i="1" s="1"/>
  <c r="AX171" i="1"/>
  <c r="BG171" i="1" s="1"/>
  <c r="AU171" i="1"/>
  <c r="AU92" i="1"/>
  <c r="AX92" i="1"/>
  <c r="BG92" i="1" s="1"/>
  <c r="AU156" i="1"/>
  <c r="AX156" i="1"/>
  <c r="BG156" i="1" s="1"/>
  <c r="AU305" i="1"/>
  <c r="AX305" i="1"/>
  <c r="BG305" i="1" s="1"/>
  <c r="AX241" i="1"/>
  <c r="BG241" i="1" s="1"/>
  <c r="AU241" i="1"/>
  <c r="AX70" i="1"/>
  <c r="BG70" i="1" s="1"/>
  <c r="AU70" i="1"/>
  <c r="AU160" i="1"/>
  <c r="AX160" i="1"/>
  <c r="BG160" i="1" s="1"/>
  <c r="AU285" i="1"/>
  <c r="AX285" i="1"/>
  <c r="BG285" i="1" s="1"/>
  <c r="AX99" i="1"/>
  <c r="BG99" i="1" s="1"/>
  <c r="AU99" i="1"/>
  <c r="AU13" i="1"/>
  <c r="AX13" i="1"/>
  <c r="BG13" i="1" s="1"/>
  <c r="AU218" i="1"/>
  <c r="AX218" i="1"/>
  <c r="BG218" i="1" s="1"/>
  <c r="AX95" i="1"/>
  <c r="BG95" i="1" s="1"/>
  <c r="AU95" i="1"/>
  <c r="AX43" i="1"/>
  <c r="BG43" i="1" s="1"/>
  <c r="AU43" i="1"/>
  <c r="AX297" i="1"/>
  <c r="BG297" i="1" s="1"/>
  <c r="AU297" i="1"/>
  <c r="AU201" i="1"/>
  <c r="AX201" i="1"/>
  <c r="BG201" i="1" s="1"/>
  <c r="AU38" i="1"/>
  <c r="AX38" i="1"/>
  <c r="BG38" i="1" s="1"/>
  <c r="AX131" i="1"/>
  <c r="BG131" i="1" s="1"/>
  <c r="AU131" i="1"/>
  <c r="AX238" i="1"/>
  <c r="BG238" i="1" s="1"/>
  <c r="AU238" i="1"/>
  <c r="AU196" i="1"/>
  <c r="AX196" i="1"/>
  <c r="BG196" i="1" s="1"/>
  <c r="AX120" i="1"/>
  <c r="BG120" i="1" s="1"/>
  <c r="AU120" i="1"/>
  <c r="AX97" i="1"/>
  <c r="BG97" i="1" s="1"/>
  <c r="AU97" i="1"/>
  <c r="AX261" i="1"/>
  <c r="BG261" i="1" s="1"/>
  <c r="AU261" i="1"/>
  <c r="BU303" i="1"/>
  <c r="BU260" i="1"/>
  <c r="BU239" i="1"/>
  <c r="BU196" i="1"/>
  <c r="BU175" i="1"/>
  <c r="AU286" i="1"/>
  <c r="AX286" i="1"/>
  <c r="BG286" i="1" s="1"/>
  <c r="BU364" i="1"/>
  <c r="BU215" i="1"/>
  <c r="BU151" i="1"/>
  <c r="BU357" i="1"/>
  <c r="BU208" i="1"/>
  <c r="AU262" i="1"/>
  <c r="AX262" i="1"/>
  <c r="BG262" i="1" s="1"/>
  <c r="AU133" i="1"/>
  <c r="AX133" i="1"/>
  <c r="BG133" i="1" s="1"/>
  <c r="AU342" i="1"/>
  <c r="AX342" i="1"/>
  <c r="BG342" i="1" s="1"/>
  <c r="AX157" i="1"/>
  <c r="BG157" i="1" s="1"/>
  <c r="AU157" i="1"/>
  <c r="BU314" i="1"/>
  <c r="AU334" i="1"/>
  <c r="AX334" i="1"/>
  <c r="BG334" i="1" s="1"/>
  <c r="AU177" i="1"/>
  <c r="AX177" i="1"/>
  <c r="BG177" i="1" s="1"/>
  <c r="BY272" i="1"/>
  <c r="CB272" i="1"/>
  <c r="CC272" i="1" s="1"/>
  <c r="AU346" i="1"/>
  <c r="AX346" i="1"/>
  <c r="BG346" i="1" s="1"/>
  <c r="AU282" i="1"/>
  <c r="AX282" i="1"/>
  <c r="BG282" i="1" s="1"/>
  <c r="AU250" i="1"/>
  <c r="AX250" i="1"/>
  <c r="BG250" i="1" s="1"/>
  <c r="AX25" i="1"/>
  <c r="BG25" i="1" s="1"/>
  <c r="AU25" i="1"/>
  <c r="AU356" i="1"/>
  <c r="AX356" i="1"/>
  <c r="BG356" i="1" s="1"/>
  <c r="AU340" i="1"/>
  <c r="AX340" i="1"/>
  <c r="BG340" i="1" s="1"/>
  <c r="AU308" i="1"/>
  <c r="AX308" i="1"/>
  <c r="BG308" i="1" s="1"/>
  <c r="AU292" i="1"/>
  <c r="AX292" i="1"/>
  <c r="BG292" i="1" s="1"/>
  <c r="AX260" i="1"/>
  <c r="BG260" i="1" s="1"/>
  <c r="AU260" i="1"/>
  <c r="AX244" i="1"/>
  <c r="BG244" i="1" s="1"/>
  <c r="AU244" i="1"/>
  <c r="AX35" i="1"/>
  <c r="BG35" i="1" s="1"/>
  <c r="AU35" i="1"/>
  <c r="AX355" i="1"/>
  <c r="BG355" i="1" s="1"/>
  <c r="AU355" i="1"/>
  <c r="AU323" i="1"/>
  <c r="AX323" i="1"/>
  <c r="BG323" i="1" s="1"/>
  <c r="AU307" i="1"/>
  <c r="AX307" i="1"/>
  <c r="BG307" i="1" s="1"/>
  <c r="AX275" i="1"/>
  <c r="BG275" i="1" s="1"/>
  <c r="AU275" i="1"/>
  <c r="AX259" i="1"/>
  <c r="BG259" i="1" s="1"/>
  <c r="AU259" i="1"/>
  <c r="AU243" i="1"/>
  <c r="AX243" i="1"/>
  <c r="BG243" i="1" s="1"/>
  <c r="AX103" i="1"/>
  <c r="BG103" i="1" s="1"/>
  <c r="AU103" i="1"/>
  <c r="AX26" i="1"/>
  <c r="BG26" i="1" s="1"/>
  <c r="AU26" i="1"/>
  <c r="BY338" i="1"/>
  <c r="CB338" i="1"/>
  <c r="CC338" i="1" s="1"/>
  <c r="AX144" i="1"/>
  <c r="BG144" i="1" s="1"/>
  <c r="AU144" i="1"/>
  <c r="AU150" i="1"/>
  <c r="AX150" i="1"/>
  <c r="BG150" i="1" s="1"/>
  <c r="AX301" i="1"/>
  <c r="BG301" i="1" s="1"/>
  <c r="AU301" i="1"/>
  <c r="AX184" i="1"/>
  <c r="BG184" i="1" s="1"/>
  <c r="AU184" i="1"/>
  <c r="AX57" i="1"/>
  <c r="BG57" i="1" s="1"/>
  <c r="AU57" i="1"/>
  <c r="AX122" i="1"/>
  <c r="BG122" i="1" s="1"/>
  <c r="AU122" i="1"/>
  <c r="AX143" i="1"/>
  <c r="BG143" i="1" s="1"/>
  <c r="AU143" i="1"/>
  <c r="AX204" i="1"/>
  <c r="BG204" i="1" s="1"/>
  <c r="AU204" i="1"/>
  <c r="AX55" i="1"/>
  <c r="BG55" i="1" s="1"/>
  <c r="AU55" i="1"/>
  <c r="AU213" i="1"/>
  <c r="AX213" i="1"/>
  <c r="BG213" i="1" s="1"/>
  <c r="AX84" i="1"/>
  <c r="BG84" i="1" s="1"/>
  <c r="AU84" i="1"/>
  <c r="AU345" i="1"/>
  <c r="AX345" i="1"/>
  <c r="BG345" i="1" s="1"/>
  <c r="AX217" i="1"/>
  <c r="BG217" i="1" s="1"/>
  <c r="AU217" i="1"/>
  <c r="AX215" i="1"/>
  <c r="BG215" i="1" s="1"/>
  <c r="AU215" i="1"/>
  <c r="AX85" i="1"/>
  <c r="BG85" i="1" s="1"/>
  <c r="AU85" i="1"/>
  <c r="AX22" i="1"/>
  <c r="BG22" i="1" s="1"/>
  <c r="AU22" i="1"/>
  <c r="AX115" i="1"/>
  <c r="BG115" i="1" s="1"/>
  <c r="AU115" i="1"/>
  <c r="AU17" i="1"/>
  <c r="AX17" i="1"/>
  <c r="BG17" i="1" s="1"/>
  <c r="AU167" i="1"/>
  <c r="AX167" i="1"/>
  <c r="BG167" i="1" s="1"/>
  <c r="AX226" i="1"/>
  <c r="BG226" i="1" s="1"/>
  <c r="AU226" i="1"/>
  <c r="AU205" i="1"/>
  <c r="AX205" i="1"/>
  <c r="BG205" i="1" s="1"/>
  <c r="AX111" i="1"/>
  <c r="BG111" i="1" s="1"/>
  <c r="AU111" i="1"/>
  <c r="AU40" i="1"/>
  <c r="AX40" i="1"/>
  <c r="BG40" i="1" s="1"/>
  <c r="AX108" i="1"/>
  <c r="BG108" i="1" s="1"/>
  <c r="AU108" i="1"/>
  <c r="AX23" i="1"/>
  <c r="BG23" i="1" s="1"/>
  <c r="AU23" i="1"/>
  <c r="AU353" i="1"/>
  <c r="AX353" i="1"/>
  <c r="BG353" i="1" s="1"/>
  <c r="AU289" i="1"/>
  <c r="AX289" i="1"/>
  <c r="BG289" i="1" s="1"/>
  <c r="AU230" i="1"/>
  <c r="AX230" i="1"/>
  <c r="BG230" i="1" s="1"/>
  <c r="AU193" i="1"/>
  <c r="AX193" i="1"/>
  <c r="BG193" i="1" s="1"/>
  <c r="AU39" i="1"/>
  <c r="AX39" i="1"/>
  <c r="BG39" i="1" s="1"/>
  <c r="AU12" i="1"/>
  <c r="AX12" i="1"/>
  <c r="BG12" i="1" s="1"/>
  <c r="AX125" i="1"/>
  <c r="BG125" i="1" s="1"/>
  <c r="AU125" i="1"/>
  <c r="AX253" i="1"/>
  <c r="BG253" i="1" s="1"/>
  <c r="AU253" i="1"/>
  <c r="AX163" i="1"/>
  <c r="BG163" i="1" s="1"/>
  <c r="AU163" i="1"/>
  <c r="AX83" i="1"/>
  <c r="BG83" i="1" s="1"/>
  <c r="AU83" i="1"/>
  <c r="AX240" i="1"/>
  <c r="BG240" i="1" s="1"/>
  <c r="AU240" i="1"/>
  <c r="AX208" i="1"/>
  <c r="BG208" i="1" s="1"/>
  <c r="AU208" i="1"/>
  <c r="AX32" i="1"/>
  <c r="BG32" i="1" s="1"/>
  <c r="AU32" i="1"/>
  <c r="AX100" i="1"/>
  <c r="BG100" i="1" s="1"/>
  <c r="AU100" i="1"/>
  <c r="AU105" i="1"/>
  <c r="AX105" i="1"/>
  <c r="BG105" i="1" s="1"/>
  <c r="AU265" i="1"/>
  <c r="AX265" i="1"/>
  <c r="BG265" i="1" s="1"/>
  <c r="AX207" i="1"/>
  <c r="BG207" i="1" s="1"/>
  <c r="AU207" i="1"/>
  <c r="AX227" i="1"/>
  <c r="BG227" i="1" s="1"/>
  <c r="AU227" i="1"/>
  <c r="AU42" i="1"/>
  <c r="AX42" i="1"/>
  <c r="BG42" i="1" s="1"/>
  <c r="AX154" i="1"/>
  <c r="BG154" i="1" s="1"/>
  <c r="AU154" i="1"/>
  <c r="AX130" i="1"/>
  <c r="BG130" i="1" s="1"/>
  <c r="AU130" i="1"/>
  <c r="AU228" i="1"/>
  <c r="AX228" i="1"/>
  <c r="BG228" i="1" s="1"/>
  <c r="AX190" i="1"/>
  <c r="BG190" i="1" s="1"/>
  <c r="AU190" i="1"/>
  <c r="AU64" i="1"/>
  <c r="AX64" i="1"/>
  <c r="BG64" i="1" s="1"/>
  <c r="AX136" i="1"/>
  <c r="BG136" i="1" s="1"/>
  <c r="AU136" i="1"/>
  <c r="AX56" i="1"/>
  <c r="BG56" i="1" s="1"/>
  <c r="AU56" i="1"/>
  <c r="AX309" i="1"/>
  <c r="BG309" i="1" s="1"/>
  <c r="AU309" i="1"/>
  <c r="AU245" i="1"/>
  <c r="AX245" i="1"/>
  <c r="BG245" i="1" s="1"/>
  <c r="BU255" i="1"/>
  <c r="BU191" i="1"/>
  <c r="AU326" i="1"/>
  <c r="AX326" i="1"/>
  <c r="BG326" i="1" s="1"/>
  <c r="AU134" i="1"/>
  <c r="AX134" i="1"/>
  <c r="BG134" i="1" s="1"/>
  <c r="BU359" i="1"/>
  <c r="BU337" i="1"/>
  <c r="BU295" i="1"/>
  <c r="BU231" i="1"/>
  <c r="BU167" i="1"/>
  <c r="AX102" i="1"/>
  <c r="BG102" i="1" s="1"/>
  <c r="AU102" i="1"/>
  <c r="BU352" i="1"/>
  <c r="BU224" i="1"/>
  <c r="AX158" i="1"/>
  <c r="BG158" i="1" s="1"/>
  <c r="AU158" i="1"/>
  <c r="AX310" i="1"/>
  <c r="BG310" i="1" s="1"/>
  <c r="AU310" i="1"/>
  <c r="AX121" i="1"/>
  <c r="BG121" i="1" s="1"/>
  <c r="AU121" i="1"/>
  <c r="AU54" i="1"/>
  <c r="AX54" i="1"/>
  <c r="BG54" i="1" s="1"/>
  <c r="BU358" i="1"/>
  <c r="BU342" i="1"/>
  <c r="BU326" i="1"/>
  <c r="BU310" i="1"/>
  <c r="BU294" i="1"/>
  <c r="BU278" i="1"/>
  <c r="BU262" i="1"/>
  <c r="BU246" i="1"/>
  <c r="BU230" i="1"/>
  <c r="BU214" i="1"/>
  <c r="BU198" i="1"/>
  <c r="BU182" i="1"/>
  <c r="BU166" i="1"/>
  <c r="BU150" i="1"/>
  <c r="AU302" i="1"/>
  <c r="AX302" i="1"/>
  <c r="BG302" i="1" s="1"/>
  <c r="AX149" i="1"/>
  <c r="BG149" i="1" s="1"/>
  <c r="AU149" i="1"/>
  <c r="AX338" i="1"/>
  <c r="BG338" i="1" s="1"/>
  <c r="AU338" i="1"/>
  <c r="AX306" i="1"/>
  <c r="BG306" i="1" s="1"/>
  <c r="AU306" i="1"/>
  <c r="AU274" i="1"/>
  <c r="AX274" i="1"/>
  <c r="BG274" i="1" s="1"/>
  <c r="AX242" i="1"/>
  <c r="BG242" i="1" s="1"/>
  <c r="AU242" i="1"/>
  <c r="AX98" i="1"/>
  <c r="BG98" i="1" s="1"/>
  <c r="AU98" i="1"/>
  <c r="AX9" i="1"/>
  <c r="BG9" i="1" s="1"/>
  <c r="AU9" i="1"/>
  <c r="BY324" i="1"/>
  <c r="CB324" i="1"/>
  <c r="CC324" i="1" s="1"/>
  <c r="AX368" i="1"/>
  <c r="BG368" i="1" s="1"/>
  <c r="AU368" i="1"/>
  <c r="AX352" i="1"/>
  <c r="BG352" i="1" s="1"/>
  <c r="AU352" i="1"/>
  <c r="AU336" i="1"/>
  <c r="AX336" i="1"/>
  <c r="BG336" i="1" s="1"/>
  <c r="AU320" i="1"/>
  <c r="AX320" i="1"/>
  <c r="BG320" i="1" s="1"/>
  <c r="AU304" i="1"/>
  <c r="AX304" i="1"/>
  <c r="BG304" i="1" s="1"/>
  <c r="AX288" i="1"/>
  <c r="BG288" i="1" s="1"/>
  <c r="AU288" i="1"/>
  <c r="AX272" i="1"/>
  <c r="BG272" i="1" s="1"/>
  <c r="AU272" i="1"/>
  <c r="AU256" i="1"/>
  <c r="AX256" i="1"/>
  <c r="BG256" i="1" s="1"/>
  <c r="G26" i="1"/>
  <c r="AU188" i="1"/>
  <c r="AX188" i="1"/>
  <c r="BG188" i="1" s="1"/>
  <c r="AX72" i="1"/>
  <c r="BG72" i="1" s="1"/>
  <c r="AU72" i="1"/>
  <c r="AX19" i="1"/>
  <c r="BG19" i="1" s="1"/>
  <c r="AU19" i="1"/>
  <c r="BY240" i="1"/>
  <c r="CB240" i="1"/>
  <c r="CC240" i="1" s="1"/>
  <c r="AU367" i="1"/>
  <c r="AX367" i="1"/>
  <c r="BG367" i="1" s="1"/>
  <c r="AX351" i="1"/>
  <c r="BG351" i="1" s="1"/>
  <c r="AU351" i="1"/>
  <c r="AX335" i="1"/>
  <c r="BG335" i="1" s="1"/>
  <c r="AU335" i="1"/>
  <c r="AX319" i="1"/>
  <c r="BG319" i="1" s="1"/>
  <c r="AU319" i="1"/>
  <c r="AX303" i="1"/>
  <c r="BG303" i="1" s="1"/>
  <c r="AU303" i="1"/>
  <c r="AX287" i="1"/>
  <c r="BG287" i="1" s="1"/>
  <c r="AU287" i="1"/>
  <c r="AX271" i="1"/>
  <c r="BG271" i="1" s="1"/>
  <c r="AU271" i="1"/>
  <c r="AX255" i="1"/>
  <c r="BG255" i="1" s="1"/>
  <c r="AU255" i="1"/>
  <c r="AX187" i="1"/>
  <c r="BG187" i="1" s="1"/>
  <c r="AU187" i="1"/>
  <c r="AX127" i="1"/>
  <c r="BG127" i="1" s="1"/>
  <c r="AU127" i="1"/>
  <c r="AU87" i="1"/>
  <c r="AX87" i="1"/>
  <c r="BG87" i="1" s="1"/>
  <c r="AU14" i="1"/>
  <c r="AX14" i="1"/>
  <c r="BG14" i="1" s="1"/>
  <c r="BY306" i="1"/>
  <c r="CB306" i="1"/>
  <c r="CC306" i="1" s="1"/>
  <c r="BY288" i="1"/>
  <c r="CB288" i="1"/>
  <c r="CC288" i="1" s="1"/>
  <c r="BY160" i="1"/>
  <c r="CB160" i="1"/>
  <c r="CC160" i="1" s="1"/>
  <c r="BY345" i="1"/>
  <c r="CB345" i="1"/>
  <c r="CC345" i="1" s="1"/>
  <c r="BY319" i="1"/>
  <c r="CB319" i="1"/>
  <c r="CC319" i="1" s="1"/>
  <c r="BY264" i="1"/>
  <c r="CB264" i="1"/>
  <c r="CC264" i="1" s="1"/>
  <c r="BY200" i="1"/>
  <c r="CB200" i="1"/>
  <c r="CC200" i="1" s="1"/>
  <c r="BY356" i="1"/>
  <c r="CB356" i="1"/>
  <c r="CC356" i="1" s="1"/>
  <c r="BY311" i="1"/>
  <c r="CB311" i="1"/>
  <c r="CC311" i="1" s="1"/>
  <c r="BY353" i="1"/>
  <c r="CB353" i="1"/>
  <c r="CC353" i="1" s="1"/>
  <c r="BY332" i="1"/>
  <c r="CB332" i="1"/>
  <c r="CC332" i="1" s="1"/>
  <c r="BY312" i="1"/>
  <c r="CB312" i="1"/>
  <c r="CC312" i="1" s="1"/>
  <c r="BY276" i="1"/>
  <c r="CB276" i="1"/>
  <c r="CC276" i="1" s="1"/>
  <c r="BY244" i="1"/>
  <c r="CB244" i="1"/>
  <c r="CC244" i="1" s="1"/>
  <c r="BY212" i="1"/>
  <c r="CB212" i="1"/>
  <c r="CC212" i="1" s="1"/>
  <c r="BY180" i="1"/>
  <c r="CB180" i="1"/>
  <c r="CC180" i="1" s="1"/>
  <c r="BY148" i="1"/>
  <c r="CB148" i="1"/>
  <c r="CC148" i="1" s="1"/>
  <c r="BY368" i="1"/>
  <c r="CB368" i="1"/>
  <c r="CC368" i="1" s="1"/>
  <c r="BY343" i="1"/>
  <c r="CB343" i="1"/>
  <c r="CC343" i="1" s="1"/>
  <c r="BY325" i="1"/>
  <c r="CB325" i="1"/>
  <c r="CC325" i="1" s="1"/>
  <c r="BY366" i="1"/>
  <c r="CB366" i="1"/>
  <c r="CC366" i="1" s="1"/>
  <c r="BY350" i="1"/>
  <c r="CB350" i="1"/>
  <c r="CC350" i="1" s="1"/>
  <c r="BY334" i="1"/>
  <c r="CB334" i="1"/>
  <c r="CC334" i="1" s="1"/>
  <c r="BY318" i="1"/>
  <c r="CB318" i="1"/>
  <c r="CC318" i="1" s="1"/>
  <c r="BY316" i="1"/>
  <c r="CB316" i="1"/>
  <c r="CC316" i="1" s="1"/>
  <c r="BY302" i="1"/>
  <c r="CB302" i="1"/>
  <c r="CC302" i="1" s="1"/>
  <c r="BY286" i="1"/>
  <c r="CB286" i="1"/>
  <c r="CC286" i="1" s="1"/>
  <c r="BY270" i="1"/>
  <c r="CB270" i="1"/>
  <c r="CC270" i="1" s="1"/>
  <c r="BY254" i="1"/>
  <c r="CB254" i="1"/>
  <c r="CC254" i="1" s="1"/>
  <c r="BY238" i="1"/>
  <c r="CB238" i="1"/>
  <c r="CC238" i="1" s="1"/>
  <c r="BY222" i="1"/>
  <c r="CB222" i="1"/>
  <c r="CC222" i="1" s="1"/>
  <c r="BY206" i="1"/>
  <c r="CB206" i="1"/>
  <c r="CC206" i="1" s="1"/>
  <c r="BY190" i="1"/>
  <c r="CB190" i="1"/>
  <c r="CC190" i="1" s="1"/>
  <c r="BY174" i="1"/>
  <c r="CB174" i="1"/>
  <c r="CC174" i="1" s="1"/>
  <c r="BY158" i="1"/>
  <c r="CB158" i="1"/>
  <c r="CC158" i="1" s="1"/>
  <c r="BY299" i="1"/>
  <c r="CB299" i="1"/>
  <c r="CC299" i="1" s="1"/>
  <c r="BY291" i="1"/>
  <c r="CB291" i="1"/>
  <c r="CC291" i="1" s="1"/>
  <c r="BY283" i="1"/>
  <c r="CB283" i="1"/>
  <c r="CC283" i="1" s="1"/>
  <c r="BY275" i="1"/>
  <c r="CB275" i="1"/>
  <c r="CC275" i="1" s="1"/>
  <c r="BY267" i="1"/>
  <c r="CB267" i="1"/>
  <c r="CC267" i="1" s="1"/>
  <c r="BY259" i="1"/>
  <c r="CB259" i="1"/>
  <c r="CC259" i="1" s="1"/>
  <c r="BY251" i="1"/>
  <c r="CB251" i="1"/>
  <c r="CC251" i="1" s="1"/>
  <c r="BY243" i="1"/>
  <c r="CB243" i="1"/>
  <c r="CC243" i="1" s="1"/>
  <c r="BY235" i="1"/>
  <c r="CB235" i="1"/>
  <c r="CC235" i="1" s="1"/>
  <c r="BY227" i="1"/>
  <c r="CB227" i="1"/>
  <c r="CC227" i="1" s="1"/>
  <c r="BY219" i="1"/>
  <c r="CB219" i="1"/>
  <c r="CC219" i="1" s="1"/>
  <c r="BY211" i="1"/>
  <c r="CB211" i="1"/>
  <c r="CC211" i="1" s="1"/>
  <c r="BY203" i="1"/>
  <c r="CB203" i="1"/>
  <c r="CC203" i="1" s="1"/>
  <c r="BY195" i="1"/>
  <c r="CB195" i="1"/>
  <c r="CC195" i="1" s="1"/>
  <c r="BY187" i="1"/>
  <c r="CB187" i="1"/>
  <c r="CC187" i="1" s="1"/>
  <c r="BY179" i="1"/>
  <c r="CB179" i="1"/>
  <c r="CC179" i="1" s="1"/>
  <c r="BY171" i="1"/>
  <c r="CB171" i="1"/>
  <c r="CC171" i="1" s="1"/>
  <c r="BY163" i="1"/>
  <c r="CB163" i="1"/>
  <c r="CC163" i="1" s="1"/>
  <c r="BY155" i="1"/>
  <c r="CB155" i="1"/>
  <c r="CC155" i="1" s="1"/>
  <c r="AH10" i="1"/>
  <c r="AH14" i="1"/>
  <c r="AH18" i="1"/>
  <c r="AH22" i="1"/>
  <c r="AH26" i="1"/>
  <c r="AH30" i="1"/>
  <c r="AH34" i="1"/>
  <c r="AH38" i="1"/>
  <c r="AH42" i="1"/>
  <c r="AH47" i="1"/>
  <c r="AH51" i="1"/>
  <c r="AH55" i="1"/>
  <c r="AH59" i="1"/>
  <c r="AH63" i="1"/>
  <c r="AH67" i="1"/>
  <c r="AH71" i="1"/>
  <c r="AH75" i="1"/>
  <c r="AH79" i="1"/>
  <c r="AH83" i="1"/>
  <c r="AH87" i="1"/>
  <c r="AH91" i="1"/>
  <c r="AH95" i="1"/>
  <c r="AH99" i="1"/>
  <c r="AH103" i="1"/>
  <c r="AH107" i="1"/>
  <c r="AH111" i="1"/>
  <c r="AH115" i="1"/>
  <c r="AH119" i="1"/>
  <c r="AH123" i="1"/>
  <c r="AH127" i="1"/>
  <c r="AH131" i="1"/>
  <c r="AH135" i="1"/>
  <c r="AH139" i="1"/>
  <c r="AH143" i="1"/>
  <c r="AH147" i="1"/>
  <c r="AH151" i="1"/>
  <c r="AH155" i="1"/>
  <c r="AH159" i="1"/>
  <c r="AH163" i="1"/>
  <c r="AH167" i="1"/>
  <c r="AH171" i="1"/>
  <c r="AH175" i="1"/>
  <c r="AH179" i="1"/>
  <c r="AH183" i="1"/>
  <c r="AH187" i="1"/>
  <c r="AH191" i="1"/>
  <c r="AH195" i="1"/>
  <c r="AH199" i="1"/>
  <c r="AH203" i="1"/>
  <c r="AH207" i="1"/>
  <c r="AH211" i="1"/>
  <c r="AH215" i="1"/>
  <c r="AH219" i="1"/>
  <c r="AH223" i="1"/>
  <c r="AH227" i="1"/>
  <c r="AH231" i="1"/>
  <c r="AH235" i="1"/>
  <c r="AH239" i="1"/>
  <c r="AH243" i="1"/>
  <c r="AH247" i="1"/>
  <c r="AH251" i="1"/>
  <c r="AH255" i="1"/>
  <c r="AH259" i="1"/>
  <c r="AH263" i="1"/>
  <c r="AH267" i="1"/>
  <c r="AH271" i="1"/>
  <c r="AH275" i="1"/>
  <c r="AH279" i="1"/>
  <c r="AH283" i="1"/>
  <c r="AH287" i="1"/>
  <c r="AH291" i="1"/>
  <c r="AH295" i="1"/>
  <c r="AH299" i="1"/>
  <c r="AH303" i="1"/>
  <c r="AH307" i="1"/>
  <c r="AH311" i="1"/>
  <c r="AH315" i="1"/>
  <c r="AH319" i="1"/>
  <c r="AH323" i="1"/>
  <c r="AH327" i="1"/>
  <c r="AH331" i="1"/>
  <c r="AH335" i="1"/>
  <c r="AH339" i="1"/>
  <c r="AH343" i="1"/>
  <c r="AH347" i="1"/>
  <c r="AH351" i="1"/>
  <c r="AH355" i="1"/>
  <c r="AH359" i="1"/>
  <c r="AH363" i="1"/>
  <c r="AH367" i="1"/>
  <c r="AH11" i="1"/>
  <c r="AH13" i="1"/>
  <c r="AH20" i="1"/>
  <c r="AH27" i="1"/>
  <c r="AH29" i="1"/>
  <c r="AH36" i="1"/>
  <c r="AH43" i="1"/>
  <c r="AH46" i="1"/>
  <c r="AH53" i="1"/>
  <c r="AH60" i="1"/>
  <c r="AH62" i="1"/>
  <c r="AH69" i="1"/>
  <c r="AH76" i="1"/>
  <c r="AH78" i="1"/>
  <c r="AH85" i="1"/>
  <c r="AH92" i="1"/>
  <c r="AH94" i="1"/>
  <c r="AH101" i="1"/>
  <c r="AH108" i="1"/>
  <c r="AH110" i="1"/>
  <c r="AH117" i="1"/>
  <c r="AH124" i="1"/>
  <c r="AH126" i="1"/>
  <c r="AH133" i="1"/>
  <c r="AH140" i="1"/>
  <c r="AH142" i="1"/>
  <c r="AH149" i="1"/>
  <c r="AH156" i="1"/>
  <c r="AH158" i="1"/>
  <c r="AH165" i="1"/>
  <c r="AH172" i="1"/>
  <c r="AH174" i="1"/>
  <c r="AH181" i="1"/>
  <c r="AH188" i="1"/>
  <c r="AH190" i="1"/>
  <c r="AH197" i="1"/>
  <c r="AH204" i="1"/>
  <c r="AH206" i="1"/>
  <c r="AH213" i="1"/>
  <c r="AH220" i="1"/>
  <c r="AH222" i="1"/>
  <c r="AH229" i="1"/>
  <c r="AH236" i="1"/>
  <c r="AH238" i="1"/>
  <c r="AH245" i="1"/>
  <c r="AH252" i="1"/>
  <c r="AH254" i="1"/>
  <c r="AH261" i="1"/>
  <c r="AH268" i="1"/>
  <c r="AH270" i="1"/>
  <c r="AH277" i="1"/>
  <c r="AH284" i="1"/>
  <c r="AH286" i="1"/>
  <c r="AH293" i="1"/>
  <c r="AH300" i="1"/>
  <c r="AH302" i="1"/>
  <c r="AH309" i="1"/>
  <c r="AH316" i="1"/>
  <c r="AH318" i="1"/>
  <c r="AH325" i="1"/>
  <c r="AH332" i="1"/>
  <c r="AH334" i="1"/>
  <c r="AH341" i="1"/>
  <c r="AH348" i="1"/>
  <c r="AH350" i="1"/>
  <c r="AH357" i="1"/>
  <c r="AH364" i="1"/>
  <c r="AH366" i="1"/>
  <c r="AH8" i="1"/>
  <c r="AH15" i="1"/>
  <c r="AH41" i="1"/>
  <c r="AH49" i="1"/>
  <c r="AH54" i="1"/>
  <c r="AH56" i="1"/>
  <c r="AH61" i="1"/>
  <c r="AH66" i="1"/>
  <c r="AH68" i="1"/>
  <c r="AH73" i="1"/>
  <c r="AH80" i="1"/>
  <c r="AH7" i="1"/>
  <c r="AH17" i="1"/>
  <c r="AH23" i="1"/>
  <c r="AH33" i="1"/>
  <c r="AH39" i="1"/>
  <c r="AH50" i="1"/>
  <c r="AH65" i="1"/>
  <c r="AH81" i="1"/>
  <c r="AH84" i="1"/>
  <c r="AH97" i="1"/>
  <c r="AH100" i="1"/>
  <c r="AH122" i="1"/>
  <c r="AH129" i="1"/>
  <c r="AH134" i="1"/>
  <c r="AH136" i="1"/>
  <c r="AH141" i="1"/>
  <c r="AH146" i="1"/>
  <c r="AH148" i="1"/>
  <c r="AH153" i="1"/>
  <c r="AH160" i="1"/>
  <c r="AH186" i="1"/>
  <c r="AH193" i="1"/>
  <c r="AH198" i="1"/>
  <c r="AH200" i="1"/>
  <c r="AH205" i="1"/>
  <c r="AH210" i="1"/>
  <c r="AH212" i="1"/>
  <c r="AH217" i="1"/>
  <c r="AH224" i="1"/>
  <c r="AH250" i="1"/>
  <c r="AH257" i="1"/>
  <c r="AH262" i="1"/>
  <c r="AH264" i="1"/>
  <c r="AH269" i="1"/>
  <c r="AH274" i="1"/>
  <c r="AH276" i="1"/>
  <c r="AH281" i="1"/>
  <c r="AH288" i="1"/>
  <c r="AH21" i="1"/>
  <c r="AH24" i="1"/>
  <c r="AH37" i="1"/>
  <c r="AH40" i="1"/>
  <c r="AH57" i="1"/>
  <c r="AH72" i="1"/>
  <c r="AH82" i="1"/>
  <c r="AH88" i="1"/>
  <c r="AH98" i="1"/>
  <c r="AH106" i="1"/>
  <c r="AH113" i="1"/>
  <c r="AH118" i="1"/>
  <c r="AH120" i="1"/>
  <c r="AH125" i="1"/>
  <c r="AH130" i="1"/>
  <c r="AH132" i="1"/>
  <c r="AH137" i="1"/>
  <c r="AH144" i="1"/>
  <c r="AH170" i="1"/>
  <c r="AH177" i="1"/>
  <c r="AH182" i="1"/>
  <c r="AH184" i="1"/>
  <c r="AH189" i="1"/>
  <c r="AH194" i="1"/>
  <c r="AH196" i="1"/>
  <c r="AH201" i="1"/>
  <c r="AH208" i="1"/>
  <c r="AH234" i="1"/>
  <c r="AH241" i="1"/>
  <c r="AH246" i="1"/>
  <c r="AH248" i="1"/>
  <c r="AH253" i="1"/>
  <c r="AH258" i="1"/>
  <c r="AH260" i="1"/>
  <c r="AH265" i="1"/>
  <c r="AH272" i="1"/>
  <c r="AH298" i="1"/>
  <c r="AH305" i="1"/>
  <c r="AH310" i="1"/>
  <c r="AH312" i="1"/>
  <c r="AH317" i="1"/>
  <c r="AH322" i="1"/>
  <c r="AH324" i="1"/>
  <c r="AH329" i="1"/>
  <c r="AH336" i="1"/>
  <c r="AH362" i="1"/>
  <c r="AH19" i="1"/>
  <c r="AH32" i="1"/>
  <c r="AH52" i="1"/>
  <c r="AH58" i="1"/>
  <c r="AH77" i="1"/>
  <c r="AH90" i="1"/>
  <c r="AH96" i="1"/>
  <c r="AH112" i="1"/>
  <c r="AH145" i="1"/>
  <c r="AH150" i="1"/>
  <c r="AH164" i="1"/>
  <c r="AH169" i="1"/>
  <c r="AH202" i="1"/>
  <c r="AH216" i="1"/>
  <c r="AH221" i="1"/>
  <c r="AH226" i="1"/>
  <c r="AH240" i="1"/>
  <c r="AH273" i="1"/>
  <c r="AH278" i="1"/>
  <c r="AH292" i="1"/>
  <c r="AH297" i="1"/>
  <c r="AH301" i="1"/>
  <c r="AH304" i="1"/>
  <c r="AH320" i="1"/>
  <c r="AH326" i="1"/>
  <c r="AH342" i="1"/>
  <c r="AH345" i="1"/>
  <c r="AH358" i="1"/>
  <c r="AH361" i="1"/>
  <c r="AH9" i="1"/>
  <c r="AH28" i="1"/>
  <c r="AH48" i="1"/>
  <c r="AH86" i="1"/>
  <c r="AH104" i="1"/>
  <c r="AH109" i="1"/>
  <c r="AH114" i="1"/>
  <c r="AH128" i="1"/>
  <c r="AH161" i="1"/>
  <c r="AH166" i="1"/>
  <c r="AH180" i="1"/>
  <c r="AH185" i="1"/>
  <c r="AH218" i="1"/>
  <c r="AH232" i="1"/>
  <c r="AH237" i="1"/>
  <c r="AH242" i="1"/>
  <c r="AH256" i="1"/>
  <c r="AH289" i="1"/>
  <c r="AH294" i="1"/>
  <c r="AH308" i="1"/>
  <c r="AH314" i="1"/>
  <c r="AH330" i="1"/>
  <c r="AH333" i="1"/>
  <c r="AH346" i="1"/>
  <c r="AH349" i="1"/>
  <c r="AH352" i="1"/>
  <c r="AH365" i="1"/>
  <c r="AH368" i="1"/>
  <c r="AH16" i="1"/>
  <c r="AH93" i="1"/>
  <c r="AH105" i="1"/>
  <c r="AH152" i="1"/>
  <c r="AH162" i="1"/>
  <c r="AH209" i="1"/>
  <c r="AH228" i="1"/>
  <c r="AH266" i="1"/>
  <c r="AH285" i="1"/>
  <c r="AH321" i="1"/>
  <c r="AH340" i="1"/>
  <c r="AH353" i="1"/>
  <c r="AH12" i="1"/>
  <c r="AH25" i="1"/>
  <c r="AH64" i="1"/>
  <c r="AH89" i="1"/>
  <c r="AH102" i="1"/>
  <c r="AH121" i="1"/>
  <c r="AH168" i="1"/>
  <c r="AH178" i="1"/>
  <c r="AH225" i="1"/>
  <c r="AH244" i="1"/>
  <c r="AH282" i="1"/>
  <c r="AH313" i="1"/>
  <c r="AH338" i="1"/>
  <c r="AH344" i="1"/>
  <c r="AH35" i="1"/>
  <c r="AH280" i="1"/>
  <c r="AH337" i="1"/>
  <c r="AH31" i="1"/>
  <c r="AH296" i="1"/>
  <c r="AH360" i="1"/>
  <c r="AH45" i="1"/>
  <c r="AH173" i="1"/>
  <c r="AH249" i="1"/>
  <c r="AH74" i="1"/>
  <c r="AH157" i="1"/>
  <c r="AH233" i="1"/>
  <c r="AH306" i="1"/>
  <c r="AH356" i="1"/>
  <c r="AH176" i="1"/>
  <c r="AH70" i="1"/>
  <c r="AH154" i="1"/>
  <c r="AH230" i="1"/>
  <c r="AH354" i="1"/>
  <c r="AH192" i="1"/>
  <c r="AH328" i="1"/>
  <c r="AH138" i="1"/>
  <c r="AH290" i="1"/>
  <c r="AH214" i="1"/>
  <c r="AH116" i="1"/>
  <c r="AG8" i="1"/>
  <c r="AG12" i="1"/>
  <c r="AG16" i="1"/>
  <c r="AG20" i="1"/>
  <c r="AG24" i="1"/>
  <c r="AG28" i="1"/>
  <c r="AG32" i="1"/>
  <c r="AG36" i="1"/>
  <c r="AG40" i="1"/>
  <c r="AG45" i="1"/>
  <c r="AG49" i="1"/>
  <c r="AG53" i="1"/>
  <c r="AG57" i="1"/>
  <c r="AG61" i="1"/>
  <c r="AG65" i="1"/>
  <c r="AG69" i="1"/>
  <c r="AG73" i="1"/>
  <c r="AG77" i="1"/>
  <c r="AG81" i="1"/>
  <c r="AG85" i="1"/>
  <c r="AG89" i="1"/>
  <c r="AG93" i="1"/>
  <c r="AG97" i="1"/>
  <c r="AG101" i="1"/>
  <c r="AG105" i="1"/>
  <c r="AG109" i="1"/>
  <c r="AG113" i="1"/>
  <c r="AG117" i="1"/>
  <c r="AG121" i="1"/>
  <c r="AG125" i="1"/>
  <c r="AG129" i="1"/>
  <c r="AG133" i="1"/>
  <c r="AG137" i="1"/>
  <c r="AG141" i="1"/>
  <c r="AG145" i="1"/>
  <c r="AG149" i="1"/>
  <c r="AG153" i="1"/>
  <c r="AG157" i="1"/>
  <c r="AG161" i="1"/>
  <c r="AG165" i="1"/>
  <c r="AG169" i="1"/>
  <c r="AG173" i="1"/>
  <c r="AG177" i="1"/>
  <c r="AG181" i="1"/>
  <c r="AG185" i="1"/>
  <c r="AG189" i="1"/>
  <c r="AG193" i="1"/>
  <c r="AG197" i="1"/>
  <c r="AG201" i="1"/>
  <c r="AG205" i="1"/>
  <c r="AG209" i="1"/>
  <c r="AG213" i="1"/>
  <c r="AG217" i="1"/>
  <c r="AG221" i="1"/>
  <c r="AG225" i="1"/>
  <c r="AG229" i="1"/>
  <c r="AG233" i="1"/>
  <c r="AG237" i="1"/>
  <c r="AG241" i="1"/>
  <c r="AG9" i="1"/>
  <c r="AG11" i="1"/>
  <c r="AG18" i="1"/>
  <c r="AG25" i="1"/>
  <c r="AG27" i="1"/>
  <c r="AG34" i="1"/>
  <c r="AG41" i="1"/>
  <c r="AG43" i="1"/>
  <c r="AG51" i="1"/>
  <c r="AG58" i="1"/>
  <c r="AG60" i="1"/>
  <c r="AG67" i="1"/>
  <c r="AG74" i="1"/>
  <c r="AG76" i="1"/>
  <c r="AG83" i="1"/>
  <c r="AG90" i="1"/>
  <c r="AG92" i="1"/>
  <c r="AG99" i="1"/>
  <c r="AG106" i="1"/>
  <c r="AG108" i="1"/>
  <c r="AG115" i="1"/>
  <c r="AG122" i="1"/>
  <c r="AG124" i="1"/>
  <c r="AG131" i="1"/>
  <c r="AG138" i="1"/>
  <c r="AG140" i="1"/>
  <c r="AG147" i="1"/>
  <c r="AG154" i="1"/>
  <c r="AG156" i="1"/>
  <c r="AG163" i="1"/>
  <c r="AG170" i="1"/>
  <c r="AG172" i="1"/>
  <c r="AG179" i="1"/>
  <c r="AG186" i="1"/>
  <c r="AG188" i="1"/>
  <c r="AG195" i="1"/>
  <c r="AG202" i="1"/>
  <c r="AG204" i="1"/>
  <c r="AG211" i="1"/>
  <c r="AG218" i="1"/>
  <c r="AG220" i="1"/>
  <c r="AG227" i="1"/>
  <c r="AG234" i="1"/>
  <c r="AG236" i="1"/>
  <c r="AG244" i="1"/>
  <c r="AG248" i="1"/>
  <c r="AG252" i="1"/>
  <c r="AG256" i="1"/>
  <c r="AG260" i="1"/>
  <c r="AG264" i="1"/>
  <c r="AG268" i="1"/>
  <c r="AG272" i="1"/>
  <c r="AG276" i="1"/>
  <c r="AG280" i="1"/>
  <c r="AG284" i="1"/>
  <c r="AG288" i="1"/>
  <c r="AG292" i="1"/>
  <c r="AG296" i="1"/>
  <c r="AG300" i="1"/>
  <c r="AG304" i="1"/>
  <c r="AG308" i="1"/>
  <c r="AG312" i="1"/>
  <c r="AG316" i="1"/>
  <c r="AG320" i="1"/>
  <c r="AG324" i="1"/>
  <c r="AG328" i="1"/>
  <c r="AG332" i="1"/>
  <c r="AG336" i="1"/>
  <c r="AG340" i="1"/>
  <c r="AG344" i="1"/>
  <c r="AG348" i="1"/>
  <c r="AG352" i="1"/>
  <c r="AG356" i="1"/>
  <c r="AG360" i="1"/>
  <c r="AG364" i="1"/>
  <c r="AG368" i="1"/>
  <c r="AG13" i="1"/>
  <c r="AG39" i="1"/>
  <c r="AG47" i="1"/>
  <c r="AG52" i="1"/>
  <c r="AG54" i="1"/>
  <c r="AG59" i="1"/>
  <c r="AG64" i="1"/>
  <c r="AG66" i="1"/>
  <c r="AG71" i="1"/>
  <c r="AG78" i="1"/>
  <c r="AG104" i="1"/>
  <c r="AG111" i="1"/>
  <c r="AG116" i="1"/>
  <c r="AG118" i="1"/>
  <c r="AG123" i="1"/>
  <c r="AG128" i="1"/>
  <c r="AG130" i="1"/>
  <c r="AG135" i="1"/>
  <c r="AG142" i="1"/>
  <c r="AG168" i="1"/>
  <c r="AG175" i="1"/>
  <c r="AG180" i="1"/>
  <c r="AG182" i="1"/>
  <c r="AG187" i="1"/>
  <c r="AG192" i="1"/>
  <c r="AG194" i="1"/>
  <c r="AG199" i="1"/>
  <c r="AG206" i="1"/>
  <c r="AG232" i="1"/>
  <c r="AG239" i="1"/>
  <c r="AG245" i="1"/>
  <c r="AG247" i="1"/>
  <c r="AG254" i="1"/>
  <c r="AG261" i="1"/>
  <c r="AG263" i="1"/>
  <c r="AG270" i="1"/>
  <c r="AG277" i="1"/>
  <c r="AG279" i="1"/>
  <c r="AG286" i="1"/>
  <c r="AG293" i="1"/>
  <c r="AG295" i="1"/>
  <c r="AG302" i="1"/>
  <c r="AG309" i="1"/>
  <c r="AG311" i="1"/>
  <c r="AG318" i="1"/>
  <c r="AG325" i="1"/>
  <c r="AG327" i="1"/>
  <c r="AG334" i="1"/>
  <c r="AG341" i="1"/>
  <c r="AG343" i="1"/>
  <c r="AG350" i="1"/>
  <c r="AG357" i="1"/>
  <c r="AG359" i="1"/>
  <c r="AG366" i="1"/>
  <c r="AG23" i="1"/>
  <c r="AG17" i="1"/>
  <c r="AG22" i="1"/>
  <c r="AG31" i="1"/>
  <c r="AG37" i="1"/>
  <c r="AG48" i="1"/>
  <c r="AG63" i="1"/>
  <c r="AG79" i="1"/>
  <c r="AG82" i="1"/>
  <c r="AG95" i="1"/>
  <c r="AG98" i="1"/>
  <c r="AG114" i="1"/>
  <c r="AG15" i="1"/>
  <c r="AG21" i="1"/>
  <c r="AG46" i="1"/>
  <c r="AG50" i="1"/>
  <c r="AG55" i="1"/>
  <c r="AG75" i="1"/>
  <c r="AG80" i="1"/>
  <c r="AG84" i="1"/>
  <c r="AG88" i="1"/>
  <c r="AG127" i="1"/>
  <c r="AG143" i="1"/>
  <c r="AG146" i="1"/>
  <c r="AG159" i="1"/>
  <c r="AG162" i="1"/>
  <c r="AG178" i="1"/>
  <c r="AG184" i="1"/>
  <c r="AG200" i="1"/>
  <c r="AG203" i="1"/>
  <c r="AG216" i="1"/>
  <c r="AG219" i="1"/>
  <c r="AG222" i="1"/>
  <c r="AG235" i="1"/>
  <c r="AG238" i="1"/>
  <c r="AG246" i="1"/>
  <c r="AG251" i="1"/>
  <c r="AG253" i="1"/>
  <c r="AG258" i="1"/>
  <c r="AG265" i="1"/>
  <c r="AG291" i="1"/>
  <c r="AG298" i="1"/>
  <c r="AG303" i="1"/>
  <c r="AG305" i="1"/>
  <c r="AG310" i="1"/>
  <c r="AG315" i="1"/>
  <c r="AG317" i="1"/>
  <c r="AG322" i="1"/>
  <c r="AG329" i="1"/>
  <c r="AG355" i="1"/>
  <c r="AG362" i="1"/>
  <c r="AG10" i="1"/>
  <c r="AG29" i="1"/>
  <c r="AG33" i="1"/>
  <c r="AG38" i="1"/>
  <c r="AG42" i="1"/>
  <c r="AG68" i="1"/>
  <c r="AG72" i="1"/>
  <c r="AG102" i="1"/>
  <c r="AG110" i="1"/>
  <c r="AG119" i="1"/>
  <c r="AG134" i="1"/>
  <c r="AG144" i="1"/>
  <c r="AG150" i="1"/>
  <c r="AG160" i="1"/>
  <c r="AG166" i="1"/>
  <c r="AG176" i="1"/>
  <c r="AG191" i="1"/>
  <c r="AG207" i="1"/>
  <c r="AG210" i="1"/>
  <c r="AG223" i="1"/>
  <c r="AG226" i="1"/>
  <c r="AG242" i="1"/>
  <c r="AG249" i="1"/>
  <c r="AG275" i="1"/>
  <c r="AG282" i="1"/>
  <c r="AG287" i="1"/>
  <c r="AG289" i="1"/>
  <c r="AG294" i="1"/>
  <c r="AG299" i="1"/>
  <c r="AG301" i="1"/>
  <c r="AG306" i="1"/>
  <c r="AG313" i="1"/>
  <c r="AG339" i="1"/>
  <c r="AG346" i="1"/>
  <c r="AG351" i="1"/>
  <c r="AG353" i="1"/>
  <c r="AG358" i="1"/>
  <c r="AG363" i="1"/>
  <c r="AG365" i="1"/>
  <c r="AG7" i="1"/>
  <c r="AG91" i="1"/>
  <c r="AG100" i="1"/>
  <c r="AG136" i="1"/>
  <c r="AG155" i="1"/>
  <c r="AG174" i="1"/>
  <c r="AG212" i="1"/>
  <c r="AG231" i="1"/>
  <c r="AG243" i="1"/>
  <c r="AG257" i="1"/>
  <c r="AG262" i="1"/>
  <c r="AG267" i="1"/>
  <c r="AG281" i="1"/>
  <c r="AG314" i="1"/>
  <c r="AG319" i="1"/>
  <c r="AG333" i="1"/>
  <c r="AG338" i="1"/>
  <c r="AG35" i="1"/>
  <c r="AG86" i="1"/>
  <c r="AG94" i="1"/>
  <c r="AG103" i="1"/>
  <c r="AG112" i="1"/>
  <c r="AG126" i="1"/>
  <c r="AG132" i="1"/>
  <c r="AG151" i="1"/>
  <c r="AG164" i="1"/>
  <c r="AG183" i="1"/>
  <c r="AG208" i="1"/>
  <c r="AG214" i="1"/>
  <c r="AG240" i="1"/>
  <c r="AG259" i="1"/>
  <c r="AG273" i="1"/>
  <c r="AG278" i="1"/>
  <c r="AG283" i="1"/>
  <c r="AG297" i="1"/>
  <c r="AG330" i="1"/>
  <c r="AG335" i="1"/>
  <c r="AG349" i="1"/>
  <c r="AG354" i="1"/>
  <c r="AG367" i="1"/>
  <c r="AG14" i="1"/>
  <c r="AG70" i="1"/>
  <c r="AG87" i="1"/>
  <c r="AG120" i="1"/>
  <c r="AG158" i="1"/>
  <c r="AG171" i="1"/>
  <c r="AG196" i="1"/>
  <c r="AG255" i="1"/>
  <c r="AG274" i="1"/>
  <c r="AG321" i="1"/>
  <c r="AG331" i="1"/>
  <c r="AG19" i="1"/>
  <c r="AG56" i="1"/>
  <c r="AG107" i="1"/>
  <c r="AG148" i="1"/>
  <c r="AG198" i="1"/>
  <c r="AG224" i="1"/>
  <c r="AG266" i="1"/>
  <c r="AG285" i="1"/>
  <c r="AG323" i="1"/>
  <c r="AG342" i="1"/>
  <c r="AG361" i="1"/>
  <c r="AG139" i="1"/>
  <c r="AG190" i="1"/>
  <c r="AG215" i="1"/>
  <c r="AG30" i="1"/>
  <c r="AG230" i="1"/>
  <c r="AG271" i="1"/>
  <c r="AG290" i="1"/>
  <c r="AG347" i="1"/>
  <c r="AG62" i="1"/>
  <c r="AG228" i="1"/>
  <c r="AG269" i="1"/>
  <c r="AG307" i="1"/>
  <c r="AG345" i="1"/>
  <c r="AG96" i="1"/>
  <c r="AG26" i="1"/>
  <c r="AG250" i="1"/>
  <c r="AG326" i="1"/>
  <c r="AG167" i="1"/>
  <c r="AG337" i="1"/>
  <c r="AG152" i="1"/>
  <c r="K22" i="1" l="1"/>
  <c r="K23" i="1" s="1"/>
  <c r="K18" i="1"/>
  <c r="K19" i="1" s="1"/>
  <c r="BP6" i="1"/>
  <c r="AB152" i="1"/>
  <c r="AK152" i="1" s="1"/>
  <c r="AN152" i="1" s="1"/>
  <c r="AR152" i="1"/>
  <c r="AB30" i="1"/>
  <c r="AK30" i="1" s="1"/>
  <c r="AN30" i="1" s="1"/>
  <c r="AR30" i="1"/>
  <c r="AB107" i="1"/>
  <c r="AK107" i="1" s="1"/>
  <c r="AN107" i="1" s="1"/>
  <c r="AR107" i="1"/>
  <c r="AB349" i="1"/>
  <c r="AK349" i="1" s="1"/>
  <c r="AN349" i="1" s="1"/>
  <c r="AR349" i="1"/>
  <c r="AB112" i="1"/>
  <c r="AK112" i="1" s="1"/>
  <c r="AN112" i="1" s="1"/>
  <c r="AR112" i="1"/>
  <c r="AB257" i="1"/>
  <c r="AK257" i="1" s="1"/>
  <c r="AN257" i="1" s="1"/>
  <c r="AR257" i="1"/>
  <c r="AB339" i="1"/>
  <c r="AK339" i="1" s="1"/>
  <c r="AN339" i="1" s="1"/>
  <c r="AR339" i="1"/>
  <c r="AB226" i="1"/>
  <c r="AK226" i="1" s="1"/>
  <c r="AN226" i="1" s="1"/>
  <c r="AR226" i="1"/>
  <c r="AB42" i="1"/>
  <c r="AK42" i="1" s="1"/>
  <c r="AN42" i="1" s="1"/>
  <c r="AR42" i="1"/>
  <c r="AB305" i="1"/>
  <c r="AK305" i="1" s="1"/>
  <c r="AN305" i="1" s="1"/>
  <c r="AR305" i="1"/>
  <c r="AB184" i="1"/>
  <c r="AK184" i="1" s="1"/>
  <c r="AN184" i="1" s="1"/>
  <c r="AR184" i="1"/>
  <c r="AB50" i="1"/>
  <c r="AK50" i="1" s="1"/>
  <c r="AN50" i="1" s="1"/>
  <c r="AR50" i="1"/>
  <c r="AB366" i="1"/>
  <c r="AK366" i="1" s="1"/>
  <c r="AN366" i="1" s="1"/>
  <c r="AR366" i="1"/>
  <c r="AB302" i="1"/>
  <c r="AK302" i="1" s="1"/>
  <c r="AN302" i="1" s="1"/>
  <c r="AR302" i="1"/>
  <c r="AB194" i="1"/>
  <c r="AK194" i="1" s="1"/>
  <c r="AN194" i="1" s="1"/>
  <c r="AR194" i="1"/>
  <c r="AB118" i="1"/>
  <c r="AK118" i="1" s="1"/>
  <c r="AN118" i="1" s="1"/>
  <c r="AR118" i="1"/>
  <c r="AB360" i="1"/>
  <c r="AK360" i="1" s="1"/>
  <c r="AN360" i="1" s="1"/>
  <c r="AR360" i="1"/>
  <c r="AB296" i="1"/>
  <c r="AK296" i="1" s="1"/>
  <c r="AN296" i="1" s="1"/>
  <c r="AR296" i="1"/>
  <c r="AB248" i="1"/>
  <c r="AK248" i="1" s="1"/>
  <c r="AN248" i="1" s="1"/>
  <c r="AR248" i="1"/>
  <c r="AB186" i="1"/>
  <c r="AK186" i="1" s="1"/>
  <c r="AN186" i="1" s="1"/>
  <c r="AR186" i="1"/>
  <c r="AB99" i="1"/>
  <c r="AK99" i="1" s="1"/>
  <c r="AN99" i="1" s="1"/>
  <c r="AR99" i="1"/>
  <c r="AB11" i="1"/>
  <c r="AK11" i="1" s="1"/>
  <c r="AN11" i="1" s="1"/>
  <c r="AR11" i="1"/>
  <c r="AB201" i="1"/>
  <c r="AK201" i="1" s="1"/>
  <c r="AN201" i="1" s="1"/>
  <c r="AR201" i="1"/>
  <c r="AB137" i="1"/>
  <c r="AK137" i="1" s="1"/>
  <c r="AN137" i="1" s="1"/>
  <c r="AR137" i="1"/>
  <c r="AB89" i="1"/>
  <c r="AK89" i="1" s="1"/>
  <c r="AN89" i="1" s="1"/>
  <c r="AR89" i="1"/>
  <c r="AB24" i="1"/>
  <c r="AK24" i="1" s="1"/>
  <c r="AN24" i="1" s="1"/>
  <c r="AR24" i="1"/>
  <c r="AC230" i="1"/>
  <c r="AL230" i="1" s="1"/>
  <c r="AO230" i="1" s="1"/>
  <c r="AS230" i="1"/>
  <c r="AC280" i="1"/>
  <c r="AL280" i="1" s="1"/>
  <c r="AO280" i="1" s="1"/>
  <c r="AS280" i="1"/>
  <c r="AC89" i="1"/>
  <c r="AL89" i="1" s="1"/>
  <c r="AO89" i="1" s="1"/>
  <c r="AS89" i="1"/>
  <c r="AC368" i="1"/>
  <c r="AL368" i="1" s="1"/>
  <c r="AO368" i="1" s="1"/>
  <c r="AS368" i="1"/>
  <c r="AC185" i="1"/>
  <c r="AL185" i="1" s="1"/>
  <c r="AO185" i="1" s="1"/>
  <c r="AS185" i="1"/>
  <c r="AC361" i="1"/>
  <c r="AL361" i="1" s="1"/>
  <c r="AO361" i="1" s="1"/>
  <c r="AS361" i="1"/>
  <c r="AC202" i="1"/>
  <c r="AL202" i="1" s="1"/>
  <c r="AO202" i="1" s="1"/>
  <c r="AS202" i="1"/>
  <c r="AC19" i="1"/>
  <c r="AL19" i="1" s="1"/>
  <c r="AO19" i="1" s="1"/>
  <c r="AS19" i="1"/>
  <c r="AC248" i="1"/>
  <c r="AL248" i="1" s="1"/>
  <c r="AO248" i="1" s="1"/>
  <c r="AS248" i="1"/>
  <c r="AC170" i="1"/>
  <c r="AL170" i="1" s="1"/>
  <c r="AO170" i="1" s="1"/>
  <c r="AS170" i="1"/>
  <c r="AC82" i="1"/>
  <c r="AL82" i="1" s="1"/>
  <c r="AO82" i="1" s="1"/>
  <c r="AS82" i="1"/>
  <c r="AC264" i="1"/>
  <c r="AL264" i="1" s="1"/>
  <c r="AO264" i="1" s="1"/>
  <c r="AS264" i="1"/>
  <c r="AC146" i="1"/>
  <c r="AL146" i="1" s="1"/>
  <c r="AO146" i="1" s="1"/>
  <c r="AS146" i="1"/>
  <c r="AC39" i="1"/>
  <c r="AL39" i="1" s="1"/>
  <c r="AO39" i="1" s="1"/>
  <c r="AS39" i="1"/>
  <c r="AC366" i="1"/>
  <c r="AL366" i="1" s="1"/>
  <c r="AO366" i="1" s="1"/>
  <c r="AS366" i="1"/>
  <c r="AC302" i="1"/>
  <c r="AL302" i="1" s="1"/>
  <c r="AO302" i="1" s="1"/>
  <c r="AS302" i="1"/>
  <c r="AC220" i="1"/>
  <c r="AL220" i="1" s="1"/>
  <c r="AO220" i="1" s="1"/>
  <c r="AS220" i="1"/>
  <c r="AC156" i="1"/>
  <c r="AL156" i="1" s="1"/>
  <c r="AO156" i="1" s="1"/>
  <c r="AS156" i="1"/>
  <c r="AC69" i="1"/>
  <c r="AL69" i="1" s="1"/>
  <c r="AO69" i="1" s="1"/>
  <c r="AS69" i="1"/>
  <c r="AC367" i="1"/>
  <c r="AL367" i="1" s="1"/>
  <c r="AO367" i="1" s="1"/>
  <c r="AS367" i="1"/>
  <c r="AC303" i="1"/>
  <c r="AL303" i="1" s="1"/>
  <c r="AO303" i="1" s="1"/>
  <c r="AS303" i="1"/>
  <c r="AC255" i="1"/>
  <c r="AL255" i="1" s="1"/>
  <c r="AO255" i="1" s="1"/>
  <c r="AS255" i="1"/>
  <c r="AC191" i="1"/>
  <c r="AL191" i="1" s="1"/>
  <c r="AO191" i="1" s="1"/>
  <c r="AS191" i="1"/>
  <c r="AC143" i="1"/>
  <c r="AL143" i="1" s="1"/>
  <c r="AO143" i="1" s="1"/>
  <c r="AS143" i="1"/>
  <c r="AC79" i="1"/>
  <c r="AL79" i="1" s="1"/>
  <c r="AO79" i="1" s="1"/>
  <c r="AS79" i="1"/>
  <c r="BJ288" i="1"/>
  <c r="EP288" i="1"/>
  <c r="DW288" i="1"/>
  <c r="EE288" i="1"/>
  <c r="EQ288" i="1"/>
  <c r="ER288" i="1"/>
  <c r="DV288" i="1"/>
  <c r="EI288" i="1"/>
  <c r="EL288" i="1"/>
  <c r="DU288" i="1"/>
  <c r="EW288" i="1"/>
  <c r="EH288" i="1"/>
  <c r="ES288" i="1"/>
  <c r="ET288" i="1"/>
  <c r="EA288" i="1"/>
  <c r="EV288" i="1"/>
  <c r="EJ288" i="1"/>
  <c r="ED288" i="1"/>
  <c r="EM288" i="1"/>
  <c r="DX288" i="1"/>
  <c r="EK288" i="1"/>
  <c r="EO288" i="1"/>
  <c r="DY288" i="1"/>
  <c r="EG288" i="1"/>
  <c r="EX288" i="1"/>
  <c r="EF288" i="1"/>
  <c r="EN288" i="1"/>
  <c r="EB288" i="1"/>
  <c r="BM288" i="1"/>
  <c r="DZ288" i="1"/>
  <c r="EU288" i="1"/>
  <c r="EC288" i="1"/>
  <c r="EV352" i="1"/>
  <c r="EP352" i="1"/>
  <c r="DU352" i="1"/>
  <c r="EE352" i="1"/>
  <c r="ED352" i="1"/>
  <c r="ER352" i="1"/>
  <c r="DW352" i="1"/>
  <c r="EM352" i="1"/>
  <c r="EB352" i="1"/>
  <c r="EQ352" i="1"/>
  <c r="DY352" i="1"/>
  <c r="ET352" i="1"/>
  <c r="EH352" i="1"/>
  <c r="EK352" i="1"/>
  <c r="DX352" i="1"/>
  <c r="EO352" i="1"/>
  <c r="EN352" i="1"/>
  <c r="BJ352" i="1"/>
  <c r="EA352" i="1"/>
  <c r="ES352" i="1"/>
  <c r="EF352" i="1"/>
  <c r="EC352" i="1"/>
  <c r="EX352" i="1"/>
  <c r="EG352" i="1"/>
  <c r="EU352" i="1"/>
  <c r="EI352" i="1"/>
  <c r="EL352" i="1"/>
  <c r="EW352" i="1"/>
  <c r="DZ352" i="1"/>
  <c r="EJ352" i="1"/>
  <c r="BM352" i="1"/>
  <c r="DV352" i="1"/>
  <c r="EH98" i="1"/>
  <c r="EA98" i="1"/>
  <c r="EN98" i="1"/>
  <c r="ER98" i="1"/>
  <c r="ED98" i="1"/>
  <c r="EG98" i="1"/>
  <c r="ET98" i="1"/>
  <c r="EL98" i="1"/>
  <c r="EK98" i="1"/>
  <c r="EF98" i="1"/>
  <c r="EI98" i="1"/>
  <c r="DU98" i="1"/>
  <c r="EJ98" i="1"/>
  <c r="EB98" i="1"/>
  <c r="EQ98" i="1"/>
  <c r="EW98" i="1"/>
  <c r="DX98" i="1"/>
  <c r="DV98" i="1"/>
  <c r="EM98" i="1"/>
  <c r="EV98" i="1"/>
  <c r="BJ98" i="1"/>
  <c r="ES98" i="1"/>
  <c r="BM98" i="1"/>
  <c r="EC98" i="1"/>
  <c r="DW98" i="1"/>
  <c r="EO98" i="1"/>
  <c r="EU98" i="1"/>
  <c r="DZ98" i="1"/>
  <c r="DY98" i="1"/>
  <c r="EP98" i="1"/>
  <c r="EE98" i="1"/>
  <c r="EX98" i="1"/>
  <c r="EM340" i="1"/>
  <c r="EN340" i="1"/>
  <c r="EC340" i="1"/>
  <c r="EL340" i="1"/>
  <c r="DY340" i="1"/>
  <c r="EX340" i="1"/>
  <c r="BJ340" i="1"/>
  <c r="DW340" i="1"/>
  <c r="DV340" i="1"/>
  <c r="EP340" i="1"/>
  <c r="EB340" i="1"/>
  <c r="EH340" i="1"/>
  <c r="EK340" i="1"/>
  <c r="EF340" i="1"/>
  <c r="EQ340" i="1"/>
  <c r="EA340" i="1"/>
  <c r="EU340" i="1"/>
  <c r="EG340" i="1"/>
  <c r="EV340" i="1"/>
  <c r="ED340" i="1"/>
  <c r="ES340" i="1"/>
  <c r="EO340" i="1"/>
  <c r="DZ340" i="1"/>
  <c r="ER340" i="1"/>
  <c r="DU340" i="1"/>
  <c r="DX340" i="1"/>
  <c r="EW340" i="1"/>
  <c r="EI340" i="1"/>
  <c r="BM340" i="1"/>
  <c r="ET340" i="1"/>
  <c r="EE340" i="1"/>
  <c r="EJ340" i="1"/>
  <c r="BM286" i="1"/>
  <c r="EG286" i="1"/>
  <c r="EC286" i="1"/>
  <c r="EN286" i="1"/>
  <c r="EX286" i="1"/>
  <c r="ES286" i="1"/>
  <c r="DZ286" i="1"/>
  <c r="EI286" i="1"/>
  <c r="EJ286" i="1"/>
  <c r="DV286" i="1"/>
  <c r="EK286" i="1"/>
  <c r="EW286" i="1"/>
  <c r="DU286" i="1"/>
  <c r="ER286" i="1"/>
  <c r="EQ286" i="1"/>
  <c r="EL286" i="1"/>
  <c r="EU286" i="1"/>
  <c r="DW286" i="1"/>
  <c r="ET286" i="1"/>
  <c r="DX286" i="1"/>
  <c r="EB286" i="1"/>
  <c r="EH286" i="1"/>
  <c r="DY286" i="1"/>
  <c r="EO286" i="1"/>
  <c r="EE286" i="1"/>
  <c r="EP286" i="1"/>
  <c r="ED286" i="1"/>
  <c r="EM286" i="1"/>
  <c r="EV286" i="1"/>
  <c r="EA286" i="1"/>
  <c r="EF286" i="1"/>
  <c r="BJ286" i="1"/>
  <c r="EP120" i="1"/>
  <c r="EG120" i="1"/>
  <c r="EI120" i="1"/>
  <c r="ET120" i="1"/>
  <c r="EL120" i="1"/>
  <c r="EC120" i="1"/>
  <c r="ES120" i="1"/>
  <c r="EQ120" i="1"/>
  <c r="DV120" i="1"/>
  <c r="BM120" i="1"/>
  <c r="DW120" i="1"/>
  <c r="EB120" i="1"/>
  <c r="EX120" i="1"/>
  <c r="EJ120" i="1"/>
  <c r="EV120" i="1"/>
  <c r="EA120" i="1"/>
  <c r="EK120" i="1"/>
  <c r="DU120" i="1"/>
  <c r="EF120" i="1"/>
  <c r="EN120" i="1"/>
  <c r="EW120" i="1"/>
  <c r="ER120" i="1"/>
  <c r="EE120" i="1"/>
  <c r="EO120" i="1"/>
  <c r="BJ120" i="1"/>
  <c r="EH120" i="1"/>
  <c r="EM120" i="1"/>
  <c r="DY120" i="1"/>
  <c r="DZ120" i="1"/>
  <c r="EU120" i="1"/>
  <c r="ED120" i="1"/>
  <c r="DX120" i="1"/>
  <c r="EK297" i="1"/>
  <c r="DZ297" i="1"/>
  <c r="EA297" i="1"/>
  <c r="EQ297" i="1"/>
  <c r="EB297" i="1"/>
  <c r="EJ297" i="1"/>
  <c r="DU297" i="1"/>
  <c r="EM297" i="1"/>
  <c r="DX297" i="1"/>
  <c r="EP297" i="1"/>
  <c r="ES297" i="1"/>
  <c r="DY297" i="1"/>
  <c r="EH297" i="1"/>
  <c r="BJ297" i="1"/>
  <c r="EC297" i="1"/>
  <c r="EW297" i="1"/>
  <c r="ER297" i="1"/>
  <c r="ET297" i="1"/>
  <c r="EN297" i="1"/>
  <c r="DV297" i="1"/>
  <c r="EU297" i="1"/>
  <c r="ED297" i="1"/>
  <c r="EE297" i="1"/>
  <c r="EX297" i="1"/>
  <c r="EV297" i="1"/>
  <c r="EL297" i="1"/>
  <c r="BM297" i="1"/>
  <c r="EO297" i="1"/>
  <c r="DW297" i="1"/>
  <c r="EI297" i="1"/>
  <c r="EG297" i="1"/>
  <c r="EF297" i="1"/>
  <c r="EE95" i="1"/>
  <c r="ER95" i="1"/>
  <c r="DY95" i="1"/>
  <c r="ES95" i="1"/>
  <c r="EF95" i="1"/>
  <c r="DZ95" i="1"/>
  <c r="EB95" i="1"/>
  <c r="EL95" i="1"/>
  <c r="EC95" i="1"/>
  <c r="EQ95" i="1"/>
  <c r="EP95" i="1"/>
  <c r="EK95" i="1"/>
  <c r="DW95" i="1"/>
  <c r="EX95" i="1"/>
  <c r="BM95" i="1"/>
  <c r="DX95" i="1"/>
  <c r="EV95" i="1"/>
  <c r="EN95" i="1"/>
  <c r="ED95" i="1"/>
  <c r="EI95" i="1"/>
  <c r="EG95" i="1"/>
  <c r="EU95" i="1"/>
  <c r="EJ95" i="1"/>
  <c r="BJ95" i="1"/>
  <c r="DU95" i="1"/>
  <c r="EM95" i="1"/>
  <c r="EO95" i="1"/>
  <c r="EH95" i="1"/>
  <c r="EW95" i="1"/>
  <c r="ET95" i="1"/>
  <c r="EA95" i="1"/>
  <c r="DV95" i="1"/>
  <c r="DR6" i="1"/>
  <c r="DN6" i="1"/>
  <c r="AB326" i="1"/>
  <c r="AK326" i="1" s="1"/>
  <c r="AN326" i="1" s="1"/>
  <c r="AR326" i="1"/>
  <c r="AB345" i="1"/>
  <c r="AK345" i="1" s="1"/>
  <c r="AN345" i="1" s="1"/>
  <c r="AR345" i="1"/>
  <c r="AB62" i="1"/>
  <c r="AK62" i="1" s="1"/>
  <c r="AN62" i="1" s="1"/>
  <c r="AR62" i="1"/>
  <c r="AB230" i="1"/>
  <c r="AK230" i="1" s="1"/>
  <c r="AN230" i="1" s="1"/>
  <c r="AR230" i="1"/>
  <c r="AB139" i="1"/>
  <c r="AK139" i="1" s="1"/>
  <c r="AN139" i="1" s="1"/>
  <c r="AR139" i="1"/>
  <c r="AB285" i="1"/>
  <c r="AK285" i="1" s="1"/>
  <c r="AN285" i="1" s="1"/>
  <c r="AR285" i="1"/>
  <c r="AB148" i="1"/>
  <c r="AK148" i="1" s="1"/>
  <c r="AN148" i="1" s="1"/>
  <c r="AR148" i="1"/>
  <c r="AB331" i="1"/>
  <c r="AK331" i="1" s="1"/>
  <c r="AN331" i="1" s="1"/>
  <c r="AR331" i="1"/>
  <c r="AB196" i="1"/>
  <c r="AK196" i="1" s="1"/>
  <c r="AN196" i="1" s="1"/>
  <c r="AR196" i="1"/>
  <c r="AB87" i="1"/>
  <c r="AK87" i="1" s="1"/>
  <c r="AN87" i="1" s="1"/>
  <c r="AR87" i="1"/>
  <c r="AB354" i="1"/>
  <c r="AK354" i="1" s="1"/>
  <c r="AN354" i="1" s="1"/>
  <c r="AR354" i="1"/>
  <c r="AB297" i="1"/>
  <c r="AK297" i="1" s="1"/>
  <c r="AN297" i="1" s="1"/>
  <c r="AR297" i="1"/>
  <c r="AB259" i="1"/>
  <c r="AK259" i="1" s="1"/>
  <c r="AN259" i="1" s="1"/>
  <c r="AR259" i="1"/>
  <c r="AB183" i="1"/>
  <c r="AK183" i="1" s="1"/>
  <c r="AN183" i="1" s="1"/>
  <c r="AR183" i="1"/>
  <c r="AB126" i="1"/>
  <c r="AK126" i="1" s="1"/>
  <c r="AN126" i="1" s="1"/>
  <c r="AR126" i="1"/>
  <c r="AB86" i="1"/>
  <c r="AK86" i="1" s="1"/>
  <c r="AN86" i="1" s="1"/>
  <c r="AR86" i="1"/>
  <c r="AB319" i="1"/>
  <c r="AK319" i="1" s="1"/>
  <c r="AN319" i="1" s="1"/>
  <c r="AR319" i="1"/>
  <c r="AB262" i="1"/>
  <c r="AK262" i="1" s="1"/>
  <c r="AN262" i="1" s="1"/>
  <c r="AR262" i="1"/>
  <c r="AB212" i="1"/>
  <c r="AK212" i="1" s="1"/>
  <c r="AN212" i="1" s="1"/>
  <c r="AR212" i="1"/>
  <c r="AB100" i="1"/>
  <c r="AK100" i="1" s="1"/>
  <c r="AN100" i="1" s="1"/>
  <c r="AR100" i="1"/>
  <c r="AB363" i="1"/>
  <c r="AK363" i="1" s="1"/>
  <c r="AN363" i="1" s="1"/>
  <c r="AR363" i="1"/>
  <c r="AB346" i="1"/>
  <c r="AK346" i="1" s="1"/>
  <c r="AN346" i="1" s="1"/>
  <c r="AR346" i="1"/>
  <c r="AB301" i="1"/>
  <c r="AK301" i="1" s="1"/>
  <c r="AN301" i="1" s="1"/>
  <c r="AR301" i="1"/>
  <c r="AB287" i="1"/>
  <c r="AK287" i="1" s="1"/>
  <c r="AN287" i="1" s="1"/>
  <c r="AR287" i="1"/>
  <c r="AB242" i="1"/>
  <c r="AK242" i="1" s="1"/>
  <c r="AN242" i="1" s="1"/>
  <c r="AR242" i="1"/>
  <c r="AB207" i="1"/>
  <c r="AK207" i="1" s="1"/>
  <c r="AN207" i="1" s="1"/>
  <c r="AR207" i="1"/>
  <c r="AB160" i="1"/>
  <c r="AK160" i="1" s="1"/>
  <c r="AN160" i="1" s="1"/>
  <c r="AR160" i="1"/>
  <c r="AB119" i="1"/>
  <c r="AK119" i="1" s="1"/>
  <c r="AN119" i="1" s="1"/>
  <c r="AR119" i="1"/>
  <c r="AB68" i="1"/>
  <c r="AK68" i="1" s="1"/>
  <c r="AN68" i="1" s="1"/>
  <c r="AR68" i="1"/>
  <c r="AB29" i="1"/>
  <c r="AK29" i="1" s="1"/>
  <c r="AN29" i="1" s="1"/>
  <c r="AR29" i="1"/>
  <c r="AB329" i="1"/>
  <c r="AK329" i="1" s="1"/>
  <c r="AN329" i="1" s="1"/>
  <c r="AR329" i="1"/>
  <c r="AB310" i="1"/>
  <c r="AK310" i="1" s="1"/>
  <c r="AN310" i="1" s="1"/>
  <c r="AR310" i="1"/>
  <c r="AB291" i="1"/>
  <c r="AK291" i="1" s="1"/>
  <c r="AN291" i="1" s="1"/>
  <c r="AR291" i="1"/>
  <c r="AB251" i="1"/>
  <c r="AK251" i="1" s="1"/>
  <c r="AN251" i="1" s="1"/>
  <c r="AR251" i="1"/>
  <c r="AB222" i="1"/>
  <c r="AK222" i="1" s="1"/>
  <c r="AN222" i="1" s="1"/>
  <c r="AR222" i="1"/>
  <c r="AB200" i="1"/>
  <c r="AK200" i="1" s="1"/>
  <c r="AN200" i="1" s="1"/>
  <c r="AR200" i="1"/>
  <c r="AB159" i="1"/>
  <c r="AK159" i="1" s="1"/>
  <c r="AN159" i="1" s="1"/>
  <c r="AR159" i="1"/>
  <c r="AB88" i="1"/>
  <c r="AK88" i="1" s="1"/>
  <c r="AN88" i="1" s="1"/>
  <c r="AR88" i="1"/>
  <c r="AB55" i="1"/>
  <c r="AK55" i="1" s="1"/>
  <c r="AN55" i="1" s="1"/>
  <c r="AR55" i="1"/>
  <c r="AB15" i="1"/>
  <c r="AK15" i="1" s="1"/>
  <c r="AN15" i="1" s="1"/>
  <c r="AR15" i="1"/>
  <c r="AB82" i="1"/>
  <c r="AK82" i="1" s="1"/>
  <c r="AN82" i="1" s="1"/>
  <c r="AR82" i="1"/>
  <c r="AB37" i="1"/>
  <c r="AK37" i="1" s="1"/>
  <c r="AN37" i="1" s="1"/>
  <c r="AR37" i="1"/>
  <c r="AB23" i="1"/>
  <c r="AK23" i="1" s="1"/>
  <c r="AN23" i="1" s="1"/>
  <c r="AR23" i="1"/>
  <c r="AB350" i="1"/>
  <c r="AK350" i="1" s="1"/>
  <c r="AN350" i="1" s="1"/>
  <c r="AR350" i="1"/>
  <c r="AB327" i="1"/>
  <c r="AK327" i="1" s="1"/>
  <c r="AN327" i="1" s="1"/>
  <c r="AR327" i="1"/>
  <c r="AB309" i="1"/>
  <c r="AK309" i="1" s="1"/>
  <c r="AN309" i="1" s="1"/>
  <c r="AR309" i="1"/>
  <c r="AB286" i="1"/>
  <c r="AK286" i="1" s="1"/>
  <c r="AN286" i="1" s="1"/>
  <c r="AR286" i="1"/>
  <c r="AB263" i="1"/>
  <c r="AK263" i="1" s="1"/>
  <c r="AN263" i="1" s="1"/>
  <c r="AR263" i="1"/>
  <c r="AB245" i="1"/>
  <c r="AK245" i="1" s="1"/>
  <c r="AN245" i="1" s="1"/>
  <c r="AR245" i="1"/>
  <c r="AB199" i="1"/>
  <c r="AK199" i="1" s="1"/>
  <c r="AN199" i="1" s="1"/>
  <c r="AR199" i="1"/>
  <c r="AB182" i="1"/>
  <c r="AK182" i="1" s="1"/>
  <c r="AN182" i="1" s="1"/>
  <c r="AR182" i="1"/>
  <c r="AB142" i="1"/>
  <c r="AK142" i="1" s="1"/>
  <c r="AN142" i="1" s="1"/>
  <c r="AR142" i="1"/>
  <c r="AB123" i="1"/>
  <c r="AK123" i="1" s="1"/>
  <c r="AN123" i="1" s="1"/>
  <c r="AR123" i="1"/>
  <c r="AB104" i="1"/>
  <c r="AK104" i="1" s="1"/>
  <c r="AN104" i="1" s="1"/>
  <c r="AR104" i="1"/>
  <c r="AB64" i="1"/>
  <c r="AK64" i="1" s="1"/>
  <c r="AN64" i="1" s="1"/>
  <c r="AR64" i="1"/>
  <c r="AB47" i="1"/>
  <c r="AK47" i="1" s="1"/>
  <c r="AN47" i="1" s="1"/>
  <c r="AR47" i="1"/>
  <c r="AB364" i="1"/>
  <c r="AK364" i="1" s="1"/>
  <c r="AN364" i="1" s="1"/>
  <c r="AR364" i="1"/>
  <c r="AB348" i="1"/>
  <c r="AK348" i="1" s="1"/>
  <c r="AN348" i="1" s="1"/>
  <c r="AR348" i="1"/>
  <c r="AB332" i="1"/>
  <c r="AK332" i="1" s="1"/>
  <c r="AN332" i="1" s="1"/>
  <c r="AR332" i="1"/>
  <c r="AB316" i="1"/>
  <c r="AK316" i="1" s="1"/>
  <c r="AN316" i="1" s="1"/>
  <c r="AR316" i="1"/>
  <c r="AB300" i="1"/>
  <c r="AK300" i="1" s="1"/>
  <c r="AN300" i="1" s="1"/>
  <c r="AR300" i="1"/>
  <c r="AB284" i="1"/>
  <c r="AK284" i="1" s="1"/>
  <c r="AN284" i="1" s="1"/>
  <c r="AR284" i="1"/>
  <c r="AB268" i="1"/>
  <c r="AK268" i="1" s="1"/>
  <c r="AN268" i="1" s="1"/>
  <c r="AR268" i="1"/>
  <c r="AB252" i="1"/>
  <c r="AK252" i="1" s="1"/>
  <c r="AN252" i="1" s="1"/>
  <c r="AR252" i="1"/>
  <c r="AB234" i="1"/>
  <c r="AK234" i="1" s="1"/>
  <c r="AN234" i="1" s="1"/>
  <c r="AR234" i="1"/>
  <c r="AB211" i="1"/>
  <c r="AK211" i="1" s="1"/>
  <c r="AN211" i="1" s="1"/>
  <c r="AR211" i="1"/>
  <c r="AB188" i="1"/>
  <c r="AK188" i="1" s="1"/>
  <c r="AN188" i="1" s="1"/>
  <c r="AR188" i="1"/>
  <c r="AB170" i="1"/>
  <c r="AK170" i="1" s="1"/>
  <c r="AN170" i="1" s="1"/>
  <c r="AR170" i="1"/>
  <c r="AB147" i="1"/>
  <c r="AK147" i="1" s="1"/>
  <c r="AN147" i="1" s="1"/>
  <c r="AR147" i="1"/>
  <c r="AB124" i="1"/>
  <c r="AK124" i="1" s="1"/>
  <c r="AN124" i="1" s="1"/>
  <c r="AR124" i="1"/>
  <c r="AB106" i="1"/>
  <c r="AK106" i="1" s="1"/>
  <c r="AN106" i="1" s="1"/>
  <c r="AR106" i="1"/>
  <c r="AB83" i="1"/>
  <c r="AK83" i="1" s="1"/>
  <c r="AN83" i="1" s="1"/>
  <c r="AR83" i="1"/>
  <c r="AB60" i="1"/>
  <c r="AK60" i="1" s="1"/>
  <c r="AN60" i="1" s="1"/>
  <c r="AR60" i="1"/>
  <c r="AB41" i="1"/>
  <c r="AK41" i="1" s="1"/>
  <c r="AN41" i="1" s="1"/>
  <c r="AR41" i="1"/>
  <c r="AB18" i="1"/>
  <c r="AK18" i="1" s="1"/>
  <c r="AN18" i="1" s="1"/>
  <c r="AR18" i="1"/>
  <c r="AB237" i="1"/>
  <c r="AK237" i="1" s="1"/>
  <c r="AN237" i="1" s="1"/>
  <c r="AR237" i="1"/>
  <c r="AB221" i="1"/>
  <c r="AK221" i="1" s="1"/>
  <c r="AN221" i="1" s="1"/>
  <c r="AR221" i="1"/>
  <c r="AB205" i="1"/>
  <c r="AK205" i="1" s="1"/>
  <c r="AN205" i="1" s="1"/>
  <c r="AR205" i="1"/>
  <c r="AB189" i="1"/>
  <c r="AK189" i="1" s="1"/>
  <c r="AN189" i="1" s="1"/>
  <c r="AR189" i="1"/>
  <c r="AB173" i="1"/>
  <c r="AK173" i="1" s="1"/>
  <c r="AN173" i="1" s="1"/>
  <c r="AR173" i="1"/>
  <c r="AB157" i="1"/>
  <c r="AK157" i="1" s="1"/>
  <c r="AN157" i="1" s="1"/>
  <c r="AR157" i="1"/>
  <c r="AB141" i="1"/>
  <c r="AK141" i="1" s="1"/>
  <c r="AN141" i="1" s="1"/>
  <c r="AR141" i="1"/>
  <c r="AB125" i="1"/>
  <c r="AK125" i="1" s="1"/>
  <c r="AN125" i="1" s="1"/>
  <c r="AR125" i="1"/>
  <c r="AB109" i="1"/>
  <c r="AK109" i="1" s="1"/>
  <c r="AN109" i="1" s="1"/>
  <c r="AR109" i="1"/>
  <c r="AB93" i="1"/>
  <c r="AK93" i="1" s="1"/>
  <c r="AN93" i="1" s="1"/>
  <c r="AR93" i="1"/>
  <c r="AB77" i="1"/>
  <c r="AK77" i="1" s="1"/>
  <c r="AN77" i="1" s="1"/>
  <c r="AR77" i="1"/>
  <c r="AB61" i="1"/>
  <c r="AK61" i="1" s="1"/>
  <c r="AN61" i="1" s="1"/>
  <c r="AR61" i="1"/>
  <c r="AB45" i="1"/>
  <c r="AK45" i="1" s="1"/>
  <c r="AN45" i="1" s="1"/>
  <c r="AR45" i="1"/>
  <c r="AB28" i="1"/>
  <c r="AK28" i="1" s="1"/>
  <c r="AN28" i="1" s="1"/>
  <c r="AR28" i="1"/>
  <c r="AB12" i="1"/>
  <c r="AK12" i="1" s="1"/>
  <c r="AN12" i="1" s="1"/>
  <c r="AR12" i="1"/>
  <c r="AC290" i="1"/>
  <c r="AL290" i="1" s="1"/>
  <c r="AO290" i="1" s="1"/>
  <c r="AS290" i="1"/>
  <c r="AC354" i="1"/>
  <c r="AL354" i="1" s="1"/>
  <c r="AO354" i="1" s="1"/>
  <c r="AS354" i="1"/>
  <c r="AC176" i="1"/>
  <c r="AL176" i="1" s="1"/>
  <c r="AO176" i="1" s="1"/>
  <c r="AS176" i="1"/>
  <c r="AC157" i="1"/>
  <c r="AL157" i="1" s="1"/>
  <c r="AO157" i="1" s="1"/>
  <c r="AS157" i="1"/>
  <c r="AC45" i="1"/>
  <c r="AL45" i="1" s="1"/>
  <c r="AO45" i="1" s="1"/>
  <c r="AS45" i="1"/>
  <c r="AC337" i="1"/>
  <c r="AL337" i="1" s="1"/>
  <c r="AO337" i="1" s="1"/>
  <c r="AS337" i="1"/>
  <c r="AC338" i="1"/>
  <c r="AL338" i="1" s="1"/>
  <c r="AO338" i="1" s="1"/>
  <c r="AS338" i="1"/>
  <c r="AC225" i="1"/>
  <c r="AL225" i="1" s="1"/>
  <c r="AO225" i="1" s="1"/>
  <c r="AS225" i="1"/>
  <c r="AC102" i="1"/>
  <c r="AL102" i="1" s="1"/>
  <c r="AO102" i="1" s="1"/>
  <c r="AS102" i="1"/>
  <c r="AC12" i="1"/>
  <c r="AL12" i="1" s="1"/>
  <c r="AO12" i="1" s="1"/>
  <c r="AS12" i="1"/>
  <c r="AC285" i="1"/>
  <c r="AL285" i="1" s="1"/>
  <c r="AO285" i="1" s="1"/>
  <c r="AS285" i="1"/>
  <c r="AC162" i="1"/>
  <c r="AL162" i="1" s="1"/>
  <c r="AO162" i="1" s="1"/>
  <c r="AS162" i="1"/>
  <c r="AC16" i="1"/>
  <c r="AL16" i="1" s="1"/>
  <c r="AO16" i="1" s="1"/>
  <c r="AS16" i="1"/>
  <c r="AC349" i="1"/>
  <c r="AL349" i="1" s="1"/>
  <c r="AO349" i="1" s="1"/>
  <c r="AS349" i="1"/>
  <c r="AC314" i="1"/>
  <c r="AL314" i="1" s="1"/>
  <c r="AO314" i="1" s="1"/>
  <c r="AS314" i="1"/>
  <c r="AC256" i="1"/>
  <c r="AL256" i="1" s="1"/>
  <c r="AO256" i="1" s="1"/>
  <c r="AS256" i="1"/>
  <c r="AC218" i="1"/>
  <c r="AL218" i="1" s="1"/>
  <c r="AO218" i="1" s="1"/>
  <c r="AS218" i="1"/>
  <c r="AC161" i="1"/>
  <c r="AL161" i="1" s="1"/>
  <c r="AO161" i="1" s="1"/>
  <c r="AS161" i="1"/>
  <c r="AC104" i="1"/>
  <c r="AL104" i="1" s="1"/>
  <c r="AO104" i="1" s="1"/>
  <c r="AS104" i="1"/>
  <c r="AC9" i="1"/>
  <c r="AL9" i="1" s="1"/>
  <c r="AO9" i="1" s="1"/>
  <c r="AS9" i="1"/>
  <c r="AC342" i="1"/>
  <c r="AL342" i="1" s="1"/>
  <c r="AO342" i="1" s="1"/>
  <c r="AS342" i="1"/>
  <c r="AC301" i="1"/>
  <c r="AL301" i="1" s="1"/>
  <c r="AO301" i="1" s="1"/>
  <c r="AS301" i="1"/>
  <c r="AC273" i="1"/>
  <c r="AL273" i="1" s="1"/>
  <c r="AO273" i="1" s="1"/>
  <c r="AS273" i="1"/>
  <c r="AC216" i="1"/>
  <c r="AL216" i="1" s="1"/>
  <c r="AO216" i="1" s="1"/>
  <c r="AS216" i="1"/>
  <c r="AC150" i="1"/>
  <c r="AL150" i="1" s="1"/>
  <c r="AO150" i="1" s="1"/>
  <c r="AS150" i="1"/>
  <c r="AC90" i="1"/>
  <c r="AL90" i="1" s="1"/>
  <c r="AO90" i="1" s="1"/>
  <c r="AS90" i="1"/>
  <c r="AC32" i="1"/>
  <c r="AL32" i="1" s="1"/>
  <c r="AO32" i="1" s="1"/>
  <c r="AS32" i="1"/>
  <c r="AC329" i="1"/>
  <c r="AL329" i="1" s="1"/>
  <c r="AO329" i="1" s="1"/>
  <c r="AS329" i="1"/>
  <c r="AC312" i="1"/>
  <c r="AL312" i="1" s="1"/>
  <c r="AO312" i="1" s="1"/>
  <c r="AS312" i="1"/>
  <c r="AC272" i="1"/>
  <c r="AL272" i="1" s="1"/>
  <c r="AO272" i="1" s="1"/>
  <c r="AS272" i="1"/>
  <c r="AC253" i="1"/>
  <c r="AL253" i="1" s="1"/>
  <c r="AO253" i="1" s="1"/>
  <c r="AS253" i="1"/>
  <c r="AC234" i="1"/>
  <c r="AL234" i="1" s="1"/>
  <c r="AO234" i="1" s="1"/>
  <c r="AS234" i="1"/>
  <c r="AC194" i="1"/>
  <c r="AL194" i="1" s="1"/>
  <c r="AO194" i="1" s="1"/>
  <c r="AS194" i="1"/>
  <c r="AC177" i="1"/>
  <c r="AL177" i="1" s="1"/>
  <c r="AO177" i="1" s="1"/>
  <c r="AS177" i="1"/>
  <c r="AC132" i="1"/>
  <c r="AL132" i="1" s="1"/>
  <c r="AO132" i="1" s="1"/>
  <c r="AS132" i="1"/>
  <c r="AC118" i="1"/>
  <c r="AL118" i="1" s="1"/>
  <c r="AO118" i="1" s="1"/>
  <c r="AS118" i="1"/>
  <c r="AC88" i="1"/>
  <c r="AL88" i="1" s="1"/>
  <c r="AO88" i="1" s="1"/>
  <c r="AS88" i="1"/>
  <c r="AC40" i="1"/>
  <c r="AL40" i="1" s="1"/>
  <c r="AO40" i="1" s="1"/>
  <c r="AS40" i="1"/>
  <c r="AC288" i="1"/>
  <c r="AL288" i="1" s="1"/>
  <c r="AO288" i="1" s="1"/>
  <c r="AS288" i="1"/>
  <c r="AC269" i="1"/>
  <c r="AL269" i="1" s="1"/>
  <c r="AO269" i="1" s="1"/>
  <c r="AS269" i="1"/>
  <c r="AC250" i="1"/>
  <c r="AL250" i="1" s="1"/>
  <c r="AO250" i="1" s="1"/>
  <c r="AS250" i="1"/>
  <c r="AC210" i="1"/>
  <c r="AL210" i="1" s="1"/>
  <c r="AO210" i="1" s="1"/>
  <c r="AS210" i="1"/>
  <c r="AC193" i="1"/>
  <c r="AL193" i="1" s="1"/>
  <c r="AO193" i="1" s="1"/>
  <c r="AS193" i="1"/>
  <c r="AC148" i="1"/>
  <c r="AL148" i="1" s="1"/>
  <c r="AO148" i="1" s="1"/>
  <c r="AS148" i="1"/>
  <c r="AC134" i="1"/>
  <c r="AL134" i="1" s="1"/>
  <c r="AO134" i="1" s="1"/>
  <c r="AS134" i="1"/>
  <c r="AC97" i="1"/>
  <c r="AL97" i="1" s="1"/>
  <c r="AO97" i="1" s="1"/>
  <c r="AS97" i="1"/>
  <c r="AC50" i="1"/>
  <c r="AL50" i="1" s="1"/>
  <c r="AO50" i="1" s="1"/>
  <c r="AS50" i="1"/>
  <c r="AC17" i="1"/>
  <c r="AL17" i="1" s="1"/>
  <c r="AO17" i="1" s="1"/>
  <c r="AS17" i="1"/>
  <c r="AC68" i="1"/>
  <c r="AL68" i="1" s="1"/>
  <c r="AO68" i="1" s="1"/>
  <c r="AS68" i="1"/>
  <c r="AC54" i="1"/>
  <c r="AL54" i="1" s="1"/>
  <c r="AO54" i="1" s="1"/>
  <c r="AS54" i="1"/>
  <c r="AC8" i="1"/>
  <c r="AL8" i="1" s="1"/>
  <c r="AO8" i="1" s="1"/>
  <c r="AS8" i="1"/>
  <c r="AC350" i="1"/>
  <c r="AL350" i="1" s="1"/>
  <c r="AO350" i="1" s="1"/>
  <c r="AS350" i="1"/>
  <c r="AC332" i="1"/>
  <c r="AL332" i="1" s="1"/>
  <c r="AO332" i="1" s="1"/>
  <c r="AS332" i="1"/>
  <c r="AC309" i="1"/>
  <c r="AL309" i="1" s="1"/>
  <c r="AO309" i="1" s="1"/>
  <c r="AS309" i="1"/>
  <c r="AC286" i="1"/>
  <c r="AL286" i="1" s="1"/>
  <c r="AO286" i="1" s="1"/>
  <c r="AS286" i="1"/>
  <c r="AC268" i="1"/>
  <c r="AL268" i="1" s="1"/>
  <c r="AO268" i="1" s="1"/>
  <c r="AS268" i="1"/>
  <c r="AC245" i="1"/>
  <c r="AL245" i="1" s="1"/>
  <c r="AO245" i="1" s="1"/>
  <c r="AS245" i="1"/>
  <c r="AC222" i="1"/>
  <c r="AL222" i="1" s="1"/>
  <c r="AO222" i="1" s="1"/>
  <c r="AS222" i="1"/>
  <c r="AC204" i="1"/>
  <c r="AL204" i="1" s="1"/>
  <c r="AO204" i="1" s="1"/>
  <c r="AS204" i="1"/>
  <c r="AC181" i="1"/>
  <c r="AL181" i="1" s="1"/>
  <c r="AO181" i="1" s="1"/>
  <c r="AS181" i="1"/>
  <c r="AC158" i="1"/>
  <c r="AL158" i="1" s="1"/>
  <c r="AO158" i="1" s="1"/>
  <c r="AS158" i="1"/>
  <c r="AC140" i="1"/>
  <c r="AL140" i="1" s="1"/>
  <c r="AO140" i="1" s="1"/>
  <c r="AS140" i="1"/>
  <c r="AC117" i="1"/>
  <c r="AL117" i="1" s="1"/>
  <c r="AO117" i="1" s="1"/>
  <c r="AS117" i="1"/>
  <c r="AC94" i="1"/>
  <c r="AL94" i="1" s="1"/>
  <c r="AO94" i="1" s="1"/>
  <c r="AS94" i="1"/>
  <c r="AC76" i="1"/>
  <c r="AL76" i="1" s="1"/>
  <c r="AO76" i="1" s="1"/>
  <c r="AS76" i="1"/>
  <c r="AC53" i="1"/>
  <c r="AL53" i="1" s="1"/>
  <c r="AO53" i="1" s="1"/>
  <c r="AS53" i="1"/>
  <c r="AC29" i="1"/>
  <c r="AL29" i="1" s="1"/>
  <c r="AO29" i="1" s="1"/>
  <c r="AS29" i="1"/>
  <c r="AC11" i="1"/>
  <c r="AL11" i="1" s="1"/>
  <c r="AO11" i="1" s="1"/>
  <c r="AS11" i="1"/>
  <c r="AC355" i="1"/>
  <c r="AL355" i="1" s="1"/>
  <c r="AO355" i="1" s="1"/>
  <c r="AS355" i="1"/>
  <c r="AC339" i="1"/>
  <c r="AL339" i="1" s="1"/>
  <c r="AO339" i="1" s="1"/>
  <c r="AS339" i="1"/>
  <c r="AC323" i="1"/>
  <c r="AL323" i="1" s="1"/>
  <c r="AO323" i="1" s="1"/>
  <c r="AS323" i="1"/>
  <c r="AC307" i="1"/>
  <c r="AL307" i="1" s="1"/>
  <c r="AO307" i="1" s="1"/>
  <c r="AS307" i="1"/>
  <c r="AC291" i="1"/>
  <c r="AL291" i="1" s="1"/>
  <c r="AO291" i="1" s="1"/>
  <c r="AS291" i="1"/>
  <c r="AC275" i="1"/>
  <c r="AL275" i="1" s="1"/>
  <c r="AO275" i="1" s="1"/>
  <c r="AS275" i="1"/>
  <c r="AC259" i="1"/>
  <c r="AL259" i="1" s="1"/>
  <c r="AO259" i="1" s="1"/>
  <c r="AS259" i="1"/>
  <c r="AC243" i="1"/>
  <c r="AL243" i="1" s="1"/>
  <c r="AO243" i="1" s="1"/>
  <c r="AS243" i="1"/>
  <c r="AC227" i="1"/>
  <c r="AL227" i="1" s="1"/>
  <c r="AO227" i="1" s="1"/>
  <c r="AS227" i="1"/>
  <c r="AC211" i="1"/>
  <c r="AL211" i="1" s="1"/>
  <c r="AO211" i="1" s="1"/>
  <c r="AS211" i="1"/>
  <c r="AC195" i="1"/>
  <c r="AL195" i="1" s="1"/>
  <c r="AO195" i="1" s="1"/>
  <c r="AS195" i="1"/>
  <c r="AC179" i="1"/>
  <c r="AL179" i="1" s="1"/>
  <c r="AO179" i="1" s="1"/>
  <c r="AS179" i="1"/>
  <c r="AC163" i="1"/>
  <c r="AL163" i="1" s="1"/>
  <c r="AO163" i="1" s="1"/>
  <c r="AS163" i="1"/>
  <c r="AC147" i="1"/>
  <c r="AL147" i="1" s="1"/>
  <c r="AO147" i="1" s="1"/>
  <c r="AS147" i="1"/>
  <c r="AC131" i="1"/>
  <c r="AL131" i="1" s="1"/>
  <c r="AO131" i="1" s="1"/>
  <c r="AS131" i="1"/>
  <c r="AC115" i="1"/>
  <c r="AL115" i="1" s="1"/>
  <c r="AO115" i="1" s="1"/>
  <c r="AS115" i="1"/>
  <c r="AC99" i="1"/>
  <c r="AL99" i="1" s="1"/>
  <c r="AO99" i="1" s="1"/>
  <c r="AS99" i="1"/>
  <c r="AC83" i="1"/>
  <c r="AL83" i="1" s="1"/>
  <c r="AO83" i="1" s="1"/>
  <c r="AS83" i="1"/>
  <c r="AC67" i="1"/>
  <c r="AL67" i="1" s="1"/>
  <c r="AO67" i="1" s="1"/>
  <c r="AS67" i="1"/>
  <c r="AC51" i="1"/>
  <c r="AL51" i="1" s="1"/>
  <c r="AO51" i="1" s="1"/>
  <c r="AS51" i="1"/>
  <c r="AC34" i="1"/>
  <c r="AL34" i="1" s="1"/>
  <c r="AO34" i="1" s="1"/>
  <c r="AS34" i="1"/>
  <c r="AC18" i="1"/>
  <c r="AL18" i="1" s="1"/>
  <c r="AO18" i="1" s="1"/>
  <c r="AS18" i="1"/>
  <c r="BJ127" i="1"/>
  <c r="EU127" i="1"/>
  <c r="EV127" i="1"/>
  <c r="ES127" i="1"/>
  <c r="EL127" i="1"/>
  <c r="EW127" i="1"/>
  <c r="EB127" i="1"/>
  <c r="EG127" i="1"/>
  <c r="EM127" i="1"/>
  <c r="EN127" i="1"/>
  <c r="ET127" i="1"/>
  <c r="DV127" i="1"/>
  <c r="DU127" i="1"/>
  <c r="EJ127" i="1"/>
  <c r="EH127" i="1"/>
  <c r="DW127" i="1"/>
  <c r="EP127" i="1"/>
  <c r="ER127" i="1"/>
  <c r="DZ127" i="1"/>
  <c r="EQ127" i="1"/>
  <c r="EX127" i="1"/>
  <c r="EO127" i="1"/>
  <c r="DY127" i="1"/>
  <c r="EA127" i="1"/>
  <c r="ED127" i="1"/>
  <c r="EK127" i="1"/>
  <c r="EI127" i="1"/>
  <c r="DX127" i="1"/>
  <c r="BM127" i="1"/>
  <c r="EE127" i="1"/>
  <c r="EC127" i="1"/>
  <c r="EF127" i="1"/>
  <c r="ES255" i="1"/>
  <c r="EB255" i="1"/>
  <c r="BJ255" i="1"/>
  <c r="EU255" i="1"/>
  <c r="DX255" i="1"/>
  <c r="DV255" i="1"/>
  <c r="ER255" i="1"/>
  <c r="DU255" i="1"/>
  <c r="ED255" i="1"/>
  <c r="EP255" i="1"/>
  <c r="EC255" i="1"/>
  <c r="EW255" i="1"/>
  <c r="EX255" i="1"/>
  <c r="BM255" i="1"/>
  <c r="EQ255" i="1"/>
  <c r="EK255" i="1"/>
  <c r="EI255" i="1"/>
  <c r="EG255" i="1"/>
  <c r="EV255" i="1"/>
  <c r="DZ255" i="1"/>
  <c r="EE255" i="1"/>
  <c r="EL255" i="1"/>
  <c r="EA255" i="1"/>
  <c r="DW255" i="1"/>
  <c r="EO255" i="1"/>
  <c r="EF255" i="1"/>
  <c r="EN255" i="1"/>
  <c r="EH255" i="1"/>
  <c r="ET255" i="1"/>
  <c r="DY255" i="1"/>
  <c r="EJ255" i="1"/>
  <c r="EM255" i="1"/>
  <c r="EI287" i="1"/>
  <c r="EH287" i="1"/>
  <c r="DZ287" i="1"/>
  <c r="EQ287" i="1"/>
  <c r="EE287" i="1"/>
  <c r="EB287" i="1"/>
  <c r="DU287" i="1"/>
  <c r="DX287" i="1"/>
  <c r="ES287" i="1"/>
  <c r="EF287" i="1"/>
  <c r="EA287" i="1"/>
  <c r="EC287" i="1"/>
  <c r="EW287" i="1"/>
  <c r="DW287" i="1"/>
  <c r="DY287" i="1"/>
  <c r="ET287" i="1"/>
  <c r="EG287" i="1"/>
  <c r="ER287" i="1"/>
  <c r="BJ287" i="1"/>
  <c r="ED287" i="1"/>
  <c r="EK287" i="1"/>
  <c r="EM287" i="1"/>
  <c r="DV287" i="1"/>
  <c r="EL287" i="1"/>
  <c r="EJ287" i="1"/>
  <c r="EP287" i="1"/>
  <c r="EX287" i="1"/>
  <c r="EN287" i="1"/>
  <c r="BM287" i="1"/>
  <c r="EV287" i="1"/>
  <c r="EU287" i="1"/>
  <c r="EO287" i="1"/>
  <c r="BJ319" i="1"/>
  <c r="EG319" i="1"/>
  <c r="DZ319" i="1"/>
  <c r="ET319" i="1"/>
  <c r="EF319" i="1"/>
  <c r="EL319" i="1"/>
  <c r="EH319" i="1"/>
  <c r="ER319" i="1"/>
  <c r="EQ319" i="1"/>
  <c r="DW319" i="1"/>
  <c r="EX319" i="1"/>
  <c r="EN319" i="1"/>
  <c r="EA319" i="1"/>
  <c r="EV319" i="1"/>
  <c r="DU319" i="1"/>
  <c r="DX319" i="1"/>
  <c r="EO319" i="1"/>
  <c r="EE319" i="1"/>
  <c r="EM319" i="1"/>
  <c r="ES319" i="1"/>
  <c r="DY319" i="1"/>
  <c r="EJ319" i="1"/>
  <c r="EB319" i="1"/>
  <c r="EK319" i="1"/>
  <c r="DV319" i="1"/>
  <c r="BM319" i="1"/>
  <c r="EW319" i="1"/>
  <c r="ED319" i="1"/>
  <c r="EP319" i="1"/>
  <c r="EI319" i="1"/>
  <c r="EU319" i="1"/>
  <c r="EC319" i="1"/>
  <c r="EK351" i="1"/>
  <c r="EH351" i="1"/>
  <c r="EI351" i="1"/>
  <c r="EG351" i="1"/>
  <c r="ER351" i="1"/>
  <c r="EE351" i="1"/>
  <c r="EC351" i="1"/>
  <c r="DU351" i="1"/>
  <c r="EL351" i="1"/>
  <c r="EX351" i="1"/>
  <c r="EU351" i="1"/>
  <c r="ED351" i="1"/>
  <c r="EQ351" i="1"/>
  <c r="DY351" i="1"/>
  <c r="DV351" i="1"/>
  <c r="BM351" i="1"/>
  <c r="DX351" i="1"/>
  <c r="BJ351" i="1"/>
  <c r="DW351" i="1"/>
  <c r="ET351" i="1"/>
  <c r="EF351" i="1"/>
  <c r="EP351" i="1"/>
  <c r="EO351" i="1"/>
  <c r="ES351" i="1"/>
  <c r="EV351" i="1"/>
  <c r="EJ351" i="1"/>
  <c r="EB351" i="1"/>
  <c r="EM351" i="1"/>
  <c r="EN351" i="1"/>
  <c r="DZ351" i="1"/>
  <c r="EW351" i="1"/>
  <c r="EA351" i="1"/>
  <c r="EV72" i="1"/>
  <c r="EE72" i="1"/>
  <c r="EP72" i="1"/>
  <c r="DZ72" i="1"/>
  <c r="EN72" i="1"/>
  <c r="EU72" i="1"/>
  <c r="EL72" i="1"/>
  <c r="ES72" i="1"/>
  <c r="EB72" i="1"/>
  <c r="ET72" i="1"/>
  <c r="ED72" i="1"/>
  <c r="DX72" i="1"/>
  <c r="EJ72" i="1"/>
  <c r="EH72" i="1"/>
  <c r="DU72" i="1"/>
  <c r="ER72" i="1"/>
  <c r="DV72" i="1"/>
  <c r="EX72" i="1"/>
  <c r="EQ72" i="1"/>
  <c r="BJ72" i="1"/>
  <c r="EO72" i="1"/>
  <c r="EA72" i="1"/>
  <c r="BM72" i="1"/>
  <c r="EM72" i="1"/>
  <c r="EI72" i="1"/>
  <c r="DY72" i="1"/>
  <c r="EK72" i="1"/>
  <c r="EW72" i="1"/>
  <c r="EF72" i="1"/>
  <c r="DW72" i="1"/>
  <c r="EC72" i="1"/>
  <c r="EG72" i="1"/>
  <c r="EU256" i="1"/>
  <c r="ER256" i="1"/>
  <c r="EJ256" i="1"/>
  <c r="EO256" i="1"/>
  <c r="DW256" i="1"/>
  <c r="EG256" i="1"/>
  <c r="ES256" i="1"/>
  <c r="EL256" i="1"/>
  <c r="ET256" i="1"/>
  <c r="BM256" i="1"/>
  <c r="EB256" i="1"/>
  <c r="EX256" i="1"/>
  <c r="ED256" i="1"/>
  <c r="EF256" i="1"/>
  <c r="EA256" i="1"/>
  <c r="DZ256" i="1"/>
  <c r="EW256" i="1"/>
  <c r="EQ256" i="1"/>
  <c r="EN256" i="1"/>
  <c r="DX256" i="1"/>
  <c r="EH256" i="1"/>
  <c r="EI256" i="1"/>
  <c r="BJ256" i="1"/>
  <c r="EC256" i="1"/>
  <c r="EV256" i="1"/>
  <c r="DV256" i="1"/>
  <c r="EM256" i="1"/>
  <c r="DY256" i="1"/>
  <c r="EP256" i="1"/>
  <c r="EK256" i="1"/>
  <c r="EE256" i="1"/>
  <c r="DU256" i="1"/>
  <c r="EW320" i="1"/>
  <c r="EE320" i="1"/>
  <c r="DU320" i="1"/>
  <c r="EA320" i="1"/>
  <c r="DX320" i="1"/>
  <c r="EN320" i="1"/>
  <c r="EO320" i="1"/>
  <c r="EU320" i="1"/>
  <c r="EB320" i="1"/>
  <c r="ER320" i="1"/>
  <c r="ES320" i="1"/>
  <c r="EI320" i="1"/>
  <c r="EQ320" i="1"/>
  <c r="DV320" i="1"/>
  <c r="EK320" i="1"/>
  <c r="DZ320" i="1"/>
  <c r="EH320" i="1"/>
  <c r="EM320" i="1"/>
  <c r="EV320" i="1"/>
  <c r="ET320" i="1"/>
  <c r="EG320" i="1"/>
  <c r="DW320" i="1"/>
  <c r="EP320" i="1"/>
  <c r="EJ320" i="1"/>
  <c r="BM320" i="1"/>
  <c r="BJ320" i="1"/>
  <c r="ED320" i="1"/>
  <c r="EX320" i="1"/>
  <c r="DY320" i="1"/>
  <c r="EF320" i="1"/>
  <c r="EL320" i="1"/>
  <c r="EC320" i="1"/>
  <c r="EP274" i="1"/>
  <c r="EB274" i="1"/>
  <c r="EF274" i="1"/>
  <c r="EN274" i="1"/>
  <c r="EK274" i="1"/>
  <c r="EM274" i="1"/>
  <c r="BJ274" i="1"/>
  <c r="EW274" i="1"/>
  <c r="EV274" i="1"/>
  <c r="DV274" i="1"/>
  <c r="DW274" i="1"/>
  <c r="EC274" i="1"/>
  <c r="EJ274" i="1"/>
  <c r="EE274" i="1"/>
  <c r="ED274" i="1"/>
  <c r="EU274" i="1"/>
  <c r="ET274" i="1"/>
  <c r="EG274" i="1"/>
  <c r="EX274" i="1"/>
  <c r="DU274" i="1"/>
  <c r="BM274" i="1"/>
  <c r="EO274" i="1"/>
  <c r="DZ274" i="1"/>
  <c r="ES274" i="1"/>
  <c r="DX274" i="1"/>
  <c r="EA274" i="1"/>
  <c r="EL274" i="1"/>
  <c r="EH274" i="1"/>
  <c r="DY274" i="1"/>
  <c r="EI274" i="1"/>
  <c r="EQ274" i="1"/>
  <c r="ER274" i="1"/>
  <c r="BJ302" i="1"/>
  <c r="EE302" i="1"/>
  <c r="EP302" i="1"/>
  <c r="DW302" i="1"/>
  <c r="DU302" i="1"/>
  <c r="EI302" i="1"/>
  <c r="DV302" i="1"/>
  <c r="EF302" i="1"/>
  <c r="DX302" i="1"/>
  <c r="EN302" i="1"/>
  <c r="EX302" i="1"/>
  <c r="EW302" i="1"/>
  <c r="ER302" i="1"/>
  <c r="EV302" i="1"/>
  <c r="ED302" i="1"/>
  <c r="ET302" i="1"/>
  <c r="ES302" i="1"/>
  <c r="EA302" i="1"/>
  <c r="EQ302" i="1"/>
  <c r="BM302" i="1"/>
  <c r="EH302" i="1"/>
  <c r="DZ302" i="1"/>
  <c r="EL302" i="1"/>
  <c r="EC302" i="1"/>
  <c r="EM302" i="1"/>
  <c r="EG302" i="1"/>
  <c r="EU302" i="1"/>
  <c r="DY302" i="1"/>
  <c r="EJ302" i="1"/>
  <c r="EK302" i="1"/>
  <c r="EO302" i="1"/>
  <c r="EB302" i="1"/>
  <c r="EX54" i="1"/>
  <c r="EC54" i="1"/>
  <c r="EE54" i="1"/>
  <c r="EV54" i="1"/>
  <c r="DX54" i="1"/>
  <c r="EN54" i="1"/>
  <c r="EG54" i="1"/>
  <c r="ES54" i="1"/>
  <c r="ET54" i="1"/>
  <c r="DZ54" i="1"/>
  <c r="BM54" i="1"/>
  <c r="EO54" i="1"/>
  <c r="DV54" i="1"/>
  <c r="EQ54" i="1"/>
  <c r="ER54" i="1"/>
  <c r="EJ54" i="1"/>
  <c r="EM54" i="1"/>
  <c r="EA54" i="1"/>
  <c r="EP54" i="1"/>
  <c r="EF54" i="1"/>
  <c r="EL54" i="1"/>
  <c r="EW54" i="1"/>
  <c r="EB54" i="1"/>
  <c r="DU54" i="1"/>
  <c r="EK54" i="1"/>
  <c r="EH54" i="1"/>
  <c r="EU54" i="1"/>
  <c r="BJ54" i="1"/>
  <c r="DY54" i="1"/>
  <c r="DW54" i="1"/>
  <c r="EI54" i="1"/>
  <c r="ED54" i="1"/>
  <c r="EE56" i="1"/>
  <c r="EQ56" i="1"/>
  <c r="EN56" i="1"/>
  <c r="DX56" i="1"/>
  <c r="DU56" i="1"/>
  <c r="ER56" i="1"/>
  <c r="DZ56" i="1"/>
  <c r="EI56" i="1"/>
  <c r="EO56" i="1"/>
  <c r="EX56" i="1"/>
  <c r="ES56" i="1"/>
  <c r="DV56" i="1"/>
  <c r="EL56" i="1"/>
  <c r="ET56" i="1"/>
  <c r="EC56" i="1"/>
  <c r="EH56" i="1"/>
  <c r="EA56" i="1"/>
  <c r="BM56" i="1"/>
  <c r="EW56" i="1"/>
  <c r="BJ56" i="1"/>
  <c r="EM56" i="1"/>
  <c r="EU56" i="1"/>
  <c r="EK56" i="1"/>
  <c r="EJ56" i="1"/>
  <c r="EV56" i="1"/>
  <c r="ED56" i="1"/>
  <c r="EP56" i="1"/>
  <c r="DW56" i="1"/>
  <c r="EG56" i="1"/>
  <c r="EB56" i="1"/>
  <c r="DY56" i="1"/>
  <c r="EF56" i="1"/>
  <c r="EF154" i="1"/>
  <c r="EV154" i="1"/>
  <c r="EQ154" i="1"/>
  <c r="DU154" i="1"/>
  <c r="EW154" i="1"/>
  <c r="EH154" i="1"/>
  <c r="BM154" i="1"/>
  <c r="EL154" i="1"/>
  <c r="EO154" i="1"/>
  <c r="EJ154" i="1"/>
  <c r="ER154" i="1"/>
  <c r="ED154" i="1"/>
  <c r="EU154" i="1"/>
  <c r="EC154" i="1"/>
  <c r="BJ154" i="1"/>
  <c r="EE154" i="1"/>
  <c r="EB154" i="1"/>
  <c r="EM154" i="1"/>
  <c r="ES154" i="1"/>
  <c r="EP154" i="1"/>
  <c r="DY154" i="1"/>
  <c r="ET154" i="1"/>
  <c r="EN154" i="1"/>
  <c r="EX154" i="1"/>
  <c r="DV154" i="1"/>
  <c r="EA154" i="1"/>
  <c r="DX154" i="1"/>
  <c r="EG154" i="1"/>
  <c r="EK154" i="1"/>
  <c r="DW154" i="1"/>
  <c r="EI154" i="1"/>
  <c r="DZ154" i="1"/>
  <c r="EV227" i="1"/>
  <c r="EI227" i="1"/>
  <c r="EJ227" i="1"/>
  <c r="EN227" i="1"/>
  <c r="EG227" i="1"/>
  <c r="ER227" i="1"/>
  <c r="EM227" i="1"/>
  <c r="ED227" i="1"/>
  <c r="EK227" i="1"/>
  <c r="EO227" i="1"/>
  <c r="EB227" i="1"/>
  <c r="EC227" i="1"/>
  <c r="BJ227" i="1"/>
  <c r="BM227" i="1"/>
  <c r="EW227" i="1"/>
  <c r="DZ227" i="1"/>
  <c r="EH227" i="1"/>
  <c r="DV227" i="1"/>
  <c r="DX227" i="1"/>
  <c r="ES227" i="1"/>
  <c r="DY227" i="1"/>
  <c r="EF227" i="1"/>
  <c r="EU227" i="1"/>
  <c r="DU227" i="1"/>
  <c r="EQ227" i="1"/>
  <c r="EP227" i="1"/>
  <c r="EX227" i="1"/>
  <c r="DW227" i="1"/>
  <c r="EL227" i="1"/>
  <c r="EE227" i="1"/>
  <c r="ET227" i="1"/>
  <c r="EA227" i="1"/>
  <c r="BM100" i="1"/>
  <c r="DU100" i="1"/>
  <c r="DZ100" i="1"/>
  <c r="EW100" i="1"/>
  <c r="ER100" i="1"/>
  <c r="DW100" i="1"/>
  <c r="EE100" i="1"/>
  <c r="EV100" i="1"/>
  <c r="EC100" i="1"/>
  <c r="ET100" i="1"/>
  <c r="EO100" i="1"/>
  <c r="ED100" i="1"/>
  <c r="BJ100" i="1"/>
  <c r="EP100" i="1"/>
  <c r="EB100" i="1"/>
  <c r="EQ100" i="1"/>
  <c r="DY100" i="1"/>
  <c r="DV100" i="1"/>
  <c r="EL100" i="1"/>
  <c r="EG100" i="1"/>
  <c r="EU100" i="1"/>
  <c r="EJ100" i="1"/>
  <c r="EM100" i="1"/>
  <c r="EN100" i="1"/>
  <c r="DX100" i="1"/>
  <c r="EA100" i="1"/>
  <c r="ES100" i="1"/>
  <c r="EF100" i="1"/>
  <c r="EI100" i="1"/>
  <c r="EX100" i="1"/>
  <c r="EK100" i="1"/>
  <c r="EH100" i="1"/>
  <c r="EA208" i="1"/>
  <c r="BM208" i="1"/>
  <c r="DY208" i="1"/>
  <c r="DZ208" i="1"/>
  <c r="EN208" i="1"/>
  <c r="EV208" i="1"/>
  <c r="BJ208" i="1"/>
  <c r="EG208" i="1"/>
  <c r="EW208" i="1"/>
  <c r="EK208" i="1"/>
  <c r="EQ208" i="1"/>
  <c r="EC208" i="1"/>
  <c r="DU208" i="1"/>
  <c r="EL208" i="1"/>
  <c r="DW208" i="1"/>
  <c r="DX208" i="1"/>
  <c r="EM208" i="1"/>
  <c r="EE208" i="1"/>
  <c r="ER208" i="1"/>
  <c r="EP208" i="1"/>
  <c r="EO208" i="1"/>
  <c r="ES208" i="1"/>
  <c r="EU208" i="1"/>
  <c r="EJ208" i="1"/>
  <c r="ET208" i="1"/>
  <c r="EH208" i="1"/>
  <c r="EI208" i="1"/>
  <c r="EB208" i="1"/>
  <c r="ED208" i="1"/>
  <c r="DV208" i="1"/>
  <c r="EX208" i="1"/>
  <c r="EF208" i="1"/>
  <c r="EV83" i="1"/>
  <c r="ER83" i="1"/>
  <c r="EK83" i="1"/>
  <c r="EF83" i="1"/>
  <c r="DU83" i="1"/>
  <c r="DW83" i="1"/>
  <c r="ET83" i="1"/>
  <c r="EX83" i="1"/>
  <c r="EQ83" i="1"/>
  <c r="EA83" i="1"/>
  <c r="DV83" i="1"/>
  <c r="EW83" i="1"/>
  <c r="EN83" i="1"/>
  <c r="EE83" i="1"/>
  <c r="DY83" i="1"/>
  <c r="DX83" i="1"/>
  <c r="EJ83" i="1"/>
  <c r="ES83" i="1"/>
  <c r="DZ83" i="1"/>
  <c r="EC83" i="1"/>
  <c r="BM83" i="1"/>
  <c r="BJ83" i="1"/>
  <c r="EI83" i="1"/>
  <c r="EB83" i="1"/>
  <c r="EP83" i="1"/>
  <c r="EH83" i="1"/>
  <c r="EO83" i="1"/>
  <c r="EG83" i="1"/>
  <c r="EM83" i="1"/>
  <c r="EL83" i="1"/>
  <c r="EU83" i="1"/>
  <c r="ED83" i="1"/>
  <c r="ER253" i="1"/>
  <c r="DZ253" i="1"/>
  <c r="EJ253" i="1"/>
  <c r="EM253" i="1"/>
  <c r="DV253" i="1"/>
  <c r="DW253" i="1"/>
  <c r="EU253" i="1"/>
  <c r="EG253" i="1"/>
  <c r="ES253" i="1"/>
  <c r="EA253" i="1"/>
  <c r="ED253" i="1"/>
  <c r="EE253" i="1"/>
  <c r="EC253" i="1"/>
  <c r="EW253" i="1"/>
  <c r="EL253" i="1"/>
  <c r="EV253" i="1"/>
  <c r="EF253" i="1"/>
  <c r="EB253" i="1"/>
  <c r="EK253" i="1"/>
  <c r="DY253" i="1"/>
  <c r="EI253" i="1"/>
  <c r="EN253" i="1"/>
  <c r="DU253" i="1"/>
  <c r="DX253" i="1"/>
  <c r="EH253" i="1"/>
  <c r="BJ253" i="1"/>
  <c r="EP253" i="1"/>
  <c r="EX253" i="1"/>
  <c r="EO253" i="1"/>
  <c r="ET253" i="1"/>
  <c r="BM253" i="1"/>
  <c r="EQ253" i="1"/>
  <c r="EX23" i="1"/>
  <c r="DZ23" i="1"/>
  <c r="EK23" i="1"/>
  <c r="ES23" i="1"/>
  <c r="BM23" i="1"/>
  <c r="EB23" i="1"/>
  <c r="EI23" i="1"/>
  <c r="EE23" i="1"/>
  <c r="ED23" i="1"/>
  <c r="BJ23" i="1"/>
  <c r="EJ23" i="1"/>
  <c r="EG23" i="1"/>
  <c r="EA23" i="1"/>
  <c r="EN23" i="1"/>
  <c r="EV23" i="1"/>
  <c r="EH23" i="1"/>
  <c r="EF23" i="1"/>
  <c r="EM23" i="1"/>
  <c r="DW23" i="1"/>
  <c r="DX23" i="1"/>
  <c r="EC23" i="1"/>
  <c r="DY23" i="1"/>
  <c r="EP23" i="1"/>
  <c r="ER23" i="1"/>
  <c r="EL23" i="1"/>
  <c r="ET23" i="1"/>
  <c r="EO23" i="1"/>
  <c r="EU23" i="1"/>
  <c r="EW23" i="1"/>
  <c r="EQ23" i="1"/>
  <c r="DV23" i="1"/>
  <c r="DU23" i="1"/>
  <c r="EF115" i="1"/>
  <c r="DX115" i="1"/>
  <c r="EQ115" i="1"/>
  <c r="DY115" i="1"/>
  <c r="EP115" i="1"/>
  <c r="DZ115" i="1"/>
  <c r="EG115" i="1"/>
  <c r="EA115" i="1"/>
  <c r="EM115" i="1"/>
  <c r="EK115" i="1"/>
  <c r="DW115" i="1"/>
  <c r="EI115" i="1"/>
  <c r="ET115" i="1"/>
  <c r="EO115" i="1"/>
  <c r="EV115" i="1"/>
  <c r="BJ115" i="1"/>
  <c r="EN115" i="1"/>
  <c r="EH115" i="1"/>
  <c r="DV115" i="1"/>
  <c r="EU115" i="1"/>
  <c r="EX115" i="1"/>
  <c r="EB115" i="1"/>
  <c r="EC115" i="1"/>
  <c r="ER115" i="1"/>
  <c r="EJ115" i="1"/>
  <c r="EW115" i="1"/>
  <c r="EL115" i="1"/>
  <c r="BM115" i="1"/>
  <c r="DU115" i="1"/>
  <c r="EE115" i="1"/>
  <c r="ED115" i="1"/>
  <c r="ES115" i="1"/>
  <c r="EK85" i="1"/>
  <c r="EQ85" i="1"/>
  <c r="DV85" i="1"/>
  <c r="EN85" i="1"/>
  <c r="EJ85" i="1"/>
  <c r="EG85" i="1"/>
  <c r="EU85" i="1"/>
  <c r="EA85" i="1"/>
  <c r="ES85" i="1"/>
  <c r="EV85" i="1"/>
  <c r="DY85" i="1"/>
  <c r="EE85" i="1"/>
  <c r="EP85" i="1"/>
  <c r="DU85" i="1"/>
  <c r="ED85" i="1"/>
  <c r="ER85" i="1"/>
  <c r="DW85" i="1"/>
  <c r="EH85" i="1"/>
  <c r="EW85" i="1"/>
  <c r="EB85" i="1"/>
  <c r="EM85" i="1"/>
  <c r="EL85" i="1"/>
  <c r="EI85" i="1"/>
  <c r="EX85" i="1"/>
  <c r="EC85" i="1"/>
  <c r="DX85" i="1"/>
  <c r="EO85" i="1"/>
  <c r="BM85" i="1"/>
  <c r="DZ85" i="1"/>
  <c r="EF85" i="1"/>
  <c r="ET85" i="1"/>
  <c r="BJ85" i="1"/>
  <c r="ES217" i="1"/>
  <c r="EH217" i="1"/>
  <c r="EI217" i="1"/>
  <c r="EA217" i="1"/>
  <c r="EC217" i="1"/>
  <c r="EP217" i="1"/>
  <c r="DW217" i="1"/>
  <c r="BM217" i="1"/>
  <c r="EK217" i="1"/>
  <c r="BJ217" i="1"/>
  <c r="EO217" i="1"/>
  <c r="EE217" i="1"/>
  <c r="EQ217" i="1"/>
  <c r="EL217" i="1"/>
  <c r="EG217" i="1"/>
  <c r="EU217" i="1"/>
  <c r="EF217" i="1"/>
  <c r="EV217" i="1"/>
  <c r="EB217" i="1"/>
  <c r="EM217" i="1"/>
  <c r="EX217" i="1"/>
  <c r="DY217" i="1"/>
  <c r="EN217" i="1"/>
  <c r="DZ217" i="1"/>
  <c r="ER217" i="1"/>
  <c r="ET217" i="1"/>
  <c r="ED217" i="1"/>
  <c r="EJ217" i="1"/>
  <c r="DV217" i="1"/>
  <c r="EW217" i="1"/>
  <c r="DX217" i="1"/>
  <c r="DU217" i="1"/>
  <c r="EM84" i="1"/>
  <c r="EB84" i="1"/>
  <c r="ED84" i="1"/>
  <c r="EW84" i="1"/>
  <c r="EC84" i="1"/>
  <c r="EV84" i="1"/>
  <c r="DV84" i="1"/>
  <c r="EA84" i="1"/>
  <c r="ES84" i="1"/>
  <c r="EU84" i="1"/>
  <c r="EI84" i="1"/>
  <c r="BM84" i="1"/>
  <c r="EX84" i="1"/>
  <c r="EK84" i="1"/>
  <c r="EG84" i="1"/>
  <c r="EO84" i="1"/>
  <c r="EF84" i="1"/>
  <c r="DU84" i="1"/>
  <c r="BJ84" i="1"/>
  <c r="DX84" i="1"/>
  <c r="EJ84" i="1"/>
  <c r="DW84" i="1"/>
  <c r="DZ84" i="1"/>
  <c r="EE84" i="1"/>
  <c r="ET84" i="1"/>
  <c r="EQ84" i="1"/>
  <c r="EL84" i="1"/>
  <c r="EH84" i="1"/>
  <c r="DY84" i="1"/>
  <c r="ER84" i="1"/>
  <c r="EN84" i="1"/>
  <c r="EP84" i="1"/>
  <c r="EM55" i="1"/>
  <c r="EE55" i="1"/>
  <c r="DW55" i="1"/>
  <c r="EH55" i="1"/>
  <c r="EI55" i="1"/>
  <c r="DV55" i="1"/>
  <c r="EK55" i="1"/>
  <c r="EJ55" i="1"/>
  <c r="EA55" i="1"/>
  <c r="BJ55" i="1"/>
  <c r="EG55" i="1"/>
  <c r="ER55" i="1"/>
  <c r="DY55" i="1"/>
  <c r="ES55" i="1"/>
  <c r="EC55" i="1"/>
  <c r="EP55" i="1"/>
  <c r="DU55" i="1"/>
  <c r="EX55" i="1"/>
  <c r="DZ55" i="1"/>
  <c r="EW55" i="1"/>
  <c r="EB55" i="1"/>
  <c r="EQ55" i="1"/>
  <c r="ED55" i="1"/>
  <c r="BM55" i="1"/>
  <c r="DX55" i="1"/>
  <c r="EO55" i="1"/>
  <c r="EV55" i="1"/>
  <c r="EL55" i="1"/>
  <c r="ET55" i="1"/>
  <c r="EF55" i="1"/>
  <c r="EN55" i="1"/>
  <c r="EU55" i="1"/>
  <c r="EC143" i="1"/>
  <c r="ET143" i="1"/>
  <c r="EJ143" i="1"/>
  <c r="ER143" i="1"/>
  <c r="EI143" i="1"/>
  <c r="EM143" i="1"/>
  <c r="DV143" i="1"/>
  <c r="DX143" i="1"/>
  <c r="ED143" i="1"/>
  <c r="EK143" i="1"/>
  <c r="EL143" i="1"/>
  <c r="BM143" i="1"/>
  <c r="DY143" i="1"/>
  <c r="EQ143" i="1"/>
  <c r="EN143" i="1"/>
  <c r="ES143" i="1"/>
  <c r="EP143" i="1"/>
  <c r="EB143" i="1"/>
  <c r="EV143" i="1"/>
  <c r="EF143" i="1"/>
  <c r="EH143" i="1"/>
  <c r="EO143" i="1"/>
  <c r="DZ143" i="1"/>
  <c r="EW143" i="1"/>
  <c r="EG143" i="1"/>
  <c r="EA143" i="1"/>
  <c r="DW143" i="1"/>
  <c r="DU143" i="1"/>
  <c r="EU143" i="1"/>
  <c r="EX143" i="1"/>
  <c r="EE143" i="1"/>
  <c r="BJ143" i="1"/>
  <c r="EM57" i="1"/>
  <c r="EI57" i="1"/>
  <c r="EA57" i="1"/>
  <c r="EV57" i="1"/>
  <c r="EL57" i="1"/>
  <c r="EC57" i="1"/>
  <c r="EX57" i="1"/>
  <c r="DZ57" i="1"/>
  <c r="EE57" i="1"/>
  <c r="ER57" i="1"/>
  <c r="ED57" i="1"/>
  <c r="ES57" i="1"/>
  <c r="DU57" i="1"/>
  <c r="EO57" i="1"/>
  <c r="DW57" i="1"/>
  <c r="EN57" i="1"/>
  <c r="EQ57" i="1"/>
  <c r="EW57" i="1"/>
  <c r="EF57" i="1"/>
  <c r="BM57" i="1"/>
  <c r="EG57" i="1"/>
  <c r="BJ57" i="1"/>
  <c r="EU57" i="1"/>
  <c r="DX57" i="1"/>
  <c r="EJ57" i="1"/>
  <c r="EH57" i="1"/>
  <c r="EB57" i="1"/>
  <c r="ET57" i="1"/>
  <c r="EK57" i="1"/>
  <c r="DY57" i="1"/>
  <c r="EP57" i="1"/>
  <c r="DV57" i="1"/>
  <c r="EW301" i="1"/>
  <c r="EH301" i="1"/>
  <c r="EG301" i="1"/>
  <c r="ET301" i="1"/>
  <c r="EC301" i="1"/>
  <c r="ES301" i="1"/>
  <c r="EB301" i="1"/>
  <c r="EV301" i="1"/>
  <c r="DX301" i="1"/>
  <c r="EK301" i="1"/>
  <c r="EL301" i="1"/>
  <c r="ED301" i="1"/>
  <c r="EF301" i="1"/>
  <c r="EM301" i="1"/>
  <c r="DZ301" i="1"/>
  <c r="EI301" i="1"/>
  <c r="EQ301" i="1"/>
  <c r="EP301" i="1"/>
  <c r="EU301" i="1"/>
  <c r="EX301" i="1"/>
  <c r="EJ301" i="1"/>
  <c r="EA301" i="1"/>
  <c r="ER301" i="1"/>
  <c r="BM301" i="1"/>
  <c r="EO301" i="1"/>
  <c r="BJ301" i="1"/>
  <c r="DY301" i="1"/>
  <c r="EE301" i="1"/>
  <c r="DU301" i="1"/>
  <c r="DV301" i="1"/>
  <c r="EN301" i="1"/>
  <c r="DW301" i="1"/>
  <c r="DU144" i="1"/>
  <c r="DY144" i="1"/>
  <c r="ED144" i="1"/>
  <c r="DV144" i="1"/>
  <c r="EA144" i="1"/>
  <c r="ER144" i="1"/>
  <c r="EE144" i="1"/>
  <c r="EJ144" i="1"/>
  <c r="EV144" i="1"/>
  <c r="EC144" i="1"/>
  <c r="EU144" i="1"/>
  <c r="EQ144" i="1"/>
  <c r="EB144" i="1"/>
  <c r="EM144" i="1"/>
  <c r="EW144" i="1"/>
  <c r="EF144" i="1"/>
  <c r="EG144" i="1"/>
  <c r="DZ144" i="1"/>
  <c r="EI144" i="1"/>
  <c r="ET144" i="1"/>
  <c r="EK144" i="1"/>
  <c r="EL144" i="1"/>
  <c r="DW144" i="1"/>
  <c r="EN144" i="1"/>
  <c r="EX144" i="1"/>
  <c r="ES144" i="1"/>
  <c r="EH144" i="1"/>
  <c r="BJ144" i="1"/>
  <c r="DX144" i="1"/>
  <c r="EP144" i="1"/>
  <c r="BM144" i="1"/>
  <c r="EO144" i="1"/>
  <c r="EN26" i="1"/>
  <c r="EB26" i="1"/>
  <c r="DU26" i="1"/>
  <c r="ER26" i="1"/>
  <c r="EE26" i="1"/>
  <c r="EO26" i="1"/>
  <c r="BJ26" i="1"/>
  <c r="EH26" i="1"/>
  <c r="EU26" i="1"/>
  <c r="DY26" i="1"/>
  <c r="EX26" i="1"/>
  <c r="EF26" i="1"/>
  <c r="ED26" i="1"/>
  <c r="EA26" i="1"/>
  <c r="EP26" i="1"/>
  <c r="DW26" i="1"/>
  <c r="EI26" i="1"/>
  <c r="EW26" i="1"/>
  <c r="EG26" i="1"/>
  <c r="DV26" i="1"/>
  <c r="BM26" i="1"/>
  <c r="DZ26" i="1"/>
  <c r="EJ26" i="1"/>
  <c r="ES26" i="1"/>
  <c r="EM26" i="1"/>
  <c r="DX26" i="1"/>
  <c r="EV26" i="1"/>
  <c r="EQ26" i="1"/>
  <c r="ET26" i="1"/>
  <c r="EC26" i="1"/>
  <c r="EL26" i="1"/>
  <c r="EK26" i="1"/>
  <c r="EH275" i="1"/>
  <c r="EQ275" i="1"/>
  <c r="EW275" i="1"/>
  <c r="EG275" i="1"/>
  <c r="EI275" i="1"/>
  <c r="DU275" i="1"/>
  <c r="EX275" i="1"/>
  <c r="BJ275" i="1"/>
  <c r="EL275" i="1"/>
  <c r="EN275" i="1"/>
  <c r="EV275" i="1"/>
  <c r="EA275" i="1"/>
  <c r="EF275" i="1"/>
  <c r="DV275" i="1"/>
  <c r="EO275" i="1"/>
  <c r="EK275" i="1"/>
  <c r="ET275" i="1"/>
  <c r="ED275" i="1"/>
  <c r="EE275" i="1"/>
  <c r="EB275" i="1"/>
  <c r="DX275" i="1"/>
  <c r="DW275" i="1"/>
  <c r="DY275" i="1"/>
  <c r="EU275" i="1"/>
  <c r="ER275" i="1"/>
  <c r="EJ275" i="1"/>
  <c r="EC275" i="1"/>
  <c r="DZ275" i="1"/>
  <c r="ES275" i="1"/>
  <c r="EM275" i="1"/>
  <c r="EP275" i="1"/>
  <c r="BM275" i="1"/>
  <c r="ES35" i="1"/>
  <c r="DZ35" i="1"/>
  <c r="EH35" i="1"/>
  <c r="EX35" i="1"/>
  <c r="DX35" i="1"/>
  <c r="EI35" i="1"/>
  <c r="EW35" i="1"/>
  <c r="EE35" i="1"/>
  <c r="EC35" i="1"/>
  <c r="EL35" i="1"/>
  <c r="EB35" i="1"/>
  <c r="ER35" i="1"/>
  <c r="ED35" i="1"/>
  <c r="DV35" i="1"/>
  <c r="DW35" i="1"/>
  <c r="EU35" i="1"/>
  <c r="EJ35" i="1"/>
  <c r="EP35" i="1"/>
  <c r="EG35" i="1"/>
  <c r="EA35" i="1"/>
  <c r="EN35" i="1"/>
  <c r="BM35" i="1"/>
  <c r="BJ35" i="1"/>
  <c r="EV35" i="1"/>
  <c r="EM35" i="1"/>
  <c r="EK35" i="1"/>
  <c r="ET35" i="1"/>
  <c r="EO35" i="1"/>
  <c r="EQ35" i="1"/>
  <c r="DU35" i="1"/>
  <c r="DY35" i="1"/>
  <c r="EF35" i="1"/>
  <c r="DX260" i="1"/>
  <c r="EX260" i="1"/>
  <c r="DZ260" i="1"/>
  <c r="EA260" i="1"/>
  <c r="EF260" i="1"/>
  <c r="ET260" i="1"/>
  <c r="EH260" i="1"/>
  <c r="EJ260" i="1"/>
  <c r="EO260" i="1"/>
  <c r="ES260" i="1"/>
  <c r="EB260" i="1"/>
  <c r="EV260" i="1"/>
  <c r="EM260" i="1"/>
  <c r="EG260" i="1"/>
  <c r="EI260" i="1"/>
  <c r="ED260" i="1"/>
  <c r="DY260" i="1"/>
  <c r="EW260" i="1"/>
  <c r="EC260" i="1"/>
  <c r="EQ260" i="1"/>
  <c r="DU260" i="1"/>
  <c r="EK260" i="1"/>
  <c r="EE260" i="1"/>
  <c r="ER260" i="1"/>
  <c r="EU260" i="1"/>
  <c r="EP260" i="1"/>
  <c r="BJ260" i="1"/>
  <c r="DV260" i="1"/>
  <c r="EL260" i="1"/>
  <c r="EN260" i="1"/>
  <c r="BM260" i="1"/>
  <c r="DW260" i="1"/>
  <c r="EH133" i="1"/>
  <c r="EK133" i="1"/>
  <c r="EL133" i="1"/>
  <c r="EV133" i="1"/>
  <c r="EI133" i="1"/>
  <c r="BM133" i="1"/>
  <c r="EP133" i="1"/>
  <c r="DV133" i="1"/>
  <c r="DW133" i="1"/>
  <c r="DX133" i="1"/>
  <c r="EN133" i="1"/>
  <c r="EU133" i="1"/>
  <c r="EA133" i="1"/>
  <c r="EO133" i="1"/>
  <c r="ER133" i="1"/>
  <c r="DZ133" i="1"/>
  <c r="EF133" i="1"/>
  <c r="DU133" i="1"/>
  <c r="EQ133" i="1"/>
  <c r="EJ133" i="1"/>
  <c r="EM133" i="1"/>
  <c r="EX133" i="1"/>
  <c r="ET133" i="1"/>
  <c r="EE133" i="1"/>
  <c r="EC133" i="1"/>
  <c r="DY133" i="1"/>
  <c r="EW133" i="1"/>
  <c r="BJ133" i="1"/>
  <c r="ED133" i="1"/>
  <c r="ES133" i="1"/>
  <c r="EG133" i="1"/>
  <c r="EB133" i="1"/>
  <c r="EI38" i="1"/>
  <c r="EU38" i="1"/>
  <c r="EM38" i="1"/>
  <c r="EJ38" i="1"/>
  <c r="EO38" i="1"/>
  <c r="ET38" i="1"/>
  <c r="EE38" i="1"/>
  <c r="DU38" i="1"/>
  <c r="EA38" i="1"/>
  <c r="EX38" i="1"/>
  <c r="DZ38" i="1"/>
  <c r="EN38" i="1"/>
  <c r="DX38" i="1"/>
  <c r="ER38" i="1"/>
  <c r="EF38" i="1"/>
  <c r="EH38" i="1"/>
  <c r="EL38" i="1"/>
  <c r="EC38" i="1"/>
  <c r="EV38" i="1"/>
  <c r="EK38" i="1"/>
  <c r="EB38" i="1"/>
  <c r="EP38" i="1"/>
  <c r="EW38" i="1"/>
  <c r="DW38" i="1"/>
  <c r="EQ38" i="1"/>
  <c r="BJ38" i="1"/>
  <c r="DV38" i="1"/>
  <c r="ED38" i="1"/>
  <c r="DY38" i="1"/>
  <c r="ES38" i="1"/>
  <c r="BM38" i="1"/>
  <c r="EG38" i="1"/>
  <c r="DU13" i="1"/>
  <c r="EB13" i="1"/>
  <c r="ER13" i="1"/>
  <c r="EI13" i="1"/>
  <c r="EQ13" i="1"/>
  <c r="DY13" i="1"/>
  <c r="EU13" i="1"/>
  <c r="ES13" i="1"/>
  <c r="DZ13" i="1"/>
  <c r="ET13" i="1"/>
  <c r="EG13" i="1"/>
  <c r="EM13" i="1"/>
  <c r="ED13" i="1"/>
  <c r="EP13" i="1"/>
  <c r="BM13" i="1"/>
  <c r="DX13" i="1"/>
  <c r="BJ13" i="1"/>
  <c r="EC13" i="1"/>
  <c r="DW13" i="1"/>
  <c r="EE13" i="1"/>
  <c r="EJ13" i="1"/>
  <c r="EH13" i="1"/>
  <c r="DV13" i="1"/>
  <c r="EO13" i="1"/>
  <c r="EV13" i="1"/>
  <c r="EA13" i="1"/>
  <c r="EN13" i="1"/>
  <c r="EW13" i="1"/>
  <c r="EL13" i="1"/>
  <c r="EX13" i="1"/>
  <c r="EK13" i="1"/>
  <c r="EF13" i="1"/>
  <c r="EN285" i="1"/>
  <c r="DZ285" i="1"/>
  <c r="DX285" i="1"/>
  <c r="EM285" i="1"/>
  <c r="DY285" i="1"/>
  <c r="EL285" i="1"/>
  <c r="ET285" i="1"/>
  <c r="EA285" i="1"/>
  <c r="DV285" i="1"/>
  <c r="EU285" i="1"/>
  <c r="EI285" i="1"/>
  <c r="EJ285" i="1"/>
  <c r="EV285" i="1"/>
  <c r="EH285" i="1"/>
  <c r="EK285" i="1"/>
  <c r="EF285" i="1"/>
  <c r="EO285" i="1"/>
  <c r="EP285" i="1"/>
  <c r="EB285" i="1"/>
  <c r="EG285" i="1"/>
  <c r="DW285" i="1"/>
  <c r="EW285" i="1"/>
  <c r="DU285" i="1"/>
  <c r="EX285" i="1"/>
  <c r="ES285" i="1"/>
  <c r="ER285" i="1"/>
  <c r="EE285" i="1"/>
  <c r="BM285" i="1"/>
  <c r="BJ285" i="1"/>
  <c r="ED285" i="1"/>
  <c r="EQ285" i="1"/>
  <c r="EC285" i="1"/>
  <c r="BM305" i="1"/>
  <c r="DU305" i="1"/>
  <c r="EQ305" i="1"/>
  <c r="DW305" i="1"/>
  <c r="EN305" i="1"/>
  <c r="DY305" i="1"/>
  <c r="DV305" i="1"/>
  <c r="ES305" i="1"/>
  <c r="ET305" i="1"/>
  <c r="EI305" i="1"/>
  <c r="DX305" i="1"/>
  <c r="ED305" i="1"/>
  <c r="EJ305" i="1"/>
  <c r="EG305" i="1"/>
  <c r="EH305" i="1"/>
  <c r="EV305" i="1"/>
  <c r="EF305" i="1"/>
  <c r="EX305" i="1"/>
  <c r="EE305" i="1"/>
  <c r="BJ305" i="1"/>
  <c r="EO305" i="1"/>
  <c r="EW305" i="1"/>
  <c r="EA305" i="1"/>
  <c r="EM305" i="1"/>
  <c r="DZ305" i="1"/>
  <c r="EC305" i="1"/>
  <c r="EU305" i="1"/>
  <c r="EB305" i="1"/>
  <c r="EL305" i="1"/>
  <c r="ER305" i="1"/>
  <c r="EP305" i="1"/>
  <c r="EK305" i="1"/>
  <c r="DZ92" i="1"/>
  <c r="ES92" i="1"/>
  <c r="EJ92" i="1"/>
  <c r="EQ92" i="1"/>
  <c r="EF92" i="1"/>
  <c r="EG92" i="1"/>
  <c r="EO92" i="1"/>
  <c r="ET92" i="1"/>
  <c r="BM92" i="1"/>
  <c r="EH92" i="1"/>
  <c r="EM92" i="1"/>
  <c r="EP92" i="1"/>
  <c r="EK92" i="1"/>
  <c r="EI92" i="1"/>
  <c r="DX92" i="1"/>
  <c r="DY92" i="1"/>
  <c r="ER92" i="1"/>
  <c r="EU92" i="1"/>
  <c r="EW92" i="1"/>
  <c r="EB92" i="1"/>
  <c r="BJ92" i="1"/>
  <c r="DU92" i="1"/>
  <c r="ED92" i="1"/>
  <c r="DW92" i="1"/>
  <c r="EC92" i="1"/>
  <c r="DV92" i="1"/>
  <c r="EX92" i="1"/>
  <c r="EA92" i="1"/>
  <c r="EN92" i="1"/>
  <c r="EV92" i="1"/>
  <c r="EE92" i="1"/>
  <c r="EL92" i="1"/>
  <c r="DZ210" i="1"/>
  <c r="DW210" i="1"/>
  <c r="EK210" i="1"/>
  <c r="DU210" i="1"/>
  <c r="EP210" i="1"/>
  <c r="EO210" i="1"/>
  <c r="EC210" i="1"/>
  <c r="EA210" i="1"/>
  <c r="EG210" i="1"/>
  <c r="DV210" i="1"/>
  <c r="BM210" i="1"/>
  <c r="ER210" i="1"/>
  <c r="EF210" i="1"/>
  <c r="DX210" i="1"/>
  <c r="EJ210" i="1"/>
  <c r="EV210" i="1"/>
  <c r="EM210" i="1"/>
  <c r="BJ210" i="1"/>
  <c r="EU210" i="1"/>
  <c r="EQ210" i="1"/>
  <c r="EW210" i="1"/>
  <c r="EL210" i="1"/>
  <c r="EN210" i="1"/>
  <c r="ED210" i="1"/>
  <c r="EE210" i="1"/>
  <c r="EH210" i="1"/>
  <c r="ET210" i="1"/>
  <c r="EI210" i="1"/>
  <c r="EB210" i="1"/>
  <c r="EX210" i="1"/>
  <c r="ES210" i="1"/>
  <c r="DY210" i="1"/>
  <c r="BM174" i="1"/>
  <c r="ET174" i="1"/>
  <c r="EF174" i="1"/>
  <c r="EU174" i="1"/>
  <c r="EE174" i="1"/>
  <c r="BJ174" i="1"/>
  <c r="ES174" i="1"/>
  <c r="EO174" i="1"/>
  <c r="EH174" i="1"/>
  <c r="EB174" i="1"/>
  <c r="EK174" i="1"/>
  <c r="EN174" i="1"/>
  <c r="DU174" i="1"/>
  <c r="EI174" i="1"/>
  <c r="DZ174" i="1"/>
  <c r="EG174" i="1"/>
  <c r="ER174" i="1"/>
  <c r="EL174" i="1"/>
  <c r="EX174" i="1"/>
  <c r="ED174" i="1"/>
  <c r="EW174" i="1"/>
  <c r="DW174" i="1"/>
  <c r="EP174" i="1"/>
  <c r="EA174" i="1"/>
  <c r="EC174" i="1"/>
  <c r="DX174" i="1"/>
  <c r="DY174" i="1"/>
  <c r="EJ174" i="1"/>
  <c r="EQ174" i="1"/>
  <c r="DV174" i="1"/>
  <c r="EM174" i="1"/>
  <c r="EV174" i="1"/>
  <c r="EV11" i="1"/>
  <c r="DX11" i="1"/>
  <c r="DY11" i="1"/>
  <c r="EX11" i="1"/>
  <c r="EJ11" i="1"/>
  <c r="EB11" i="1"/>
  <c r="DW11" i="1"/>
  <c r="EL11" i="1"/>
  <c r="ET11" i="1"/>
  <c r="EW11" i="1"/>
  <c r="EG11" i="1"/>
  <c r="EP11" i="1"/>
  <c r="EC11" i="1"/>
  <c r="DZ11" i="1"/>
  <c r="EQ11" i="1"/>
  <c r="EH11" i="1"/>
  <c r="DU11" i="1"/>
  <c r="ER11" i="1"/>
  <c r="EU11" i="1"/>
  <c r="ES11" i="1"/>
  <c r="EM11" i="1"/>
  <c r="ED11" i="1"/>
  <c r="EO11" i="1"/>
  <c r="EI11" i="1"/>
  <c r="BM11" i="1"/>
  <c r="EF11" i="1"/>
  <c r="EE11" i="1"/>
  <c r="EN11" i="1"/>
  <c r="EK11" i="1"/>
  <c r="DV11" i="1"/>
  <c r="BJ11" i="1"/>
  <c r="EA11" i="1"/>
  <c r="ET159" i="1"/>
  <c r="DV159" i="1"/>
  <c r="EK159" i="1"/>
  <c r="EQ159" i="1"/>
  <c r="EW159" i="1"/>
  <c r="EA159" i="1"/>
  <c r="EJ159" i="1"/>
  <c r="EP159" i="1"/>
  <c r="EN159" i="1"/>
  <c r="ER159" i="1"/>
  <c r="EU159" i="1"/>
  <c r="EG159" i="1"/>
  <c r="ES159" i="1"/>
  <c r="DX159" i="1"/>
  <c r="EL159" i="1"/>
  <c r="EF159" i="1"/>
  <c r="BM159" i="1"/>
  <c r="EH159" i="1"/>
  <c r="BJ159" i="1"/>
  <c r="DU159" i="1"/>
  <c r="ED159" i="1"/>
  <c r="DW159" i="1"/>
  <c r="DY159" i="1"/>
  <c r="EE159" i="1"/>
  <c r="EC159" i="1"/>
  <c r="EM159" i="1"/>
  <c r="EO159" i="1"/>
  <c r="EB159" i="1"/>
  <c r="EV159" i="1"/>
  <c r="DZ159" i="1"/>
  <c r="EI159" i="1"/>
  <c r="EX159" i="1"/>
  <c r="EI295" i="1"/>
  <c r="DY295" i="1"/>
  <c r="ET295" i="1"/>
  <c r="DX295" i="1"/>
  <c r="DZ295" i="1"/>
  <c r="EP295" i="1"/>
  <c r="EC295" i="1"/>
  <c r="EU295" i="1"/>
  <c r="EB295" i="1"/>
  <c r="BM295" i="1"/>
  <c r="ED295" i="1"/>
  <c r="EJ295" i="1"/>
  <c r="EE295" i="1"/>
  <c r="EV295" i="1"/>
  <c r="ES295" i="1"/>
  <c r="ER295" i="1"/>
  <c r="EN295" i="1"/>
  <c r="DV295" i="1"/>
  <c r="EF295" i="1"/>
  <c r="EG295" i="1"/>
  <c r="EO295" i="1"/>
  <c r="EA295" i="1"/>
  <c r="BJ295" i="1"/>
  <c r="EM295" i="1"/>
  <c r="EQ295" i="1"/>
  <c r="DU295" i="1"/>
  <c r="EX295" i="1"/>
  <c r="EH295" i="1"/>
  <c r="EW295" i="1"/>
  <c r="EK295" i="1"/>
  <c r="EL295" i="1"/>
  <c r="DW295" i="1"/>
  <c r="EW359" i="1"/>
  <c r="DY359" i="1"/>
  <c r="EK359" i="1"/>
  <c r="EG359" i="1"/>
  <c r="EJ359" i="1"/>
  <c r="ET359" i="1"/>
  <c r="EC359" i="1"/>
  <c r="EV359" i="1"/>
  <c r="EP359" i="1"/>
  <c r="DW359" i="1"/>
  <c r="EO359" i="1"/>
  <c r="ES359" i="1"/>
  <c r="ED359" i="1"/>
  <c r="BJ359" i="1"/>
  <c r="BM359" i="1"/>
  <c r="DU359" i="1"/>
  <c r="EE359" i="1"/>
  <c r="ER359" i="1"/>
  <c r="EN359" i="1"/>
  <c r="DX359" i="1"/>
  <c r="EX359" i="1"/>
  <c r="EL359" i="1"/>
  <c r="EQ359" i="1"/>
  <c r="EF359" i="1"/>
  <c r="EI359" i="1"/>
  <c r="EM359" i="1"/>
  <c r="EA359" i="1"/>
  <c r="EU359" i="1"/>
  <c r="EH359" i="1"/>
  <c r="DZ359" i="1"/>
  <c r="EB359" i="1"/>
  <c r="DV359" i="1"/>
  <c r="EK109" i="1"/>
  <c r="DV109" i="1"/>
  <c r="EM109" i="1"/>
  <c r="EC109" i="1"/>
  <c r="ET109" i="1"/>
  <c r="EB109" i="1"/>
  <c r="EW109" i="1"/>
  <c r="EE109" i="1"/>
  <c r="BM109" i="1"/>
  <c r="EV109" i="1"/>
  <c r="EL109" i="1"/>
  <c r="EO109" i="1"/>
  <c r="EA109" i="1"/>
  <c r="EN109" i="1"/>
  <c r="ER109" i="1"/>
  <c r="EU109" i="1"/>
  <c r="EQ109" i="1"/>
  <c r="ES109" i="1"/>
  <c r="DW109" i="1"/>
  <c r="EX109" i="1"/>
  <c r="EJ109" i="1"/>
  <c r="EP109" i="1"/>
  <c r="DY109" i="1"/>
  <c r="EG109" i="1"/>
  <c r="ED109" i="1"/>
  <c r="BJ109" i="1"/>
  <c r="EH109" i="1"/>
  <c r="EF109" i="1"/>
  <c r="DU109" i="1"/>
  <c r="DZ109" i="1"/>
  <c r="DX109" i="1"/>
  <c r="EI109" i="1"/>
  <c r="ES183" i="1"/>
  <c r="EL183" i="1"/>
  <c r="EW183" i="1"/>
  <c r="EB183" i="1"/>
  <c r="DX183" i="1"/>
  <c r="EF183" i="1"/>
  <c r="DZ183" i="1"/>
  <c r="DU183" i="1"/>
  <c r="EH183" i="1"/>
  <c r="EA183" i="1"/>
  <c r="ED183" i="1"/>
  <c r="EI183" i="1"/>
  <c r="BM183" i="1"/>
  <c r="ER183" i="1"/>
  <c r="DV183" i="1"/>
  <c r="EV183" i="1"/>
  <c r="EN183" i="1"/>
  <c r="EC183" i="1"/>
  <c r="EG183" i="1"/>
  <c r="EX183" i="1"/>
  <c r="EP183" i="1"/>
  <c r="EK183" i="1"/>
  <c r="EO183" i="1"/>
  <c r="EE183" i="1"/>
  <c r="EJ183" i="1"/>
  <c r="EU183" i="1"/>
  <c r="DY183" i="1"/>
  <c r="DW183" i="1"/>
  <c r="ET183" i="1"/>
  <c r="EM183" i="1"/>
  <c r="BJ183" i="1"/>
  <c r="EQ183" i="1"/>
  <c r="ES222" i="1"/>
  <c r="ED222" i="1"/>
  <c r="EF222" i="1"/>
  <c r="BM222" i="1"/>
  <c r="DU222" i="1"/>
  <c r="EU222" i="1"/>
  <c r="EW222" i="1"/>
  <c r="EC222" i="1"/>
  <c r="BJ222" i="1"/>
  <c r="EB222" i="1"/>
  <c r="EM222" i="1"/>
  <c r="EG222" i="1"/>
  <c r="ET222" i="1"/>
  <c r="EP222" i="1"/>
  <c r="EN222" i="1"/>
  <c r="EL222" i="1"/>
  <c r="ER222" i="1"/>
  <c r="DV222" i="1"/>
  <c r="EO222" i="1"/>
  <c r="EA222" i="1"/>
  <c r="DY222" i="1"/>
  <c r="DX222" i="1"/>
  <c r="EE222" i="1"/>
  <c r="EV222" i="1"/>
  <c r="EH222" i="1"/>
  <c r="EX222" i="1"/>
  <c r="EQ222" i="1"/>
  <c r="EJ222" i="1"/>
  <c r="DW222" i="1"/>
  <c r="DZ222" i="1"/>
  <c r="EK222" i="1"/>
  <c r="EI222" i="1"/>
  <c r="DZ209" i="1"/>
  <c r="EI209" i="1"/>
  <c r="EC209" i="1"/>
  <c r="EP209" i="1"/>
  <c r="DX209" i="1"/>
  <c r="EG209" i="1"/>
  <c r="EN209" i="1"/>
  <c r="ED209" i="1"/>
  <c r="EW209" i="1"/>
  <c r="BM209" i="1"/>
  <c r="DU209" i="1"/>
  <c r="EH209" i="1"/>
  <c r="DV209" i="1"/>
  <c r="EE209" i="1"/>
  <c r="DY209" i="1"/>
  <c r="ET209" i="1"/>
  <c r="EQ209" i="1"/>
  <c r="EB209" i="1"/>
  <c r="EU209" i="1"/>
  <c r="DW209" i="1"/>
  <c r="EL209" i="1"/>
  <c r="EO209" i="1"/>
  <c r="BJ209" i="1"/>
  <c r="ER209" i="1"/>
  <c r="EA209" i="1"/>
  <c r="EK209" i="1"/>
  <c r="EJ209" i="1"/>
  <c r="EF209" i="1"/>
  <c r="EX209" i="1"/>
  <c r="EV209" i="1"/>
  <c r="ES209" i="1"/>
  <c r="EM209" i="1"/>
  <c r="EW20" i="1"/>
  <c r="DY20" i="1"/>
  <c r="EN20" i="1"/>
  <c r="ER20" i="1"/>
  <c r="DV20" i="1"/>
  <c r="EQ20" i="1"/>
  <c r="ET20" i="1"/>
  <c r="DZ20" i="1"/>
  <c r="EP20" i="1"/>
  <c r="EE20" i="1"/>
  <c r="EI20" i="1"/>
  <c r="ES20" i="1"/>
  <c r="EK20" i="1"/>
  <c r="EA20" i="1"/>
  <c r="EM20" i="1"/>
  <c r="DX20" i="1"/>
  <c r="EJ20" i="1"/>
  <c r="EO20" i="1"/>
  <c r="DU20" i="1"/>
  <c r="EF20" i="1"/>
  <c r="ED20" i="1"/>
  <c r="EU20" i="1"/>
  <c r="BJ20" i="1"/>
  <c r="EL20" i="1"/>
  <c r="BM20" i="1"/>
  <c r="DW20" i="1"/>
  <c r="EX20" i="1"/>
  <c r="EH20" i="1"/>
  <c r="EV20" i="1"/>
  <c r="EB20" i="1"/>
  <c r="EC20" i="1"/>
  <c r="EG20" i="1"/>
  <c r="DW67" i="1"/>
  <c r="ED67" i="1"/>
  <c r="EP67" i="1"/>
  <c r="EF67" i="1"/>
  <c r="EG67" i="1"/>
  <c r="EW67" i="1"/>
  <c r="EQ67" i="1"/>
  <c r="EM67" i="1"/>
  <c r="DY67" i="1"/>
  <c r="EN67" i="1"/>
  <c r="ET67" i="1"/>
  <c r="EK67" i="1"/>
  <c r="EI67" i="1"/>
  <c r="DZ67" i="1"/>
  <c r="ES67" i="1"/>
  <c r="EO67" i="1"/>
  <c r="EC67" i="1"/>
  <c r="EU67" i="1"/>
  <c r="EX67" i="1"/>
  <c r="EL67" i="1"/>
  <c r="EH67" i="1"/>
  <c r="DV67" i="1"/>
  <c r="ER67" i="1"/>
  <c r="EE67" i="1"/>
  <c r="EV67" i="1"/>
  <c r="EJ67" i="1"/>
  <c r="BM67" i="1"/>
  <c r="BJ67" i="1"/>
  <c r="DU67" i="1"/>
  <c r="DX67" i="1"/>
  <c r="EA67" i="1"/>
  <c r="EB67" i="1"/>
  <c r="EI178" i="1"/>
  <c r="DW178" i="1"/>
  <c r="ER178" i="1"/>
  <c r="ET178" i="1"/>
  <c r="EN178" i="1"/>
  <c r="EO178" i="1"/>
  <c r="EA178" i="1"/>
  <c r="EC178" i="1"/>
  <c r="EE178" i="1"/>
  <c r="EH178" i="1"/>
  <c r="EX178" i="1"/>
  <c r="EU178" i="1"/>
  <c r="EQ178" i="1"/>
  <c r="DZ178" i="1"/>
  <c r="ES178" i="1"/>
  <c r="EJ178" i="1"/>
  <c r="DU178" i="1"/>
  <c r="EK178" i="1"/>
  <c r="DX178" i="1"/>
  <c r="EP178" i="1"/>
  <c r="EV178" i="1"/>
  <c r="EG178" i="1"/>
  <c r="DV178" i="1"/>
  <c r="EM178" i="1"/>
  <c r="BJ178" i="1"/>
  <c r="EW178" i="1"/>
  <c r="BM178" i="1"/>
  <c r="EL178" i="1"/>
  <c r="ED178" i="1"/>
  <c r="DY178" i="1"/>
  <c r="EB178" i="1"/>
  <c r="EF178" i="1"/>
  <c r="DQ6" i="1"/>
  <c r="DM6" i="1"/>
  <c r="DJ6" i="1"/>
  <c r="DF6" i="1"/>
  <c r="DB6" i="1"/>
  <c r="DG6" i="1"/>
  <c r="DC6" i="1"/>
  <c r="EV339" i="1"/>
  <c r="ED339" i="1"/>
  <c r="EP339" i="1"/>
  <c r="EA339" i="1"/>
  <c r="EQ339" i="1"/>
  <c r="DZ339" i="1"/>
  <c r="DY339" i="1"/>
  <c r="DW339" i="1"/>
  <c r="ER339" i="1"/>
  <c r="EE339" i="1"/>
  <c r="EH339" i="1"/>
  <c r="EN339" i="1"/>
  <c r="EC339" i="1"/>
  <c r="DU339" i="1"/>
  <c r="EG339" i="1"/>
  <c r="EJ339" i="1"/>
  <c r="EM339" i="1"/>
  <c r="EB339" i="1"/>
  <c r="BJ339" i="1"/>
  <c r="DV339" i="1"/>
  <c r="ES339" i="1"/>
  <c r="EL339" i="1"/>
  <c r="ET339" i="1"/>
  <c r="EI339" i="1"/>
  <c r="EF339" i="1"/>
  <c r="EW339" i="1"/>
  <c r="EK339" i="1"/>
  <c r="DX339" i="1"/>
  <c r="EU339" i="1"/>
  <c r="BM339" i="1"/>
  <c r="EO339" i="1"/>
  <c r="EX339" i="1"/>
  <c r="EC324" i="1"/>
  <c r="EV324" i="1"/>
  <c r="EB324" i="1"/>
  <c r="EJ324" i="1"/>
  <c r="DZ324" i="1"/>
  <c r="EU324" i="1"/>
  <c r="ET324" i="1"/>
  <c r="ES324" i="1"/>
  <c r="EI324" i="1"/>
  <c r="DW324" i="1"/>
  <c r="DY324" i="1"/>
  <c r="BJ324" i="1"/>
  <c r="ER324" i="1"/>
  <c r="EM324" i="1"/>
  <c r="BM324" i="1"/>
  <c r="EK324" i="1"/>
  <c r="EX324" i="1"/>
  <c r="EL324" i="1"/>
  <c r="EP324" i="1"/>
  <c r="EF324" i="1"/>
  <c r="DV324" i="1"/>
  <c r="EQ324" i="1"/>
  <c r="EN324" i="1"/>
  <c r="DU324" i="1"/>
  <c r="ED324" i="1"/>
  <c r="DX324" i="1"/>
  <c r="EH324" i="1"/>
  <c r="EA324" i="1"/>
  <c r="EG324" i="1"/>
  <c r="EW324" i="1"/>
  <c r="EE324" i="1"/>
  <c r="EO324" i="1"/>
  <c r="EU314" i="1"/>
  <c r="EH314" i="1"/>
  <c r="EI314" i="1"/>
  <c r="EF314" i="1"/>
  <c r="EX314" i="1"/>
  <c r="DZ314" i="1"/>
  <c r="EN314" i="1"/>
  <c r="ER314" i="1"/>
  <c r="EK314" i="1"/>
  <c r="EV314" i="1"/>
  <c r="EE314" i="1"/>
  <c r="EO314" i="1"/>
  <c r="BM314" i="1"/>
  <c r="ED314" i="1"/>
  <c r="EC314" i="1"/>
  <c r="EB314" i="1"/>
  <c r="DW314" i="1"/>
  <c r="DV314" i="1"/>
  <c r="DX314" i="1"/>
  <c r="EJ314" i="1"/>
  <c r="EM314" i="1"/>
  <c r="EG314" i="1"/>
  <c r="EQ314" i="1"/>
  <c r="EA314" i="1"/>
  <c r="ET314" i="1"/>
  <c r="ES314" i="1"/>
  <c r="EL314" i="1"/>
  <c r="DY314" i="1"/>
  <c r="EP314" i="1"/>
  <c r="EW314" i="1"/>
  <c r="DU314" i="1"/>
  <c r="BJ314" i="1"/>
  <c r="EM53" i="1"/>
  <c r="ES53" i="1"/>
  <c r="EA53" i="1"/>
  <c r="EO53" i="1"/>
  <c r="EK53" i="1"/>
  <c r="EF53" i="1"/>
  <c r="EL53" i="1"/>
  <c r="EI53" i="1"/>
  <c r="EJ53" i="1"/>
  <c r="DX53" i="1"/>
  <c r="BM53" i="1"/>
  <c r="DV53" i="1"/>
  <c r="EB53" i="1"/>
  <c r="BJ53" i="1"/>
  <c r="EP53" i="1"/>
  <c r="EQ53" i="1"/>
  <c r="EC53" i="1"/>
  <c r="EW53" i="1"/>
  <c r="EN53" i="1"/>
  <c r="EH53" i="1"/>
  <c r="DW53" i="1"/>
  <c r="ER53" i="1"/>
  <c r="DU53" i="1"/>
  <c r="DZ53" i="1"/>
  <c r="EX53" i="1"/>
  <c r="EE53" i="1"/>
  <c r="EV53" i="1"/>
  <c r="EG53" i="1"/>
  <c r="EU53" i="1"/>
  <c r="ED53" i="1"/>
  <c r="ET53" i="1"/>
  <c r="DY53" i="1"/>
  <c r="EU91" i="1"/>
  <c r="EI91" i="1"/>
  <c r="ED91" i="1"/>
  <c r="EW91" i="1"/>
  <c r="EL91" i="1"/>
  <c r="EE91" i="1"/>
  <c r="EP91" i="1"/>
  <c r="EF91" i="1"/>
  <c r="EQ91" i="1"/>
  <c r="DY91" i="1"/>
  <c r="EV91" i="1"/>
  <c r="DW91" i="1"/>
  <c r="EX91" i="1"/>
  <c r="EG91" i="1"/>
  <c r="EN91" i="1"/>
  <c r="DU91" i="1"/>
  <c r="EO91" i="1"/>
  <c r="EA91" i="1"/>
  <c r="EJ91" i="1"/>
  <c r="DX91" i="1"/>
  <c r="EB91" i="1"/>
  <c r="EC91" i="1"/>
  <c r="ET91" i="1"/>
  <c r="BJ91" i="1"/>
  <c r="EM91" i="1"/>
  <c r="DZ91" i="1"/>
  <c r="EK91" i="1"/>
  <c r="BM91" i="1"/>
  <c r="EH91" i="1"/>
  <c r="ES91" i="1"/>
  <c r="DV91" i="1"/>
  <c r="ER91" i="1"/>
  <c r="EA317" i="1"/>
  <c r="DY317" i="1"/>
  <c r="DX317" i="1"/>
  <c r="EE317" i="1"/>
  <c r="EJ317" i="1"/>
  <c r="EI317" i="1"/>
  <c r="EL317" i="1"/>
  <c r="ED317" i="1"/>
  <c r="EW317" i="1"/>
  <c r="ER317" i="1"/>
  <c r="EB317" i="1"/>
  <c r="EV317" i="1"/>
  <c r="BJ317" i="1"/>
  <c r="EP317" i="1"/>
  <c r="EU317" i="1"/>
  <c r="EX317" i="1"/>
  <c r="DU317" i="1"/>
  <c r="EN317" i="1"/>
  <c r="EG317" i="1"/>
  <c r="BM317" i="1"/>
  <c r="EK317" i="1"/>
  <c r="ET317" i="1"/>
  <c r="EH317" i="1"/>
  <c r="DZ317" i="1"/>
  <c r="EM317" i="1"/>
  <c r="DW317" i="1"/>
  <c r="EO317" i="1"/>
  <c r="DV317" i="1"/>
  <c r="EF317" i="1"/>
  <c r="EC317" i="1"/>
  <c r="ES317" i="1"/>
  <c r="EQ317" i="1"/>
  <c r="ED107" i="1"/>
  <c r="EO107" i="1"/>
  <c r="EJ107" i="1"/>
  <c r="BM107" i="1"/>
  <c r="EC107" i="1"/>
  <c r="EL107" i="1"/>
  <c r="DU107" i="1"/>
  <c r="EW107" i="1"/>
  <c r="EV107" i="1"/>
  <c r="EP107" i="1"/>
  <c r="EX107" i="1"/>
  <c r="DY107" i="1"/>
  <c r="ES107" i="1"/>
  <c r="DX107" i="1"/>
  <c r="EH107" i="1"/>
  <c r="DW107" i="1"/>
  <c r="EG107" i="1"/>
  <c r="EK107" i="1"/>
  <c r="DZ107" i="1"/>
  <c r="EN107" i="1"/>
  <c r="ER107" i="1"/>
  <c r="ET107" i="1"/>
  <c r="EU107" i="1"/>
  <c r="DV107" i="1"/>
  <c r="EE107" i="1"/>
  <c r="EB107" i="1"/>
  <c r="EA107" i="1"/>
  <c r="EI107" i="1"/>
  <c r="EM107" i="1"/>
  <c r="EF107" i="1"/>
  <c r="BJ107" i="1"/>
  <c r="EQ107" i="1"/>
  <c r="ER248" i="1"/>
  <c r="EO248" i="1"/>
  <c r="EU248" i="1"/>
  <c r="EI248" i="1"/>
  <c r="EB248" i="1"/>
  <c r="BM248" i="1"/>
  <c r="DZ248" i="1"/>
  <c r="BJ248" i="1"/>
  <c r="ES248" i="1"/>
  <c r="DU248" i="1"/>
  <c r="EA248" i="1"/>
  <c r="DY248" i="1"/>
  <c r="EN248" i="1"/>
  <c r="EX248" i="1"/>
  <c r="ET248" i="1"/>
  <c r="EP248" i="1"/>
  <c r="ED248" i="1"/>
  <c r="DV248" i="1"/>
  <c r="EE248" i="1"/>
  <c r="EF248" i="1"/>
  <c r="EJ248" i="1"/>
  <c r="DX248" i="1"/>
  <c r="EQ248" i="1"/>
  <c r="EK248" i="1"/>
  <c r="EL248" i="1"/>
  <c r="EW248" i="1"/>
  <c r="EG248" i="1"/>
  <c r="DW248" i="1"/>
  <c r="EH248" i="1"/>
  <c r="EC248" i="1"/>
  <c r="EV248" i="1"/>
  <c r="EM248" i="1"/>
  <c r="ES360" i="1"/>
  <c r="EA360" i="1"/>
  <c r="EN360" i="1"/>
  <c r="EH360" i="1"/>
  <c r="EF360" i="1"/>
  <c r="EI360" i="1"/>
  <c r="ED360" i="1"/>
  <c r="ET360" i="1"/>
  <c r="EB360" i="1"/>
  <c r="EO360" i="1"/>
  <c r="DW360" i="1"/>
  <c r="EP360" i="1"/>
  <c r="DX360" i="1"/>
  <c r="DV360" i="1"/>
  <c r="EM360" i="1"/>
  <c r="BM360" i="1"/>
  <c r="EK360" i="1"/>
  <c r="EE360" i="1"/>
  <c r="EL360" i="1"/>
  <c r="EJ360" i="1"/>
  <c r="EW360" i="1"/>
  <c r="DU360" i="1"/>
  <c r="BJ360" i="1"/>
  <c r="EG360" i="1"/>
  <c r="EQ360" i="1"/>
  <c r="EU360" i="1"/>
  <c r="EV360" i="1"/>
  <c r="DY360" i="1"/>
  <c r="EX360" i="1"/>
  <c r="DZ360" i="1"/>
  <c r="EC360" i="1"/>
  <c r="ER360" i="1"/>
  <c r="EW246" i="1"/>
  <c r="EA246" i="1"/>
  <c r="DW246" i="1"/>
  <c r="EV246" i="1"/>
  <c r="EJ246" i="1"/>
  <c r="EK246" i="1"/>
  <c r="DY246" i="1"/>
  <c r="EI246" i="1"/>
  <c r="ED246" i="1"/>
  <c r="BM246" i="1"/>
  <c r="EO246" i="1"/>
  <c r="EN246" i="1"/>
  <c r="EG246" i="1"/>
  <c r="ER246" i="1"/>
  <c r="EH246" i="1"/>
  <c r="EM246" i="1"/>
  <c r="DX246" i="1"/>
  <c r="DU246" i="1"/>
  <c r="ES246" i="1"/>
  <c r="DV246" i="1"/>
  <c r="EQ246" i="1"/>
  <c r="EU246" i="1"/>
  <c r="EE246" i="1"/>
  <c r="BJ246" i="1"/>
  <c r="DZ246" i="1"/>
  <c r="EL246" i="1"/>
  <c r="EP246" i="1"/>
  <c r="ET246" i="1"/>
  <c r="EC246" i="1"/>
  <c r="EX246" i="1"/>
  <c r="EB246" i="1"/>
  <c r="EF246" i="1"/>
  <c r="EV104" i="1"/>
  <c r="DY104" i="1"/>
  <c r="ES104" i="1"/>
  <c r="ED104" i="1"/>
  <c r="DZ104" i="1"/>
  <c r="EJ104" i="1"/>
  <c r="EB104" i="1"/>
  <c r="EP104" i="1"/>
  <c r="EO104" i="1"/>
  <c r="EQ104" i="1"/>
  <c r="EG104" i="1"/>
  <c r="EK104" i="1"/>
  <c r="DU104" i="1"/>
  <c r="EU104" i="1"/>
  <c r="EC104" i="1"/>
  <c r="DX104" i="1"/>
  <c r="ET104" i="1"/>
  <c r="EX104" i="1"/>
  <c r="EF104" i="1"/>
  <c r="EA104" i="1"/>
  <c r="EW104" i="1"/>
  <c r="EM104" i="1"/>
  <c r="EE104" i="1"/>
  <c r="DV104" i="1"/>
  <c r="BJ104" i="1"/>
  <c r="EI104" i="1"/>
  <c r="EN104" i="1"/>
  <c r="DW104" i="1"/>
  <c r="ER104" i="1"/>
  <c r="EL104" i="1"/>
  <c r="BM104" i="1"/>
  <c r="EH104" i="1"/>
  <c r="DV153" i="1"/>
  <c r="EF153" i="1"/>
  <c r="EV153" i="1"/>
  <c r="EL153" i="1"/>
  <c r="EJ153" i="1"/>
  <c r="ET153" i="1"/>
  <c r="EP153" i="1"/>
  <c r="EU153" i="1"/>
  <c r="BM153" i="1"/>
  <c r="EE153" i="1"/>
  <c r="DW153" i="1"/>
  <c r="EB153" i="1"/>
  <c r="EN153" i="1"/>
  <c r="EO153" i="1"/>
  <c r="DU153" i="1"/>
  <c r="ES153" i="1"/>
  <c r="EA153" i="1"/>
  <c r="EW153" i="1"/>
  <c r="ER153" i="1"/>
  <c r="DX153" i="1"/>
  <c r="DZ153" i="1"/>
  <c r="EI153" i="1"/>
  <c r="EX153" i="1"/>
  <c r="EC153" i="1"/>
  <c r="EQ153" i="1"/>
  <c r="EG153" i="1"/>
  <c r="EM153" i="1"/>
  <c r="DY153" i="1"/>
  <c r="ED153" i="1"/>
  <c r="EK153" i="1"/>
  <c r="EH153" i="1"/>
  <c r="BJ153" i="1"/>
  <c r="EI151" i="1"/>
  <c r="EM151" i="1"/>
  <c r="EH151" i="1"/>
  <c r="EG151" i="1"/>
  <c r="ES151" i="1"/>
  <c r="BM151" i="1"/>
  <c r="DU151" i="1"/>
  <c r="ER151" i="1"/>
  <c r="DW151" i="1"/>
  <c r="DV151" i="1"/>
  <c r="BJ151" i="1"/>
  <c r="EU151" i="1"/>
  <c r="EW151" i="1"/>
  <c r="ET151" i="1"/>
  <c r="EE151" i="1"/>
  <c r="EC151" i="1"/>
  <c r="EK151" i="1"/>
  <c r="EL151" i="1"/>
  <c r="EX151" i="1"/>
  <c r="EB151" i="1"/>
  <c r="EP151" i="1"/>
  <c r="EV151" i="1"/>
  <c r="EF151" i="1"/>
  <c r="EJ151" i="1"/>
  <c r="EO151" i="1"/>
  <c r="DZ151" i="1"/>
  <c r="ED151" i="1"/>
  <c r="EN151" i="1"/>
  <c r="EA151" i="1"/>
  <c r="DY151" i="1"/>
  <c r="EQ151" i="1"/>
  <c r="DX151" i="1"/>
  <c r="DV236" i="1"/>
  <c r="EC236" i="1"/>
  <c r="EK236" i="1"/>
  <c r="EB236" i="1"/>
  <c r="EP236" i="1"/>
  <c r="EX236" i="1"/>
  <c r="EW236" i="1"/>
  <c r="EH236" i="1"/>
  <c r="EE236" i="1"/>
  <c r="EV236" i="1"/>
  <c r="DX236" i="1"/>
  <c r="EN236" i="1"/>
  <c r="EA236" i="1"/>
  <c r="ED236" i="1"/>
  <c r="ES236" i="1"/>
  <c r="DZ236" i="1"/>
  <c r="EO236" i="1"/>
  <c r="ER236" i="1"/>
  <c r="DY236" i="1"/>
  <c r="EM236" i="1"/>
  <c r="EG236" i="1"/>
  <c r="EL236" i="1"/>
  <c r="EF236" i="1"/>
  <c r="DU236" i="1"/>
  <c r="BJ236" i="1"/>
  <c r="BM236" i="1"/>
  <c r="EQ236" i="1"/>
  <c r="EI236" i="1"/>
  <c r="ET236" i="1"/>
  <c r="EJ236" i="1"/>
  <c r="DW236" i="1"/>
  <c r="EU236" i="1"/>
  <c r="EP267" i="1"/>
  <c r="DX267" i="1"/>
  <c r="EK267" i="1"/>
  <c r="EN267" i="1"/>
  <c r="BM267" i="1"/>
  <c r="BJ267" i="1"/>
  <c r="EF267" i="1"/>
  <c r="EB267" i="1"/>
  <c r="EO267" i="1"/>
  <c r="EA267" i="1"/>
  <c r="EJ267" i="1"/>
  <c r="EE267" i="1"/>
  <c r="EW267" i="1"/>
  <c r="ET267" i="1"/>
  <c r="EG267" i="1"/>
  <c r="EL267" i="1"/>
  <c r="EI267" i="1"/>
  <c r="EM267" i="1"/>
  <c r="EU267" i="1"/>
  <c r="DU267" i="1"/>
  <c r="ER267" i="1"/>
  <c r="EC267" i="1"/>
  <c r="ED267" i="1"/>
  <c r="DZ267" i="1"/>
  <c r="EV267" i="1"/>
  <c r="DW267" i="1"/>
  <c r="DY267" i="1"/>
  <c r="ES267" i="1"/>
  <c r="EQ267" i="1"/>
  <c r="EX267" i="1"/>
  <c r="DV267" i="1"/>
  <c r="EH267" i="1"/>
  <c r="EW299" i="1"/>
  <c r="EO299" i="1"/>
  <c r="BM299" i="1"/>
  <c r="EG299" i="1"/>
  <c r="EB299" i="1"/>
  <c r="EM299" i="1"/>
  <c r="EL299" i="1"/>
  <c r="DU299" i="1"/>
  <c r="EP299" i="1"/>
  <c r="EV299" i="1"/>
  <c r="EC299" i="1"/>
  <c r="ET299" i="1"/>
  <c r="EI299" i="1"/>
  <c r="DV299" i="1"/>
  <c r="DW299" i="1"/>
  <c r="EU299" i="1"/>
  <c r="EN299" i="1"/>
  <c r="DY299" i="1"/>
  <c r="BJ299" i="1"/>
  <c r="EE299" i="1"/>
  <c r="EK299" i="1"/>
  <c r="EX299" i="1"/>
  <c r="EF299" i="1"/>
  <c r="DZ299" i="1"/>
  <c r="ER299" i="1"/>
  <c r="ES299" i="1"/>
  <c r="EH299" i="1"/>
  <c r="ED299" i="1"/>
  <c r="DX299" i="1"/>
  <c r="EQ299" i="1"/>
  <c r="EA299" i="1"/>
  <c r="EJ299" i="1"/>
  <c r="EV331" i="1"/>
  <c r="EL331" i="1"/>
  <c r="EH331" i="1"/>
  <c r="BM331" i="1"/>
  <c r="ED331" i="1"/>
  <c r="EG331" i="1"/>
  <c r="EI331" i="1"/>
  <c r="BJ331" i="1"/>
  <c r="ES331" i="1"/>
  <c r="EP331" i="1"/>
  <c r="EA331" i="1"/>
  <c r="ER331" i="1"/>
  <c r="ET331" i="1"/>
  <c r="DX331" i="1"/>
  <c r="DV331" i="1"/>
  <c r="EQ331" i="1"/>
  <c r="DZ331" i="1"/>
  <c r="EN331" i="1"/>
  <c r="EM331" i="1"/>
  <c r="EF331" i="1"/>
  <c r="EJ331" i="1"/>
  <c r="EC331" i="1"/>
  <c r="EW331" i="1"/>
  <c r="EX331" i="1"/>
  <c r="DU331" i="1"/>
  <c r="EE331" i="1"/>
  <c r="EK331" i="1"/>
  <c r="EU331" i="1"/>
  <c r="DW331" i="1"/>
  <c r="DY331" i="1"/>
  <c r="EO331" i="1"/>
  <c r="EB331" i="1"/>
  <c r="EN268" i="1"/>
  <c r="EE268" i="1"/>
  <c r="ES268" i="1"/>
  <c r="EG268" i="1"/>
  <c r="EF268" i="1"/>
  <c r="DW268" i="1"/>
  <c r="DX268" i="1"/>
  <c r="EV268" i="1"/>
  <c r="DY268" i="1"/>
  <c r="EI268" i="1"/>
  <c r="EX268" i="1"/>
  <c r="EM268" i="1"/>
  <c r="DU268" i="1"/>
  <c r="EL268" i="1"/>
  <c r="EJ268" i="1"/>
  <c r="BM268" i="1"/>
  <c r="EQ268" i="1"/>
  <c r="EC268" i="1"/>
  <c r="DZ268" i="1"/>
  <c r="EP268" i="1"/>
  <c r="EU268" i="1"/>
  <c r="EW268" i="1"/>
  <c r="EH268" i="1"/>
  <c r="EO268" i="1"/>
  <c r="ED268" i="1"/>
  <c r="EB268" i="1"/>
  <c r="ER268" i="1"/>
  <c r="EA268" i="1"/>
  <c r="BJ268" i="1"/>
  <c r="DV268" i="1"/>
  <c r="ET268" i="1"/>
  <c r="EK268" i="1"/>
  <c r="BM364" i="1"/>
  <c r="DY364" i="1"/>
  <c r="DV364" i="1"/>
  <c r="EJ364" i="1"/>
  <c r="DU364" i="1"/>
  <c r="EC364" i="1"/>
  <c r="EM364" i="1"/>
  <c r="ER364" i="1"/>
  <c r="EQ364" i="1"/>
  <c r="EU364" i="1"/>
  <c r="EV364" i="1"/>
  <c r="EO364" i="1"/>
  <c r="EK364" i="1"/>
  <c r="EE364" i="1"/>
  <c r="ET364" i="1"/>
  <c r="EI364" i="1"/>
  <c r="EP364" i="1"/>
  <c r="BJ364" i="1"/>
  <c r="EH364" i="1"/>
  <c r="EB364" i="1"/>
  <c r="ED364" i="1"/>
  <c r="DZ364" i="1"/>
  <c r="EX364" i="1"/>
  <c r="EG364" i="1"/>
  <c r="ES364" i="1"/>
  <c r="DW364" i="1"/>
  <c r="EF364" i="1"/>
  <c r="EW364" i="1"/>
  <c r="DX364" i="1"/>
  <c r="EN364" i="1"/>
  <c r="EA364" i="1"/>
  <c r="EL364" i="1"/>
  <c r="BJ298" i="1"/>
  <c r="EK298" i="1"/>
  <c r="EO298" i="1"/>
  <c r="DZ298" i="1"/>
  <c r="EM298" i="1"/>
  <c r="EE298" i="1"/>
  <c r="EA298" i="1"/>
  <c r="EW298" i="1"/>
  <c r="EG298" i="1"/>
  <c r="ED298" i="1"/>
  <c r="EP298" i="1"/>
  <c r="BM298" i="1"/>
  <c r="ES298" i="1"/>
  <c r="EI298" i="1"/>
  <c r="ER298" i="1"/>
  <c r="EN298" i="1"/>
  <c r="DX298" i="1"/>
  <c r="EC298" i="1"/>
  <c r="EX298" i="1"/>
  <c r="EU298" i="1"/>
  <c r="EJ298" i="1"/>
  <c r="EL298" i="1"/>
  <c r="EQ298" i="1"/>
  <c r="DW298" i="1"/>
  <c r="ET298" i="1"/>
  <c r="DU298" i="1"/>
  <c r="EV298" i="1"/>
  <c r="EH298" i="1"/>
  <c r="DV298" i="1"/>
  <c r="EB298" i="1"/>
  <c r="DY298" i="1"/>
  <c r="EF298" i="1"/>
  <c r="EN118" i="1"/>
  <c r="EV118" i="1"/>
  <c r="EE118" i="1"/>
  <c r="EC118" i="1"/>
  <c r="EG118" i="1"/>
  <c r="ES118" i="1"/>
  <c r="EP118" i="1"/>
  <c r="EH118" i="1"/>
  <c r="ED118" i="1"/>
  <c r="EX118" i="1"/>
  <c r="EL118" i="1"/>
  <c r="ET118" i="1"/>
  <c r="DU118" i="1"/>
  <c r="ER118" i="1"/>
  <c r="EA118" i="1"/>
  <c r="EQ118" i="1"/>
  <c r="EO118" i="1"/>
  <c r="DW118" i="1"/>
  <c r="EJ118" i="1"/>
  <c r="EI118" i="1"/>
  <c r="EM118" i="1"/>
  <c r="DZ118" i="1"/>
  <c r="BJ118" i="1"/>
  <c r="DV118" i="1"/>
  <c r="EU118" i="1"/>
  <c r="EK118" i="1"/>
  <c r="EB118" i="1"/>
  <c r="DY118" i="1"/>
  <c r="BM118" i="1"/>
  <c r="EF118" i="1"/>
  <c r="EW118" i="1"/>
  <c r="DX118" i="1"/>
  <c r="EN318" i="1"/>
  <c r="ET318" i="1"/>
  <c r="BM318" i="1"/>
  <c r="EB318" i="1"/>
  <c r="DW318" i="1"/>
  <c r="ES318" i="1"/>
  <c r="EK318" i="1"/>
  <c r="EE318" i="1"/>
  <c r="EC318" i="1"/>
  <c r="EL318" i="1"/>
  <c r="DV318" i="1"/>
  <c r="EI318" i="1"/>
  <c r="BJ318" i="1"/>
  <c r="DY318" i="1"/>
  <c r="EQ318" i="1"/>
  <c r="EG318" i="1"/>
  <c r="EM318" i="1"/>
  <c r="EH318" i="1"/>
  <c r="ER318" i="1"/>
  <c r="EA318" i="1"/>
  <c r="EJ318" i="1"/>
  <c r="EX318" i="1"/>
  <c r="EF318" i="1"/>
  <c r="EV318" i="1"/>
  <c r="DU318" i="1"/>
  <c r="EU318" i="1"/>
  <c r="DZ318" i="1"/>
  <c r="EW318" i="1"/>
  <c r="ED318" i="1"/>
  <c r="EP318" i="1"/>
  <c r="DX318" i="1"/>
  <c r="EO318" i="1"/>
  <c r="BM234" i="1"/>
  <c r="EM234" i="1"/>
  <c r="EF234" i="1"/>
  <c r="EG234" i="1"/>
  <c r="DV234" i="1"/>
  <c r="EJ234" i="1"/>
  <c r="EK234" i="1"/>
  <c r="DU234" i="1"/>
  <c r="EO234" i="1"/>
  <c r="ED234" i="1"/>
  <c r="EW234" i="1"/>
  <c r="EC234" i="1"/>
  <c r="DX234" i="1"/>
  <c r="EX234" i="1"/>
  <c r="EQ234" i="1"/>
  <c r="EE234" i="1"/>
  <c r="EV234" i="1"/>
  <c r="EL234" i="1"/>
  <c r="ER234" i="1"/>
  <c r="EH234" i="1"/>
  <c r="BJ234" i="1"/>
  <c r="DZ234" i="1"/>
  <c r="ES234" i="1"/>
  <c r="DY234" i="1"/>
  <c r="EP234" i="1"/>
  <c r="EI234" i="1"/>
  <c r="DW234" i="1"/>
  <c r="EU234" i="1"/>
  <c r="ET234" i="1"/>
  <c r="EA234" i="1"/>
  <c r="EN234" i="1"/>
  <c r="EB234" i="1"/>
  <c r="ET220" i="1"/>
  <c r="BM220" i="1"/>
  <c r="EA220" i="1"/>
  <c r="DZ220" i="1"/>
  <c r="EX220" i="1"/>
  <c r="EH220" i="1"/>
  <c r="EJ220" i="1"/>
  <c r="EF220" i="1"/>
  <c r="BJ220" i="1"/>
  <c r="DV220" i="1"/>
  <c r="EL220" i="1"/>
  <c r="DY220" i="1"/>
  <c r="EQ220" i="1"/>
  <c r="EP220" i="1"/>
  <c r="EE220" i="1"/>
  <c r="EI220" i="1"/>
  <c r="EM220" i="1"/>
  <c r="EN220" i="1"/>
  <c r="EC220" i="1"/>
  <c r="EV220" i="1"/>
  <c r="EG220" i="1"/>
  <c r="EK220" i="1"/>
  <c r="EU220" i="1"/>
  <c r="DU220" i="1"/>
  <c r="ER220" i="1"/>
  <c r="ED220" i="1"/>
  <c r="EB220" i="1"/>
  <c r="ES220" i="1"/>
  <c r="DW220" i="1"/>
  <c r="EO220" i="1"/>
  <c r="EW220" i="1"/>
  <c r="DX220" i="1"/>
  <c r="EN365" i="1"/>
  <c r="EC365" i="1"/>
  <c r="EJ365" i="1"/>
  <c r="EF365" i="1"/>
  <c r="EW365" i="1"/>
  <c r="ER365" i="1"/>
  <c r="EL365" i="1"/>
  <c r="EU365" i="1"/>
  <c r="BM365" i="1"/>
  <c r="EB365" i="1"/>
  <c r="EI365" i="1"/>
  <c r="EX365" i="1"/>
  <c r="EG365" i="1"/>
  <c r="DX365" i="1"/>
  <c r="EH365" i="1"/>
  <c r="ET365" i="1"/>
  <c r="BJ365" i="1"/>
  <c r="DV365" i="1"/>
  <c r="DW365" i="1"/>
  <c r="DZ365" i="1"/>
  <c r="EE365" i="1"/>
  <c r="EK365" i="1"/>
  <c r="EV365" i="1"/>
  <c r="ED365" i="1"/>
  <c r="EA365" i="1"/>
  <c r="EP365" i="1"/>
  <c r="ES365" i="1"/>
  <c r="EQ365" i="1"/>
  <c r="EM365" i="1"/>
  <c r="DU365" i="1"/>
  <c r="EO365" i="1"/>
  <c r="DY365" i="1"/>
  <c r="EN124" i="1"/>
  <c r="ET124" i="1"/>
  <c r="ER124" i="1"/>
  <c r="EL124" i="1"/>
  <c r="EA124" i="1"/>
  <c r="ES124" i="1"/>
  <c r="EK124" i="1"/>
  <c r="EJ124" i="1"/>
  <c r="DW124" i="1"/>
  <c r="EM124" i="1"/>
  <c r="EO124" i="1"/>
  <c r="BM124" i="1"/>
  <c r="DY124" i="1"/>
  <c r="EB124" i="1"/>
  <c r="EH124" i="1"/>
  <c r="EI124" i="1"/>
  <c r="DZ124" i="1"/>
  <c r="EC124" i="1"/>
  <c r="EX124" i="1"/>
  <c r="EE124" i="1"/>
  <c r="EQ124" i="1"/>
  <c r="DX124" i="1"/>
  <c r="EV124" i="1"/>
  <c r="DU124" i="1"/>
  <c r="EP124" i="1"/>
  <c r="DV124" i="1"/>
  <c r="ED124" i="1"/>
  <c r="EG124" i="1"/>
  <c r="EW124" i="1"/>
  <c r="EU124" i="1"/>
  <c r="BJ124" i="1"/>
  <c r="EF124" i="1"/>
  <c r="EU47" i="1"/>
  <c r="EV47" i="1"/>
  <c r="ET47" i="1"/>
  <c r="EH47" i="1"/>
  <c r="BM47" i="1"/>
  <c r="EF47" i="1"/>
  <c r="EK47" i="1"/>
  <c r="DU47" i="1"/>
  <c r="EJ47" i="1"/>
  <c r="EA47" i="1"/>
  <c r="ER47" i="1"/>
  <c r="EG47" i="1"/>
  <c r="EX47" i="1"/>
  <c r="DW47" i="1"/>
  <c r="ED47" i="1"/>
  <c r="EM47" i="1"/>
  <c r="EB47" i="1"/>
  <c r="EW47" i="1"/>
  <c r="DX47" i="1"/>
  <c r="ES47" i="1"/>
  <c r="DY47" i="1"/>
  <c r="EP47" i="1"/>
  <c r="EI47" i="1"/>
  <c r="EL47" i="1"/>
  <c r="DZ47" i="1"/>
  <c r="BJ47" i="1"/>
  <c r="EQ47" i="1"/>
  <c r="DV47" i="1"/>
  <c r="EE47" i="1"/>
  <c r="EN47" i="1"/>
  <c r="EO47" i="1"/>
  <c r="EC47" i="1"/>
  <c r="EU79" i="1"/>
  <c r="EE79" i="1"/>
  <c r="DY79" i="1"/>
  <c r="EA79" i="1"/>
  <c r="EN79" i="1"/>
  <c r="BJ79" i="1"/>
  <c r="EX79" i="1"/>
  <c r="EV79" i="1"/>
  <c r="DX79" i="1"/>
  <c r="DU79" i="1"/>
  <c r="EB79" i="1"/>
  <c r="EI79" i="1"/>
  <c r="DW79" i="1"/>
  <c r="EC79" i="1"/>
  <c r="ER79" i="1"/>
  <c r="EW79" i="1"/>
  <c r="EG79" i="1"/>
  <c r="DZ79" i="1"/>
  <c r="EM79" i="1"/>
  <c r="EH79" i="1"/>
  <c r="ET79" i="1"/>
  <c r="EO79" i="1"/>
  <c r="EK79" i="1"/>
  <c r="ES79" i="1"/>
  <c r="EP79" i="1"/>
  <c r="BM79" i="1"/>
  <c r="EL79" i="1"/>
  <c r="DV79" i="1"/>
  <c r="ED79" i="1"/>
  <c r="EF79" i="1"/>
  <c r="EQ79" i="1"/>
  <c r="EJ79" i="1"/>
  <c r="EN192" i="1"/>
  <c r="EE192" i="1"/>
  <c r="EJ192" i="1"/>
  <c r="DV192" i="1"/>
  <c r="EF192" i="1"/>
  <c r="EH192" i="1"/>
  <c r="DU192" i="1"/>
  <c r="ED192" i="1"/>
  <c r="BM192" i="1"/>
  <c r="EO192" i="1"/>
  <c r="DZ192" i="1"/>
  <c r="ES192" i="1"/>
  <c r="ER192" i="1"/>
  <c r="EW192" i="1"/>
  <c r="EX192" i="1"/>
  <c r="EQ192" i="1"/>
  <c r="EB192" i="1"/>
  <c r="EP192" i="1"/>
  <c r="DW192" i="1"/>
  <c r="EG192" i="1"/>
  <c r="EI192" i="1"/>
  <c r="EK192" i="1"/>
  <c r="BJ192" i="1"/>
  <c r="EL192" i="1"/>
  <c r="EU192" i="1"/>
  <c r="DY192" i="1"/>
  <c r="EC192" i="1"/>
  <c r="EA192" i="1"/>
  <c r="EM192" i="1"/>
  <c r="DX192" i="1"/>
  <c r="EV192" i="1"/>
  <c r="ET192" i="1"/>
  <c r="EP344" i="1"/>
  <c r="EW344" i="1"/>
  <c r="EX344" i="1"/>
  <c r="EU344" i="1"/>
  <c r="EK344" i="1"/>
  <c r="DU344" i="1"/>
  <c r="EB344" i="1"/>
  <c r="EF344" i="1"/>
  <c r="BJ344" i="1"/>
  <c r="EO344" i="1"/>
  <c r="ED344" i="1"/>
  <c r="EA344" i="1"/>
  <c r="ER344" i="1"/>
  <c r="EG344" i="1"/>
  <c r="DX344" i="1"/>
  <c r="EC344" i="1"/>
  <c r="EI344" i="1"/>
  <c r="ET344" i="1"/>
  <c r="EL344" i="1"/>
  <c r="EN344" i="1"/>
  <c r="EM344" i="1"/>
  <c r="EE344" i="1"/>
  <c r="BM344" i="1"/>
  <c r="DY344" i="1"/>
  <c r="ES344" i="1"/>
  <c r="EH344" i="1"/>
  <c r="DZ344" i="1"/>
  <c r="EQ344" i="1"/>
  <c r="DW344" i="1"/>
  <c r="EV344" i="1"/>
  <c r="EJ344" i="1"/>
  <c r="DV344" i="1"/>
  <c r="EW366" i="1"/>
  <c r="DY366" i="1"/>
  <c r="EJ366" i="1"/>
  <c r="EF366" i="1"/>
  <c r="EH366" i="1"/>
  <c r="EQ366" i="1"/>
  <c r="EA366" i="1"/>
  <c r="ET366" i="1"/>
  <c r="DZ366" i="1"/>
  <c r="EV366" i="1"/>
  <c r="EG366" i="1"/>
  <c r="EB366" i="1"/>
  <c r="EI366" i="1"/>
  <c r="ED366" i="1"/>
  <c r="EN366" i="1"/>
  <c r="BM366" i="1"/>
  <c r="EE366" i="1"/>
  <c r="ER366" i="1"/>
  <c r="DU366" i="1"/>
  <c r="DV366" i="1"/>
  <c r="EM366" i="1"/>
  <c r="EO366" i="1"/>
  <c r="DW366" i="1"/>
  <c r="DX366" i="1"/>
  <c r="ES366" i="1"/>
  <c r="EL366" i="1"/>
  <c r="EK366" i="1"/>
  <c r="EX366" i="1"/>
  <c r="EP366" i="1"/>
  <c r="BJ366" i="1"/>
  <c r="EC366" i="1"/>
  <c r="EU366" i="1"/>
  <c r="EX195" i="1"/>
  <c r="ED195" i="1"/>
  <c r="EP195" i="1"/>
  <c r="BJ195" i="1"/>
  <c r="DV195" i="1"/>
  <c r="ER195" i="1"/>
  <c r="EV195" i="1"/>
  <c r="DY195" i="1"/>
  <c r="DZ195" i="1"/>
  <c r="BM195" i="1"/>
  <c r="EE195" i="1"/>
  <c r="EN195" i="1"/>
  <c r="EA195" i="1"/>
  <c r="ES195" i="1"/>
  <c r="ET195" i="1"/>
  <c r="EO195" i="1"/>
  <c r="EI195" i="1"/>
  <c r="EB195" i="1"/>
  <c r="EM195" i="1"/>
  <c r="EH195" i="1"/>
  <c r="EF195" i="1"/>
  <c r="EU195" i="1"/>
  <c r="DW195" i="1"/>
  <c r="EQ195" i="1"/>
  <c r="EK195" i="1"/>
  <c r="EJ195" i="1"/>
  <c r="DU195" i="1"/>
  <c r="EL195" i="1"/>
  <c r="DX195" i="1"/>
  <c r="EG195" i="1"/>
  <c r="EC195" i="1"/>
  <c r="EW195" i="1"/>
  <c r="AB347" i="1"/>
  <c r="AK347" i="1" s="1"/>
  <c r="AN347" i="1" s="1"/>
  <c r="AR347" i="1"/>
  <c r="AB266" i="1"/>
  <c r="AK266" i="1" s="1"/>
  <c r="AN266" i="1" s="1"/>
  <c r="AR266" i="1"/>
  <c r="AB70" i="1"/>
  <c r="AK70" i="1" s="1"/>
  <c r="AN70" i="1" s="1"/>
  <c r="AR70" i="1"/>
  <c r="AB240" i="1"/>
  <c r="AK240" i="1" s="1"/>
  <c r="AN240" i="1" s="1"/>
  <c r="AR240" i="1"/>
  <c r="AB314" i="1"/>
  <c r="AK314" i="1" s="1"/>
  <c r="AN314" i="1" s="1"/>
  <c r="AR314" i="1"/>
  <c r="AB358" i="1"/>
  <c r="AK358" i="1" s="1"/>
  <c r="AN358" i="1" s="1"/>
  <c r="AR358" i="1"/>
  <c r="AB282" i="1"/>
  <c r="AK282" i="1" s="1"/>
  <c r="AN282" i="1" s="1"/>
  <c r="AR282" i="1"/>
  <c r="AB110" i="1"/>
  <c r="AK110" i="1" s="1"/>
  <c r="AN110" i="1" s="1"/>
  <c r="AR110" i="1"/>
  <c r="AB322" i="1"/>
  <c r="AK322" i="1" s="1"/>
  <c r="AN322" i="1" s="1"/>
  <c r="AR322" i="1"/>
  <c r="AB219" i="1"/>
  <c r="AK219" i="1" s="1"/>
  <c r="AN219" i="1" s="1"/>
  <c r="AR219" i="1"/>
  <c r="AB84" i="1"/>
  <c r="AK84" i="1" s="1"/>
  <c r="AN84" i="1" s="1"/>
  <c r="AR84" i="1"/>
  <c r="AB31" i="1"/>
  <c r="AK31" i="1" s="1"/>
  <c r="AN31" i="1" s="1"/>
  <c r="AR31" i="1"/>
  <c r="AB325" i="1"/>
  <c r="AK325" i="1" s="1"/>
  <c r="AN325" i="1" s="1"/>
  <c r="AR325" i="1"/>
  <c r="AB239" i="1"/>
  <c r="AK239" i="1" s="1"/>
  <c r="AN239" i="1" s="1"/>
  <c r="AR239" i="1"/>
  <c r="AB135" i="1"/>
  <c r="AK135" i="1" s="1"/>
  <c r="AN135" i="1" s="1"/>
  <c r="AR135" i="1"/>
  <c r="AB39" i="1"/>
  <c r="AK39" i="1" s="1"/>
  <c r="AN39" i="1" s="1"/>
  <c r="AR39" i="1"/>
  <c r="AB328" i="1"/>
  <c r="AK328" i="1" s="1"/>
  <c r="AN328" i="1" s="1"/>
  <c r="AR328" i="1"/>
  <c r="AB264" i="1"/>
  <c r="AK264" i="1" s="1"/>
  <c r="AN264" i="1" s="1"/>
  <c r="AR264" i="1"/>
  <c r="AB204" i="1"/>
  <c r="AK204" i="1" s="1"/>
  <c r="AN204" i="1" s="1"/>
  <c r="AR204" i="1"/>
  <c r="AB122" i="1"/>
  <c r="AK122" i="1" s="1"/>
  <c r="AN122" i="1" s="1"/>
  <c r="AR122" i="1"/>
  <c r="AB34" i="1"/>
  <c r="AK34" i="1" s="1"/>
  <c r="AN34" i="1" s="1"/>
  <c r="AR34" i="1"/>
  <c r="AB217" i="1"/>
  <c r="AK217" i="1" s="1"/>
  <c r="AN217" i="1" s="1"/>
  <c r="AR217" i="1"/>
  <c r="AB153" i="1"/>
  <c r="AK153" i="1" s="1"/>
  <c r="AN153" i="1" s="1"/>
  <c r="AR153" i="1"/>
  <c r="AB105" i="1"/>
  <c r="AK105" i="1" s="1"/>
  <c r="AN105" i="1" s="1"/>
  <c r="AR105" i="1"/>
  <c r="AB40" i="1"/>
  <c r="AK40" i="1" s="1"/>
  <c r="AN40" i="1" s="1"/>
  <c r="AR40" i="1"/>
  <c r="AC138" i="1"/>
  <c r="AL138" i="1" s="1"/>
  <c r="AO138" i="1" s="1"/>
  <c r="AS138" i="1"/>
  <c r="AC360" i="1"/>
  <c r="AL360" i="1" s="1"/>
  <c r="AO360" i="1" s="1"/>
  <c r="AS360" i="1"/>
  <c r="AC178" i="1"/>
  <c r="AL178" i="1" s="1"/>
  <c r="AO178" i="1" s="1"/>
  <c r="AS178" i="1"/>
  <c r="AC152" i="1"/>
  <c r="AL152" i="1" s="1"/>
  <c r="AO152" i="1" s="1"/>
  <c r="AS152" i="1"/>
  <c r="AC242" i="1"/>
  <c r="AL242" i="1" s="1"/>
  <c r="AO242" i="1" s="1"/>
  <c r="AS242" i="1"/>
  <c r="AC86" i="1"/>
  <c r="AL86" i="1" s="1"/>
  <c r="AO86" i="1" s="1"/>
  <c r="AS86" i="1"/>
  <c r="AC240" i="1"/>
  <c r="AL240" i="1" s="1"/>
  <c r="AO240" i="1" s="1"/>
  <c r="AS240" i="1"/>
  <c r="AC77" i="1"/>
  <c r="AL77" i="1" s="1"/>
  <c r="AO77" i="1" s="1"/>
  <c r="AS77" i="1"/>
  <c r="AC265" i="1"/>
  <c r="AL265" i="1" s="1"/>
  <c r="AO265" i="1" s="1"/>
  <c r="AS265" i="1"/>
  <c r="AC189" i="1"/>
  <c r="AL189" i="1" s="1"/>
  <c r="AO189" i="1" s="1"/>
  <c r="AS189" i="1"/>
  <c r="AC37" i="1"/>
  <c r="AL37" i="1" s="1"/>
  <c r="AO37" i="1" s="1"/>
  <c r="AS37" i="1"/>
  <c r="AC224" i="1"/>
  <c r="AL224" i="1" s="1"/>
  <c r="AO224" i="1" s="1"/>
  <c r="AS224" i="1"/>
  <c r="AC129" i="1"/>
  <c r="AL129" i="1" s="1"/>
  <c r="AO129" i="1" s="1"/>
  <c r="AS129" i="1"/>
  <c r="AC66" i="1"/>
  <c r="AL66" i="1" s="1"/>
  <c r="AO66" i="1" s="1"/>
  <c r="AS66" i="1"/>
  <c r="AC348" i="1"/>
  <c r="AL348" i="1" s="1"/>
  <c r="AO348" i="1" s="1"/>
  <c r="AS348" i="1"/>
  <c r="AC261" i="1"/>
  <c r="AL261" i="1" s="1"/>
  <c r="AO261" i="1" s="1"/>
  <c r="AS261" i="1"/>
  <c r="AC197" i="1"/>
  <c r="AL197" i="1" s="1"/>
  <c r="AO197" i="1" s="1"/>
  <c r="AS197" i="1"/>
  <c r="AC110" i="1"/>
  <c r="AL110" i="1" s="1"/>
  <c r="AO110" i="1" s="1"/>
  <c r="AS110" i="1"/>
  <c r="AC46" i="1"/>
  <c r="AL46" i="1" s="1"/>
  <c r="AO46" i="1" s="1"/>
  <c r="AS46" i="1"/>
  <c r="AC335" i="1"/>
  <c r="AL335" i="1" s="1"/>
  <c r="AO335" i="1" s="1"/>
  <c r="AS335" i="1"/>
  <c r="AC287" i="1"/>
  <c r="AL287" i="1" s="1"/>
  <c r="AO287" i="1" s="1"/>
  <c r="AS287" i="1"/>
  <c r="AC223" i="1"/>
  <c r="AL223" i="1" s="1"/>
  <c r="AO223" i="1" s="1"/>
  <c r="AS223" i="1"/>
  <c r="AC175" i="1"/>
  <c r="AL175" i="1" s="1"/>
  <c r="AO175" i="1" s="1"/>
  <c r="AS175" i="1"/>
  <c r="AC111" i="1"/>
  <c r="AL111" i="1" s="1"/>
  <c r="AO111" i="1" s="1"/>
  <c r="AS111" i="1"/>
  <c r="AC63" i="1"/>
  <c r="AL63" i="1" s="1"/>
  <c r="AO63" i="1" s="1"/>
  <c r="AS63" i="1"/>
  <c r="AC14" i="1"/>
  <c r="AL14" i="1" s="1"/>
  <c r="AO14" i="1" s="1"/>
  <c r="AS14" i="1"/>
  <c r="BM87" i="1"/>
  <c r="ES87" i="1"/>
  <c r="DY87" i="1"/>
  <c r="EU87" i="1"/>
  <c r="DW87" i="1"/>
  <c r="DZ87" i="1"/>
  <c r="EN87" i="1"/>
  <c r="DV87" i="1"/>
  <c r="EW87" i="1"/>
  <c r="EG87" i="1"/>
  <c r="EC87" i="1"/>
  <c r="EO87" i="1"/>
  <c r="EV87" i="1"/>
  <c r="EK87" i="1"/>
  <c r="EJ87" i="1"/>
  <c r="EQ87" i="1"/>
  <c r="EL87" i="1"/>
  <c r="EX87" i="1"/>
  <c r="EB87" i="1"/>
  <c r="EA87" i="1"/>
  <c r="ER87" i="1"/>
  <c r="EF87" i="1"/>
  <c r="ED87" i="1"/>
  <c r="EE87" i="1"/>
  <c r="EI87" i="1"/>
  <c r="BJ87" i="1"/>
  <c r="EH87" i="1"/>
  <c r="EP87" i="1"/>
  <c r="ET87" i="1"/>
  <c r="DU87" i="1"/>
  <c r="EM87" i="1"/>
  <c r="DX87" i="1"/>
  <c r="BJ367" i="1"/>
  <c r="ER367" i="1"/>
  <c r="EE367" i="1"/>
  <c r="EG367" i="1"/>
  <c r="BM367" i="1"/>
  <c r="ET367" i="1"/>
  <c r="EJ367" i="1"/>
  <c r="DZ367" i="1"/>
  <c r="EC367" i="1"/>
  <c r="EV367" i="1"/>
  <c r="EM367" i="1"/>
  <c r="DW367" i="1"/>
  <c r="EA367" i="1"/>
  <c r="EQ367" i="1"/>
  <c r="DX367" i="1"/>
  <c r="EL367" i="1"/>
  <c r="EP367" i="1"/>
  <c r="EI367" i="1"/>
  <c r="EX367" i="1"/>
  <c r="ED367" i="1"/>
  <c r="DU367" i="1"/>
  <c r="EB367" i="1"/>
  <c r="EH367" i="1"/>
  <c r="EO367" i="1"/>
  <c r="EN367" i="1"/>
  <c r="EK367" i="1"/>
  <c r="ES367" i="1"/>
  <c r="EW367" i="1"/>
  <c r="EU367" i="1"/>
  <c r="DV367" i="1"/>
  <c r="DY367" i="1"/>
  <c r="EF367" i="1"/>
  <c r="EW188" i="1"/>
  <c r="EA188" i="1"/>
  <c r="ES188" i="1"/>
  <c r="EO188" i="1"/>
  <c r="DW188" i="1"/>
  <c r="EC188" i="1"/>
  <c r="DY188" i="1"/>
  <c r="DV188" i="1"/>
  <c r="EF188" i="1"/>
  <c r="ER188" i="1"/>
  <c r="EJ188" i="1"/>
  <c r="EK188" i="1"/>
  <c r="BM188" i="1"/>
  <c r="EN188" i="1"/>
  <c r="EM188" i="1"/>
  <c r="EQ188" i="1"/>
  <c r="EH188" i="1"/>
  <c r="EP188" i="1"/>
  <c r="EB188" i="1"/>
  <c r="EI188" i="1"/>
  <c r="ET188" i="1"/>
  <c r="EX188" i="1"/>
  <c r="BJ188" i="1"/>
  <c r="ED188" i="1"/>
  <c r="EL188" i="1"/>
  <c r="DX188" i="1"/>
  <c r="DU188" i="1"/>
  <c r="EE188" i="1"/>
  <c r="DZ188" i="1"/>
  <c r="EG188" i="1"/>
  <c r="EV188" i="1"/>
  <c r="EU188" i="1"/>
  <c r="DV310" i="1"/>
  <c r="DW310" i="1"/>
  <c r="EC310" i="1"/>
  <c r="EV310" i="1"/>
  <c r="EX310" i="1"/>
  <c r="EI310" i="1"/>
  <c r="EP310" i="1"/>
  <c r="EN310" i="1"/>
  <c r="EW310" i="1"/>
  <c r="BJ310" i="1"/>
  <c r="DU310" i="1"/>
  <c r="EJ310" i="1"/>
  <c r="EM310" i="1"/>
  <c r="EL310" i="1"/>
  <c r="ER310" i="1"/>
  <c r="EB310" i="1"/>
  <c r="DX310" i="1"/>
  <c r="DY310" i="1"/>
  <c r="BM310" i="1"/>
  <c r="EU310" i="1"/>
  <c r="ED310" i="1"/>
  <c r="EG310" i="1"/>
  <c r="EO310" i="1"/>
  <c r="EH310" i="1"/>
  <c r="ET310" i="1"/>
  <c r="EK310" i="1"/>
  <c r="EE310" i="1"/>
  <c r="EQ310" i="1"/>
  <c r="EA310" i="1"/>
  <c r="DZ310" i="1"/>
  <c r="ES310" i="1"/>
  <c r="EF310" i="1"/>
  <c r="ET134" i="1"/>
  <c r="EW134" i="1"/>
  <c r="EE134" i="1"/>
  <c r="EP134" i="1"/>
  <c r="EJ134" i="1"/>
  <c r="EO134" i="1"/>
  <c r="DX134" i="1"/>
  <c r="EV134" i="1"/>
  <c r="DU134" i="1"/>
  <c r="ED134" i="1"/>
  <c r="ES134" i="1"/>
  <c r="EA134" i="1"/>
  <c r="EN134" i="1"/>
  <c r="ER134" i="1"/>
  <c r="EL134" i="1"/>
  <c r="EM134" i="1"/>
  <c r="EG134" i="1"/>
  <c r="EH134" i="1"/>
  <c r="EF134" i="1"/>
  <c r="EX134" i="1"/>
  <c r="DZ134" i="1"/>
  <c r="DY134" i="1"/>
  <c r="DW134" i="1"/>
  <c r="EQ134" i="1"/>
  <c r="DV134" i="1"/>
  <c r="EU134" i="1"/>
  <c r="EC134" i="1"/>
  <c r="EI134" i="1"/>
  <c r="BM134" i="1"/>
  <c r="BJ134" i="1"/>
  <c r="EB134" i="1"/>
  <c r="EK134" i="1"/>
  <c r="EJ105" i="1"/>
  <c r="DY105" i="1"/>
  <c r="EX105" i="1"/>
  <c r="DX105" i="1"/>
  <c r="ET105" i="1"/>
  <c r="EB105" i="1"/>
  <c r="ES105" i="1"/>
  <c r="EA105" i="1"/>
  <c r="EE105" i="1"/>
  <c r="EO105" i="1"/>
  <c r="EN105" i="1"/>
  <c r="ER105" i="1"/>
  <c r="EG105" i="1"/>
  <c r="EU105" i="1"/>
  <c r="EV105" i="1"/>
  <c r="EM105" i="1"/>
  <c r="BJ105" i="1"/>
  <c r="EP105" i="1"/>
  <c r="EC105" i="1"/>
  <c r="BM105" i="1"/>
  <c r="DZ105" i="1"/>
  <c r="EW105" i="1"/>
  <c r="EL105" i="1"/>
  <c r="DV105" i="1"/>
  <c r="EH105" i="1"/>
  <c r="EI105" i="1"/>
  <c r="EQ105" i="1"/>
  <c r="DU105" i="1"/>
  <c r="ED105" i="1"/>
  <c r="EF105" i="1"/>
  <c r="EK105" i="1"/>
  <c r="DW105" i="1"/>
  <c r="ES230" i="1"/>
  <c r="DZ230" i="1"/>
  <c r="EL230" i="1"/>
  <c r="ER230" i="1"/>
  <c r="EM230" i="1"/>
  <c r="EW230" i="1"/>
  <c r="EB230" i="1"/>
  <c r="EO230" i="1"/>
  <c r="DW230" i="1"/>
  <c r="EU230" i="1"/>
  <c r="EH230" i="1"/>
  <c r="EA230" i="1"/>
  <c r="BM230" i="1"/>
  <c r="DX230" i="1"/>
  <c r="EQ230" i="1"/>
  <c r="BJ230" i="1"/>
  <c r="DV230" i="1"/>
  <c r="EN230" i="1"/>
  <c r="DU230" i="1"/>
  <c r="EX230" i="1"/>
  <c r="EC230" i="1"/>
  <c r="ED230" i="1"/>
  <c r="EF230" i="1"/>
  <c r="EV230" i="1"/>
  <c r="DY230" i="1"/>
  <c r="EI230" i="1"/>
  <c r="EJ230" i="1"/>
  <c r="EP230" i="1"/>
  <c r="ET230" i="1"/>
  <c r="EK230" i="1"/>
  <c r="EG230" i="1"/>
  <c r="EE230" i="1"/>
  <c r="ER17" i="1"/>
  <c r="DW17" i="1"/>
  <c r="EX17" i="1"/>
  <c r="EU17" i="1"/>
  <c r="EM17" i="1"/>
  <c r="EE17" i="1"/>
  <c r="ED17" i="1"/>
  <c r="ES17" i="1"/>
  <c r="DU17" i="1"/>
  <c r="EN17" i="1"/>
  <c r="EG17" i="1"/>
  <c r="DY17" i="1"/>
  <c r="EK17" i="1"/>
  <c r="EF17" i="1"/>
  <c r="EL17" i="1"/>
  <c r="EA17" i="1"/>
  <c r="ET17" i="1"/>
  <c r="DX17" i="1"/>
  <c r="EW17" i="1"/>
  <c r="EQ17" i="1"/>
  <c r="BM17" i="1"/>
  <c r="EC17" i="1"/>
  <c r="BJ17" i="1"/>
  <c r="EH17" i="1"/>
  <c r="EV17" i="1"/>
  <c r="EP17" i="1"/>
  <c r="DV17" i="1"/>
  <c r="EO17" i="1"/>
  <c r="EJ17" i="1"/>
  <c r="EB17" i="1"/>
  <c r="DZ17" i="1"/>
  <c r="EI17" i="1"/>
  <c r="EE213" i="1"/>
  <c r="DZ213" i="1"/>
  <c r="DV213" i="1"/>
  <c r="EI213" i="1"/>
  <c r="EL213" i="1"/>
  <c r="EP213" i="1"/>
  <c r="EW213" i="1"/>
  <c r="EJ213" i="1"/>
  <c r="EU213" i="1"/>
  <c r="DU213" i="1"/>
  <c r="ES213" i="1"/>
  <c r="EF213" i="1"/>
  <c r="EO213" i="1"/>
  <c r="EH213" i="1"/>
  <c r="EQ213" i="1"/>
  <c r="ED213" i="1"/>
  <c r="DY213" i="1"/>
  <c r="EC213" i="1"/>
  <c r="EM213" i="1"/>
  <c r="EX213" i="1"/>
  <c r="EN213" i="1"/>
  <c r="BJ213" i="1"/>
  <c r="EV213" i="1"/>
  <c r="EA213" i="1"/>
  <c r="DW213" i="1"/>
  <c r="ET213" i="1"/>
  <c r="ER213" i="1"/>
  <c r="EK213" i="1"/>
  <c r="EG213" i="1"/>
  <c r="DX213" i="1"/>
  <c r="EB213" i="1"/>
  <c r="BM213" i="1"/>
  <c r="EX150" i="1"/>
  <c r="EJ150" i="1"/>
  <c r="EI150" i="1"/>
  <c r="EQ150" i="1"/>
  <c r="ES150" i="1"/>
  <c r="EW150" i="1"/>
  <c r="EM150" i="1"/>
  <c r="BJ150" i="1"/>
  <c r="EK150" i="1"/>
  <c r="EL150" i="1"/>
  <c r="ET150" i="1"/>
  <c r="DY150" i="1"/>
  <c r="BM150" i="1"/>
  <c r="DW150" i="1"/>
  <c r="EA150" i="1"/>
  <c r="EV150" i="1"/>
  <c r="ER150" i="1"/>
  <c r="EN150" i="1"/>
  <c r="EB150" i="1"/>
  <c r="EU150" i="1"/>
  <c r="EH150" i="1"/>
  <c r="EG150" i="1"/>
  <c r="DU150" i="1"/>
  <c r="DX150" i="1"/>
  <c r="EF150" i="1"/>
  <c r="EC150" i="1"/>
  <c r="EO150" i="1"/>
  <c r="EP150" i="1"/>
  <c r="ED150" i="1"/>
  <c r="EE150" i="1"/>
  <c r="DV150" i="1"/>
  <c r="DZ150" i="1"/>
  <c r="ES157" i="1"/>
  <c r="DZ157" i="1"/>
  <c r="EX157" i="1"/>
  <c r="ED157" i="1"/>
  <c r="EN157" i="1"/>
  <c r="EB157" i="1"/>
  <c r="EW157" i="1"/>
  <c r="EU157" i="1"/>
  <c r="EC157" i="1"/>
  <c r="EK157" i="1"/>
  <c r="DV157" i="1"/>
  <c r="EV157" i="1"/>
  <c r="ET157" i="1"/>
  <c r="ER157" i="1"/>
  <c r="EE157" i="1"/>
  <c r="EH157" i="1"/>
  <c r="EP157" i="1"/>
  <c r="EG157" i="1"/>
  <c r="DX157" i="1"/>
  <c r="EL157" i="1"/>
  <c r="EJ157" i="1"/>
  <c r="EQ157" i="1"/>
  <c r="DU157" i="1"/>
  <c r="EF157" i="1"/>
  <c r="EO157" i="1"/>
  <c r="DW157" i="1"/>
  <c r="BJ157" i="1"/>
  <c r="BM157" i="1"/>
  <c r="EM157" i="1"/>
  <c r="EA157" i="1"/>
  <c r="EI157" i="1"/>
  <c r="DY157" i="1"/>
  <c r="EU238" i="1"/>
  <c r="EB238" i="1"/>
  <c r="EK238" i="1"/>
  <c r="ET238" i="1"/>
  <c r="DU238" i="1"/>
  <c r="EO238" i="1"/>
  <c r="EC238" i="1"/>
  <c r="ES238" i="1"/>
  <c r="ED238" i="1"/>
  <c r="ER238" i="1"/>
  <c r="EH238" i="1"/>
  <c r="DX238" i="1"/>
  <c r="BM238" i="1"/>
  <c r="EI238" i="1"/>
  <c r="BJ238" i="1"/>
  <c r="DY238" i="1"/>
  <c r="EW238" i="1"/>
  <c r="EA238" i="1"/>
  <c r="EJ238" i="1"/>
  <c r="DW238" i="1"/>
  <c r="EF238" i="1"/>
  <c r="EP238" i="1"/>
  <c r="EE238" i="1"/>
  <c r="EQ238" i="1"/>
  <c r="EX238" i="1"/>
  <c r="EL238" i="1"/>
  <c r="DZ238" i="1"/>
  <c r="EV238" i="1"/>
  <c r="EM238" i="1"/>
  <c r="EG238" i="1"/>
  <c r="EN238" i="1"/>
  <c r="DV238" i="1"/>
  <c r="EC70" i="1"/>
  <c r="DV70" i="1"/>
  <c r="ED70" i="1"/>
  <c r="EJ70" i="1"/>
  <c r="DU70" i="1"/>
  <c r="EQ70" i="1"/>
  <c r="DY70" i="1"/>
  <c r="ES70" i="1"/>
  <c r="EN70" i="1"/>
  <c r="EV70" i="1"/>
  <c r="DW70" i="1"/>
  <c r="EG70" i="1"/>
  <c r="EH70" i="1"/>
  <c r="ET70" i="1"/>
  <c r="EF70" i="1"/>
  <c r="BM70" i="1"/>
  <c r="BJ70" i="1"/>
  <c r="EA70" i="1"/>
  <c r="EL70" i="1"/>
  <c r="EX70" i="1"/>
  <c r="EI70" i="1"/>
  <c r="ER70" i="1"/>
  <c r="EB70" i="1"/>
  <c r="DZ70" i="1"/>
  <c r="EW70" i="1"/>
  <c r="EK70" i="1"/>
  <c r="EE70" i="1"/>
  <c r="EU70" i="1"/>
  <c r="DX70" i="1"/>
  <c r="EP70" i="1"/>
  <c r="EM70" i="1"/>
  <c r="EO70" i="1"/>
  <c r="EN45" i="1"/>
  <c r="EH45" i="1"/>
  <c r="EO45" i="1"/>
  <c r="ED45" i="1"/>
  <c r="ET45" i="1"/>
  <c r="DV45" i="1"/>
  <c r="EU45" i="1"/>
  <c r="DY45" i="1"/>
  <c r="EQ45" i="1"/>
  <c r="EK45" i="1"/>
  <c r="EG45" i="1"/>
  <c r="EI45" i="1"/>
  <c r="EJ45" i="1"/>
  <c r="DU45" i="1"/>
  <c r="EV45" i="1"/>
  <c r="EL45" i="1"/>
  <c r="DZ45" i="1"/>
  <c r="EA45" i="1"/>
  <c r="EM45" i="1"/>
  <c r="EE45" i="1"/>
  <c r="EW45" i="1"/>
  <c r="EC45" i="1"/>
  <c r="ER45" i="1"/>
  <c r="DX45" i="1"/>
  <c r="EB45" i="1"/>
  <c r="BJ45" i="1"/>
  <c r="EX45" i="1"/>
  <c r="EF45" i="1"/>
  <c r="EP45" i="1"/>
  <c r="DW45" i="1"/>
  <c r="BM45" i="1"/>
  <c r="ES45" i="1"/>
  <c r="EJ279" i="1"/>
  <c r="DY279" i="1"/>
  <c r="EL279" i="1"/>
  <c r="DV279" i="1"/>
  <c r="ED279" i="1"/>
  <c r="BM279" i="1"/>
  <c r="EP279" i="1"/>
  <c r="ES279" i="1"/>
  <c r="EH279" i="1"/>
  <c r="EK279" i="1"/>
  <c r="ER279" i="1"/>
  <c r="EM279" i="1"/>
  <c r="EV279" i="1"/>
  <c r="EI279" i="1"/>
  <c r="DX279" i="1"/>
  <c r="EU279" i="1"/>
  <c r="EB279" i="1"/>
  <c r="DZ279" i="1"/>
  <c r="EO279" i="1"/>
  <c r="EX279" i="1"/>
  <c r="EC279" i="1"/>
  <c r="EN279" i="1"/>
  <c r="EQ279" i="1"/>
  <c r="EF279" i="1"/>
  <c r="DU279" i="1"/>
  <c r="EG279" i="1"/>
  <c r="BJ279" i="1"/>
  <c r="EE279" i="1"/>
  <c r="EW279" i="1"/>
  <c r="EA279" i="1"/>
  <c r="DW279" i="1"/>
  <c r="ET279" i="1"/>
  <c r="EV312" i="1"/>
  <c r="EC312" i="1"/>
  <c r="ET312" i="1"/>
  <c r="EA312" i="1"/>
  <c r="EF312" i="1"/>
  <c r="DU312" i="1"/>
  <c r="EN312" i="1"/>
  <c r="DY312" i="1"/>
  <c r="EG312" i="1"/>
  <c r="ES312" i="1"/>
  <c r="EL312" i="1"/>
  <c r="EM312" i="1"/>
  <c r="EW312" i="1"/>
  <c r="EB312" i="1"/>
  <c r="EE312" i="1"/>
  <c r="EP312" i="1"/>
  <c r="DZ312" i="1"/>
  <c r="BJ312" i="1"/>
  <c r="DV312" i="1"/>
  <c r="EX312" i="1"/>
  <c r="ED312" i="1"/>
  <c r="DX312" i="1"/>
  <c r="EO312" i="1"/>
  <c r="DW312" i="1"/>
  <c r="EK312" i="1"/>
  <c r="ER312" i="1"/>
  <c r="EU312" i="1"/>
  <c r="BM312" i="1"/>
  <c r="EH312" i="1"/>
  <c r="EQ312" i="1"/>
  <c r="EJ312" i="1"/>
  <c r="EI312" i="1"/>
  <c r="EK41" i="1"/>
  <c r="EN41" i="1"/>
  <c r="EW41" i="1"/>
  <c r="DV41" i="1"/>
  <c r="ET41" i="1"/>
  <c r="BM41" i="1"/>
  <c r="ES41" i="1"/>
  <c r="EJ41" i="1"/>
  <c r="EE41" i="1"/>
  <c r="EA41" i="1"/>
  <c r="DX41" i="1"/>
  <c r="DW41" i="1"/>
  <c r="DU41" i="1"/>
  <c r="EC41" i="1"/>
  <c r="EB41" i="1"/>
  <c r="EH41" i="1"/>
  <c r="DZ41" i="1"/>
  <c r="EI41" i="1"/>
  <c r="DY41" i="1"/>
  <c r="ER41" i="1"/>
  <c r="EL41" i="1"/>
  <c r="EF41" i="1"/>
  <c r="EX41" i="1"/>
  <c r="ED41" i="1"/>
  <c r="BJ41" i="1"/>
  <c r="EM41" i="1"/>
  <c r="EQ41" i="1"/>
  <c r="EP41" i="1"/>
  <c r="EO41" i="1"/>
  <c r="EV41" i="1"/>
  <c r="EG41" i="1"/>
  <c r="EU41" i="1"/>
  <c r="EP358" i="1"/>
  <c r="DV358" i="1"/>
  <c r="DW358" i="1"/>
  <c r="EN358" i="1"/>
  <c r="EW358" i="1"/>
  <c r="ET358" i="1"/>
  <c r="BM358" i="1"/>
  <c r="EJ358" i="1"/>
  <c r="EX358" i="1"/>
  <c r="EH358" i="1"/>
  <c r="EA358" i="1"/>
  <c r="EG358" i="1"/>
  <c r="EF358" i="1"/>
  <c r="DU358" i="1"/>
  <c r="EQ358" i="1"/>
  <c r="BJ358" i="1"/>
  <c r="DY358" i="1"/>
  <c r="EE358" i="1"/>
  <c r="EU358" i="1"/>
  <c r="EB358" i="1"/>
  <c r="EK358" i="1"/>
  <c r="DZ358" i="1"/>
  <c r="EV358" i="1"/>
  <c r="EM358" i="1"/>
  <c r="EL358" i="1"/>
  <c r="ED358" i="1"/>
  <c r="EC358" i="1"/>
  <c r="EI358" i="1"/>
  <c r="ER358" i="1"/>
  <c r="EO358" i="1"/>
  <c r="DX358" i="1"/>
  <c r="ES358" i="1"/>
  <c r="EG194" i="1"/>
  <c r="EH194" i="1"/>
  <c r="DX194" i="1"/>
  <c r="EX194" i="1"/>
  <c r="DV194" i="1"/>
  <c r="BM194" i="1"/>
  <c r="DZ194" i="1"/>
  <c r="ES194" i="1"/>
  <c r="EC194" i="1"/>
  <c r="DW194" i="1"/>
  <c r="EL194" i="1"/>
  <c r="EQ194" i="1"/>
  <c r="EP194" i="1"/>
  <c r="EO194" i="1"/>
  <c r="ED194" i="1"/>
  <c r="EF194" i="1"/>
  <c r="EV194" i="1"/>
  <c r="EK194" i="1"/>
  <c r="EB194" i="1"/>
  <c r="EM194" i="1"/>
  <c r="ET194" i="1"/>
  <c r="EW194" i="1"/>
  <c r="DU194" i="1"/>
  <c r="EI194" i="1"/>
  <c r="EU194" i="1"/>
  <c r="DY194" i="1"/>
  <c r="EN194" i="1"/>
  <c r="EA194" i="1"/>
  <c r="ER194" i="1"/>
  <c r="BJ194" i="1"/>
  <c r="EE194" i="1"/>
  <c r="EJ194" i="1"/>
  <c r="EV291" i="1"/>
  <c r="EM291" i="1"/>
  <c r="EA291" i="1"/>
  <c r="ES291" i="1"/>
  <c r="EO291" i="1"/>
  <c r="EE291" i="1"/>
  <c r="EN291" i="1"/>
  <c r="DZ291" i="1"/>
  <c r="EP291" i="1"/>
  <c r="ED291" i="1"/>
  <c r="ER291" i="1"/>
  <c r="DY291" i="1"/>
  <c r="EL291" i="1"/>
  <c r="DU291" i="1"/>
  <c r="EQ291" i="1"/>
  <c r="DX291" i="1"/>
  <c r="EW291" i="1"/>
  <c r="EH291" i="1"/>
  <c r="BJ291" i="1"/>
  <c r="EJ291" i="1"/>
  <c r="EK291" i="1"/>
  <c r="DW291" i="1"/>
  <c r="BM291" i="1"/>
  <c r="EG291" i="1"/>
  <c r="EI291" i="1"/>
  <c r="EU291" i="1"/>
  <c r="EF291" i="1"/>
  <c r="EC291" i="1"/>
  <c r="ET291" i="1"/>
  <c r="EX291" i="1"/>
  <c r="DV291" i="1"/>
  <c r="EB291" i="1"/>
  <c r="EW69" i="1"/>
  <c r="EB69" i="1"/>
  <c r="EH69" i="1"/>
  <c r="ES69" i="1"/>
  <c r="DU69" i="1"/>
  <c r="EG69" i="1"/>
  <c r="DY69" i="1"/>
  <c r="EX69" i="1"/>
  <c r="ED69" i="1"/>
  <c r="ER69" i="1"/>
  <c r="EL69" i="1"/>
  <c r="EN69" i="1"/>
  <c r="DZ69" i="1"/>
  <c r="EP69" i="1"/>
  <c r="BM69" i="1"/>
  <c r="EF69" i="1"/>
  <c r="EC69" i="1"/>
  <c r="EK69" i="1"/>
  <c r="DX69" i="1"/>
  <c r="BJ69" i="1"/>
  <c r="EI69" i="1"/>
  <c r="ET69" i="1"/>
  <c r="EE69" i="1"/>
  <c r="EU69" i="1"/>
  <c r="EJ69" i="1"/>
  <c r="EM69" i="1"/>
  <c r="DW69" i="1"/>
  <c r="DV69" i="1"/>
  <c r="EQ69" i="1"/>
  <c r="EA69" i="1"/>
  <c r="EV69" i="1"/>
  <c r="EO69" i="1"/>
  <c r="ES51" i="1"/>
  <c r="EQ51" i="1"/>
  <c r="ED51" i="1"/>
  <c r="DV51" i="1"/>
  <c r="BM51" i="1"/>
  <c r="EO51" i="1"/>
  <c r="EW51" i="1"/>
  <c r="DX51" i="1"/>
  <c r="EM51" i="1"/>
  <c r="EF51" i="1"/>
  <c r="EJ51" i="1"/>
  <c r="EE51" i="1"/>
  <c r="DZ51" i="1"/>
  <c r="EI51" i="1"/>
  <c r="EG51" i="1"/>
  <c r="EV51" i="1"/>
  <c r="DW51" i="1"/>
  <c r="ET51" i="1"/>
  <c r="DU51" i="1"/>
  <c r="EB51" i="1"/>
  <c r="EN51" i="1"/>
  <c r="EU51" i="1"/>
  <c r="EK51" i="1"/>
  <c r="EX51" i="1"/>
  <c r="DY51" i="1"/>
  <c r="EC51" i="1"/>
  <c r="ER51" i="1"/>
  <c r="BJ51" i="1"/>
  <c r="EA51" i="1"/>
  <c r="EP51" i="1"/>
  <c r="EL51" i="1"/>
  <c r="EH51" i="1"/>
  <c r="EU363" i="1"/>
  <c r="EG363" i="1"/>
  <c r="EQ363" i="1"/>
  <c r="ED363" i="1"/>
  <c r="EF363" i="1"/>
  <c r="EP363" i="1"/>
  <c r="DX363" i="1"/>
  <c r="EK363" i="1"/>
  <c r="EW363" i="1"/>
  <c r="EX363" i="1"/>
  <c r="BJ363" i="1"/>
  <c r="EL363" i="1"/>
  <c r="EC363" i="1"/>
  <c r="EN363" i="1"/>
  <c r="ET363" i="1"/>
  <c r="EH363" i="1"/>
  <c r="EM363" i="1"/>
  <c r="EE363" i="1"/>
  <c r="EV363" i="1"/>
  <c r="DU363" i="1"/>
  <c r="ER363" i="1"/>
  <c r="EI363" i="1"/>
  <c r="DV363" i="1"/>
  <c r="BM363" i="1"/>
  <c r="DY363" i="1"/>
  <c r="EJ363" i="1"/>
  <c r="EB363" i="1"/>
  <c r="EO363" i="1"/>
  <c r="ES363" i="1"/>
  <c r="DW363" i="1"/>
  <c r="EA363" i="1"/>
  <c r="DZ363" i="1"/>
  <c r="EO180" i="1"/>
  <c r="DW180" i="1"/>
  <c r="DX180" i="1"/>
  <c r="EN180" i="1"/>
  <c r="DU180" i="1"/>
  <c r="BM180" i="1"/>
  <c r="EE180" i="1"/>
  <c r="EA180" i="1"/>
  <c r="EJ180" i="1"/>
  <c r="EI180" i="1"/>
  <c r="DY180" i="1"/>
  <c r="EP180" i="1"/>
  <c r="EF180" i="1"/>
  <c r="EV180" i="1"/>
  <c r="EL180" i="1"/>
  <c r="BJ180" i="1"/>
  <c r="ER180" i="1"/>
  <c r="EM180" i="1"/>
  <c r="DZ180" i="1"/>
  <c r="EX180" i="1"/>
  <c r="EU180" i="1"/>
  <c r="EC180" i="1"/>
  <c r="EG180" i="1"/>
  <c r="EW180" i="1"/>
  <c r="EB180" i="1"/>
  <c r="EK180" i="1"/>
  <c r="EH180" i="1"/>
  <c r="ET180" i="1"/>
  <c r="ES180" i="1"/>
  <c r="EQ180" i="1"/>
  <c r="ED180" i="1"/>
  <c r="DV180" i="1"/>
  <c r="EL162" i="1"/>
  <c r="EH162" i="1"/>
  <c r="EK162" i="1"/>
  <c r="EM162" i="1"/>
  <c r="EU162" i="1"/>
  <c r="DZ162" i="1"/>
  <c r="EF162" i="1"/>
  <c r="EW162" i="1"/>
  <c r="EC162" i="1"/>
  <c r="DX162" i="1"/>
  <c r="ER162" i="1"/>
  <c r="EB162" i="1"/>
  <c r="EQ162" i="1"/>
  <c r="EJ162" i="1"/>
  <c r="EN162" i="1"/>
  <c r="DW162" i="1"/>
  <c r="EO162" i="1"/>
  <c r="EX162" i="1"/>
  <c r="ED162" i="1"/>
  <c r="EP162" i="1"/>
  <c r="EV162" i="1"/>
  <c r="DY162" i="1"/>
  <c r="ET162" i="1"/>
  <c r="EA162" i="1"/>
  <c r="DU162" i="1"/>
  <c r="BJ162" i="1"/>
  <c r="ES162" i="1"/>
  <c r="EE162" i="1"/>
  <c r="BM162" i="1"/>
  <c r="DV162" i="1"/>
  <c r="EI162" i="1"/>
  <c r="EG162" i="1"/>
  <c r="EQ362" i="1"/>
  <c r="EK362" i="1"/>
  <c r="EJ362" i="1"/>
  <c r="EH362" i="1"/>
  <c r="DX362" i="1"/>
  <c r="DW362" i="1"/>
  <c r="EV362" i="1"/>
  <c r="BM362" i="1"/>
  <c r="EN362" i="1"/>
  <c r="DZ362" i="1"/>
  <c r="EC362" i="1"/>
  <c r="EX362" i="1"/>
  <c r="EP362" i="1"/>
  <c r="EL362" i="1"/>
  <c r="DU362" i="1"/>
  <c r="EA362" i="1"/>
  <c r="EM362" i="1"/>
  <c r="EW362" i="1"/>
  <c r="EF362" i="1"/>
  <c r="DV362" i="1"/>
  <c r="EU362" i="1"/>
  <c r="EO362" i="1"/>
  <c r="EG362" i="1"/>
  <c r="DY362" i="1"/>
  <c r="ET362" i="1"/>
  <c r="EB362" i="1"/>
  <c r="BJ362" i="1"/>
  <c r="ED362" i="1"/>
  <c r="ES362" i="1"/>
  <c r="ER362" i="1"/>
  <c r="EI362" i="1"/>
  <c r="EE362" i="1"/>
  <c r="ER78" i="1"/>
  <c r="EG78" i="1"/>
  <c r="EN78" i="1"/>
  <c r="DZ78" i="1"/>
  <c r="EB78" i="1"/>
  <c r="EU78" i="1"/>
  <c r="DX78" i="1"/>
  <c r="EC78" i="1"/>
  <c r="BM78" i="1"/>
  <c r="ES78" i="1"/>
  <c r="ED78" i="1"/>
  <c r="DW78" i="1"/>
  <c r="EE78" i="1"/>
  <c r="EV78" i="1"/>
  <c r="EI78" i="1"/>
  <c r="EM78" i="1"/>
  <c r="EA78" i="1"/>
  <c r="EO78" i="1"/>
  <c r="ET78" i="1"/>
  <c r="EF78" i="1"/>
  <c r="EX78" i="1"/>
  <c r="BJ78" i="1"/>
  <c r="DU78" i="1"/>
  <c r="EQ78" i="1"/>
  <c r="EJ78" i="1"/>
  <c r="DV78" i="1"/>
  <c r="EP78" i="1"/>
  <c r="EW78" i="1"/>
  <c r="EL78" i="1"/>
  <c r="EH78" i="1"/>
  <c r="EK78" i="1"/>
  <c r="DY78" i="1"/>
  <c r="EV94" i="1"/>
  <c r="EU94" i="1"/>
  <c r="EI94" i="1"/>
  <c r="EE94" i="1"/>
  <c r="DX94" i="1"/>
  <c r="DW94" i="1"/>
  <c r="ET94" i="1"/>
  <c r="ES94" i="1"/>
  <c r="EN94" i="1"/>
  <c r="DU94" i="1"/>
  <c r="EF94" i="1"/>
  <c r="EM94" i="1"/>
  <c r="EP94" i="1"/>
  <c r="EK94" i="1"/>
  <c r="EG94" i="1"/>
  <c r="EJ94" i="1"/>
  <c r="EX94" i="1"/>
  <c r="EB94" i="1"/>
  <c r="EC94" i="1"/>
  <c r="BM94" i="1"/>
  <c r="BJ94" i="1"/>
  <c r="EQ94" i="1"/>
  <c r="EA94" i="1"/>
  <c r="DZ94" i="1"/>
  <c r="EL94" i="1"/>
  <c r="ED94" i="1"/>
  <c r="EO94" i="1"/>
  <c r="DY94" i="1"/>
  <c r="EW94" i="1"/>
  <c r="EH94" i="1"/>
  <c r="ER94" i="1"/>
  <c r="DV94" i="1"/>
  <c r="BM152" i="1"/>
  <c r="ER152" i="1"/>
  <c r="EP152" i="1"/>
  <c r="EV152" i="1"/>
  <c r="EJ152" i="1"/>
  <c r="DY152" i="1"/>
  <c r="EA152" i="1"/>
  <c r="EE152" i="1"/>
  <c r="EL152" i="1"/>
  <c r="DW152" i="1"/>
  <c r="DU152" i="1"/>
  <c r="EW152" i="1"/>
  <c r="EN152" i="1"/>
  <c r="DV152" i="1"/>
  <c r="EC152" i="1"/>
  <c r="EI152" i="1"/>
  <c r="EO152" i="1"/>
  <c r="EQ152" i="1"/>
  <c r="EG152" i="1"/>
  <c r="EX152" i="1"/>
  <c r="EB152" i="1"/>
  <c r="EF152" i="1"/>
  <c r="EK152" i="1"/>
  <c r="ES152" i="1"/>
  <c r="BJ152" i="1"/>
  <c r="DZ152" i="1"/>
  <c r="EU152" i="1"/>
  <c r="ED152" i="1"/>
  <c r="EM152" i="1"/>
  <c r="EH152" i="1"/>
  <c r="ET152" i="1"/>
  <c r="DX152" i="1"/>
  <c r="EV155" i="1"/>
  <c r="EQ155" i="1"/>
  <c r="EN155" i="1"/>
  <c r="EK155" i="1"/>
  <c r="EB155" i="1"/>
  <c r="EC155" i="1"/>
  <c r="EJ155" i="1"/>
  <c r="EL155" i="1"/>
  <c r="EF155" i="1"/>
  <c r="DY155" i="1"/>
  <c r="BM155" i="1"/>
  <c r="BJ155" i="1"/>
  <c r="DX155" i="1"/>
  <c r="EH155" i="1"/>
  <c r="ES155" i="1"/>
  <c r="ET155" i="1"/>
  <c r="EM155" i="1"/>
  <c r="DZ155" i="1"/>
  <c r="DU155" i="1"/>
  <c r="EW155" i="1"/>
  <c r="EP155" i="1"/>
  <c r="ER155" i="1"/>
  <c r="EE155" i="1"/>
  <c r="DW155" i="1"/>
  <c r="EX155" i="1"/>
  <c r="ED155" i="1"/>
  <c r="EI155" i="1"/>
  <c r="EA155" i="1"/>
  <c r="EO155" i="1"/>
  <c r="EG155" i="1"/>
  <c r="EU155" i="1"/>
  <c r="DV155" i="1"/>
  <c r="EI361" i="1"/>
  <c r="DX361" i="1"/>
  <c r="EG361" i="1"/>
  <c r="EW361" i="1"/>
  <c r="DY361" i="1"/>
  <c r="EL361" i="1"/>
  <c r="DW361" i="1"/>
  <c r="ED361" i="1"/>
  <c r="DU361" i="1"/>
  <c r="EE361" i="1"/>
  <c r="EX361" i="1"/>
  <c r="BJ361" i="1"/>
  <c r="EC361" i="1"/>
  <c r="EN361" i="1"/>
  <c r="ET361" i="1"/>
  <c r="DV361" i="1"/>
  <c r="EH361" i="1"/>
  <c r="EJ361" i="1"/>
  <c r="EF361" i="1"/>
  <c r="ER361" i="1"/>
  <c r="ES361" i="1"/>
  <c r="EB361" i="1"/>
  <c r="EU361" i="1"/>
  <c r="EV361" i="1"/>
  <c r="EM361" i="1"/>
  <c r="BM361" i="1"/>
  <c r="EQ361" i="1"/>
  <c r="EK361" i="1"/>
  <c r="EA361" i="1"/>
  <c r="EP361" i="1"/>
  <c r="EO361" i="1"/>
  <c r="DZ361" i="1"/>
  <c r="EU31" i="1"/>
  <c r="EK31" i="1"/>
  <c r="DV31" i="1"/>
  <c r="EL31" i="1"/>
  <c r="EH31" i="1"/>
  <c r="EX31" i="1"/>
  <c r="EO31" i="1"/>
  <c r="EC31" i="1"/>
  <c r="EW31" i="1"/>
  <c r="EB31" i="1"/>
  <c r="EP31" i="1"/>
  <c r="ES31" i="1"/>
  <c r="EV31" i="1"/>
  <c r="EI31" i="1"/>
  <c r="DU31" i="1"/>
  <c r="EJ31" i="1"/>
  <c r="DZ31" i="1"/>
  <c r="EA31" i="1"/>
  <c r="ET31" i="1"/>
  <c r="ER31" i="1"/>
  <c r="DX31" i="1"/>
  <c r="EQ31" i="1"/>
  <c r="EE31" i="1"/>
  <c r="EG31" i="1"/>
  <c r="BM31" i="1"/>
  <c r="DW31" i="1"/>
  <c r="EF31" i="1"/>
  <c r="EN31" i="1"/>
  <c r="BJ31" i="1"/>
  <c r="ED31" i="1"/>
  <c r="DY31" i="1"/>
  <c r="EM31" i="1"/>
  <c r="EM221" i="1"/>
  <c r="DU221" i="1"/>
  <c r="EK221" i="1"/>
  <c r="EV221" i="1"/>
  <c r="EH221" i="1"/>
  <c r="ED221" i="1"/>
  <c r="EE221" i="1"/>
  <c r="DX221" i="1"/>
  <c r="EI221" i="1"/>
  <c r="EQ221" i="1"/>
  <c r="EO221" i="1"/>
  <c r="EG221" i="1"/>
  <c r="EW221" i="1"/>
  <c r="EJ221" i="1"/>
  <c r="ER221" i="1"/>
  <c r="DY221" i="1"/>
  <c r="DZ221" i="1"/>
  <c r="DW221" i="1"/>
  <c r="BM221" i="1"/>
  <c r="EU221" i="1"/>
  <c r="DV221" i="1"/>
  <c r="EL221" i="1"/>
  <c r="ET221" i="1"/>
  <c r="EB221" i="1"/>
  <c r="BJ221" i="1"/>
  <c r="EC221" i="1"/>
  <c r="EX221" i="1"/>
  <c r="EF221" i="1"/>
  <c r="EP221" i="1"/>
  <c r="EN221" i="1"/>
  <c r="EA221" i="1"/>
  <c r="ES221" i="1"/>
  <c r="EU145" i="1"/>
  <c r="EG145" i="1"/>
  <c r="EW145" i="1"/>
  <c r="EH145" i="1"/>
  <c r="EJ145" i="1"/>
  <c r="DV145" i="1"/>
  <c r="EV145" i="1"/>
  <c r="EL145" i="1"/>
  <c r="ED145" i="1"/>
  <c r="EK145" i="1"/>
  <c r="EF145" i="1"/>
  <c r="EP145" i="1"/>
  <c r="EE145" i="1"/>
  <c r="ES145" i="1"/>
  <c r="EA145" i="1"/>
  <c r="BM145" i="1"/>
  <c r="DU145" i="1"/>
  <c r="EN145" i="1"/>
  <c r="EC145" i="1"/>
  <c r="DY145" i="1"/>
  <c r="EO145" i="1"/>
  <c r="DZ145" i="1"/>
  <c r="BJ145" i="1"/>
  <c r="EB145" i="1"/>
  <c r="EI145" i="1"/>
  <c r="ER145" i="1"/>
  <c r="EM145" i="1"/>
  <c r="DX145" i="1"/>
  <c r="EQ145" i="1"/>
  <c r="DW145" i="1"/>
  <c r="ET145" i="1"/>
  <c r="EX145" i="1"/>
  <c r="EV126" i="1"/>
  <c r="EX126" i="1"/>
  <c r="EI126" i="1"/>
  <c r="EL126" i="1"/>
  <c r="DV126" i="1"/>
  <c r="EA126" i="1"/>
  <c r="BJ126" i="1"/>
  <c r="EK126" i="1"/>
  <c r="DU126" i="1"/>
  <c r="EC126" i="1"/>
  <c r="BM126" i="1"/>
  <c r="EQ126" i="1"/>
  <c r="EO126" i="1"/>
  <c r="DX126" i="1"/>
  <c r="ED126" i="1"/>
  <c r="ES126" i="1"/>
  <c r="EM126" i="1"/>
  <c r="EE126" i="1"/>
  <c r="ER126" i="1"/>
  <c r="EG126" i="1"/>
  <c r="EN126" i="1"/>
  <c r="ET126" i="1"/>
  <c r="DY126" i="1"/>
  <c r="DZ126" i="1"/>
  <c r="EU126" i="1"/>
  <c r="EB126" i="1"/>
  <c r="EP126" i="1"/>
  <c r="EJ126" i="1"/>
  <c r="EF126" i="1"/>
  <c r="DW126" i="1"/>
  <c r="EW126" i="1"/>
  <c r="EH126" i="1"/>
  <c r="DW176" i="1"/>
  <c r="EF176" i="1"/>
  <c r="BJ176" i="1"/>
  <c r="BM176" i="1"/>
  <c r="EJ176" i="1"/>
  <c r="EK176" i="1"/>
  <c r="EE176" i="1"/>
  <c r="EI176" i="1"/>
  <c r="DU176" i="1"/>
  <c r="EM176" i="1"/>
  <c r="EP176" i="1"/>
  <c r="EV176" i="1"/>
  <c r="EL176" i="1"/>
  <c r="EO176" i="1"/>
  <c r="ER176" i="1"/>
  <c r="EG176" i="1"/>
  <c r="EN176" i="1"/>
  <c r="DV176" i="1"/>
  <c r="EQ176" i="1"/>
  <c r="EU176" i="1"/>
  <c r="ET176" i="1"/>
  <c r="ED176" i="1"/>
  <c r="EA176" i="1"/>
  <c r="DZ176" i="1"/>
  <c r="EH176" i="1"/>
  <c r="EB176" i="1"/>
  <c r="EW176" i="1"/>
  <c r="DY176" i="1"/>
  <c r="DX176" i="1"/>
  <c r="EC176" i="1"/>
  <c r="EX176" i="1"/>
  <c r="ES176" i="1"/>
  <c r="EM281" i="1"/>
  <c r="DV281" i="1"/>
  <c r="EL281" i="1"/>
  <c r="EW281" i="1"/>
  <c r="EQ281" i="1"/>
  <c r="DW281" i="1"/>
  <c r="BM281" i="1"/>
  <c r="EI281" i="1"/>
  <c r="EP281" i="1"/>
  <c r="EH281" i="1"/>
  <c r="EU281" i="1"/>
  <c r="EX281" i="1"/>
  <c r="EO281" i="1"/>
  <c r="EK281" i="1"/>
  <c r="DU281" i="1"/>
  <c r="ED281" i="1"/>
  <c r="EV281" i="1"/>
  <c r="ET281" i="1"/>
  <c r="DZ281" i="1"/>
  <c r="EJ281" i="1"/>
  <c r="DY281" i="1"/>
  <c r="EC281" i="1"/>
  <c r="ER281" i="1"/>
  <c r="EA281" i="1"/>
  <c r="ES281" i="1"/>
  <c r="DX281" i="1"/>
  <c r="EF281" i="1"/>
  <c r="BJ281" i="1"/>
  <c r="EE281" i="1"/>
  <c r="EB281" i="1"/>
  <c r="EN281" i="1"/>
  <c r="EG281" i="1"/>
  <c r="AB337" i="1"/>
  <c r="AK337" i="1" s="1"/>
  <c r="AN337" i="1" s="1"/>
  <c r="AR337" i="1"/>
  <c r="AB290" i="1"/>
  <c r="AK290" i="1" s="1"/>
  <c r="AN290" i="1" s="1"/>
  <c r="AR290" i="1"/>
  <c r="AB342" i="1"/>
  <c r="AK342" i="1" s="1"/>
  <c r="AN342" i="1" s="1"/>
  <c r="AR342" i="1"/>
  <c r="AB274" i="1"/>
  <c r="AK274" i="1" s="1"/>
  <c r="AN274" i="1" s="1"/>
  <c r="AR274" i="1"/>
  <c r="AB335" i="1"/>
  <c r="AK335" i="1" s="1"/>
  <c r="AN335" i="1" s="1"/>
  <c r="AR335" i="1"/>
  <c r="AB214" i="1"/>
  <c r="AK214" i="1" s="1"/>
  <c r="AN214" i="1" s="1"/>
  <c r="AR214" i="1"/>
  <c r="AB338" i="1"/>
  <c r="AK338" i="1" s="1"/>
  <c r="AN338" i="1" s="1"/>
  <c r="AR338" i="1"/>
  <c r="AB155" i="1"/>
  <c r="AK155" i="1" s="1"/>
  <c r="AN155" i="1" s="1"/>
  <c r="AR155" i="1"/>
  <c r="AB353" i="1"/>
  <c r="AK353" i="1" s="1"/>
  <c r="AN353" i="1" s="1"/>
  <c r="AR353" i="1"/>
  <c r="AB275" i="1"/>
  <c r="AK275" i="1" s="1"/>
  <c r="AN275" i="1" s="1"/>
  <c r="AR275" i="1"/>
  <c r="AB144" i="1"/>
  <c r="AK144" i="1" s="1"/>
  <c r="AN144" i="1" s="1"/>
  <c r="AR144" i="1"/>
  <c r="AB38" i="1"/>
  <c r="AK38" i="1" s="1"/>
  <c r="AN38" i="1" s="1"/>
  <c r="AR38" i="1"/>
  <c r="AB303" i="1"/>
  <c r="AK303" i="1" s="1"/>
  <c r="AN303" i="1" s="1"/>
  <c r="AR303" i="1"/>
  <c r="AB216" i="1"/>
  <c r="AK216" i="1" s="1"/>
  <c r="AN216" i="1" s="1"/>
  <c r="AR216" i="1"/>
  <c r="AB143" i="1"/>
  <c r="AK143" i="1" s="1"/>
  <c r="AN143" i="1" s="1"/>
  <c r="AR143" i="1"/>
  <c r="AB98" i="1"/>
  <c r="AK98" i="1" s="1"/>
  <c r="AN98" i="1" s="1"/>
  <c r="AR98" i="1"/>
  <c r="AB359" i="1"/>
  <c r="AK359" i="1" s="1"/>
  <c r="AN359" i="1" s="1"/>
  <c r="AR359" i="1"/>
  <c r="AB318" i="1"/>
  <c r="AK318" i="1" s="1"/>
  <c r="AN318" i="1" s="1"/>
  <c r="AR318" i="1"/>
  <c r="AB254" i="1"/>
  <c r="AK254" i="1" s="1"/>
  <c r="AN254" i="1" s="1"/>
  <c r="AR254" i="1"/>
  <c r="AB175" i="1"/>
  <c r="AK175" i="1" s="1"/>
  <c r="AN175" i="1" s="1"/>
  <c r="AR175" i="1"/>
  <c r="AB71" i="1"/>
  <c r="AK71" i="1" s="1"/>
  <c r="AN71" i="1" s="1"/>
  <c r="AR71" i="1"/>
  <c r="AB13" i="1"/>
  <c r="AK13" i="1" s="1"/>
  <c r="AN13" i="1" s="1"/>
  <c r="AR13" i="1"/>
  <c r="AB324" i="1"/>
  <c r="AK324" i="1" s="1"/>
  <c r="AN324" i="1" s="1"/>
  <c r="AR324" i="1"/>
  <c r="AB276" i="1"/>
  <c r="AK276" i="1" s="1"/>
  <c r="AN276" i="1" s="1"/>
  <c r="AR276" i="1"/>
  <c r="AB220" i="1"/>
  <c r="AK220" i="1" s="1"/>
  <c r="AN220" i="1" s="1"/>
  <c r="AR220" i="1"/>
  <c r="AB179" i="1"/>
  <c r="AK179" i="1" s="1"/>
  <c r="AN179" i="1" s="1"/>
  <c r="AR179" i="1"/>
  <c r="AB92" i="1"/>
  <c r="AK92" i="1" s="1"/>
  <c r="AN92" i="1" s="1"/>
  <c r="AR92" i="1"/>
  <c r="AB27" i="1"/>
  <c r="AK27" i="1" s="1"/>
  <c r="AN27" i="1" s="1"/>
  <c r="AR27" i="1"/>
  <c r="AB213" i="1"/>
  <c r="AK213" i="1" s="1"/>
  <c r="AN213" i="1" s="1"/>
  <c r="AR213" i="1"/>
  <c r="AB181" i="1"/>
  <c r="AK181" i="1" s="1"/>
  <c r="AN181" i="1" s="1"/>
  <c r="AR181" i="1"/>
  <c r="AB133" i="1"/>
  <c r="AK133" i="1" s="1"/>
  <c r="AN133" i="1" s="1"/>
  <c r="AR133" i="1"/>
  <c r="AB85" i="1"/>
  <c r="AK85" i="1" s="1"/>
  <c r="AN85" i="1" s="1"/>
  <c r="AR85" i="1"/>
  <c r="AB53" i="1"/>
  <c r="AK53" i="1" s="1"/>
  <c r="AN53" i="1" s="1"/>
  <c r="AR53" i="1"/>
  <c r="AC116" i="1"/>
  <c r="AL116" i="1" s="1"/>
  <c r="AO116" i="1" s="1"/>
  <c r="AS116" i="1"/>
  <c r="AC306" i="1"/>
  <c r="AL306" i="1" s="1"/>
  <c r="AO306" i="1" s="1"/>
  <c r="AS306" i="1"/>
  <c r="AC35" i="1"/>
  <c r="AL35" i="1" s="1"/>
  <c r="AO35" i="1" s="1"/>
  <c r="AS35" i="1"/>
  <c r="AC64" i="1"/>
  <c r="AL64" i="1" s="1"/>
  <c r="AO64" i="1" s="1"/>
  <c r="AS64" i="1"/>
  <c r="AC228" i="1"/>
  <c r="AL228" i="1" s="1"/>
  <c r="AO228" i="1" s="1"/>
  <c r="AS228" i="1"/>
  <c r="AC333" i="1"/>
  <c r="AL333" i="1" s="1"/>
  <c r="AO333" i="1" s="1"/>
  <c r="AS333" i="1"/>
  <c r="AC180" i="1"/>
  <c r="AL180" i="1" s="1"/>
  <c r="AO180" i="1" s="1"/>
  <c r="AS180" i="1"/>
  <c r="AC358" i="1"/>
  <c r="AL358" i="1" s="1"/>
  <c r="AO358" i="1" s="1"/>
  <c r="AS358" i="1"/>
  <c r="AC226" i="1"/>
  <c r="AL226" i="1" s="1"/>
  <c r="AO226" i="1" s="1"/>
  <c r="AS226" i="1"/>
  <c r="AC58" i="1"/>
  <c r="AL58" i="1" s="1"/>
  <c r="AO58" i="1" s="1"/>
  <c r="AS58" i="1"/>
  <c r="AC322" i="1"/>
  <c r="AL322" i="1" s="1"/>
  <c r="AO322" i="1" s="1"/>
  <c r="AS322" i="1"/>
  <c r="AC246" i="1"/>
  <c r="AL246" i="1" s="1"/>
  <c r="AO246" i="1" s="1"/>
  <c r="AS246" i="1"/>
  <c r="AC144" i="1"/>
  <c r="AL144" i="1" s="1"/>
  <c r="AO144" i="1" s="1"/>
  <c r="AS144" i="1"/>
  <c r="AC72" i="1"/>
  <c r="AL72" i="1" s="1"/>
  <c r="AO72" i="1" s="1"/>
  <c r="AS72" i="1"/>
  <c r="AC276" i="1"/>
  <c r="AL276" i="1" s="1"/>
  <c r="AO276" i="1" s="1"/>
  <c r="AS276" i="1"/>
  <c r="AC200" i="1"/>
  <c r="AL200" i="1" s="1"/>
  <c r="AO200" i="1" s="1"/>
  <c r="AS200" i="1"/>
  <c r="AC122" i="1"/>
  <c r="AL122" i="1" s="1"/>
  <c r="AO122" i="1" s="1"/>
  <c r="AS122" i="1"/>
  <c r="AC80" i="1"/>
  <c r="AL80" i="1" s="1"/>
  <c r="AO80" i="1" s="1"/>
  <c r="AS80" i="1"/>
  <c r="AC364" i="1"/>
  <c r="AL364" i="1" s="1"/>
  <c r="AO364" i="1" s="1"/>
  <c r="AS364" i="1"/>
  <c r="AC300" i="1"/>
  <c r="AL300" i="1" s="1"/>
  <c r="AO300" i="1" s="1"/>
  <c r="AS300" i="1"/>
  <c r="AC254" i="1"/>
  <c r="AL254" i="1" s="1"/>
  <c r="AO254" i="1" s="1"/>
  <c r="AS254" i="1"/>
  <c r="AC190" i="1"/>
  <c r="AL190" i="1" s="1"/>
  <c r="AO190" i="1" s="1"/>
  <c r="AS190" i="1"/>
  <c r="AC126" i="1"/>
  <c r="AL126" i="1" s="1"/>
  <c r="AO126" i="1" s="1"/>
  <c r="AS126" i="1"/>
  <c r="AC62" i="1"/>
  <c r="AL62" i="1" s="1"/>
  <c r="AO62" i="1" s="1"/>
  <c r="AS62" i="1"/>
  <c r="AC363" i="1"/>
  <c r="AL363" i="1" s="1"/>
  <c r="AO363" i="1" s="1"/>
  <c r="AS363" i="1"/>
  <c r="AC331" i="1"/>
  <c r="AL331" i="1" s="1"/>
  <c r="AO331" i="1" s="1"/>
  <c r="AS331" i="1"/>
  <c r="AC283" i="1"/>
  <c r="AL283" i="1" s="1"/>
  <c r="AO283" i="1" s="1"/>
  <c r="AS283" i="1"/>
  <c r="AC235" i="1"/>
  <c r="AL235" i="1" s="1"/>
  <c r="AO235" i="1" s="1"/>
  <c r="AS235" i="1"/>
  <c r="AC187" i="1"/>
  <c r="AL187" i="1" s="1"/>
  <c r="AO187" i="1" s="1"/>
  <c r="AS187" i="1"/>
  <c r="AC139" i="1"/>
  <c r="AL139" i="1" s="1"/>
  <c r="AO139" i="1" s="1"/>
  <c r="AS139" i="1"/>
  <c r="AC91" i="1"/>
  <c r="AL91" i="1" s="1"/>
  <c r="AO91" i="1" s="1"/>
  <c r="AS91" i="1"/>
  <c r="C52" i="1"/>
  <c r="BY6" i="1"/>
  <c r="EM187" i="1"/>
  <c r="DW187" i="1"/>
  <c r="EQ187" i="1"/>
  <c r="EB187" i="1"/>
  <c r="EE187" i="1"/>
  <c r="DV187" i="1"/>
  <c r="EO187" i="1"/>
  <c r="DX187" i="1"/>
  <c r="EC187" i="1"/>
  <c r="EW187" i="1"/>
  <c r="EX187" i="1"/>
  <c r="EL187" i="1"/>
  <c r="EN187" i="1"/>
  <c r="DU187" i="1"/>
  <c r="EU187" i="1"/>
  <c r="BM187" i="1"/>
  <c r="EJ187" i="1"/>
  <c r="DZ187" i="1"/>
  <c r="ES187" i="1"/>
  <c r="EF187" i="1"/>
  <c r="EI187" i="1"/>
  <c r="ER187" i="1"/>
  <c r="EG187" i="1"/>
  <c r="EV187" i="1"/>
  <c r="EK187" i="1"/>
  <c r="EP187" i="1"/>
  <c r="ED187" i="1"/>
  <c r="EA187" i="1"/>
  <c r="DY187" i="1"/>
  <c r="ET187" i="1"/>
  <c r="EH187" i="1"/>
  <c r="BJ187" i="1"/>
  <c r="ET335" i="1"/>
  <c r="ER335" i="1"/>
  <c r="EA335" i="1"/>
  <c r="EL335" i="1"/>
  <c r="DZ335" i="1"/>
  <c r="EX335" i="1"/>
  <c r="DU335" i="1"/>
  <c r="EF335" i="1"/>
  <c r="ES335" i="1"/>
  <c r="BM335" i="1"/>
  <c r="EB335" i="1"/>
  <c r="EW335" i="1"/>
  <c r="EO335" i="1"/>
  <c r="ED335" i="1"/>
  <c r="EG335" i="1"/>
  <c r="DW335" i="1"/>
  <c r="EQ335" i="1"/>
  <c r="BJ335" i="1"/>
  <c r="EP335" i="1"/>
  <c r="EE335" i="1"/>
  <c r="DY335" i="1"/>
  <c r="EC335" i="1"/>
  <c r="DX335" i="1"/>
  <c r="EI335" i="1"/>
  <c r="EH335" i="1"/>
  <c r="EJ335" i="1"/>
  <c r="EM335" i="1"/>
  <c r="EN335" i="1"/>
  <c r="EK335" i="1"/>
  <c r="DV335" i="1"/>
  <c r="EV335" i="1"/>
  <c r="EU335" i="1"/>
  <c r="EP309" i="1"/>
  <c r="DZ309" i="1"/>
  <c r="EN309" i="1"/>
  <c r="EG309" i="1"/>
  <c r="EM309" i="1"/>
  <c r="DX309" i="1"/>
  <c r="ET309" i="1"/>
  <c r="DY309" i="1"/>
  <c r="EO309" i="1"/>
  <c r="EW309" i="1"/>
  <c r="EQ309" i="1"/>
  <c r="EV309" i="1"/>
  <c r="BM309" i="1"/>
  <c r="EX309" i="1"/>
  <c r="EB309" i="1"/>
  <c r="EI309" i="1"/>
  <c r="EF309" i="1"/>
  <c r="EC309" i="1"/>
  <c r="EE309" i="1"/>
  <c r="BJ309" i="1"/>
  <c r="EU309" i="1"/>
  <c r="ER309" i="1"/>
  <c r="ES309" i="1"/>
  <c r="EL309" i="1"/>
  <c r="EJ309" i="1"/>
  <c r="ED309" i="1"/>
  <c r="DU309" i="1"/>
  <c r="EH309" i="1"/>
  <c r="EA309" i="1"/>
  <c r="DV309" i="1"/>
  <c r="DW309" i="1"/>
  <c r="EK309" i="1"/>
  <c r="EN190" i="1"/>
  <c r="EP190" i="1"/>
  <c r="EW190" i="1"/>
  <c r="EL190" i="1"/>
  <c r="EB190" i="1"/>
  <c r="ES190" i="1"/>
  <c r="EE190" i="1"/>
  <c r="BM190" i="1"/>
  <c r="DY190" i="1"/>
  <c r="EA190" i="1"/>
  <c r="EM190" i="1"/>
  <c r="EF190" i="1"/>
  <c r="DX190" i="1"/>
  <c r="EO190" i="1"/>
  <c r="EU190" i="1"/>
  <c r="EH190" i="1"/>
  <c r="DV190" i="1"/>
  <c r="EC190" i="1"/>
  <c r="ER190" i="1"/>
  <c r="EV190" i="1"/>
  <c r="EG190" i="1"/>
  <c r="DW190" i="1"/>
  <c r="DZ190" i="1"/>
  <c r="DU190" i="1"/>
  <c r="BJ190" i="1"/>
  <c r="ET190" i="1"/>
  <c r="EI190" i="1"/>
  <c r="ED190" i="1"/>
  <c r="EK190" i="1"/>
  <c r="EQ190" i="1"/>
  <c r="EJ190" i="1"/>
  <c r="EX190" i="1"/>
  <c r="ER130" i="1"/>
  <c r="EK130" i="1"/>
  <c r="BM130" i="1"/>
  <c r="EP130" i="1"/>
  <c r="DU130" i="1"/>
  <c r="EI130" i="1"/>
  <c r="ED130" i="1"/>
  <c r="EO130" i="1"/>
  <c r="EB130" i="1"/>
  <c r="DV130" i="1"/>
  <c r="EG130" i="1"/>
  <c r="EA130" i="1"/>
  <c r="BJ130" i="1"/>
  <c r="DX130" i="1"/>
  <c r="ES130" i="1"/>
  <c r="EU130" i="1"/>
  <c r="EE130" i="1"/>
  <c r="EL130" i="1"/>
  <c r="EF130" i="1"/>
  <c r="DZ130" i="1"/>
  <c r="EQ130" i="1"/>
  <c r="EC130" i="1"/>
  <c r="EM130" i="1"/>
  <c r="DW130" i="1"/>
  <c r="DY130" i="1"/>
  <c r="ET130" i="1"/>
  <c r="EW130" i="1"/>
  <c r="EV130" i="1"/>
  <c r="EH130" i="1"/>
  <c r="EJ130" i="1"/>
  <c r="EX130" i="1"/>
  <c r="EN130" i="1"/>
  <c r="DU207" i="1"/>
  <c r="ED207" i="1"/>
  <c r="DW207" i="1"/>
  <c r="ET207" i="1"/>
  <c r="BJ207" i="1"/>
  <c r="DV207" i="1"/>
  <c r="EH207" i="1"/>
  <c r="DY207" i="1"/>
  <c r="DZ207" i="1"/>
  <c r="EP207" i="1"/>
  <c r="EX207" i="1"/>
  <c r="EG207" i="1"/>
  <c r="EO207" i="1"/>
  <c r="ER207" i="1"/>
  <c r="EJ207" i="1"/>
  <c r="EF207" i="1"/>
  <c r="DX207" i="1"/>
  <c r="BM207" i="1"/>
  <c r="EM207" i="1"/>
  <c r="ES207" i="1"/>
  <c r="EV207" i="1"/>
  <c r="EB207" i="1"/>
  <c r="EA207" i="1"/>
  <c r="EN207" i="1"/>
  <c r="EC207" i="1"/>
  <c r="EU207" i="1"/>
  <c r="EE207" i="1"/>
  <c r="EK207" i="1"/>
  <c r="EW207" i="1"/>
  <c r="EL207" i="1"/>
  <c r="EI207" i="1"/>
  <c r="EQ207" i="1"/>
  <c r="EP163" i="1"/>
  <c r="EW163" i="1"/>
  <c r="BM163" i="1"/>
  <c r="ER163" i="1"/>
  <c r="DY163" i="1"/>
  <c r="EK163" i="1"/>
  <c r="EG163" i="1"/>
  <c r="EH163" i="1"/>
  <c r="DX163" i="1"/>
  <c r="DV163" i="1"/>
  <c r="EU163" i="1"/>
  <c r="EI163" i="1"/>
  <c r="BJ163" i="1"/>
  <c r="ES163" i="1"/>
  <c r="EE163" i="1"/>
  <c r="DZ163" i="1"/>
  <c r="EB163" i="1"/>
  <c r="EA163" i="1"/>
  <c r="DW163" i="1"/>
  <c r="EF163" i="1"/>
  <c r="EC163" i="1"/>
  <c r="EN163" i="1"/>
  <c r="EQ163" i="1"/>
  <c r="EV163" i="1"/>
  <c r="ET163" i="1"/>
  <c r="EM163" i="1"/>
  <c r="EJ163" i="1"/>
  <c r="EX163" i="1"/>
  <c r="EL163" i="1"/>
  <c r="EO163" i="1"/>
  <c r="DU163" i="1"/>
  <c r="ED163" i="1"/>
  <c r="EV184" i="1"/>
  <c r="EB184" i="1"/>
  <c r="DY184" i="1"/>
  <c r="EU184" i="1"/>
  <c r="EI184" i="1"/>
  <c r="EL184" i="1"/>
  <c r="EO184" i="1"/>
  <c r="EG184" i="1"/>
  <c r="EC184" i="1"/>
  <c r="EK184" i="1"/>
  <c r="ET184" i="1"/>
  <c r="EM184" i="1"/>
  <c r="EW184" i="1"/>
  <c r="EA184" i="1"/>
  <c r="EN184" i="1"/>
  <c r="EF184" i="1"/>
  <c r="ED184" i="1"/>
  <c r="ES184" i="1"/>
  <c r="BJ184" i="1"/>
  <c r="EX184" i="1"/>
  <c r="EE184" i="1"/>
  <c r="BM184" i="1"/>
  <c r="DV184" i="1"/>
  <c r="DU184" i="1"/>
  <c r="DZ184" i="1"/>
  <c r="EH184" i="1"/>
  <c r="EP184" i="1"/>
  <c r="DX184" i="1"/>
  <c r="ER184" i="1"/>
  <c r="EQ184" i="1"/>
  <c r="DW184" i="1"/>
  <c r="EJ184" i="1"/>
  <c r="BJ103" i="1"/>
  <c r="EM103" i="1"/>
  <c r="DX103" i="1"/>
  <c r="EF103" i="1"/>
  <c r="EL103" i="1"/>
  <c r="EI103" i="1"/>
  <c r="EG103" i="1"/>
  <c r="EE103" i="1"/>
  <c r="EP103" i="1"/>
  <c r="ED103" i="1"/>
  <c r="EO103" i="1"/>
  <c r="EJ103" i="1"/>
  <c r="EQ103" i="1"/>
  <c r="BM103" i="1"/>
  <c r="EH103" i="1"/>
  <c r="DZ103" i="1"/>
  <c r="ES103" i="1"/>
  <c r="EC103" i="1"/>
  <c r="EV103" i="1"/>
  <c r="DW103" i="1"/>
  <c r="EK103" i="1"/>
  <c r="DV103" i="1"/>
  <c r="DU103" i="1"/>
  <c r="EA103" i="1"/>
  <c r="EW103" i="1"/>
  <c r="EB103" i="1"/>
  <c r="ET103" i="1"/>
  <c r="EN103" i="1"/>
  <c r="ER103" i="1"/>
  <c r="DY103" i="1"/>
  <c r="EX103" i="1"/>
  <c r="EU103" i="1"/>
  <c r="EH259" i="1"/>
  <c r="DV259" i="1"/>
  <c r="EK259" i="1"/>
  <c r="EO259" i="1"/>
  <c r="ET259" i="1"/>
  <c r="EA259" i="1"/>
  <c r="ES259" i="1"/>
  <c r="DX259" i="1"/>
  <c r="DU259" i="1"/>
  <c r="EN259" i="1"/>
  <c r="EC259" i="1"/>
  <c r="EB259" i="1"/>
  <c r="DZ259" i="1"/>
  <c r="EL259" i="1"/>
  <c r="EM259" i="1"/>
  <c r="EI259" i="1"/>
  <c r="EG259" i="1"/>
  <c r="EV259" i="1"/>
  <c r="EE259" i="1"/>
  <c r="EF259" i="1"/>
  <c r="EP259" i="1"/>
  <c r="DY259" i="1"/>
  <c r="EJ259" i="1"/>
  <c r="BJ259" i="1"/>
  <c r="EQ259" i="1"/>
  <c r="EU259" i="1"/>
  <c r="ER259" i="1"/>
  <c r="EW259" i="1"/>
  <c r="ED259" i="1"/>
  <c r="EX259" i="1"/>
  <c r="DW259" i="1"/>
  <c r="BM259" i="1"/>
  <c r="BM244" i="1"/>
  <c r="DZ244" i="1"/>
  <c r="EW244" i="1"/>
  <c r="EF244" i="1"/>
  <c r="EE244" i="1"/>
  <c r="EA244" i="1"/>
  <c r="EX244" i="1"/>
  <c r="DX244" i="1"/>
  <c r="EC244" i="1"/>
  <c r="ER244" i="1"/>
  <c r="ET244" i="1"/>
  <c r="ED244" i="1"/>
  <c r="DU244" i="1"/>
  <c r="ES244" i="1"/>
  <c r="EJ244" i="1"/>
  <c r="EG244" i="1"/>
  <c r="EN244" i="1"/>
  <c r="DV244" i="1"/>
  <c r="BJ244" i="1"/>
  <c r="DW244" i="1"/>
  <c r="EB244" i="1"/>
  <c r="DY244" i="1"/>
  <c r="EH244" i="1"/>
  <c r="EU244" i="1"/>
  <c r="EK244" i="1"/>
  <c r="EP244" i="1"/>
  <c r="EM244" i="1"/>
  <c r="EL244" i="1"/>
  <c r="EO244" i="1"/>
  <c r="EI244" i="1"/>
  <c r="EV244" i="1"/>
  <c r="EQ244" i="1"/>
  <c r="EX196" i="1"/>
  <c r="DV196" i="1"/>
  <c r="DU196" i="1"/>
  <c r="ET196" i="1"/>
  <c r="EJ196" i="1"/>
  <c r="EV196" i="1"/>
  <c r="ED196" i="1"/>
  <c r="EP196" i="1"/>
  <c r="EN196" i="1"/>
  <c r="EL196" i="1"/>
  <c r="DW196" i="1"/>
  <c r="EA196" i="1"/>
  <c r="EG196" i="1"/>
  <c r="EQ196" i="1"/>
  <c r="EU196" i="1"/>
  <c r="ER196" i="1"/>
  <c r="BM196" i="1"/>
  <c r="EO196" i="1"/>
  <c r="DZ196" i="1"/>
  <c r="ES196" i="1"/>
  <c r="EC196" i="1"/>
  <c r="BJ196" i="1"/>
  <c r="EM196" i="1"/>
  <c r="EK196" i="1"/>
  <c r="EF196" i="1"/>
  <c r="EI196" i="1"/>
  <c r="EB196" i="1"/>
  <c r="EE196" i="1"/>
  <c r="DY196" i="1"/>
  <c r="DX196" i="1"/>
  <c r="EW196" i="1"/>
  <c r="EH196" i="1"/>
  <c r="ET235" i="1"/>
  <c r="BJ235" i="1"/>
  <c r="EO235" i="1"/>
  <c r="EQ235" i="1"/>
  <c r="EH235" i="1"/>
  <c r="DW235" i="1"/>
  <c r="EV235" i="1"/>
  <c r="EX235" i="1"/>
  <c r="EL235" i="1"/>
  <c r="DY235" i="1"/>
  <c r="DZ235" i="1"/>
  <c r="EM235" i="1"/>
  <c r="EA235" i="1"/>
  <c r="ED235" i="1"/>
  <c r="EN235" i="1"/>
  <c r="EK235" i="1"/>
  <c r="EC235" i="1"/>
  <c r="EG235" i="1"/>
  <c r="BM235" i="1"/>
  <c r="EI235" i="1"/>
  <c r="EB235" i="1"/>
  <c r="EU235" i="1"/>
  <c r="EJ235" i="1"/>
  <c r="DV235" i="1"/>
  <c r="EP235" i="1"/>
  <c r="DX235" i="1"/>
  <c r="EW235" i="1"/>
  <c r="EF235" i="1"/>
  <c r="ER235" i="1"/>
  <c r="EE235" i="1"/>
  <c r="ES235" i="1"/>
  <c r="DU235" i="1"/>
  <c r="EC68" i="1"/>
  <c r="DU68" i="1"/>
  <c r="DW68" i="1"/>
  <c r="EJ68" i="1"/>
  <c r="ED68" i="1"/>
  <c r="DV68" i="1"/>
  <c r="EQ68" i="1"/>
  <c r="EO68" i="1"/>
  <c r="EX68" i="1"/>
  <c r="ES68" i="1"/>
  <c r="EL68" i="1"/>
  <c r="EK68" i="1"/>
  <c r="ER68" i="1"/>
  <c r="EB68" i="1"/>
  <c r="ET68" i="1"/>
  <c r="EG68" i="1"/>
  <c r="EM68" i="1"/>
  <c r="EH68" i="1"/>
  <c r="EP68" i="1"/>
  <c r="BJ68" i="1"/>
  <c r="DX68" i="1"/>
  <c r="DZ68" i="1"/>
  <c r="EE68" i="1"/>
  <c r="BM68" i="1"/>
  <c r="EV68" i="1"/>
  <c r="EI68" i="1"/>
  <c r="EA68" i="1"/>
  <c r="EW68" i="1"/>
  <c r="EN68" i="1"/>
  <c r="DY68" i="1"/>
  <c r="EF68" i="1"/>
  <c r="EU68" i="1"/>
  <c r="BM203" i="1"/>
  <c r="EU203" i="1"/>
  <c r="EO203" i="1"/>
  <c r="EN203" i="1"/>
  <c r="EW203" i="1"/>
  <c r="DY203" i="1"/>
  <c r="EV203" i="1"/>
  <c r="DW203" i="1"/>
  <c r="EA203" i="1"/>
  <c r="EX203" i="1"/>
  <c r="EF203" i="1"/>
  <c r="EC203" i="1"/>
  <c r="ET203" i="1"/>
  <c r="EP203" i="1"/>
  <c r="EL203" i="1"/>
  <c r="EI203" i="1"/>
  <c r="BJ203" i="1"/>
  <c r="ED203" i="1"/>
  <c r="EE203" i="1"/>
  <c r="ER203" i="1"/>
  <c r="EG203" i="1"/>
  <c r="DX203" i="1"/>
  <c r="EK203" i="1"/>
  <c r="EJ203" i="1"/>
  <c r="DV203" i="1"/>
  <c r="ES203" i="1"/>
  <c r="EB203" i="1"/>
  <c r="EM203" i="1"/>
  <c r="DU203" i="1"/>
  <c r="EH203" i="1"/>
  <c r="DZ203" i="1"/>
  <c r="EQ203" i="1"/>
  <c r="DV61" i="1"/>
  <c r="EU61" i="1"/>
  <c r="DW61" i="1"/>
  <c r="EL61" i="1"/>
  <c r="ED61" i="1"/>
  <c r="ET61" i="1"/>
  <c r="EG61" i="1"/>
  <c r="BM61" i="1"/>
  <c r="EH61" i="1"/>
  <c r="DX61" i="1"/>
  <c r="EQ61" i="1"/>
  <c r="EP61" i="1"/>
  <c r="ER61" i="1"/>
  <c r="EC61" i="1"/>
  <c r="EA61" i="1"/>
  <c r="EB61" i="1"/>
  <c r="EJ61" i="1"/>
  <c r="EO61" i="1"/>
  <c r="EF61" i="1"/>
  <c r="EW61" i="1"/>
  <c r="BJ61" i="1"/>
  <c r="DZ61" i="1"/>
  <c r="EX61" i="1"/>
  <c r="EI61" i="1"/>
  <c r="EM61" i="1"/>
  <c r="ES61" i="1"/>
  <c r="DY61" i="1"/>
  <c r="EK61" i="1"/>
  <c r="EN61" i="1"/>
  <c r="EV61" i="1"/>
  <c r="DU61" i="1"/>
  <c r="EE61" i="1"/>
  <c r="DH6" i="1"/>
  <c r="EV114" i="1"/>
  <c r="DY114" i="1"/>
  <c r="ET114" i="1"/>
  <c r="EA114" i="1"/>
  <c r="EC114" i="1"/>
  <c r="EJ114" i="1"/>
  <c r="EW114" i="1"/>
  <c r="EX114" i="1"/>
  <c r="ED114" i="1"/>
  <c r="DV114" i="1"/>
  <c r="DZ114" i="1"/>
  <c r="EH114" i="1"/>
  <c r="EP114" i="1"/>
  <c r="EF114" i="1"/>
  <c r="DU114" i="1"/>
  <c r="EK114" i="1"/>
  <c r="DX114" i="1"/>
  <c r="EU114" i="1"/>
  <c r="EG114" i="1"/>
  <c r="ER114" i="1"/>
  <c r="ES114" i="1"/>
  <c r="EM114" i="1"/>
  <c r="EO114" i="1"/>
  <c r="EB114" i="1"/>
  <c r="EN114" i="1"/>
  <c r="DW114" i="1"/>
  <c r="EQ114" i="1"/>
  <c r="EL114" i="1"/>
  <c r="BJ114" i="1"/>
  <c r="EE114" i="1"/>
  <c r="BM114" i="1"/>
  <c r="EI114" i="1"/>
  <c r="EO117" i="1"/>
  <c r="ET117" i="1"/>
  <c r="DU117" i="1"/>
  <c r="DX117" i="1"/>
  <c r="BJ117" i="1"/>
  <c r="DV117" i="1"/>
  <c r="EW117" i="1"/>
  <c r="EK117" i="1"/>
  <c r="EN117" i="1"/>
  <c r="DY117" i="1"/>
  <c r="EE117" i="1"/>
  <c r="ES117" i="1"/>
  <c r="EI117" i="1"/>
  <c r="EL117" i="1"/>
  <c r="BM117" i="1"/>
  <c r="EQ117" i="1"/>
  <c r="ED117" i="1"/>
  <c r="DZ117" i="1"/>
  <c r="EX117" i="1"/>
  <c r="DW117" i="1"/>
  <c r="EH117" i="1"/>
  <c r="EM117" i="1"/>
  <c r="EG117" i="1"/>
  <c r="EA117" i="1"/>
  <c r="EU117" i="1"/>
  <c r="EF117" i="1"/>
  <c r="EP117" i="1"/>
  <c r="ER117" i="1"/>
  <c r="EC117" i="1"/>
  <c r="EJ117" i="1"/>
  <c r="EV117" i="1"/>
  <c r="EB117" i="1"/>
  <c r="ER263" i="1"/>
  <c r="EB263" i="1"/>
  <c r="EP263" i="1"/>
  <c r="ET263" i="1"/>
  <c r="EL263" i="1"/>
  <c r="EA263" i="1"/>
  <c r="DV263" i="1"/>
  <c r="DU263" i="1"/>
  <c r="EF263" i="1"/>
  <c r="EC263" i="1"/>
  <c r="ED263" i="1"/>
  <c r="EM263" i="1"/>
  <c r="EX263" i="1"/>
  <c r="EK263" i="1"/>
  <c r="ES263" i="1"/>
  <c r="EJ263" i="1"/>
  <c r="DY263" i="1"/>
  <c r="DZ263" i="1"/>
  <c r="DW263" i="1"/>
  <c r="BM263" i="1"/>
  <c r="EG263" i="1"/>
  <c r="EU263" i="1"/>
  <c r="EH263" i="1"/>
  <c r="DX263" i="1"/>
  <c r="EQ263" i="1"/>
  <c r="EV263" i="1"/>
  <c r="EI263" i="1"/>
  <c r="EN263" i="1"/>
  <c r="BJ263" i="1"/>
  <c r="EE263" i="1"/>
  <c r="EO263" i="1"/>
  <c r="EW263" i="1"/>
  <c r="DZ296" i="1"/>
  <c r="EC296" i="1"/>
  <c r="EG296" i="1"/>
  <c r="EP296" i="1"/>
  <c r="EW296" i="1"/>
  <c r="DY296" i="1"/>
  <c r="BJ296" i="1"/>
  <c r="EL296" i="1"/>
  <c r="EA296" i="1"/>
  <c r="ER296" i="1"/>
  <c r="EQ296" i="1"/>
  <c r="DV296" i="1"/>
  <c r="EK296" i="1"/>
  <c r="EV296" i="1"/>
  <c r="EB296" i="1"/>
  <c r="ET296" i="1"/>
  <c r="EI296" i="1"/>
  <c r="DU296" i="1"/>
  <c r="BM296" i="1"/>
  <c r="EX296" i="1"/>
  <c r="ES296" i="1"/>
  <c r="ED296" i="1"/>
  <c r="EN296" i="1"/>
  <c r="EE296" i="1"/>
  <c r="EJ296" i="1"/>
  <c r="EM296" i="1"/>
  <c r="EH296" i="1"/>
  <c r="EO296" i="1"/>
  <c r="EU296" i="1"/>
  <c r="DX296" i="1"/>
  <c r="DW296" i="1"/>
  <c r="EF296" i="1"/>
  <c r="EK354" i="1"/>
  <c r="ES354" i="1"/>
  <c r="ER354" i="1"/>
  <c r="EP354" i="1"/>
  <c r="EH354" i="1"/>
  <c r="EI354" i="1"/>
  <c r="DZ354" i="1"/>
  <c r="ED354" i="1"/>
  <c r="EM354" i="1"/>
  <c r="BJ354" i="1"/>
  <c r="EC354" i="1"/>
  <c r="DV354" i="1"/>
  <c r="DX354" i="1"/>
  <c r="EU354" i="1"/>
  <c r="EA354" i="1"/>
  <c r="EF354" i="1"/>
  <c r="ET354" i="1"/>
  <c r="BM354" i="1"/>
  <c r="DY354" i="1"/>
  <c r="EN354" i="1"/>
  <c r="DW354" i="1"/>
  <c r="EX354" i="1"/>
  <c r="EO354" i="1"/>
  <c r="EB354" i="1"/>
  <c r="DU354" i="1"/>
  <c r="EW354" i="1"/>
  <c r="EL354" i="1"/>
  <c r="EG354" i="1"/>
  <c r="EV354" i="1"/>
  <c r="EJ354" i="1"/>
  <c r="EE354" i="1"/>
  <c r="EQ354" i="1"/>
  <c r="BM341" i="1"/>
  <c r="EH341" i="1"/>
  <c r="EX341" i="1"/>
  <c r="EC341" i="1"/>
  <c r="EN341" i="1"/>
  <c r="EA341" i="1"/>
  <c r="BJ341" i="1"/>
  <c r="DX341" i="1"/>
  <c r="ER341" i="1"/>
  <c r="ES341" i="1"/>
  <c r="DZ341" i="1"/>
  <c r="ET341" i="1"/>
  <c r="EO341" i="1"/>
  <c r="EM341" i="1"/>
  <c r="EE341" i="1"/>
  <c r="ED341" i="1"/>
  <c r="EU341" i="1"/>
  <c r="EF341" i="1"/>
  <c r="EQ341" i="1"/>
  <c r="EW341" i="1"/>
  <c r="EG341" i="1"/>
  <c r="DU341" i="1"/>
  <c r="EV341" i="1"/>
  <c r="DV341" i="1"/>
  <c r="EP341" i="1"/>
  <c r="DY341" i="1"/>
  <c r="EL341" i="1"/>
  <c r="EI341" i="1"/>
  <c r="EB341" i="1"/>
  <c r="EJ341" i="1"/>
  <c r="DW341" i="1"/>
  <c r="EK341" i="1"/>
  <c r="ED329" i="1"/>
  <c r="DV329" i="1"/>
  <c r="EA329" i="1"/>
  <c r="ER329" i="1"/>
  <c r="EU329" i="1"/>
  <c r="EE329" i="1"/>
  <c r="DU329" i="1"/>
  <c r="EN329" i="1"/>
  <c r="EB329" i="1"/>
  <c r="EF329" i="1"/>
  <c r="EL329" i="1"/>
  <c r="DW329" i="1"/>
  <c r="EK329" i="1"/>
  <c r="EC329" i="1"/>
  <c r="ES329" i="1"/>
  <c r="EH329" i="1"/>
  <c r="BJ329" i="1"/>
  <c r="DY329" i="1"/>
  <c r="EI329" i="1"/>
  <c r="EP329" i="1"/>
  <c r="EQ329" i="1"/>
  <c r="EJ329" i="1"/>
  <c r="BM329" i="1"/>
  <c r="EW329" i="1"/>
  <c r="DX329" i="1"/>
  <c r="EX329" i="1"/>
  <c r="EO329" i="1"/>
  <c r="EG329" i="1"/>
  <c r="ET329" i="1"/>
  <c r="EV329" i="1"/>
  <c r="EM329" i="1"/>
  <c r="DZ329" i="1"/>
  <c r="EM71" i="1"/>
  <c r="DX71" i="1"/>
  <c r="EU71" i="1"/>
  <c r="ET71" i="1"/>
  <c r="EI71" i="1"/>
  <c r="BJ71" i="1"/>
  <c r="EG71" i="1"/>
  <c r="EO71" i="1"/>
  <c r="EP71" i="1"/>
  <c r="DU71" i="1"/>
  <c r="EC71" i="1"/>
  <c r="EJ71" i="1"/>
  <c r="DW71" i="1"/>
  <c r="ER71" i="1"/>
  <c r="EF71" i="1"/>
  <c r="ED71" i="1"/>
  <c r="DZ71" i="1"/>
  <c r="EA71" i="1"/>
  <c r="EN71" i="1"/>
  <c r="EH71" i="1"/>
  <c r="ES71" i="1"/>
  <c r="EV71" i="1"/>
  <c r="DV71" i="1"/>
  <c r="DY71" i="1"/>
  <c r="EQ71" i="1"/>
  <c r="EK71" i="1"/>
  <c r="EE71" i="1"/>
  <c r="EL71" i="1"/>
  <c r="EX71" i="1"/>
  <c r="EW71" i="1"/>
  <c r="BM71" i="1"/>
  <c r="EB71" i="1"/>
  <c r="EN110" i="1"/>
  <c r="EQ110" i="1"/>
  <c r="ES110" i="1"/>
  <c r="BM110" i="1"/>
  <c r="EU110" i="1"/>
  <c r="EC110" i="1"/>
  <c r="DY110" i="1"/>
  <c r="EX110" i="1"/>
  <c r="DZ110" i="1"/>
  <c r="EM110" i="1"/>
  <c r="EV110" i="1"/>
  <c r="DV110" i="1"/>
  <c r="EH110" i="1"/>
  <c r="EK110" i="1"/>
  <c r="DW110" i="1"/>
  <c r="ED110" i="1"/>
  <c r="ER110" i="1"/>
  <c r="EB110" i="1"/>
  <c r="EW110" i="1"/>
  <c r="EG110" i="1"/>
  <c r="ET110" i="1"/>
  <c r="EO110" i="1"/>
  <c r="EI110" i="1"/>
  <c r="EA110" i="1"/>
  <c r="EJ110" i="1"/>
  <c r="DX110" i="1"/>
  <c r="EE110" i="1"/>
  <c r="DU110" i="1"/>
  <c r="EF110" i="1"/>
  <c r="EL110" i="1"/>
  <c r="BJ110" i="1"/>
  <c r="EP110" i="1"/>
  <c r="EI148" i="1"/>
  <c r="EQ148" i="1"/>
  <c r="EP148" i="1"/>
  <c r="EU148" i="1"/>
  <c r="DY148" i="1"/>
  <c r="EL148" i="1"/>
  <c r="EC148" i="1"/>
  <c r="ET148" i="1"/>
  <c r="EB148" i="1"/>
  <c r="EJ148" i="1"/>
  <c r="ES148" i="1"/>
  <c r="EG148" i="1"/>
  <c r="EK148" i="1"/>
  <c r="ER148" i="1"/>
  <c r="DV148" i="1"/>
  <c r="EN148" i="1"/>
  <c r="EM148" i="1"/>
  <c r="EH148" i="1"/>
  <c r="EF148" i="1"/>
  <c r="EE148" i="1"/>
  <c r="ED148" i="1"/>
  <c r="BM148" i="1"/>
  <c r="DX148" i="1"/>
  <c r="EO148" i="1"/>
  <c r="EX148" i="1"/>
  <c r="BJ148" i="1"/>
  <c r="EV148" i="1"/>
  <c r="DW148" i="1"/>
  <c r="EW148" i="1"/>
  <c r="DU148" i="1"/>
  <c r="EA148" i="1"/>
  <c r="DZ148" i="1"/>
  <c r="EW229" i="1"/>
  <c r="ES229" i="1"/>
  <c r="DW229" i="1"/>
  <c r="EF229" i="1"/>
  <c r="EH229" i="1"/>
  <c r="EN229" i="1"/>
  <c r="EJ229" i="1"/>
  <c r="EP229" i="1"/>
  <c r="DY229" i="1"/>
  <c r="EX229" i="1"/>
  <c r="DZ229" i="1"/>
  <c r="EU229" i="1"/>
  <c r="EM229" i="1"/>
  <c r="DX229" i="1"/>
  <c r="EL229" i="1"/>
  <c r="EA229" i="1"/>
  <c r="DV229" i="1"/>
  <c r="EQ229" i="1"/>
  <c r="ET229" i="1"/>
  <c r="ED229" i="1"/>
  <c r="EI229" i="1"/>
  <c r="BM229" i="1"/>
  <c r="ER229" i="1"/>
  <c r="BJ229" i="1"/>
  <c r="EO229" i="1"/>
  <c r="EE229" i="1"/>
  <c r="EV229" i="1"/>
  <c r="EG229" i="1"/>
  <c r="DU229" i="1"/>
  <c r="EB229" i="1"/>
  <c r="EK229" i="1"/>
  <c r="EC229" i="1"/>
  <c r="DX10" i="1"/>
  <c r="EK10" i="1"/>
  <c r="DZ10" i="1"/>
  <c r="BJ10" i="1"/>
  <c r="EO10" i="1"/>
  <c r="EH10" i="1"/>
  <c r="ES10" i="1"/>
  <c r="EI10" i="1"/>
  <c r="EV10" i="1"/>
  <c r="EC10" i="1"/>
  <c r="EW10" i="1"/>
  <c r="EE10" i="1"/>
  <c r="EX10" i="1"/>
  <c r="EQ10" i="1"/>
  <c r="ET10" i="1"/>
  <c r="EJ10" i="1"/>
  <c r="EM10" i="1"/>
  <c r="DU10" i="1"/>
  <c r="EB10" i="1"/>
  <c r="EG10" i="1"/>
  <c r="DW10" i="1"/>
  <c r="EU10" i="1"/>
  <c r="EA10" i="1"/>
  <c r="DY10" i="1"/>
  <c r="ER10" i="1"/>
  <c r="EL10" i="1"/>
  <c r="EP10" i="1"/>
  <c r="EF10" i="1"/>
  <c r="BM10" i="1"/>
  <c r="ED10" i="1"/>
  <c r="DV10" i="1"/>
  <c r="EN10" i="1"/>
  <c r="DW283" i="1"/>
  <c r="EL283" i="1"/>
  <c r="EW283" i="1"/>
  <c r="EV283" i="1"/>
  <c r="EC283" i="1"/>
  <c r="DV283" i="1"/>
  <c r="DU283" i="1"/>
  <c r="EE283" i="1"/>
  <c r="EM283" i="1"/>
  <c r="ED283" i="1"/>
  <c r="EQ283" i="1"/>
  <c r="DX283" i="1"/>
  <c r="BJ283" i="1"/>
  <c r="EA283" i="1"/>
  <c r="ER283" i="1"/>
  <c r="EJ283" i="1"/>
  <c r="EO283" i="1"/>
  <c r="EK283" i="1"/>
  <c r="EX283" i="1"/>
  <c r="EG283" i="1"/>
  <c r="EH283" i="1"/>
  <c r="DZ283" i="1"/>
  <c r="EI283" i="1"/>
  <c r="ET283" i="1"/>
  <c r="DY283" i="1"/>
  <c r="EP283" i="1"/>
  <c r="EF283" i="1"/>
  <c r="EU283" i="1"/>
  <c r="EN283" i="1"/>
  <c r="EB283" i="1"/>
  <c r="BM283" i="1"/>
  <c r="ES283" i="1"/>
  <c r="ER60" i="1"/>
  <c r="EB60" i="1"/>
  <c r="EX60" i="1"/>
  <c r="DX60" i="1"/>
  <c r="EK60" i="1"/>
  <c r="ET60" i="1"/>
  <c r="EV60" i="1"/>
  <c r="DZ60" i="1"/>
  <c r="BM60" i="1"/>
  <c r="ED60" i="1"/>
  <c r="EU60" i="1"/>
  <c r="EO60" i="1"/>
  <c r="DU60" i="1"/>
  <c r="EW60" i="1"/>
  <c r="DY60" i="1"/>
  <c r="EM60" i="1"/>
  <c r="EQ60" i="1"/>
  <c r="BJ60" i="1"/>
  <c r="EE60" i="1"/>
  <c r="ES60" i="1"/>
  <c r="DW60" i="1"/>
  <c r="EJ60" i="1"/>
  <c r="DV60" i="1"/>
  <c r="EC60" i="1"/>
  <c r="EP60" i="1"/>
  <c r="EN60" i="1"/>
  <c r="EA60" i="1"/>
  <c r="EH60" i="1"/>
  <c r="EI60" i="1"/>
  <c r="EF60" i="1"/>
  <c r="EL60" i="1"/>
  <c r="EG60" i="1"/>
  <c r="EN252" i="1"/>
  <c r="EW252" i="1"/>
  <c r="ED252" i="1"/>
  <c r="EL252" i="1"/>
  <c r="DY252" i="1"/>
  <c r="EV252" i="1"/>
  <c r="DX252" i="1"/>
  <c r="EC252" i="1"/>
  <c r="ER252" i="1"/>
  <c r="EE252" i="1"/>
  <c r="BJ252" i="1"/>
  <c r="EA252" i="1"/>
  <c r="EU252" i="1"/>
  <c r="ES252" i="1"/>
  <c r="DV252" i="1"/>
  <c r="EH252" i="1"/>
  <c r="EK252" i="1"/>
  <c r="EJ252" i="1"/>
  <c r="EP252" i="1"/>
  <c r="EB252" i="1"/>
  <c r="EI252" i="1"/>
  <c r="EX252" i="1"/>
  <c r="DZ252" i="1"/>
  <c r="ET252" i="1"/>
  <c r="EO252" i="1"/>
  <c r="DU252" i="1"/>
  <c r="EF252" i="1"/>
  <c r="EG252" i="1"/>
  <c r="EQ252" i="1"/>
  <c r="EM252" i="1"/>
  <c r="DW252" i="1"/>
  <c r="BM252" i="1"/>
  <c r="EL348" i="1"/>
  <c r="EV348" i="1"/>
  <c r="EO348" i="1"/>
  <c r="BM348" i="1"/>
  <c r="EP348" i="1"/>
  <c r="DV348" i="1"/>
  <c r="DW348" i="1"/>
  <c r="ER348" i="1"/>
  <c r="EG348" i="1"/>
  <c r="EB348" i="1"/>
  <c r="ES348" i="1"/>
  <c r="EF348" i="1"/>
  <c r="DZ348" i="1"/>
  <c r="DU348" i="1"/>
  <c r="EU348" i="1"/>
  <c r="EE348" i="1"/>
  <c r="EM348" i="1"/>
  <c r="EH348" i="1"/>
  <c r="EW348" i="1"/>
  <c r="EC348" i="1"/>
  <c r="EA348" i="1"/>
  <c r="ED348" i="1"/>
  <c r="DY348" i="1"/>
  <c r="ET348" i="1"/>
  <c r="EN348" i="1"/>
  <c r="DX348" i="1"/>
  <c r="EI348" i="1"/>
  <c r="EQ348" i="1"/>
  <c r="EX348" i="1"/>
  <c r="EJ348" i="1"/>
  <c r="BJ348" i="1"/>
  <c r="EK348" i="1"/>
  <c r="BM270" i="1"/>
  <c r="ER270" i="1"/>
  <c r="EK270" i="1"/>
  <c r="EH270" i="1"/>
  <c r="ED270" i="1"/>
  <c r="EU270" i="1"/>
  <c r="EL270" i="1"/>
  <c r="EE270" i="1"/>
  <c r="ET270" i="1"/>
  <c r="EP270" i="1"/>
  <c r="EB270" i="1"/>
  <c r="EX270" i="1"/>
  <c r="EQ270" i="1"/>
  <c r="DZ270" i="1"/>
  <c r="EI270" i="1"/>
  <c r="EC270" i="1"/>
  <c r="ES270" i="1"/>
  <c r="EA270" i="1"/>
  <c r="EM270" i="1"/>
  <c r="DY270" i="1"/>
  <c r="EJ270" i="1"/>
  <c r="EO270" i="1"/>
  <c r="DX270" i="1"/>
  <c r="DW270" i="1"/>
  <c r="EV270" i="1"/>
  <c r="EF270" i="1"/>
  <c r="EN270" i="1"/>
  <c r="DV270" i="1"/>
  <c r="BJ270" i="1"/>
  <c r="EG270" i="1"/>
  <c r="EW270" i="1"/>
  <c r="DU270" i="1"/>
  <c r="EE21" i="1"/>
  <c r="DV21" i="1"/>
  <c r="EH21" i="1"/>
  <c r="DW21" i="1"/>
  <c r="EQ21" i="1"/>
  <c r="EC21" i="1"/>
  <c r="EF21" i="1"/>
  <c r="BM21" i="1"/>
  <c r="EK21" i="1"/>
  <c r="ET21" i="1"/>
  <c r="EO21" i="1"/>
  <c r="EN21" i="1"/>
  <c r="EG21" i="1"/>
  <c r="ED21" i="1"/>
  <c r="EX21" i="1"/>
  <c r="BJ21" i="1"/>
  <c r="EL21" i="1"/>
  <c r="EB21" i="1"/>
  <c r="EI21" i="1"/>
  <c r="DX21" i="1"/>
  <c r="ES21" i="1"/>
  <c r="EA21" i="1"/>
  <c r="EU21" i="1"/>
  <c r="EV21" i="1"/>
  <c r="EW21" i="1"/>
  <c r="EM21" i="1"/>
  <c r="EJ21" i="1"/>
  <c r="DZ21" i="1"/>
  <c r="EP21" i="1"/>
  <c r="DY21" i="1"/>
  <c r="ER21" i="1"/>
  <c r="DU21" i="1"/>
  <c r="DZ77" i="1"/>
  <c r="BJ77" i="1"/>
  <c r="DY77" i="1"/>
  <c r="EW77" i="1"/>
  <c r="EX77" i="1"/>
  <c r="EJ77" i="1"/>
  <c r="EN77" i="1"/>
  <c r="ED77" i="1"/>
  <c r="EB77" i="1"/>
  <c r="EI77" i="1"/>
  <c r="DW77" i="1"/>
  <c r="ES77" i="1"/>
  <c r="EU77" i="1"/>
  <c r="EV77" i="1"/>
  <c r="EL77" i="1"/>
  <c r="EP77" i="1"/>
  <c r="EF77" i="1"/>
  <c r="EG77" i="1"/>
  <c r="ER77" i="1"/>
  <c r="EK77" i="1"/>
  <c r="EE77" i="1"/>
  <c r="EA77" i="1"/>
  <c r="EM77" i="1"/>
  <c r="DX77" i="1"/>
  <c r="ET77" i="1"/>
  <c r="EH77" i="1"/>
  <c r="DV77" i="1"/>
  <c r="EO77" i="1"/>
  <c r="BM77" i="1"/>
  <c r="EC77" i="1"/>
  <c r="EQ77" i="1"/>
  <c r="DU77" i="1"/>
  <c r="EF142" i="1"/>
  <c r="EB142" i="1"/>
  <c r="EN142" i="1"/>
  <c r="EM142" i="1"/>
  <c r="ER142" i="1"/>
  <c r="DV142" i="1"/>
  <c r="EX142" i="1"/>
  <c r="DX142" i="1"/>
  <c r="EU142" i="1"/>
  <c r="ED142" i="1"/>
  <c r="DZ142" i="1"/>
  <c r="EG142" i="1"/>
  <c r="BM142" i="1"/>
  <c r="EP142" i="1"/>
  <c r="DW142" i="1"/>
  <c r="EK142" i="1"/>
  <c r="EQ142" i="1"/>
  <c r="EH142" i="1"/>
  <c r="EA142" i="1"/>
  <c r="EO142" i="1"/>
  <c r="EC142" i="1"/>
  <c r="EE142" i="1"/>
  <c r="EI142" i="1"/>
  <c r="ET142" i="1"/>
  <c r="DY142" i="1"/>
  <c r="EW142" i="1"/>
  <c r="EL142" i="1"/>
  <c r="ES142" i="1"/>
  <c r="DU142" i="1"/>
  <c r="EJ142" i="1"/>
  <c r="EV142" i="1"/>
  <c r="BJ142" i="1"/>
  <c r="EW170" i="1"/>
  <c r="EP170" i="1"/>
  <c r="EL170" i="1"/>
  <c r="EB170" i="1"/>
  <c r="EJ170" i="1"/>
  <c r="EI170" i="1"/>
  <c r="DY170" i="1"/>
  <c r="EU170" i="1"/>
  <c r="EE170" i="1"/>
  <c r="EA170" i="1"/>
  <c r="EX170" i="1"/>
  <c r="EH170" i="1"/>
  <c r="BM170" i="1"/>
  <c r="EK170" i="1"/>
  <c r="DX170" i="1"/>
  <c r="ES170" i="1"/>
  <c r="BJ170" i="1"/>
  <c r="ED170" i="1"/>
  <c r="ET170" i="1"/>
  <c r="DZ170" i="1"/>
  <c r="EO170" i="1"/>
  <c r="ER170" i="1"/>
  <c r="EG170" i="1"/>
  <c r="EC170" i="1"/>
  <c r="EV170" i="1"/>
  <c r="EF170" i="1"/>
  <c r="EN170" i="1"/>
  <c r="DV170" i="1"/>
  <c r="EQ170" i="1"/>
  <c r="DU170" i="1"/>
  <c r="EM170" i="1"/>
  <c r="DW170" i="1"/>
  <c r="EH249" i="1"/>
  <c r="EG249" i="1"/>
  <c r="EM249" i="1"/>
  <c r="EJ249" i="1"/>
  <c r="ES249" i="1"/>
  <c r="DZ249" i="1"/>
  <c r="EN249" i="1"/>
  <c r="ER249" i="1"/>
  <c r="BJ249" i="1"/>
  <c r="EK249" i="1"/>
  <c r="EA249" i="1"/>
  <c r="EE249" i="1"/>
  <c r="EU249" i="1"/>
  <c r="EW249" i="1"/>
  <c r="EF249" i="1"/>
  <c r="DW249" i="1"/>
  <c r="EI249" i="1"/>
  <c r="BM249" i="1"/>
  <c r="EX249" i="1"/>
  <c r="DU249" i="1"/>
  <c r="EV249" i="1"/>
  <c r="EB249" i="1"/>
  <c r="ED249" i="1"/>
  <c r="EP249" i="1"/>
  <c r="ET249" i="1"/>
  <c r="EC249" i="1"/>
  <c r="EQ249" i="1"/>
  <c r="DX249" i="1"/>
  <c r="DV249" i="1"/>
  <c r="EO249" i="1"/>
  <c r="EL249" i="1"/>
  <c r="DY249" i="1"/>
  <c r="EF132" i="1"/>
  <c r="EA132" i="1"/>
  <c r="EH132" i="1"/>
  <c r="ER132" i="1"/>
  <c r="EM132" i="1"/>
  <c r="DW132" i="1"/>
  <c r="EX132" i="1"/>
  <c r="EC132" i="1"/>
  <c r="ES132" i="1"/>
  <c r="EK132" i="1"/>
  <c r="DX132" i="1"/>
  <c r="EE132" i="1"/>
  <c r="EU132" i="1"/>
  <c r="EJ132" i="1"/>
  <c r="DZ132" i="1"/>
  <c r="DU132" i="1"/>
  <c r="EB132" i="1"/>
  <c r="EN132" i="1"/>
  <c r="EP132" i="1"/>
  <c r="BM132" i="1"/>
  <c r="EV132" i="1"/>
  <c r="ET132" i="1"/>
  <c r="DY132" i="1"/>
  <c r="EO132" i="1"/>
  <c r="BJ132" i="1"/>
  <c r="EG132" i="1"/>
  <c r="DV132" i="1"/>
  <c r="EQ132" i="1"/>
  <c r="ED132" i="1"/>
  <c r="EI132" i="1"/>
  <c r="EL132" i="1"/>
  <c r="EW132" i="1"/>
  <c r="EI106" i="1"/>
  <c r="EJ106" i="1"/>
  <c r="EL106" i="1"/>
  <c r="EP106" i="1"/>
  <c r="EH106" i="1"/>
  <c r="EX106" i="1"/>
  <c r="DY106" i="1"/>
  <c r="EK106" i="1"/>
  <c r="ED106" i="1"/>
  <c r="BM106" i="1"/>
  <c r="DX106" i="1"/>
  <c r="EW106" i="1"/>
  <c r="EO106" i="1"/>
  <c r="EV106" i="1"/>
  <c r="EF106" i="1"/>
  <c r="DU106" i="1"/>
  <c r="EM106" i="1"/>
  <c r="EA106" i="1"/>
  <c r="DW106" i="1"/>
  <c r="EE106" i="1"/>
  <c r="DZ106" i="1"/>
  <c r="BJ106" i="1"/>
  <c r="ET106" i="1"/>
  <c r="EU106" i="1"/>
  <c r="EN106" i="1"/>
  <c r="EG106" i="1"/>
  <c r="EQ106" i="1"/>
  <c r="ER106" i="1"/>
  <c r="DV106" i="1"/>
  <c r="ES106" i="1"/>
  <c r="EC106" i="1"/>
  <c r="EB106" i="1"/>
  <c r="EX219" i="1"/>
  <c r="EO219" i="1"/>
  <c r="EK219" i="1"/>
  <c r="EN219" i="1"/>
  <c r="DZ219" i="1"/>
  <c r="DV219" i="1"/>
  <c r="EF219" i="1"/>
  <c r="EB219" i="1"/>
  <c r="EG219" i="1"/>
  <c r="EU219" i="1"/>
  <c r="EW219" i="1"/>
  <c r="EA219" i="1"/>
  <c r="ED219" i="1"/>
  <c r="EJ219" i="1"/>
  <c r="EI219" i="1"/>
  <c r="EE219" i="1"/>
  <c r="BM219" i="1"/>
  <c r="EQ219" i="1"/>
  <c r="DY219" i="1"/>
  <c r="ET219" i="1"/>
  <c r="DU219" i="1"/>
  <c r="EL219" i="1"/>
  <c r="ES219" i="1"/>
  <c r="EP219" i="1"/>
  <c r="ER219" i="1"/>
  <c r="DX219" i="1"/>
  <c r="EM219" i="1"/>
  <c r="BJ219" i="1"/>
  <c r="EC219" i="1"/>
  <c r="EH219" i="1"/>
  <c r="EV219" i="1"/>
  <c r="DW219" i="1"/>
  <c r="DY27" i="1"/>
  <c r="EE27" i="1"/>
  <c r="BJ27" i="1"/>
  <c r="DZ27" i="1"/>
  <c r="EG27" i="1"/>
  <c r="DW27" i="1"/>
  <c r="DU27" i="1"/>
  <c r="EI27" i="1"/>
  <c r="DX27" i="1"/>
  <c r="ER27" i="1"/>
  <c r="EV27" i="1"/>
  <c r="EA27" i="1"/>
  <c r="ED27" i="1"/>
  <c r="DV27" i="1"/>
  <c r="EP27" i="1"/>
  <c r="EF27" i="1"/>
  <c r="EW27" i="1"/>
  <c r="EB27" i="1"/>
  <c r="EM27" i="1"/>
  <c r="EH27" i="1"/>
  <c r="ET27" i="1"/>
  <c r="EJ27" i="1"/>
  <c r="EU27" i="1"/>
  <c r="ES27" i="1"/>
  <c r="EX27" i="1"/>
  <c r="EN27" i="1"/>
  <c r="EQ27" i="1"/>
  <c r="EK27" i="1"/>
  <c r="EC27" i="1"/>
  <c r="EL27" i="1"/>
  <c r="BM27" i="1"/>
  <c r="EO27" i="1"/>
  <c r="EN200" i="1"/>
  <c r="EB200" i="1"/>
  <c r="ER200" i="1"/>
  <c r="EC200" i="1"/>
  <c r="DZ200" i="1"/>
  <c r="EK200" i="1"/>
  <c r="EI200" i="1"/>
  <c r="EU200" i="1"/>
  <c r="BM200" i="1"/>
  <c r="EV200" i="1"/>
  <c r="EE200" i="1"/>
  <c r="EO200" i="1"/>
  <c r="EQ200" i="1"/>
  <c r="EG200" i="1"/>
  <c r="EL200" i="1"/>
  <c r="EM200" i="1"/>
  <c r="EJ200" i="1"/>
  <c r="EP200" i="1"/>
  <c r="DU200" i="1"/>
  <c r="DV200" i="1"/>
  <c r="BJ200" i="1"/>
  <c r="ES200" i="1"/>
  <c r="EX200" i="1"/>
  <c r="EW200" i="1"/>
  <c r="DW200" i="1"/>
  <c r="ED200" i="1"/>
  <c r="EH200" i="1"/>
  <c r="DX200" i="1"/>
  <c r="DY200" i="1"/>
  <c r="EF200" i="1"/>
  <c r="ET200" i="1"/>
  <c r="EA200" i="1"/>
  <c r="EX169" i="1"/>
  <c r="EN169" i="1"/>
  <c r="EK169" i="1"/>
  <c r="ED169" i="1"/>
  <c r="BJ169" i="1"/>
  <c r="DV169" i="1"/>
  <c r="DX169" i="1"/>
  <c r="EH169" i="1"/>
  <c r="EP169" i="1"/>
  <c r="EB169" i="1"/>
  <c r="DU169" i="1"/>
  <c r="EO169" i="1"/>
  <c r="EU169" i="1"/>
  <c r="DZ169" i="1"/>
  <c r="DY169" i="1"/>
  <c r="EV169" i="1"/>
  <c r="EC169" i="1"/>
  <c r="ER169" i="1"/>
  <c r="EQ169" i="1"/>
  <c r="EG169" i="1"/>
  <c r="EJ169" i="1"/>
  <c r="EA169" i="1"/>
  <c r="EM169" i="1"/>
  <c r="ES169" i="1"/>
  <c r="EL169" i="1"/>
  <c r="ET169" i="1"/>
  <c r="EE169" i="1"/>
  <c r="DW169" i="1"/>
  <c r="EW169" i="1"/>
  <c r="EI169" i="1"/>
  <c r="BM169" i="1"/>
  <c r="EF169" i="1"/>
  <c r="DZ73" i="1"/>
  <c r="EP73" i="1"/>
  <c r="EI73" i="1"/>
  <c r="EU73" i="1"/>
  <c r="BJ73" i="1"/>
  <c r="EK73" i="1"/>
  <c r="EQ73" i="1"/>
  <c r="EA73" i="1"/>
  <c r="EB73" i="1"/>
  <c r="EJ73" i="1"/>
  <c r="ED73" i="1"/>
  <c r="EE73" i="1"/>
  <c r="EV73" i="1"/>
  <c r="EW73" i="1"/>
  <c r="EF73" i="1"/>
  <c r="DW73" i="1"/>
  <c r="EH73" i="1"/>
  <c r="EL73" i="1"/>
  <c r="DU73" i="1"/>
  <c r="DY73" i="1"/>
  <c r="ER73" i="1"/>
  <c r="ET73" i="1"/>
  <c r="ES73" i="1"/>
  <c r="DV73" i="1"/>
  <c r="BM73" i="1"/>
  <c r="EN73" i="1"/>
  <c r="EM73" i="1"/>
  <c r="DX73" i="1"/>
  <c r="EG73" i="1"/>
  <c r="EX73" i="1"/>
  <c r="EO73" i="1"/>
  <c r="EC73" i="1"/>
  <c r="EU269" i="1"/>
  <c r="EM269" i="1"/>
  <c r="EG269" i="1"/>
  <c r="ED269" i="1"/>
  <c r="EN269" i="1"/>
  <c r="EJ269" i="1"/>
  <c r="EB269" i="1"/>
  <c r="ES269" i="1"/>
  <c r="EA269" i="1"/>
  <c r="EC269" i="1"/>
  <c r="EK269" i="1"/>
  <c r="DY269" i="1"/>
  <c r="EV269" i="1"/>
  <c r="BM269" i="1"/>
  <c r="DU269" i="1"/>
  <c r="EX269" i="1"/>
  <c r="EF269" i="1"/>
  <c r="DX269" i="1"/>
  <c r="ET269" i="1"/>
  <c r="EL269" i="1"/>
  <c r="BJ269" i="1"/>
  <c r="EE269" i="1"/>
  <c r="EI269" i="1"/>
  <c r="EH269" i="1"/>
  <c r="ER269" i="1"/>
  <c r="DW269" i="1"/>
  <c r="EP269" i="1"/>
  <c r="DV269" i="1"/>
  <c r="EW269" i="1"/>
  <c r="EO269" i="1"/>
  <c r="DZ269" i="1"/>
  <c r="EQ269" i="1"/>
  <c r="BM37" i="1"/>
  <c r="EG37" i="1"/>
  <c r="ER37" i="1"/>
  <c r="DX37" i="1"/>
  <c r="EA37" i="1"/>
  <c r="EF37" i="1"/>
  <c r="DZ37" i="1"/>
  <c r="EN37" i="1"/>
  <c r="EV37" i="1"/>
  <c r="ET37" i="1"/>
  <c r="DV37" i="1"/>
  <c r="EJ37" i="1"/>
  <c r="EO37" i="1"/>
  <c r="EP37" i="1"/>
  <c r="DU37" i="1"/>
  <c r="EX37" i="1"/>
  <c r="EM37" i="1"/>
  <c r="DW37" i="1"/>
  <c r="EH37" i="1"/>
  <c r="EC37" i="1"/>
  <c r="DY37" i="1"/>
  <c r="EQ37" i="1"/>
  <c r="EB37" i="1"/>
  <c r="BJ37" i="1"/>
  <c r="EL37" i="1"/>
  <c r="EI37" i="1"/>
  <c r="EU37" i="1"/>
  <c r="EW37" i="1"/>
  <c r="ED37" i="1"/>
  <c r="EK37" i="1"/>
  <c r="EE37" i="1"/>
  <c r="ES37" i="1"/>
  <c r="EG311" i="1"/>
  <c r="DY311" i="1"/>
  <c r="DX311" i="1"/>
  <c r="EC311" i="1"/>
  <c r="DW311" i="1"/>
  <c r="EQ311" i="1"/>
  <c r="EL311" i="1"/>
  <c r="ES311" i="1"/>
  <c r="DV311" i="1"/>
  <c r="EP311" i="1"/>
  <c r="DU311" i="1"/>
  <c r="ER311" i="1"/>
  <c r="EE311" i="1"/>
  <c r="DZ311" i="1"/>
  <c r="EJ311" i="1"/>
  <c r="EB311" i="1"/>
  <c r="EX311" i="1"/>
  <c r="EF311" i="1"/>
  <c r="EV311" i="1"/>
  <c r="ED311" i="1"/>
  <c r="EO311" i="1"/>
  <c r="EH311" i="1"/>
  <c r="EM311" i="1"/>
  <c r="ET311" i="1"/>
  <c r="EN311" i="1"/>
  <c r="EU311" i="1"/>
  <c r="EW311" i="1"/>
  <c r="EA311" i="1"/>
  <c r="EK311" i="1"/>
  <c r="BM311" i="1"/>
  <c r="BJ311" i="1"/>
  <c r="EI311" i="1"/>
  <c r="EC280" i="1"/>
  <c r="EO280" i="1"/>
  <c r="EU280" i="1"/>
  <c r="DZ280" i="1"/>
  <c r="ER280" i="1"/>
  <c r="EE280" i="1"/>
  <c r="ED280" i="1"/>
  <c r="ES280" i="1"/>
  <c r="EV280" i="1"/>
  <c r="EW280" i="1"/>
  <c r="EP280" i="1"/>
  <c r="DX280" i="1"/>
  <c r="EK280" i="1"/>
  <c r="BM280" i="1"/>
  <c r="BJ280" i="1"/>
  <c r="EA280" i="1"/>
  <c r="EB280" i="1"/>
  <c r="EQ280" i="1"/>
  <c r="DY280" i="1"/>
  <c r="EM280" i="1"/>
  <c r="EJ280" i="1"/>
  <c r="EL280" i="1"/>
  <c r="EN280" i="1"/>
  <c r="EI280" i="1"/>
  <c r="EX280" i="1"/>
  <c r="EF280" i="1"/>
  <c r="ET280" i="1"/>
  <c r="EH280" i="1"/>
  <c r="DW280" i="1"/>
  <c r="DV280" i="1"/>
  <c r="EG280" i="1"/>
  <c r="DU280" i="1"/>
  <c r="ET93" i="1"/>
  <c r="ER93" i="1"/>
  <c r="ES93" i="1"/>
  <c r="DZ93" i="1"/>
  <c r="DU93" i="1"/>
  <c r="EB93" i="1"/>
  <c r="EU93" i="1"/>
  <c r="EO93" i="1"/>
  <c r="EA93" i="1"/>
  <c r="DW93" i="1"/>
  <c r="EN93" i="1"/>
  <c r="BM93" i="1"/>
  <c r="EC93" i="1"/>
  <c r="EV93" i="1"/>
  <c r="BJ93" i="1"/>
  <c r="EL93" i="1"/>
  <c r="DX93" i="1"/>
  <c r="EW93" i="1"/>
  <c r="EK93" i="1"/>
  <c r="EH93" i="1"/>
  <c r="EG93" i="1"/>
  <c r="EJ93" i="1"/>
  <c r="EE93" i="1"/>
  <c r="EI93" i="1"/>
  <c r="EP93" i="1"/>
  <c r="ED93" i="1"/>
  <c r="EF93" i="1"/>
  <c r="DV93" i="1"/>
  <c r="EM93" i="1"/>
  <c r="EQ93" i="1"/>
  <c r="EX93" i="1"/>
  <c r="DY93" i="1"/>
  <c r="EU76" i="1"/>
  <c r="DY76" i="1"/>
  <c r="EN76" i="1"/>
  <c r="EC76" i="1"/>
  <c r="DU76" i="1"/>
  <c r="EG76" i="1"/>
  <c r="EB76" i="1"/>
  <c r="EE76" i="1"/>
  <c r="DV76" i="1"/>
  <c r="DX76" i="1"/>
  <c r="ED76" i="1"/>
  <c r="ER76" i="1"/>
  <c r="EL76" i="1"/>
  <c r="ET76" i="1"/>
  <c r="EV76" i="1"/>
  <c r="EF76" i="1"/>
  <c r="EW76" i="1"/>
  <c r="EA76" i="1"/>
  <c r="EH76" i="1"/>
  <c r="EP76" i="1"/>
  <c r="EO76" i="1"/>
  <c r="BM76" i="1"/>
  <c r="BJ76" i="1"/>
  <c r="EK76" i="1"/>
  <c r="EM76" i="1"/>
  <c r="DW76" i="1"/>
  <c r="EJ76" i="1"/>
  <c r="EQ76" i="1"/>
  <c r="EI76" i="1"/>
  <c r="ES76" i="1"/>
  <c r="EX76" i="1"/>
  <c r="DZ76" i="1"/>
  <c r="BJ28" i="1"/>
  <c r="BM28" i="1"/>
  <c r="EN28" i="1"/>
  <c r="DX28" i="1"/>
  <c r="DZ28" i="1"/>
  <c r="EM28" i="1"/>
  <c r="EO28" i="1"/>
  <c r="DV28" i="1"/>
  <c r="EI28" i="1"/>
  <c r="EE28" i="1"/>
  <c r="DW28" i="1"/>
  <c r="ES28" i="1"/>
  <c r="EF28" i="1"/>
  <c r="EP28" i="1"/>
  <c r="DY28" i="1"/>
  <c r="EV28" i="1"/>
  <c r="EQ28" i="1"/>
  <c r="EG28" i="1"/>
  <c r="EU28" i="1"/>
  <c r="DU28" i="1"/>
  <c r="ER28" i="1"/>
  <c r="ED28" i="1"/>
  <c r="EK28" i="1"/>
  <c r="EC28" i="1"/>
  <c r="EX28" i="1"/>
  <c r="EJ28" i="1"/>
  <c r="EB28" i="1"/>
  <c r="EL28" i="1"/>
  <c r="EW28" i="1"/>
  <c r="EH28" i="1"/>
  <c r="ET28" i="1"/>
  <c r="EA28" i="1"/>
  <c r="EM166" i="1"/>
  <c r="EO166" i="1"/>
  <c r="BJ166" i="1"/>
  <c r="EC166" i="1"/>
  <c r="EN166" i="1"/>
  <c r="DU166" i="1"/>
  <c r="ER166" i="1"/>
  <c r="DY166" i="1"/>
  <c r="DZ166" i="1"/>
  <c r="EX166" i="1"/>
  <c r="EI166" i="1"/>
  <c r="EF166" i="1"/>
  <c r="EV166" i="1"/>
  <c r="DW166" i="1"/>
  <c r="EL166" i="1"/>
  <c r="BM166" i="1"/>
  <c r="ED166" i="1"/>
  <c r="EE166" i="1"/>
  <c r="ET166" i="1"/>
  <c r="EH166" i="1"/>
  <c r="DV166" i="1"/>
  <c r="EW166" i="1"/>
  <c r="EQ166" i="1"/>
  <c r="EK166" i="1"/>
  <c r="ES166" i="1"/>
  <c r="EU166" i="1"/>
  <c r="EA166" i="1"/>
  <c r="EJ166" i="1"/>
  <c r="EP166" i="1"/>
  <c r="EB166" i="1"/>
  <c r="DX166" i="1"/>
  <c r="EG166" i="1"/>
  <c r="AB250" i="1"/>
  <c r="AK250" i="1" s="1"/>
  <c r="AN250" i="1" s="1"/>
  <c r="AR250" i="1"/>
  <c r="AB307" i="1"/>
  <c r="AK307" i="1" s="1"/>
  <c r="AN307" i="1" s="1"/>
  <c r="AR307" i="1"/>
  <c r="AB361" i="1"/>
  <c r="AK361" i="1" s="1"/>
  <c r="AN361" i="1" s="1"/>
  <c r="AR361" i="1"/>
  <c r="AB321" i="1"/>
  <c r="AK321" i="1" s="1"/>
  <c r="AN321" i="1" s="1"/>
  <c r="AR321" i="1"/>
  <c r="AB171" i="1"/>
  <c r="AK171" i="1" s="1"/>
  <c r="AN171" i="1" s="1"/>
  <c r="AR171" i="1"/>
  <c r="AB283" i="1"/>
  <c r="AK283" i="1" s="1"/>
  <c r="AN283" i="1" s="1"/>
  <c r="AR283" i="1"/>
  <c r="AB164" i="1"/>
  <c r="AK164" i="1" s="1"/>
  <c r="AN164" i="1" s="1"/>
  <c r="AR164" i="1"/>
  <c r="AB35" i="1"/>
  <c r="AK35" i="1" s="1"/>
  <c r="AN35" i="1" s="1"/>
  <c r="AR35" i="1"/>
  <c r="AB174" i="1"/>
  <c r="AK174" i="1" s="1"/>
  <c r="AN174" i="1" s="1"/>
  <c r="AR174" i="1"/>
  <c r="AB91" i="1"/>
  <c r="AK91" i="1" s="1"/>
  <c r="AN91" i="1" s="1"/>
  <c r="AR91" i="1"/>
  <c r="AB299" i="1"/>
  <c r="AK299" i="1" s="1"/>
  <c r="AN299" i="1" s="1"/>
  <c r="AR299" i="1"/>
  <c r="AB191" i="1"/>
  <c r="AK191" i="1" s="1"/>
  <c r="AN191" i="1" s="1"/>
  <c r="AR191" i="1"/>
  <c r="AB150" i="1"/>
  <c r="AK150" i="1" s="1"/>
  <c r="AN150" i="1" s="1"/>
  <c r="AR150" i="1"/>
  <c r="AB10" i="1"/>
  <c r="AK10" i="1" s="1"/>
  <c r="AN10" i="1" s="1"/>
  <c r="AR10" i="1"/>
  <c r="AB265" i="1"/>
  <c r="AK265" i="1" s="1"/>
  <c r="AN265" i="1" s="1"/>
  <c r="AR265" i="1"/>
  <c r="AB246" i="1"/>
  <c r="AK246" i="1" s="1"/>
  <c r="AN246" i="1" s="1"/>
  <c r="AR246" i="1"/>
  <c r="AB146" i="1"/>
  <c r="AK146" i="1" s="1"/>
  <c r="AN146" i="1" s="1"/>
  <c r="AR146" i="1"/>
  <c r="AB114" i="1"/>
  <c r="AK114" i="1" s="1"/>
  <c r="AN114" i="1" s="1"/>
  <c r="AR114" i="1"/>
  <c r="AB79" i="1"/>
  <c r="AK79" i="1" s="1"/>
  <c r="AN79" i="1" s="1"/>
  <c r="AR79" i="1"/>
  <c r="AB343" i="1"/>
  <c r="AK343" i="1" s="1"/>
  <c r="AN343" i="1" s="1"/>
  <c r="AR343" i="1"/>
  <c r="AB279" i="1"/>
  <c r="AK279" i="1" s="1"/>
  <c r="AN279" i="1" s="1"/>
  <c r="AR279" i="1"/>
  <c r="AB261" i="1"/>
  <c r="AK261" i="1" s="1"/>
  <c r="AN261" i="1" s="1"/>
  <c r="AR261" i="1"/>
  <c r="AB180" i="1"/>
  <c r="AK180" i="1" s="1"/>
  <c r="AN180" i="1" s="1"/>
  <c r="AR180" i="1"/>
  <c r="AB78" i="1"/>
  <c r="AK78" i="1" s="1"/>
  <c r="AN78" i="1" s="1"/>
  <c r="AR78" i="1"/>
  <c r="AB59" i="1"/>
  <c r="AK59" i="1" s="1"/>
  <c r="AN59" i="1" s="1"/>
  <c r="AR59" i="1"/>
  <c r="AB344" i="1"/>
  <c r="AK344" i="1" s="1"/>
  <c r="AN344" i="1" s="1"/>
  <c r="AR344" i="1"/>
  <c r="AB312" i="1"/>
  <c r="AK312" i="1" s="1"/>
  <c r="AN312" i="1" s="1"/>
  <c r="AR312" i="1"/>
  <c r="AB280" i="1"/>
  <c r="AK280" i="1" s="1"/>
  <c r="AN280" i="1" s="1"/>
  <c r="AR280" i="1"/>
  <c r="AB227" i="1"/>
  <c r="AK227" i="1" s="1"/>
  <c r="AN227" i="1" s="1"/>
  <c r="AR227" i="1"/>
  <c r="AB163" i="1"/>
  <c r="AK163" i="1" s="1"/>
  <c r="AN163" i="1" s="1"/>
  <c r="AR163" i="1"/>
  <c r="AB140" i="1"/>
  <c r="AK140" i="1" s="1"/>
  <c r="AN140" i="1" s="1"/>
  <c r="AR140" i="1"/>
  <c r="AB76" i="1"/>
  <c r="AK76" i="1" s="1"/>
  <c r="AN76" i="1" s="1"/>
  <c r="AR76" i="1"/>
  <c r="AB58" i="1"/>
  <c r="AK58" i="1" s="1"/>
  <c r="AN58" i="1" s="1"/>
  <c r="AR58" i="1"/>
  <c r="AB233" i="1"/>
  <c r="AK233" i="1" s="1"/>
  <c r="AN233" i="1" s="1"/>
  <c r="AR233" i="1"/>
  <c r="AB185" i="1"/>
  <c r="AK185" i="1" s="1"/>
  <c r="AN185" i="1" s="1"/>
  <c r="AR185" i="1"/>
  <c r="AB169" i="1"/>
  <c r="AK169" i="1" s="1"/>
  <c r="AN169" i="1" s="1"/>
  <c r="AR169" i="1"/>
  <c r="AB121" i="1"/>
  <c r="AK121" i="1" s="1"/>
  <c r="AN121" i="1" s="1"/>
  <c r="AR121" i="1"/>
  <c r="AB73" i="1"/>
  <c r="AK73" i="1" s="1"/>
  <c r="AN73" i="1" s="1"/>
  <c r="AR73" i="1"/>
  <c r="AB57" i="1"/>
  <c r="AK57" i="1" s="1"/>
  <c r="AN57" i="1" s="1"/>
  <c r="AR57" i="1"/>
  <c r="AB8" i="1"/>
  <c r="AK8" i="1" s="1"/>
  <c r="AN8" i="1" s="1"/>
  <c r="AR8" i="1"/>
  <c r="AC356" i="1"/>
  <c r="AL356" i="1" s="1"/>
  <c r="AO356" i="1" s="1"/>
  <c r="AS356" i="1"/>
  <c r="AC74" i="1"/>
  <c r="AL74" i="1" s="1"/>
  <c r="AO74" i="1" s="1"/>
  <c r="AS74" i="1"/>
  <c r="AC313" i="1"/>
  <c r="AL313" i="1" s="1"/>
  <c r="AO313" i="1" s="1"/>
  <c r="AS313" i="1"/>
  <c r="AC353" i="1"/>
  <c r="AL353" i="1" s="1"/>
  <c r="AO353" i="1" s="1"/>
  <c r="AS353" i="1"/>
  <c r="AC266" i="1"/>
  <c r="AL266" i="1" s="1"/>
  <c r="AO266" i="1" s="1"/>
  <c r="AS266" i="1"/>
  <c r="AC346" i="1"/>
  <c r="AL346" i="1" s="1"/>
  <c r="AO346" i="1" s="1"/>
  <c r="AS346" i="1"/>
  <c r="AC308" i="1"/>
  <c r="AL308" i="1" s="1"/>
  <c r="AO308" i="1" s="1"/>
  <c r="AS308" i="1"/>
  <c r="AC128" i="1"/>
  <c r="AL128" i="1" s="1"/>
  <c r="AO128" i="1" s="1"/>
  <c r="AS128" i="1"/>
  <c r="AC326" i="1"/>
  <c r="AL326" i="1" s="1"/>
  <c r="AO326" i="1" s="1"/>
  <c r="AS326" i="1"/>
  <c r="AC297" i="1"/>
  <c r="AL297" i="1" s="1"/>
  <c r="AO297" i="1" s="1"/>
  <c r="AS297" i="1"/>
  <c r="AC145" i="1"/>
  <c r="AL145" i="1" s="1"/>
  <c r="AO145" i="1" s="1"/>
  <c r="AS145" i="1"/>
  <c r="AC324" i="1"/>
  <c r="AL324" i="1" s="1"/>
  <c r="AO324" i="1" s="1"/>
  <c r="AS324" i="1"/>
  <c r="AC310" i="1"/>
  <c r="AL310" i="1" s="1"/>
  <c r="AO310" i="1" s="1"/>
  <c r="AS310" i="1"/>
  <c r="AC208" i="1"/>
  <c r="AL208" i="1" s="1"/>
  <c r="AO208" i="1" s="1"/>
  <c r="AS208" i="1"/>
  <c r="AC130" i="1"/>
  <c r="AL130" i="1" s="1"/>
  <c r="AO130" i="1" s="1"/>
  <c r="AS130" i="1"/>
  <c r="AC113" i="1"/>
  <c r="AL113" i="1" s="1"/>
  <c r="AO113" i="1" s="1"/>
  <c r="AS113" i="1"/>
  <c r="AC281" i="1"/>
  <c r="AL281" i="1" s="1"/>
  <c r="AO281" i="1" s="1"/>
  <c r="AS281" i="1"/>
  <c r="AC205" i="1"/>
  <c r="AL205" i="1" s="1"/>
  <c r="AO205" i="1" s="1"/>
  <c r="AS205" i="1"/>
  <c r="AC186" i="1"/>
  <c r="AL186" i="1" s="1"/>
  <c r="AO186" i="1" s="1"/>
  <c r="AS186" i="1"/>
  <c r="AC84" i="1"/>
  <c r="AL84" i="1" s="1"/>
  <c r="AO84" i="1" s="1"/>
  <c r="AS84" i="1"/>
  <c r="AC7" i="1"/>
  <c r="AL7" i="1" s="1"/>
  <c r="AS7" i="1"/>
  <c r="AC49" i="1"/>
  <c r="AL49" i="1" s="1"/>
  <c r="AO49" i="1" s="1"/>
  <c r="AS49" i="1"/>
  <c r="AC325" i="1"/>
  <c r="AL325" i="1" s="1"/>
  <c r="AO325" i="1" s="1"/>
  <c r="AS325" i="1"/>
  <c r="AC284" i="1"/>
  <c r="AL284" i="1" s="1"/>
  <c r="AO284" i="1" s="1"/>
  <c r="AS284" i="1"/>
  <c r="AC238" i="1"/>
  <c r="AL238" i="1" s="1"/>
  <c r="AO238" i="1" s="1"/>
  <c r="AS238" i="1"/>
  <c r="AC174" i="1"/>
  <c r="AL174" i="1" s="1"/>
  <c r="AO174" i="1" s="1"/>
  <c r="AS174" i="1"/>
  <c r="AC133" i="1"/>
  <c r="AL133" i="1" s="1"/>
  <c r="AO133" i="1" s="1"/>
  <c r="AS133" i="1"/>
  <c r="AC92" i="1"/>
  <c r="AL92" i="1" s="1"/>
  <c r="AO92" i="1" s="1"/>
  <c r="AS92" i="1"/>
  <c r="AC27" i="1"/>
  <c r="AL27" i="1" s="1"/>
  <c r="AO27" i="1" s="1"/>
  <c r="AS27" i="1"/>
  <c r="AC351" i="1"/>
  <c r="AL351" i="1" s="1"/>
  <c r="AO351" i="1" s="1"/>
  <c r="AS351" i="1"/>
  <c r="AC319" i="1"/>
  <c r="AL319" i="1" s="1"/>
  <c r="AO319" i="1" s="1"/>
  <c r="AS319" i="1"/>
  <c r="AC271" i="1"/>
  <c r="AL271" i="1" s="1"/>
  <c r="AO271" i="1" s="1"/>
  <c r="AS271" i="1"/>
  <c r="AC239" i="1"/>
  <c r="AL239" i="1" s="1"/>
  <c r="AO239" i="1" s="1"/>
  <c r="AS239" i="1"/>
  <c r="AC207" i="1"/>
  <c r="AL207" i="1" s="1"/>
  <c r="AO207" i="1" s="1"/>
  <c r="AS207" i="1"/>
  <c r="AC159" i="1"/>
  <c r="AL159" i="1" s="1"/>
  <c r="AO159" i="1" s="1"/>
  <c r="AS159" i="1"/>
  <c r="AC127" i="1"/>
  <c r="AL127" i="1" s="1"/>
  <c r="AO127" i="1" s="1"/>
  <c r="AS127" i="1"/>
  <c r="AC95" i="1"/>
  <c r="AL95" i="1" s="1"/>
  <c r="AO95" i="1" s="1"/>
  <c r="AS95" i="1"/>
  <c r="AC47" i="1"/>
  <c r="AL47" i="1" s="1"/>
  <c r="AO47" i="1" s="1"/>
  <c r="AS47" i="1"/>
  <c r="AC30" i="1"/>
  <c r="AL30" i="1" s="1"/>
  <c r="AO30" i="1" s="1"/>
  <c r="AS30" i="1"/>
  <c r="DW338" i="1"/>
  <c r="EP338" i="1"/>
  <c r="DX338" i="1"/>
  <c r="DV338" i="1"/>
  <c r="EM338" i="1"/>
  <c r="EN338" i="1"/>
  <c r="EB338" i="1"/>
  <c r="EL338" i="1"/>
  <c r="ED338" i="1"/>
  <c r="DU338" i="1"/>
  <c r="EG338" i="1"/>
  <c r="EQ338" i="1"/>
  <c r="EE338" i="1"/>
  <c r="ET338" i="1"/>
  <c r="BJ338" i="1"/>
  <c r="EJ338" i="1"/>
  <c r="EK338" i="1"/>
  <c r="EO338" i="1"/>
  <c r="EW338" i="1"/>
  <c r="EU338" i="1"/>
  <c r="BM338" i="1"/>
  <c r="EV338" i="1"/>
  <c r="DY338" i="1"/>
  <c r="EH338" i="1"/>
  <c r="EX338" i="1"/>
  <c r="DZ338" i="1"/>
  <c r="ES338" i="1"/>
  <c r="EF338" i="1"/>
  <c r="EC338" i="1"/>
  <c r="ER338" i="1"/>
  <c r="EA338" i="1"/>
  <c r="EI338" i="1"/>
  <c r="EO42" i="1"/>
  <c r="EB42" i="1"/>
  <c r="EE42" i="1"/>
  <c r="EM42" i="1"/>
  <c r="DX42" i="1"/>
  <c r="BM42" i="1"/>
  <c r="EI42" i="1"/>
  <c r="EV42" i="1"/>
  <c r="DV42" i="1"/>
  <c r="ES42" i="1"/>
  <c r="EG42" i="1"/>
  <c r="DY42" i="1"/>
  <c r="EA42" i="1"/>
  <c r="EQ42" i="1"/>
  <c r="EC42" i="1"/>
  <c r="EX42" i="1"/>
  <c r="ET42" i="1"/>
  <c r="EF42" i="1"/>
  <c r="EN42" i="1"/>
  <c r="EH42" i="1"/>
  <c r="EL42" i="1"/>
  <c r="ED42" i="1"/>
  <c r="EJ42" i="1"/>
  <c r="EP42" i="1"/>
  <c r="EK42" i="1"/>
  <c r="ER42" i="1"/>
  <c r="DU42" i="1"/>
  <c r="EW42" i="1"/>
  <c r="DW42" i="1"/>
  <c r="EU42" i="1"/>
  <c r="DZ42" i="1"/>
  <c r="BJ42" i="1"/>
  <c r="DY39" i="1"/>
  <c r="EQ39" i="1"/>
  <c r="EF39" i="1"/>
  <c r="EP39" i="1"/>
  <c r="EJ39" i="1"/>
  <c r="EX39" i="1"/>
  <c r="DW39" i="1"/>
  <c r="EI39" i="1"/>
  <c r="EK39" i="1"/>
  <c r="BJ39" i="1"/>
  <c r="EM39" i="1"/>
  <c r="EL39" i="1"/>
  <c r="DU39" i="1"/>
  <c r="DV39" i="1"/>
  <c r="ET39" i="1"/>
  <c r="BM39" i="1"/>
  <c r="DZ39" i="1"/>
  <c r="ED39" i="1"/>
  <c r="ES39" i="1"/>
  <c r="EO39" i="1"/>
  <c r="EC39" i="1"/>
  <c r="ER39" i="1"/>
  <c r="EW39" i="1"/>
  <c r="DX39" i="1"/>
  <c r="EE39" i="1"/>
  <c r="EU39" i="1"/>
  <c r="EN39" i="1"/>
  <c r="EA39" i="1"/>
  <c r="EV39" i="1"/>
  <c r="EH39" i="1"/>
  <c r="EB39" i="1"/>
  <c r="EG39" i="1"/>
  <c r="BM353" i="1"/>
  <c r="DY353" i="1"/>
  <c r="EV353" i="1"/>
  <c r="DW353" i="1"/>
  <c r="EE353" i="1"/>
  <c r="EI353" i="1"/>
  <c r="EG353" i="1"/>
  <c r="DX353" i="1"/>
  <c r="EK353" i="1"/>
  <c r="EW353" i="1"/>
  <c r="ED353" i="1"/>
  <c r="EH353" i="1"/>
  <c r="EL353" i="1"/>
  <c r="EB353" i="1"/>
  <c r="ES353" i="1"/>
  <c r="EX353" i="1"/>
  <c r="EJ353" i="1"/>
  <c r="EM353" i="1"/>
  <c r="EA353" i="1"/>
  <c r="DV353" i="1"/>
  <c r="EC353" i="1"/>
  <c r="EN353" i="1"/>
  <c r="EU353" i="1"/>
  <c r="EF353" i="1"/>
  <c r="EQ353" i="1"/>
  <c r="EP353" i="1"/>
  <c r="DZ353" i="1"/>
  <c r="BJ353" i="1"/>
  <c r="EO353" i="1"/>
  <c r="ER353" i="1"/>
  <c r="ET353" i="1"/>
  <c r="DU353" i="1"/>
  <c r="EO345" i="1"/>
  <c r="EH345" i="1"/>
  <c r="EN345" i="1"/>
  <c r="EV345" i="1"/>
  <c r="EC345" i="1"/>
  <c r="DV345" i="1"/>
  <c r="EI345" i="1"/>
  <c r="ER345" i="1"/>
  <c r="EL345" i="1"/>
  <c r="EU345" i="1"/>
  <c r="BM345" i="1"/>
  <c r="EQ345" i="1"/>
  <c r="EE345" i="1"/>
  <c r="DY345" i="1"/>
  <c r="EB345" i="1"/>
  <c r="EF345" i="1"/>
  <c r="EK345" i="1"/>
  <c r="DW345" i="1"/>
  <c r="EW345" i="1"/>
  <c r="EX345" i="1"/>
  <c r="EA345" i="1"/>
  <c r="EJ345" i="1"/>
  <c r="DZ345" i="1"/>
  <c r="EG345" i="1"/>
  <c r="ES345" i="1"/>
  <c r="BJ345" i="1"/>
  <c r="ED345" i="1"/>
  <c r="EM345" i="1"/>
  <c r="DX345" i="1"/>
  <c r="ET345" i="1"/>
  <c r="EP345" i="1"/>
  <c r="DU345" i="1"/>
  <c r="ET307" i="1"/>
  <c r="EC307" i="1"/>
  <c r="EK307" i="1"/>
  <c r="EM307" i="1"/>
  <c r="ED307" i="1"/>
  <c r="EG307" i="1"/>
  <c r="EN307" i="1"/>
  <c r="EL307" i="1"/>
  <c r="DZ307" i="1"/>
  <c r="EB307" i="1"/>
  <c r="DX307" i="1"/>
  <c r="DW307" i="1"/>
  <c r="EW307" i="1"/>
  <c r="EU307" i="1"/>
  <c r="BJ307" i="1"/>
  <c r="EJ307" i="1"/>
  <c r="EE307" i="1"/>
  <c r="EO307" i="1"/>
  <c r="DV307" i="1"/>
  <c r="EF307" i="1"/>
  <c r="EX307" i="1"/>
  <c r="EH307" i="1"/>
  <c r="ES307" i="1"/>
  <c r="ER307" i="1"/>
  <c r="DU307" i="1"/>
  <c r="BM307" i="1"/>
  <c r="EV307" i="1"/>
  <c r="EQ307" i="1"/>
  <c r="EA307" i="1"/>
  <c r="EI307" i="1"/>
  <c r="DY307" i="1"/>
  <c r="EP307" i="1"/>
  <c r="EV292" i="1"/>
  <c r="EW292" i="1"/>
  <c r="EP292" i="1"/>
  <c r="DW292" i="1"/>
  <c r="ER292" i="1"/>
  <c r="EI292" i="1"/>
  <c r="EN292" i="1"/>
  <c r="ET292" i="1"/>
  <c r="EL292" i="1"/>
  <c r="DX292" i="1"/>
  <c r="DU292" i="1"/>
  <c r="EX292" i="1"/>
  <c r="EJ292" i="1"/>
  <c r="EA292" i="1"/>
  <c r="DY292" i="1"/>
  <c r="EU292" i="1"/>
  <c r="EO292" i="1"/>
  <c r="EB292" i="1"/>
  <c r="EM292" i="1"/>
  <c r="EF292" i="1"/>
  <c r="EE292" i="1"/>
  <c r="BJ292" i="1"/>
  <c r="EH292" i="1"/>
  <c r="EC292" i="1"/>
  <c r="BM292" i="1"/>
  <c r="DV292" i="1"/>
  <c r="EK292" i="1"/>
  <c r="ED292" i="1"/>
  <c r="ES292" i="1"/>
  <c r="EG292" i="1"/>
  <c r="EQ292" i="1"/>
  <c r="DZ292" i="1"/>
  <c r="DY282" i="1"/>
  <c r="EL282" i="1"/>
  <c r="EQ282" i="1"/>
  <c r="EF282" i="1"/>
  <c r="EW282" i="1"/>
  <c r="ER282" i="1"/>
  <c r="DU282" i="1"/>
  <c r="EU282" i="1"/>
  <c r="EJ282" i="1"/>
  <c r="EV282" i="1"/>
  <c r="BJ282" i="1"/>
  <c r="DV282" i="1"/>
  <c r="ET282" i="1"/>
  <c r="EG282" i="1"/>
  <c r="ED282" i="1"/>
  <c r="ES282" i="1"/>
  <c r="EE282" i="1"/>
  <c r="EA282" i="1"/>
  <c r="EC282" i="1"/>
  <c r="EN282" i="1"/>
  <c r="EK282" i="1"/>
  <c r="DZ282" i="1"/>
  <c r="EO282" i="1"/>
  <c r="BM282" i="1"/>
  <c r="EH282" i="1"/>
  <c r="EX282" i="1"/>
  <c r="DW282" i="1"/>
  <c r="EP282" i="1"/>
  <c r="EM282" i="1"/>
  <c r="EI282" i="1"/>
  <c r="EB282" i="1"/>
  <c r="DX282" i="1"/>
  <c r="EX334" i="1"/>
  <c r="BJ334" i="1"/>
  <c r="EH334" i="1"/>
  <c r="ER334" i="1"/>
  <c r="DY334" i="1"/>
  <c r="EM334" i="1"/>
  <c r="ET334" i="1"/>
  <c r="DX334" i="1"/>
  <c r="EW334" i="1"/>
  <c r="EE334" i="1"/>
  <c r="ES334" i="1"/>
  <c r="EV334" i="1"/>
  <c r="EO334" i="1"/>
  <c r="EC334" i="1"/>
  <c r="DZ334" i="1"/>
  <c r="DV334" i="1"/>
  <c r="EA334" i="1"/>
  <c r="DU334" i="1"/>
  <c r="DW334" i="1"/>
  <c r="EF334" i="1"/>
  <c r="EQ334" i="1"/>
  <c r="EL334" i="1"/>
  <c r="EN334" i="1"/>
  <c r="EI334" i="1"/>
  <c r="EP334" i="1"/>
  <c r="EK334" i="1"/>
  <c r="EG334" i="1"/>
  <c r="EB334" i="1"/>
  <c r="EJ334" i="1"/>
  <c r="EU334" i="1"/>
  <c r="ED334" i="1"/>
  <c r="BM334" i="1"/>
  <c r="EV261" i="1"/>
  <c r="ES261" i="1"/>
  <c r="BM261" i="1"/>
  <c r="EE261" i="1"/>
  <c r="DX261" i="1"/>
  <c r="BJ261" i="1"/>
  <c r="EF261" i="1"/>
  <c r="ED261" i="1"/>
  <c r="EW261" i="1"/>
  <c r="EB261" i="1"/>
  <c r="EX261" i="1"/>
  <c r="EM261" i="1"/>
  <c r="DW261" i="1"/>
  <c r="ER261" i="1"/>
  <c r="EL261" i="1"/>
  <c r="DY261" i="1"/>
  <c r="EU261" i="1"/>
  <c r="EH261" i="1"/>
  <c r="EO261" i="1"/>
  <c r="DZ261" i="1"/>
  <c r="EA261" i="1"/>
  <c r="ET261" i="1"/>
  <c r="EQ261" i="1"/>
  <c r="EN261" i="1"/>
  <c r="DU261" i="1"/>
  <c r="EI261" i="1"/>
  <c r="EG261" i="1"/>
  <c r="EK261" i="1"/>
  <c r="EC261" i="1"/>
  <c r="EP261" i="1"/>
  <c r="DV261" i="1"/>
  <c r="EJ261" i="1"/>
  <c r="ET123" i="1"/>
  <c r="EH123" i="1"/>
  <c r="EB123" i="1"/>
  <c r="EA123" i="1"/>
  <c r="EL123" i="1"/>
  <c r="EW123" i="1"/>
  <c r="EX123" i="1"/>
  <c r="EO123" i="1"/>
  <c r="DU123" i="1"/>
  <c r="EV123" i="1"/>
  <c r="EF123" i="1"/>
  <c r="EP123" i="1"/>
  <c r="DW123" i="1"/>
  <c r="DV123" i="1"/>
  <c r="BM123" i="1"/>
  <c r="DX123" i="1"/>
  <c r="DY123" i="1"/>
  <c r="EG123" i="1"/>
  <c r="EN123" i="1"/>
  <c r="EC123" i="1"/>
  <c r="EI123" i="1"/>
  <c r="EM123" i="1"/>
  <c r="ER123" i="1"/>
  <c r="BJ123" i="1"/>
  <c r="ES123" i="1"/>
  <c r="EJ123" i="1"/>
  <c r="EU123" i="1"/>
  <c r="DZ123" i="1"/>
  <c r="EK123" i="1"/>
  <c r="EE123" i="1"/>
  <c r="ED123" i="1"/>
  <c r="EQ123" i="1"/>
  <c r="EA59" i="1"/>
  <c r="ER59" i="1"/>
  <c r="EM59" i="1"/>
  <c r="DV59" i="1"/>
  <c r="BJ59" i="1"/>
  <c r="EG59" i="1"/>
  <c r="EU59" i="1"/>
  <c r="EC59" i="1"/>
  <c r="ED59" i="1"/>
  <c r="ET59" i="1"/>
  <c r="EO59" i="1"/>
  <c r="EN59" i="1"/>
  <c r="DU59" i="1"/>
  <c r="EK59" i="1"/>
  <c r="EJ59" i="1"/>
  <c r="EX59" i="1"/>
  <c r="DZ59" i="1"/>
  <c r="BM59" i="1"/>
  <c r="EB59" i="1"/>
  <c r="EE59" i="1"/>
  <c r="EP59" i="1"/>
  <c r="EL59" i="1"/>
  <c r="EH59" i="1"/>
  <c r="DW59" i="1"/>
  <c r="EV59" i="1"/>
  <c r="EI59" i="1"/>
  <c r="EW59" i="1"/>
  <c r="DX59" i="1"/>
  <c r="EF59" i="1"/>
  <c r="DY59" i="1"/>
  <c r="ES59" i="1"/>
  <c r="EQ59" i="1"/>
  <c r="EL197" i="1"/>
  <c r="DV197" i="1"/>
  <c r="BM197" i="1"/>
  <c r="ES197" i="1"/>
  <c r="ED197" i="1"/>
  <c r="EW197" i="1"/>
  <c r="EU197" i="1"/>
  <c r="DX197" i="1"/>
  <c r="EC197" i="1"/>
  <c r="ET197" i="1"/>
  <c r="EX197" i="1"/>
  <c r="ER197" i="1"/>
  <c r="EV197" i="1"/>
  <c r="EA197" i="1"/>
  <c r="EP197" i="1"/>
  <c r="EK197" i="1"/>
  <c r="EI197" i="1"/>
  <c r="EQ197" i="1"/>
  <c r="EH197" i="1"/>
  <c r="BJ197" i="1"/>
  <c r="DW197" i="1"/>
  <c r="DZ197" i="1"/>
  <c r="DY197" i="1"/>
  <c r="DU197" i="1"/>
  <c r="EN197" i="1"/>
  <c r="EM197" i="1"/>
  <c r="EE197" i="1"/>
  <c r="EO197" i="1"/>
  <c r="EB197" i="1"/>
  <c r="EJ197" i="1"/>
  <c r="EF197" i="1"/>
  <c r="EG197" i="1"/>
  <c r="EB112" i="1"/>
  <c r="ED112" i="1"/>
  <c r="EM112" i="1"/>
  <c r="EL112" i="1"/>
  <c r="DW112" i="1"/>
  <c r="EF112" i="1"/>
  <c r="EC112" i="1"/>
  <c r="BM112" i="1"/>
  <c r="EO112" i="1"/>
  <c r="EA112" i="1"/>
  <c r="EK112" i="1"/>
  <c r="ET112" i="1"/>
  <c r="EH112" i="1"/>
  <c r="EV112" i="1"/>
  <c r="ES112" i="1"/>
  <c r="EP112" i="1"/>
  <c r="EG112" i="1"/>
  <c r="EQ112" i="1"/>
  <c r="BJ112" i="1"/>
  <c r="EX112" i="1"/>
  <c r="EJ112" i="1"/>
  <c r="EE112" i="1"/>
  <c r="DZ112" i="1"/>
  <c r="DY112" i="1"/>
  <c r="EW112" i="1"/>
  <c r="EU112" i="1"/>
  <c r="DV112" i="1"/>
  <c r="DX112" i="1"/>
  <c r="ER112" i="1"/>
  <c r="EN112" i="1"/>
  <c r="DU112" i="1"/>
  <c r="EI112" i="1"/>
  <c r="EF96" i="1"/>
  <c r="EG96" i="1"/>
  <c r="EA96" i="1"/>
  <c r="EM96" i="1"/>
  <c r="ES96" i="1"/>
  <c r="EU96" i="1"/>
  <c r="EI96" i="1"/>
  <c r="EJ96" i="1"/>
  <c r="ER96" i="1"/>
  <c r="EO96" i="1"/>
  <c r="BM96" i="1"/>
  <c r="DZ96" i="1"/>
  <c r="DY96" i="1"/>
  <c r="EW96" i="1"/>
  <c r="EB96" i="1"/>
  <c r="BJ96" i="1"/>
  <c r="DU96" i="1"/>
  <c r="EK96" i="1"/>
  <c r="ET96" i="1"/>
  <c r="ED96" i="1"/>
  <c r="DX96" i="1"/>
  <c r="EC96" i="1"/>
  <c r="EQ96" i="1"/>
  <c r="EH96" i="1"/>
  <c r="EX96" i="1"/>
  <c r="DV96" i="1"/>
  <c r="EN96" i="1"/>
  <c r="EP96" i="1"/>
  <c r="EV96" i="1"/>
  <c r="EE96" i="1"/>
  <c r="EL96" i="1"/>
  <c r="DW96" i="1"/>
  <c r="EU321" i="1"/>
  <c r="DV321" i="1"/>
  <c r="BJ321" i="1"/>
  <c r="EH321" i="1"/>
  <c r="DX321" i="1"/>
  <c r="DZ321" i="1"/>
  <c r="EE321" i="1"/>
  <c r="EK321" i="1"/>
  <c r="ED321" i="1"/>
  <c r="ES321" i="1"/>
  <c r="EL321" i="1"/>
  <c r="BM321" i="1"/>
  <c r="EJ321" i="1"/>
  <c r="EA321" i="1"/>
  <c r="ER321" i="1"/>
  <c r="EX321" i="1"/>
  <c r="EV321" i="1"/>
  <c r="EC321" i="1"/>
  <c r="EN321" i="1"/>
  <c r="EI321" i="1"/>
  <c r="EB321" i="1"/>
  <c r="EF321" i="1"/>
  <c r="EP321" i="1"/>
  <c r="EQ321" i="1"/>
  <c r="ET321" i="1"/>
  <c r="EO321" i="1"/>
  <c r="EW321" i="1"/>
  <c r="DW321" i="1"/>
  <c r="DY321" i="1"/>
  <c r="EG321" i="1"/>
  <c r="EM321" i="1"/>
  <c r="DU321" i="1"/>
  <c r="EF223" i="1"/>
  <c r="DU223" i="1"/>
  <c r="EN223" i="1"/>
  <c r="EP223" i="1"/>
  <c r="EW223" i="1"/>
  <c r="EQ223" i="1"/>
  <c r="EG223" i="1"/>
  <c r="EJ223" i="1"/>
  <c r="EB223" i="1"/>
  <c r="EV223" i="1"/>
  <c r="EM223" i="1"/>
  <c r="BJ223" i="1"/>
  <c r="ES223" i="1"/>
  <c r="DZ223" i="1"/>
  <c r="EK223" i="1"/>
  <c r="EA223" i="1"/>
  <c r="DW223" i="1"/>
  <c r="EL223" i="1"/>
  <c r="EE223" i="1"/>
  <c r="EI223" i="1"/>
  <c r="BM223" i="1"/>
  <c r="ED223" i="1"/>
  <c r="DX223" i="1"/>
  <c r="EH223" i="1"/>
  <c r="DV223" i="1"/>
  <c r="DY223" i="1"/>
  <c r="EU223" i="1"/>
  <c r="EO223" i="1"/>
  <c r="ET223" i="1"/>
  <c r="ER223" i="1"/>
  <c r="EC223" i="1"/>
  <c r="EX223" i="1"/>
  <c r="DD6" i="1"/>
  <c r="EW276" i="1"/>
  <c r="EN276" i="1"/>
  <c r="EA276" i="1"/>
  <c r="EP276" i="1"/>
  <c r="EH276" i="1"/>
  <c r="EK276" i="1"/>
  <c r="EV276" i="1"/>
  <c r="DX276" i="1"/>
  <c r="EC276" i="1"/>
  <c r="EU276" i="1"/>
  <c r="EB276" i="1"/>
  <c r="ED276" i="1"/>
  <c r="DV276" i="1"/>
  <c r="EL276" i="1"/>
  <c r="DY276" i="1"/>
  <c r="EQ276" i="1"/>
  <c r="DU276" i="1"/>
  <c r="EM276" i="1"/>
  <c r="BM276" i="1"/>
  <c r="ES276" i="1"/>
  <c r="DW276" i="1"/>
  <c r="EX276" i="1"/>
  <c r="EF276" i="1"/>
  <c r="ET276" i="1"/>
  <c r="EG276" i="1"/>
  <c r="EO276" i="1"/>
  <c r="EE276" i="1"/>
  <c r="EJ276" i="1"/>
  <c r="EI276" i="1"/>
  <c r="ER276" i="1"/>
  <c r="BJ276" i="1"/>
  <c r="DZ276" i="1"/>
  <c r="EJ89" i="1"/>
  <c r="EV89" i="1"/>
  <c r="ES89" i="1"/>
  <c r="EK89" i="1"/>
  <c r="EN89" i="1"/>
  <c r="EI89" i="1"/>
  <c r="DZ89" i="1"/>
  <c r="EM89" i="1"/>
  <c r="EB89" i="1"/>
  <c r="DV89" i="1"/>
  <c r="BM89" i="1"/>
  <c r="DW89" i="1"/>
  <c r="DY89" i="1"/>
  <c r="EP89" i="1"/>
  <c r="ER89" i="1"/>
  <c r="DU89" i="1"/>
  <c r="EE89" i="1"/>
  <c r="ED89" i="1"/>
  <c r="ET89" i="1"/>
  <c r="EH89" i="1"/>
  <c r="EW89" i="1"/>
  <c r="EQ89" i="1"/>
  <c r="EO89" i="1"/>
  <c r="EA89" i="1"/>
  <c r="EC89" i="1"/>
  <c r="BJ89" i="1"/>
  <c r="EF89" i="1"/>
  <c r="EX89" i="1"/>
  <c r="DX89" i="1"/>
  <c r="EG89" i="1"/>
  <c r="EU89" i="1"/>
  <c r="EL89" i="1"/>
  <c r="EM211" i="1"/>
  <c r="DU211" i="1"/>
  <c r="EO211" i="1"/>
  <c r="DZ211" i="1"/>
  <c r="EC211" i="1"/>
  <c r="DV211" i="1"/>
  <c r="EX211" i="1"/>
  <c r="EH211" i="1"/>
  <c r="EL211" i="1"/>
  <c r="EJ211" i="1"/>
  <c r="ET211" i="1"/>
  <c r="EQ211" i="1"/>
  <c r="EK211" i="1"/>
  <c r="ED211" i="1"/>
  <c r="EG211" i="1"/>
  <c r="EI211" i="1"/>
  <c r="DW211" i="1"/>
  <c r="EA211" i="1"/>
  <c r="DY211" i="1"/>
  <c r="EU211" i="1"/>
  <c r="ER211" i="1"/>
  <c r="EF211" i="1"/>
  <c r="EB211" i="1"/>
  <c r="EV211" i="1"/>
  <c r="EN211" i="1"/>
  <c r="EW211" i="1"/>
  <c r="DX211" i="1"/>
  <c r="ES211" i="1"/>
  <c r="EE211" i="1"/>
  <c r="BJ211" i="1"/>
  <c r="EP211" i="1"/>
  <c r="BM211" i="1"/>
  <c r="EP74" i="1"/>
  <c r="EJ74" i="1"/>
  <c r="EC74" i="1"/>
  <c r="DY74" i="1"/>
  <c r="BJ74" i="1"/>
  <c r="DW74" i="1"/>
  <c r="EB74" i="1"/>
  <c r="EM74" i="1"/>
  <c r="ET74" i="1"/>
  <c r="BM74" i="1"/>
  <c r="ES74" i="1"/>
  <c r="DU74" i="1"/>
  <c r="EG74" i="1"/>
  <c r="EH74" i="1"/>
  <c r="EA74" i="1"/>
  <c r="EF74" i="1"/>
  <c r="ER74" i="1"/>
  <c r="EU74" i="1"/>
  <c r="DX74" i="1"/>
  <c r="EN74" i="1"/>
  <c r="EV74" i="1"/>
  <c r="EL74" i="1"/>
  <c r="EK74" i="1"/>
  <c r="EX74" i="1"/>
  <c r="EI74" i="1"/>
  <c r="ED74" i="1"/>
  <c r="DV74" i="1"/>
  <c r="EW74" i="1"/>
  <c r="EO74" i="1"/>
  <c r="EE74" i="1"/>
  <c r="DZ74" i="1"/>
  <c r="EQ74" i="1"/>
  <c r="BM198" i="1"/>
  <c r="EM198" i="1"/>
  <c r="ES198" i="1"/>
  <c r="DU198" i="1"/>
  <c r="EF198" i="1"/>
  <c r="EE198" i="1"/>
  <c r="EG198" i="1"/>
  <c r="EV198" i="1"/>
  <c r="EN198" i="1"/>
  <c r="BJ198" i="1"/>
  <c r="DV198" i="1"/>
  <c r="EQ198" i="1"/>
  <c r="EB198" i="1"/>
  <c r="EJ198" i="1"/>
  <c r="EK198" i="1"/>
  <c r="EH198" i="1"/>
  <c r="EX198" i="1"/>
  <c r="ED198" i="1"/>
  <c r="EL198" i="1"/>
  <c r="EO198" i="1"/>
  <c r="ET198" i="1"/>
  <c r="EP198" i="1"/>
  <c r="DX198" i="1"/>
  <c r="EI198" i="1"/>
  <c r="DY198" i="1"/>
  <c r="EC198" i="1"/>
  <c r="EA198" i="1"/>
  <c r="DZ198" i="1"/>
  <c r="EU198" i="1"/>
  <c r="EW198" i="1"/>
  <c r="DW198" i="1"/>
  <c r="ER198" i="1"/>
  <c r="DX24" i="1"/>
  <c r="ER24" i="1"/>
  <c r="ES24" i="1"/>
  <c r="EE24" i="1"/>
  <c r="BM24" i="1"/>
  <c r="DV24" i="1"/>
  <c r="EV24" i="1"/>
  <c r="EH24" i="1"/>
  <c r="EG24" i="1"/>
  <c r="EB24" i="1"/>
  <c r="DW24" i="1"/>
  <c r="EK24" i="1"/>
  <c r="EF24" i="1"/>
  <c r="EU24" i="1"/>
  <c r="EP24" i="1"/>
  <c r="EM24" i="1"/>
  <c r="EI24" i="1"/>
  <c r="EQ24" i="1"/>
  <c r="EO24" i="1"/>
  <c r="DZ24" i="1"/>
  <c r="EL24" i="1"/>
  <c r="BJ24" i="1"/>
  <c r="EX24" i="1"/>
  <c r="ED24" i="1"/>
  <c r="EA24" i="1"/>
  <c r="ET24" i="1"/>
  <c r="EN24" i="1"/>
  <c r="EW24" i="1"/>
  <c r="EC24" i="1"/>
  <c r="DY24" i="1"/>
  <c r="DU24" i="1"/>
  <c r="EJ24" i="1"/>
  <c r="ER206" i="1"/>
  <c r="EP206" i="1"/>
  <c r="EO206" i="1"/>
  <c r="ED206" i="1"/>
  <c r="EG206" i="1"/>
  <c r="EC206" i="1"/>
  <c r="ES206" i="1"/>
  <c r="DZ206" i="1"/>
  <c r="EK206" i="1"/>
  <c r="EM206" i="1"/>
  <c r="EH206" i="1"/>
  <c r="DW206" i="1"/>
  <c r="DU206" i="1"/>
  <c r="DY206" i="1"/>
  <c r="EU206" i="1"/>
  <c r="ET206" i="1"/>
  <c r="EA206" i="1"/>
  <c r="EQ206" i="1"/>
  <c r="BJ206" i="1"/>
  <c r="EE206" i="1"/>
  <c r="EJ206" i="1"/>
  <c r="BM206" i="1"/>
  <c r="EN206" i="1"/>
  <c r="EX206" i="1"/>
  <c r="EV206" i="1"/>
  <c r="EB206" i="1"/>
  <c r="EL206" i="1"/>
  <c r="EF206" i="1"/>
  <c r="EW206" i="1"/>
  <c r="EI206" i="1"/>
  <c r="DX206" i="1"/>
  <c r="DV206" i="1"/>
  <c r="EU86" i="1"/>
  <c r="EJ86" i="1"/>
  <c r="EI86" i="1"/>
  <c r="DU86" i="1"/>
  <c r="EV86" i="1"/>
  <c r="EB86" i="1"/>
  <c r="EG86" i="1"/>
  <c r="EA86" i="1"/>
  <c r="ER86" i="1"/>
  <c r="ED86" i="1"/>
  <c r="EP86" i="1"/>
  <c r="EK86" i="1"/>
  <c r="EW86" i="1"/>
  <c r="DZ86" i="1"/>
  <c r="EN86" i="1"/>
  <c r="EL86" i="1"/>
  <c r="EQ86" i="1"/>
  <c r="ES86" i="1"/>
  <c r="DX86" i="1"/>
  <c r="EH86" i="1"/>
  <c r="EE86" i="1"/>
  <c r="EF86" i="1"/>
  <c r="BM86" i="1"/>
  <c r="DY86" i="1"/>
  <c r="EM86" i="1"/>
  <c r="EX86" i="1"/>
  <c r="DV86" i="1"/>
  <c r="EO86" i="1"/>
  <c r="ET86" i="1"/>
  <c r="BJ86" i="1"/>
  <c r="DW86" i="1"/>
  <c r="EC86" i="1"/>
  <c r="EK175" i="1"/>
  <c r="EW175" i="1"/>
  <c r="EQ175" i="1"/>
  <c r="EF175" i="1"/>
  <c r="EU175" i="1"/>
  <c r="BM175" i="1"/>
  <c r="DV175" i="1"/>
  <c r="DX175" i="1"/>
  <c r="EN175" i="1"/>
  <c r="DZ175" i="1"/>
  <c r="DW175" i="1"/>
  <c r="EV175" i="1"/>
  <c r="EO175" i="1"/>
  <c r="BJ175" i="1"/>
  <c r="ES175" i="1"/>
  <c r="EX175" i="1"/>
  <c r="ED175" i="1"/>
  <c r="DY175" i="1"/>
  <c r="EG175" i="1"/>
  <c r="DU175" i="1"/>
  <c r="EH175" i="1"/>
  <c r="ET175" i="1"/>
  <c r="EJ175" i="1"/>
  <c r="EB175" i="1"/>
  <c r="EE175" i="1"/>
  <c r="EL175" i="1"/>
  <c r="EM175" i="1"/>
  <c r="ER175" i="1"/>
  <c r="EC175" i="1"/>
  <c r="EI175" i="1"/>
  <c r="EP175" i="1"/>
  <c r="EA175" i="1"/>
  <c r="EB300" i="1"/>
  <c r="EH300" i="1"/>
  <c r="BM300" i="1"/>
  <c r="EL300" i="1"/>
  <c r="EJ300" i="1"/>
  <c r="EA300" i="1"/>
  <c r="ER300" i="1"/>
  <c r="DW300" i="1"/>
  <c r="ES300" i="1"/>
  <c r="EQ300" i="1"/>
  <c r="DZ300" i="1"/>
  <c r="EI300" i="1"/>
  <c r="DU300" i="1"/>
  <c r="EN300" i="1"/>
  <c r="DV300" i="1"/>
  <c r="EV300" i="1"/>
  <c r="ED300" i="1"/>
  <c r="EE300" i="1"/>
  <c r="EG300" i="1"/>
  <c r="BJ300" i="1"/>
  <c r="ET300" i="1"/>
  <c r="EW300" i="1"/>
  <c r="EC300" i="1"/>
  <c r="EU300" i="1"/>
  <c r="EF300" i="1"/>
  <c r="EO300" i="1"/>
  <c r="DX300" i="1"/>
  <c r="DY300" i="1"/>
  <c r="EX300" i="1"/>
  <c r="EP300" i="1"/>
  <c r="EK300" i="1"/>
  <c r="EM300" i="1"/>
  <c r="EQ332" i="1"/>
  <c r="EO332" i="1"/>
  <c r="EH332" i="1"/>
  <c r="DY332" i="1"/>
  <c r="EU332" i="1"/>
  <c r="EJ332" i="1"/>
  <c r="DX332" i="1"/>
  <c r="ES332" i="1"/>
  <c r="EP332" i="1"/>
  <c r="DU332" i="1"/>
  <c r="EV332" i="1"/>
  <c r="EL332" i="1"/>
  <c r="EC332" i="1"/>
  <c r="EI332" i="1"/>
  <c r="EF332" i="1"/>
  <c r="DW332" i="1"/>
  <c r="ET332" i="1"/>
  <c r="DZ332" i="1"/>
  <c r="EK332" i="1"/>
  <c r="ED332" i="1"/>
  <c r="EG332" i="1"/>
  <c r="BM332" i="1"/>
  <c r="ER332" i="1"/>
  <c r="EX332" i="1"/>
  <c r="DV332" i="1"/>
  <c r="EM332" i="1"/>
  <c r="EE332" i="1"/>
  <c r="EN332" i="1"/>
  <c r="EA332" i="1"/>
  <c r="EW332" i="1"/>
  <c r="EB332" i="1"/>
  <c r="BJ332" i="1"/>
  <c r="EO173" i="1"/>
  <c r="EF173" i="1"/>
  <c r="EV173" i="1"/>
  <c r="BM173" i="1"/>
  <c r="DW173" i="1"/>
  <c r="ED173" i="1"/>
  <c r="EH173" i="1"/>
  <c r="EP173" i="1"/>
  <c r="EX173" i="1"/>
  <c r="EU173" i="1"/>
  <c r="EJ173" i="1"/>
  <c r="EN173" i="1"/>
  <c r="DV173" i="1"/>
  <c r="ES173" i="1"/>
  <c r="EI173" i="1"/>
  <c r="EQ173" i="1"/>
  <c r="DU173" i="1"/>
  <c r="DX173" i="1"/>
  <c r="ER173" i="1"/>
  <c r="ET173" i="1"/>
  <c r="BJ173" i="1"/>
  <c r="EC173" i="1"/>
  <c r="DZ173" i="1"/>
  <c r="EA173" i="1"/>
  <c r="EL173" i="1"/>
  <c r="EE173" i="1"/>
  <c r="DY173" i="1"/>
  <c r="EB173" i="1"/>
  <c r="EK173" i="1"/>
  <c r="EW173" i="1"/>
  <c r="EG173" i="1"/>
  <c r="EM173" i="1"/>
  <c r="ES293" i="1"/>
  <c r="DX293" i="1"/>
  <c r="DU293" i="1"/>
  <c r="EV293" i="1"/>
  <c r="EL293" i="1"/>
  <c r="EX293" i="1"/>
  <c r="BJ293" i="1"/>
  <c r="EW293" i="1"/>
  <c r="EF293" i="1"/>
  <c r="DV293" i="1"/>
  <c r="EU293" i="1"/>
  <c r="DZ293" i="1"/>
  <c r="EE293" i="1"/>
  <c r="EN293" i="1"/>
  <c r="EQ293" i="1"/>
  <c r="EA293" i="1"/>
  <c r="EM293" i="1"/>
  <c r="EC293" i="1"/>
  <c r="EI293" i="1"/>
  <c r="DW293" i="1"/>
  <c r="EO293" i="1"/>
  <c r="BM293" i="1"/>
  <c r="ER293" i="1"/>
  <c r="EB293" i="1"/>
  <c r="EK293" i="1"/>
  <c r="EG293" i="1"/>
  <c r="EJ293" i="1"/>
  <c r="ET293" i="1"/>
  <c r="ED293" i="1"/>
  <c r="DY293" i="1"/>
  <c r="EP293" i="1"/>
  <c r="EH293" i="1"/>
  <c r="DU179" i="1"/>
  <c r="EU179" i="1"/>
  <c r="ED179" i="1"/>
  <c r="EB179" i="1"/>
  <c r="DW179" i="1"/>
  <c r="EH179" i="1"/>
  <c r="DZ179" i="1"/>
  <c r="ER179" i="1"/>
  <c r="EE179" i="1"/>
  <c r="ES179" i="1"/>
  <c r="EG179" i="1"/>
  <c r="EM179" i="1"/>
  <c r="EP179" i="1"/>
  <c r="EW179" i="1"/>
  <c r="EN179" i="1"/>
  <c r="EK179" i="1"/>
  <c r="EJ179" i="1"/>
  <c r="EO179" i="1"/>
  <c r="DY179" i="1"/>
  <c r="BJ179" i="1"/>
  <c r="DV179" i="1"/>
  <c r="EV179" i="1"/>
  <c r="BM179" i="1"/>
  <c r="EI179" i="1"/>
  <c r="ET179" i="1"/>
  <c r="EX179" i="1"/>
  <c r="EQ179" i="1"/>
  <c r="EL179" i="1"/>
  <c r="EC179" i="1"/>
  <c r="DX179" i="1"/>
  <c r="EA179" i="1"/>
  <c r="EF179" i="1"/>
  <c r="EX90" i="1"/>
  <c r="DY90" i="1"/>
  <c r="ER90" i="1"/>
  <c r="DU90" i="1"/>
  <c r="EA90" i="1"/>
  <c r="DV90" i="1"/>
  <c r="EL90" i="1"/>
  <c r="EO90" i="1"/>
  <c r="EJ90" i="1"/>
  <c r="EI90" i="1"/>
  <c r="DW90" i="1"/>
  <c r="BJ90" i="1"/>
  <c r="EM90" i="1"/>
  <c r="EQ90" i="1"/>
  <c r="ET90" i="1"/>
  <c r="EF90" i="1"/>
  <c r="EE90" i="1"/>
  <c r="EV90" i="1"/>
  <c r="EU90" i="1"/>
  <c r="EN90" i="1"/>
  <c r="EP90" i="1"/>
  <c r="DZ90" i="1"/>
  <c r="EK90" i="1"/>
  <c r="EW90" i="1"/>
  <c r="ED90" i="1"/>
  <c r="EB90" i="1"/>
  <c r="EC90" i="1"/>
  <c r="EG90" i="1"/>
  <c r="EH90" i="1"/>
  <c r="ES90" i="1"/>
  <c r="BM90" i="1"/>
  <c r="DX90" i="1"/>
  <c r="EN239" i="1"/>
  <c r="BM239" i="1"/>
  <c r="ES239" i="1"/>
  <c r="EE239" i="1"/>
  <c r="EO239" i="1"/>
  <c r="EL239" i="1"/>
  <c r="EW239" i="1"/>
  <c r="ER239" i="1"/>
  <c r="EK239" i="1"/>
  <c r="DW239" i="1"/>
  <c r="EF239" i="1"/>
  <c r="ED239" i="1"/>
  <c r="BJ239" i="1"/>
  <c r="DV239" i="1"/>
  <c r="DZ239" i="1"/>
  <c r="EV239" i="1"/>
  <c r="EB239" i="1"/>
  <c r="DX239" i="1"/>
  <c r="EH239" i="1"/>
  <c r="DU239" i="1"/>
  <c r="ET239" i="1"/>
  <c r="EX239" i="1"/>
  <c r="EJ239" i="1"/>
  <c r="EU239" i="1"/>
  <c r="EI239" i="1"/>
  <c r="DY239" i="1"/>
  <c r="EC239" i="1"/>
  <c r="EA239" i="1"/>
  <c r="EM239" i="1"/>
  <c r="EQ239" i="1"/>
  <c r="EP239" i="1"/>
  <c r="EG239" i="1"/>
  <c r="EX65" i="1"/>
  <c r="EJ65" i="1"/>
  <c r="ET65" i="1"/>
  <c r="EC65" i="1"/>
  <c r="EU65" i="1"/>
  <c r="DY65" i="1"/>
  <c r="EK65" i="1"/>
  <c r="EO65" i="1"/>
  <c r="EW65" i="1"/>
  <c r="DU65" i="1"/>
  <c r="ER65" i="1"/>
  <c r="EL65" i="1"/>
  <c r="ES65" i="1"/>
  <c r="EP65" i="1"/>
  <c r="EA65" i="1"/>
  <c r="BM65" i="1"/>
  <c r="EE65" i="1"/>
  <c r="EB65" i="1"/>
  <c r="DV65" i="1"/>
  <c r="DZ65" i="1"/>
  <c r="BJ65" i="1"/>
  <c r="EI65" i="1"/>
  <c r="EV65" i="1"/>
  <c r="EF65" i="1"/>
  <c r="EH65" i="1"/>
  <c r="EN65" i="1"/>
  <c r="EM65" i="1"/>
  <c r="DW65" i="1"/>
  <c r="DX65" i="1"/>
  <c r="ED65" i="1"/>
  <c r="EQ65" i="1"/>
  <c r="EG65" i="1"/>
  <c r="EH225" i="1"/>
  <c r="EM225" i="1"/>
  <c r="EC225" i="1"/>
  <c r="BM225" i="1"/>
  <c r="EU225" i="1"/>
  <c r="DZ225" i="1"/>
  <c r="EQ225" i="1"/>
  <c r="EX225" i="1"/>
  <c r="EG225" i="1"/>
  <c r="ET225" i="1"/>
  <c r="EL225" i="1"/>
  <c r="DW225" i="1"/>
  <c r="EW225" i="1"/>
  <c r="EI225" i="1"/>
  <c r="EB225" i="1"/>
  <c r="EE225" i="1"/>
  <c r="EF225" i="1"/>
  <c r="DU225" i="1"/>
  <c r="BJ225" i="1"/>
  <c r="ED225" i="1"/>
  <c r="EV225" i="1"/>
  <c r="EK225" i="1"/>
  <c r="EN225" i="1"/>
  <c r="EP225" i="1"/>
  <c r="DY225" i="1"/>
  <c r="EJ225" i="1"/>
  <c r="ER225" i="1"/>
  <c r="DV225" i="1"/>
  <c r="EO225" i="1"/>
  <c r="ES225" i="1"/>
  <c r="EA225" i="1"/>
  <c r="DX225" i="1"/>
  <c r="EX337" i="1"/>
  <c r="DV337" i="1"/>
  <c r="ET337" i="1"/>
  <c r="EG337" i="1"/>
  <c r="EC337" i="1"/>
  <c r="ES337" i="1"/>
  <c r="EA337" i="1"/>
  <c r="DX337" i="1"/>
  <c r="DY337" i="1"/>
  <c r="BJ337" i="1"/>
  <c r="EE337" i="1"/>
  <c r="EH337" i="1"/>
  <c r="ED337" i="1"/>
  <c r="EQ337" i="1"/>
  <c r="EW337" i="1"/>
  <c r="EV337" i="1"/>
  <c r="EU337" i="1"/>
  <c r="ER337" i="1"/>
  <c r="EM337" i="1"/>
  <c r="EI337" i="1"/>
  <c r="EF337" i="1"/>
  <c r="EO337" i="1"/>
  <c r="EK337" i="1"/>
  <c r="BM337" i="1"/>
  <c r="EN337" i="1"/>
  <c r="EB337" i="1"/>
  <c r="DW337" i="1"/>
  <c r="EP337" i="1"/>
  <c r="DU337" i="1"/>
  <c r="EL337" i="1"/>
  <c r="EJ337" i="1"/>
  <c r="DZ337" i="1"/>
  <c r="EW46" i="1"/>
  <c r="DX46" i="1"/>
  <c r="ES46" i="1"/>
  <c r="DV46" i="1"/>
  <c r="EH46" i="1"/>
  <c r="EN46" i="1"/>
  <c r="EF46" i="1"/>
  <c r="EB46" i="1"/>
  <c r="EV46" i="1"/>
  <c r="ER46" i="1"/>
  <c r="EI46" i="1"/>
  <c r="DU46" i="1"/>
  <c r="EM46" i="1"/>
  <c r="EO46" i="1"/>
  <c r="DY46" i="1"/>
  <c r="EX46" i="1"/>
  <c r="EQ46" i="1"/>
  <c r="BJ46" i="1"/>
  <c r="ED46" i="1"/>
  <c r="EL46" i="1"/>
  <c r="ET46" i="1"/>
  <c r="EC46" i="1"/>
  <c r="EA46" i="1"/>
  <c r="DW46" i="1"/>
  <c r="EU46" i="1"/>
  <c r="EE46" i="1"/>
  <c r="EK46" i="1"/>
  <c r="BM46" i="1"/>
  <c r="EG46" i="1"/>
  <c r="EP46" i="1"/>
  <c r="EJ46" i="1"/>
  <c r="DZ46" i="1"/>
  <c r="ET231" i="1"/>
  <c r="EO231" i="1"/>
  <c r="EA231" i="1"/>
  <c r="EC231" i="1"/>
  <c r="BM231" i="1"/>
  <c r="DV231" i="1"/>
  <c r="DY231" i="1"/>
  <c r="DW231" i="1"/>
  <c r="BJ231" i="1"/>
  <c r="EG231" i="1"/>
  <c r="EX231" i="1"/>
  <c r="EH231" i="1"/>
  <c r="EK231" i="1"/>
  <c r="EN231" i="1"/>
  <c r="EP231" i="1"/>
  <c r="EI231" i="1"/>
  <c r="EL231" i="1"/>
  <c r="DU231" i="1"/>
  <c r="ER231" i="1"/>
  <c r="EQ231" i="1"/>
  <c r="EM231" i="1"/>
  <c r="ED231" i="1"/>
  <c r="EU231" i="1"/>
  <c r="EV231" i="1"/>
  <c r="EE231" i="1"/>
  <c r="EJ231" i="1"/>
  <c r="EW231" i="1"/>
  <c r="DX231" i="1"/>
  <c r="EB231" i="1"/>
  <c r="DZ231" i="1"/>
  <c r="EF231" i="1"/>
  <c r="ES231" i="1"/>
  <c r="EI313" i="1"/>
  <c r="DX313" i="1"/>
  <c r="EO313" i="1"/>
  <c r="EB313" i="1"/>
  <c r="EJ313" i="1"/>
  <c r="EA313" i="1"/>
  <c r="EC313" i="1"/>
  <c r="EM313" i="1"/>
  <c r="ES313" i="1"/>
  <c r="EK313" i="1"/>
  <c r="EQ313" i="1"/>
  <c r="DV313" i="1"/>
  <c r="DW313" i="1"/>
  <c r="EW313" i="1"/>
  <c r="ET313" i="1"/>
  <c r="EF313" i="1"/>
  <c r="EV313" i="1"/>
  <c r="DZ313" i="1"/>
  <c r="EP313" i="1"/>
  <c r="EG313" i="1"/>
  <c r="EN313" i="1"/>
  <c r="DU313" i="1"/>
  <c r="BM313" i="1"/>
  <c r="EU313" i="1"/>
  <c r="EL313" i="1"/>
  <c r="EX313" i="1"/>
  <c r="EH313" i="1"/>
  <c r="ER313" i="1"/>
  <c r="BJ313" i="1"/>
  <c r="ED313" i="1"/>
  <c r="EE313" i="1"/>
  <c r="DY313" i="1"/>
  <c r="EE189" i="1"/>
  <c r="EJ189" i="1"/>
  <c r="DX189" i="1"/>
  <c r="EW189" i="1"/>
  <c r="EG189" i="1"/>
  <c r="EL189" i="1"/>
  <c r="EQ189" i="1"/>
  <c r="BM189" i="1"/>
  <c r="BJ189" i="1"/>
  <c r="EH189" i="1"/>
  <c r="EF189" i="1"/>
  <c r="DV189" i="1"/>
  <c r="EB189" i="1"/>
  <c r="ER189" i="1"/>
  <c r="EM189" i="1"/>
  <c r="EK189" i="1"/>
  <c r="DW189" i="1"/>
  <c r="EU189" i="1"/>
  <c r="EN189" i="1"/>
  <c r="EX189" i="1"/>
  <c r="EO189" i="1"/>
  <c r="EA189" i="1"/>
  <c r="ED189" i="1"/>
  <c r="EP189" i="1"/>
  <c r="DY189" i="1"/>
  <c r="ET189" i="1"/>
  <c r="EC189" i="1"/>
  <c r="DZ189" i="1"/>
  <c r="EI189" i="1"/>
  <c r="DU189" i="1"/>
  <c r="ES189" i="1"/>
  <c r="EV189" i="1"/>
  <c r="EM247" i="1"/>
  <c r="EJ247" i="1"/>
  <c r="ES247" i="1"/>
  <c r="DZ247" i="1"/>
  <c r="ET247" i="1"/>
  <c r="DV247" i="1"/>
  <c r="EV247" i="1"/>
  <c r="EL247" i="1"/>
  <c r="EP247" i="1"/>
  <c r="EE247" i="1"/>
  <c r="DX247" i="1"/>
  <c r="ED247" i="1"/>
  <c r="EK247" i="1"/>
  <c r="EN247" i="1"/>
  <c r="EB247" i="1"/>
  <c r="DY247" i="1"/>
  <c r="EQ247" i="1"/>
  <c r="EC247" i="1"/>
  <c r="EF247" i="1"/>
  <c r="BM247" i="1"/>
  <c r="DW247" i="1"/>
  <c r="EO247" i="1"/>
  <c r="DU247" i="1"/>
  <c r="EW247" i="1"/>
  <c r="EX247" i="1"/>
  <c r="EA247" i="1"/>
  <c r="BJ247" i="1"/>
  <c r="ER247" i="1"/>
  <c r="EI247" i="1"/>
  <c r="EG247" i="1"/>
  <c r="EU247" i="1"/>
  <c r="EH247" i="1"/>
  <c r="ET172" i="1"/>
  <c r="ED172" i="1"/>
  <c r="EE172" i="1"/>
  <c r="ES172" i="1"/>
  <c r="EG172" i="1"/>
  <c r="EX172" i="1"/>
  <c r="EB172" i="1"/>
  <c r="EJ172" i="1"/>
  <c r="EO172" i="1"/>
  <c r="DV172" i="1"/>
  <c r="EN172" i="1"/>
  <c r="EW172" i="1"/>
  <c r="EV172" i="1"/>
  <c r="EF172" i="1"/>
  <c r="EC172" i="1"/>
  <c r="EQ172" i="1"/>
  <c r="EH172" i="1"/>
  <c r="EU172" i="1"/>
  <c r="DZ172" i="1"/>
  <c r="EP172" i="1"/>
  <c r="DU172" i="1"/>
  <c r="DW172" i="1"/>
  <c r="BJ172" i="1"/>
  <c r="BM172" i="1"/>
  <c r="EK172" i="1"/>
  <c r="DX172" i="1"/>
  <c r="EM172" i="1"/>
  <c r="ER172" i="1"/>
  <c r="DY172" i="1"/>
  <c r="EL172" i="1"/>
  <c r="EA172" i="1"/>
  <c r="EI172" i="1"/>
  <c r="EP277" i="1"/>
  <c r="EB277" i="1"/>
  <c r="DY277" i="1"/>
  <c r="EN277" i="1"/>
  <c r="EU277" i="1"/>
  <c r="EG277" i="1"/>
  <c r="EJ277" i="1"/>
  <c r="EE277" i="1"/>
  <c r="EL277" i="1"/>
  <c r="ER277" i="1"/>
  <c r="DU277" i="1"/>
  <c r="EM277" i="1"/>
  <c r="DX277" i="1"/>
  <c r="EQ277" i="1"/>
  <c r="EV277" i="1"/>
  <c r="EI277" i="1"/>
  <c r="EA277" i="1"/>
  <c r="ES277" i="1"/>
  <c r="ET277" i="1"/>
  <c r="EC277" i="1"/>
  <c r="EO277" i="1"/>
  <c r="BM277" i="1"/>
  <c r="DW277" i="1"/>
  <c r="EW277" i="1"/>
  <c r="EF277" i="1"/>
  <c r="ED277" i="1"/>
  <c r="BJ277" i="1"/>
  <c r="DV277" i="1"/>
  <c r="EK277" i="1"/>
  <c r="EX277" i="1"/>
  <c r="EH277" i="1"/>
  <c r="DZ277" i="1"/>
  <c r="EE36" i="1"/>
  <c r="EW36" i="1"/>
  <c r="ED36" i="1"/>
  <c r="EN36" i="1"/>
  <c r="DU36" i="1"/>
  <c r="DX36" i="1"/>
  <c r="EO36" i="1"/>
  <c r="EF36" i="1"/>
  <c r="EP36" i="1"/>
  <c r="DZ36" i="1"/>
  <c r="EV36" i="1"/>
  <c r="EG36" i="1"/>
  <c r="EC36" i="1"/>
  <c r="EH36" i="1"/>
  <c r="EM36" i="1"/>
  <c r="DW36" i="1"/>
  <c r="DV36" i="1"/>
  <c r="BJ36" i="1"/>
  <c r="EX36" i="1"/>
  <c r="ET36" i="1"/>
  <c r="EB36" i="1"/>
  <c r="ER36" i="1"/>
  <c r="DY36" i="1"/>
  <c r="ES36" i="1"/>
  <c r="EL36" i="1"/>
  <c r="BM36" i="1"/>
  <c r="EA36" i="1"/>
  <c r="EK36" i="1"/>
  <c r="EI36" i="1"/>
  <c r="EJ36" i="1"/>
  <c r="EQ36" i="1"/>
  <c r="EU36" i="1"/>
  <c r="EC101" i="1"/>
  <c r="DU101" i="1"/>
  <c r="BJ101" i="1"/>
  <c r="EV101" i="1"/>
  <c r="EE101" i="1"/>
  <c r="EH101" i="1"/>
  <c r="EW101" i="1"/>
  <c r="EG101" i="1"/>
  <c r="DW101" i="1"/>
  <c r="DV101" i="1"/>
  <c r="DZ101" i="1"/>
  <c r="DX101" i="1"/>
  <c r="EO101" i="1"/>
  <c r="EA101" i="1"/>
  <c r="EK101" i="1"/>
  <c r="ED101" i="1"/>
  <c r="ES101" i="1"/>
  <c r="EL101" i="1"/>
  <c r="EB101" i="1"/>
  <c r="EJ101" i="1"/>
  <c r="BM101" i="1"/>
  <c r="ET101" i="1"/>
  <c r="EQ101" i="1"/>
  <c r="EI101" i="1"/>
  <c r="EF101" i="1"/>
  <c r="DY101" i="1"/>
  <c r="EM101" i="1"/>
  <c r="EU101" i="1"/>
  <c r="EX101" i="1"/>
  <c r="ER101" i="1"/>
  <c r="EP101" i="1"/>
  <c r="EN101" i="1"/>
  <c r="EA257" i="1"/>
  <c r="EW257" i="1"/>
  <c r="EJ257" i="1"/>
  <c r="EL257" i="1"/>
  <c r="ED257" i="1"/>
  <c r="DU257" i="1"/>
  <c r="DX257" i="1"/>
  <c r="DV257" i="1"/>
  <c r="BJ257" i="1"/>
  <c r="EM257" i="1"/>
  <c r="EI257" i="1"/>
  <c r="ER257" i="1"/>
  <c r="BM257" i="1"/>
  <c r="ES257" i="1"/>
  <c r="EG257" i="1"/>
  <c r="DZ257" i="1"/>
  <c r="EC257" i="1"/>
  <c r="EV257" i="1"/>
  <c r="EU257" i="1"/>
  <c r="DW257" i="1"/>
  <c r="DY257" i="1"/>
  <c r="EK257" i="1"/>
  <c r="EH257" i="1"/>
  <c r="EN257" i="1"/>
  <c r="EB257" i="1"/>
  <c r="ET257" i="1"/>
  <c r="EE257" i="1"/>
  <c r="EX257" i="1"/>
  <c r="EF257" i="1"/>
  <c r="EQ257" i="1"/>
  <c r="EO257" i="1"/>
  <c r="EP257" i="1"/>
  <c r="BJ237" i="1"/>
  <c r="EV237" i="1"/>
  <c r="EL237" i="1"/>
  <c r="DY237" i="1"/>
  <c r="EO237" i="1"/>
  <c r="EM237" i="1"/>
  <c r="EA237" i="1"/>
  <c r="EF237" i="1"/>
  <c r="ET237" i="1"/>
  <c r="EE237" i="1"/>
  <c r="EW237" i="1"/>
  <c r="EU237" i="1"/>
  <c r="DV237" i="1"/>
  <c r="BM237" i="1"/>
  <c r="EI237" i="1"/>
  <c r="EK237" i="1"/>
  <c r="ED237" i="1"/>
  <c r="DW237" i="1"/>
  <c r="DX237" i="1"/>
  <c r="EQ237" i="1"/>
  <c r="DU237" i="1"/>
  <c r="EG237" i="1"/>
  <c r="EJ237" i="1"/>
  <c r="EB237" i="1"/>
  <c r="ER237" i="1"/>
  <c r="EP237" i="1"/>
  <c r="ES237" i="1"/>
  <c r="DZ237" i="1"/>
  <c r="EN237" i="1"/>
  <c r="EX237" i="1"/>
  <c r="EC237" i="1"/>
  <c r="EH237" i="1"/>
  <c r="EI58" i="1"/>
  <c r="EB58" i="1"/>
  <c r="ED58" i="1"/>
  <c r="EP58" i="1"/>
  <c r="EU58" i="1"/>
  <c r="EW58" i="1"/>
  <c r="EA58" i="1"/>
  <c r="DU58" i="1"/>
  <c r="DW58" i="1"/>
  <c r="BJ58" i="1"/>
  <c r="EG58" i="1"/>
  <c r="DV58" i="1"/>
  <c r="EH58" i="1"/>
  <c r="EN58" i="1"/>
  <c r="ER58" i="1"/>
  <c r="DX58" i="1"/>
  <c r="BM58" i="1"/>
  <c r="EQ58" i="1"/>
  <c r="ES58" i="1"/>
  <c r="EF58" i="1"/>
  <c r="ET58" i="1"/>
  <c r="EJ58" i="1"/>
  <c r="EK58" i="1"/>
  <c r="DZ58" i="1"/>
  <c r="EM58" i="1"/>
  <c r="EV58" i="1"/>
  <c r="EE58" i="1"/>
  <c r="EL58" i="1"/>
  <c r="EX58" i="1"/>
  <c r="DY58" i="1"/>
  <c r="EO58" i="1"/>
  <c r="EC58" i="1"/>
  <c r="AB26" i="1"/>
  <c r="AK26" i="1" s="1"/>
  <c r="AN26" i="1" s="1"/>
  <c r="AR26" i="1"/>
  <c r="AB269" i="1"/>
  <c r="AK269" i="1" s="1"/>
  <c r="AN269" i="1" s="1"/>
  <c r="AR269" i="1"/>
  <c r="AB215" i="1"/>
  <c r="AK215" i="1" s="1"/>
  <c r="AN215" i="1" s="1"/>
  <c r="AR215" i="1"/>
  <c r="AB224" i="1"/>
  <c r="AK224" i="1" s="1"/>
  <c r="AN224" i="1" s="1"/>
  <c r="AR224" i="1"/>
  <c r="AB56" i="1"/>
  <c r="AK56" i="1" s="1"/>
  <c r="AN56" i="1" s="1"/>
  <c r="AR56" i="1"/>
  <c r="AB158" i="1"/>
  <c r="AK158" i="1" s="1"/>
  <c r="AN158" i="1" s="1"/>
  <c r="AR158" i="1"/>
  <c r="AB14" i="1"/>
  <c r="AK14" i="1" s="1"/>
  <c r="AN14" i="1" s="1"/>
  <c r="AR14" i="1"/>
  <c r="AB278" i="1"/>
  <c r="AK278" i="1" s="1"/>
  <c r="AN278" i="1" s="1"/>
  <c r="AR278" i="1"/>
  <c r="AB151" i="1"/>
  <c r="AK151" i="1" s="1"/>
  <c r="AN151" i="1" s="1"/>
  <c r="AR151" i="1"/>
  <c r="AB103" i="1"/>
  <c r="AK103" i="1" s="1"/>
  <c r="AN103" i="1" s="1"/>
  <c r="AR103" i="1"/>
  <c r="AB281" i="1"/>
  <c r="AK281" i="1" s="1"/>
  <c r="AN281" i="1" s="1"/>
  <c r="AR281" i="1"/>
  <c r="AB243" i="1"/>
  <c r="AK243" i="1" s="1"/>
  <c r="AN243" i="1" s="1"/>
  <c r="AR243" i="1"/>
  <c r="AB7" i="1"/>
  <c r="AK7" i="1" s="1"/>
  <c r="AR7" i="1"/>
  <c r="AB313" i="1"/>
  <c r="AK313" i="1" s="1"/>
  <c r="AN313" i="1" s="1"/>
  <c r="AR313" i="1"/>
  <c r="AB294" i="1"/>
  <c r="AK294" i="1" s="1"/>
  <c r="AN294" i="1" s="1"/>
  <c r="AR294" i="1"/>
  <c r="AB223" i="1"/>
  <c r="AK223" i="1" s="1"/>
  <c r="AN223" i="1" s="1"/>
  <c r="AR223" i="1"/>
  <c r="AB176" i="1"/>
  <c r="AK176" i="1" s="1"/>
  <c r="AN176" i="1" s="1"/>
  <c r="AR176" i="1"/>
  <c r="AB102" i="1"/>
  <c r="AK102" i="1" s="1"/>
  <c r="AN102" i="1" s="1"/>
  <c r="AR102" i="1"/>
  <c r="AB362" i="1"/>
  <c r="AK362" i="1" s="1"/>
  <c r="AN362" i="1" s="1"/>
  <c r="AR362" i="1"/>
  <c r="AB317" i="1"/>
  <c r="AK317" i="1" s="1"/>
  <c r="AN317" i="1" s="1"/>
  <c r="AR317" i="1"/>
  <c r="AB258" i="1"/>
  <c r="AK258" i="1" s="1"/>
  <c r="AN258" i="1" s="1"/>
  <c r="AR258" i="1"/>
  <c r="AB238" i="1"/>
  <c r="AK238" i="1" s="1"/>
  <c r="AN238" i="1" s="1"/>
  <c r="AR238" i="1"/>
  <c r="AB178" i="1"/>
  <c r="AK178" i="1" s="1"/>
  <c r="AN178" i="1" s="1"/>
  <c r="AR178" i="1"/>
  <c r="AB80" i="1"/>
  <c r="AK80" i="1" s="1"/>
  <c r="AN80" i="1" s="1"/>
  <c r="AR80" i="1"/>
  <c r="AB46" i="1"/>
  <c r="AK46" i="1" s="1"/>
  <c r="AN46" i="1" s="1"/>
  <c r="AR46" i="1"/>
  <c r="AB63" i="1"/>
  <c r="AK63" i="1" s="1"/>
  <c r="AN63" i="1" s="1"/>
  <c r="AR63" i="1"/>
  <c r="AB22" i="1"/>
  <c r="AK22" i="1" s="1"/>
  <c r="AN22" i="1" s="1"/>
  <c r="AR22" i="1"/>
  <c r="AB341" i="1"/>
  <c r="AK341" i="1" s="1"/>
  <c r="AN341" i="1" s="1"/>
  <c r="AR341" i="1"/>
  <c r="AB295" i="1"/>
  <c r="AK295" i="1" s="1"/>
  <c r="AN295" i="1" s="1"/>
  <c r="AR295" i="1"/>
  <c r="AB277" i="1"/>
  <c r="AK277" i="1" s="1"/>
  <c r="AN277" i="1" s="1"/>
  <c r="AR277" i="1"/>
  <c r="AB232" i="1"/>
  <c r="AK232" i="1" s="1"/>
  <c r="AN232" i="1" s="1"/>
  <c r="AR232" i="1"/>
  <c r="AB192" i="1"/>
  <c r="AK192" i="1" s="1"/>
  <c r="AN192" i="1" s="1"/>
  <c r="AR192" i="1"/>
  <c r="AB130" i="1"/>
  <c r="AK130" i="1" s="1"/>
  <c r="AN130" i="1" s="1"/>
  <c r="AR130" i="1"/>
  <c r="AB116" i="1"/>
  <c r="AK116" i="1" s="1"/>
  <c r="AN116" i="1" s="1"/>
  <c r="AR116" i="1"/>
  <c r="AB54" i="1"/>
  <c r="AK54" i="1" s="1"/>
  <c r="AN54" i="1" s="1"/>
  <c r="AR54" i="1"/>
  <c r="AB356" i="1"/>
  <c r="AK356" i="1" s="1"/>
  <c r="AN356" i="1" s="1"/>
  <c r="AR356" i="1"/>
  <c r="AB340" i="1"/>
  <c r="AK340" i="1" s="1"/>
  <c r="AN340" i="1" s="1"/>
  <c r="AR340" i="1"/>
  <c r="AB308" i="1"/>
  <c r="AK308" i="1" s="1"/>
  <c r="AN308" i="1" s="1"/>
  <c r="AR308" i="1"/>
  <c r="AB292" i="1"/>
  <c r="AK292" i="1" s="1"/>
  <c r="AN292" i="1" s="1"/>
  <c r="AR292" i="1"/>
  <c r="AB260" i="1"/>
  <c r="AK260" i="1" s="1"/>
  <c r="AN260" i="1" s="1"/>
  <c r="AR260" i="1"/>
  <c r="AB244" i="1"/>
  <c r="AK244" i="1" s="1"/>
  <c r="AN244" i="1" s="1"/>
  <c r="AR244" i="1"/>
  <c r="AB202" i="1"/>
  <c r="AK202" i="1" s="1"/>
  <c r="AN202" i="1" s="1"/>
  <c r="AR202" i="1"/>
  <c r="AB156" i="1"/>
  <c r="AK156" i="1" s="1"/>
  <c r="AN156" i="1" s="1"/>
  <c r="AR156" i="1"/>
  <c r="AB138" i="1"/>
  <c r="AK138" i="1" s="1"/>
  <c r="AN138" i="1" s="1"/>
  <c r="AR138" i="1"/>
  <c r="AB115" i="1"/>
  <c r="AK115" i="1" s="1"/>
  <c r="AN115" i="1" s="1"/>
  <c r="AR115" i="1"/>
  <c r="AB74" i="1"/>
  <c r="AK74" i="1" s="1"/>
  <c r="AN74" i="1" s="1"/>
  <c r="AR74" i="1"/>
  <c r="AB51" i="1"/>
  <c r="AK51" i="1" s="1"/>
  <c r="AN51" i="1" s="1"/>
  <c r="AR51" i="1"/>
  <c r="AB9" i="1"/>
  <c r="AK9" i="1" s="1"/>
  <c r="AN9" i="1" s="1"/>
  <c r="AR9" i="1"/>
  <c r="AB229" i="1"/>
  <c r="AK229" i="1" s="1"/>
  <c r="AN229" i="1" s="1"/>
  <c r="AR229" i="1"/>
  <c r="AB197" i="1"/>
  <c r="AK197" i="1" s="1"/>
  <c r="AN197" i="1" s="1"/>
  <c r="AR197" i="1"/>
  <c r="AB165" i="1"/>
  <c r="AK165" i="1" s="1"/>
  <c r="AN165" i="1" s="1"/>
  <c r="AR165" i="1"/>
  <c r="AB149" i="1"/>
  <c r="AK149" i="1" s="1"/>
  <c r="AN149" i="1" s="1"/>
  <c r="AR149" i="1"/>
  <c r="AB117" i="1"/>
  <c r="AK117" i="1" s="1"/>
  <c r="AN117" i="1" s="1"/>
  <c r="AR117" i="1"/>
  <c r="AB101" i="1"/>
  <c r="AK101" i="1" s="1"/>
  <c r="AN101" i="1" s="1"/>
  <c r="AR101" i="1"/>
  <c r="AB69" i="1"/>
  <c r="AK69" i="1" s="1"/>
  <c r="AN69" i="1" s="1"/>
  <c r="AR69" i="1"/>
  <c r="AB36" i="1"/>
  <c r="AK36" i="1" s="1"/>
  <c r="AN36" i="1" s="1"/>
  <c r="AR36" i="1"/>
  <c r="AB20" i="1"/>
  <c r="AK20" i="1" s="1"/>
  <c r="AN20" i="1" s="1"/>
  <c r="AR20" i="1"/>
  <c r="AC328" i="1"/>
  <c r="AL328" i="1" s="1"/>
  <c r="AO328" i="1" s="1"/>
  <c r="AS328" i="1"/>
  <c r="AC154" i="1"/>
  <c r="AL154" i="1" s="1"/>
  <c r="AO154" i="1" s="1"/>
  <c r="AS154" i="1"/>
  <c r="AC249" i="1"/>
  <c r="AL249" i="1" s="1"/>
  <c r="AO249" i="1" s="1"/>
  <c r="AS249" i="1"/>
  <c r="AC296" i="1"/>
  <c r="AL296" i="1" s="1"/>
  <c r="AO296" i="1" s="1"/>
  <c r="AS296" i="1"/>
  <c r="AC282" i="1"/>
  <c r="AL282" i="1" s="1"/>
  <c r="AO282" i="1" s="1"/>
  <c r="AS282" i="1"/>
  <c r="AC168" i="1"/>
  <c r="AL168" i="1" s="1"/>
  <c r="AO168" i="1" s="1"/>
  <c r="AS168" i="1"/>
  <c r="AC340" i="1"/>
  <c r="AL340" i="1" s="1"/>
  <c r="AO340" i="1" s="1"/>
  <c r="AS340" i="1"/>
  <c r="AC105" i="1"/>
  <c r="AL105" i="1" s="1"/>
  <c r="AO105" i="1" s="1"/>
  <c r="AS105" i="1"/>
  <c r="AC365" i="1"/>
  <c r="AL365" i="1" s="1"/>
  <c r="AO365" i="1" s="1"/>
  <c r="AS365" i="1"/>
  <c r="AC294" i="1"/>
  <c r="AL294" i="1" s="1"/>
  <c r="AO294" i="1" s="1"/>
  <c r="AS294" i="1"/>
  <c r="AC237" i="1"/>
  <c r="AL237" i="1" s="1"/>
  <c r="AO237" i="1" s="1"/>
  <c r="AS237" i="1"/>
  <c r="AC114" i="1"/>
  <c r="AL114" i="1" s="1"/>
  <c r="AO114" i="1" s="1"/>
  <c r="AS114" i="1"/>
  <c r="AC48" i="1"/>
  <c r="AL48" i="1" s="1"/>
  <c r="AO48" i="1" s="1"/>
  <c r="AS48" i="1"/>
  <c r="AC320" i="1"/>
  <c r="AL320" i="1" s="1"/>
  <c r="AO320" i="1" s="1"/>
  <c r="AS320" i="1"/>
  <c r="AC292" i="1"/>
  <c r="AL292" i="1" s="1"/>
  <c r="AO292" i="1" s="1"/>
  <c r="AS292" i="1"/>
  <c r="AC169" i="1"/>
  <c r="AL169" i="1" s="1"/>
  <c r="AO169" i="1" s="1"/>
  <c r="AS169" i="1"/>
  <c r="AC112" i="1"/>
  <c r="AL112" i="1" s="1"/>
  <c r="AO112" i="1" s="1"/>
  <c r="AS112" i="1"/>
  <c r="AC362" i="1"/>
  <c r="AL362" i="1" s="1"/>
  <c r="AO362" i="1" s="1"/>
  <c r="AS362" i="1"/>
  <c r="AC305" i="1"/>
  <c r="AL305" i="1" s="1"/>
  <c r="AO305" i="1" s="1"/>
  <c r="AS305" i="1"/>
  <c r="AC260" i="1"/>
  <c r="AL260" i="1" s="1"/>
  <c r="AO260" i="1" s="1"/>
  <c r="AS260" i="1"/>
  <c r="AC201" i="1"/>
  <c r="AL201" i="1" s="1"/>
  <c r="AO201" i="1" s="1"/>
  <c r="AS201" i="1"/>
  <c r="AC184" i="1"/>
  <c r="AL184" i="1" s="1"/>
  <c r="AO184" i="1" s="1"/>
  <c r="AS184" i="1"/>
  <c r="AC125" i="1"/>
  <c r="AL125" i="1" s="1"/>
  <c r="AO125" i="1" s="1"/>
  <c r="AS125" i="1"/>
  <c r="AC106" i="1"/>
  <c r="AL106" i="1" s="1"/>
  <c r="AO106" i="1" s="1"/>
  <c r="AS106" i="1"/>
  <c r="AC24" i="1"/>
  <c r="AL24" i="1" s="1"/>
  <c r="AO24" i="1" s="1"/>
  <c r="AS24" i="1"/>
  <c r="AC262" i="1"/>
  <c r="AL262" i="1" s="1"/>
  <c r="AO262" i="1" s="1"/>
  <c r="AS262" i="1"/>
  <c r="AC217" i="1"/>
  <c r="AL217" i="1" s="1"/>
  <c r="AO217" i="1" s="1"/>
  <c r="AS217" i="1"/>
  <c r="AC160" i="1"/>
  <c r="AL160" i="1" s="1"/>
  <c r="AO160" i="1" s="1"/>
  <c r="AS160" i="1"/>
  <c r="AC141" i="1"/>
  <c r="AL141" i="1" s="1"/>
  <c r="AO141" i="1" s="1"/>
  <c r="AS141" i="1"/>
  <c r="AC81" i="1"/>
  <c r="AL81" i="1" s="1"/>
  <c r="AO81" i="1" s="1"/>
  <c r="AS81" i="1"/>
  <c r="AC33" i="1"/>
  <c r="AL33" i="1" s="1"/>
  <c r="AO33" i="1" s="1"/>
  <c r="AS33" i="1"/>
  <c r="AC61" i="1"/>
  <c r="AL61" i="1" s="1"/>
  <c r="AO61" i="1" s="1"/>
  <c r="AS61" i="1"/>
  <c r="AC41" i="1"/>
  <c r="AL41" i="1" s="1"/>
  <c r="AO41" i="1" s="1"/>
  <c r="AS41" i="1"/>
  <c r="AC341" i="1"/>
  <c r="AL341" i="1" s="1"/>
  <c r="AO341" i="1" s="1"/>
  <c r="AS341" i="1"/>
  <c r="AC318" i="1"/>
  <c r="AL318" i="1" s="1"/>
  <c r="AO318" i="1" s="1"/>
  <c r="AS318" i="1"/>
  <c r="AC277" i="1"/>
  <c r="AL277" i="1" s="1"/>
  <c r="AO277" i="1" s="1"/>
  <c r="AS277" i="1"/>
  <c r="AC236" i="1"/>
  <c r="AL236" i="1" s="1"/>
  <c r="AO236" i="1" s="1"/>
  <c r="AS236" i="1"/>
  <c r="AC213" i="1"/>
  <c r="AL213" i="1" s="1"/>
  <c r="AO213" i="1" s="1"/>
  <c r="AS213" i="1"/>
  <c r="AC172" i="1"/>
  <c r="AL172" i="1" s="1"/>
  <c r="AO172" i="1" s="1"/>
  <c r="AS172" i="1"/>
  <c r="AC149" i="1"/>
  <c r="AL149" i="1" s="1"/>
  <c r="AO149" i="1" s="1"/>
  <c r="AS149" i="1"/>
  <c r="AC108" i="1"/>
  <c r="AL108" i="1" s="1"/>
  <c r="AO108" i="1" s="1"/>
  <c r="AS108" i="1"/>
  <c r="AC85" i="1"/>
  <c r="AL85" i="1" s="1"/>
  <c r="AO85" i="1" s="1"/>
  <c r="AS85" i="1"/>
  <c r="AC43" i="1"/>
  <c r="AL43" i="1" s="1"/>
  <c r="AO43" i="1" s="1"/>
  <c r="AS43" i="1"/>
  <c r="AC20" i="1"/>
  <c r="AL20" i="1" s="1"/>
  <c r="AO20" i="1" s="1"/>
  <c r="AS20" i="1"/>
  <c r="AC347" i="1"/>
  <c r="AL347" i="1" s="1"/>
  <c r="AO347" i="1" s="1"/>
  <c r="AS347" i="1"/>
  <c r="AC315" i="1"/>
  <c r="AL315" i="1" s="1"/>
  <c r="AO315" i="1" s="1"/>
  <c r="AS315" i="1"/>
  <c r="AC299" i="1"/>
  <c r="AL299" i="1" s="1"/>
  <c r="AO299" i="1" s="1"/>
  <c r="AS299" i="1"/>
  <c r="AC267" i="1"/>
  <c r="AL267" i="1" s="1"/>
  <c r="AO267" i="1" s="1"/>
  <c r="AS267" i="1"/>
  <c r="AC251" i="1"/>
  <c r="AL251" i="1" s="1"/>
  <c r="AO251" i="1" s="1"/>
  <c r="AS251" i="1"/>
  <c r="AC219" i="1"/>
  <c r="AL219" i="1" s="1"/>
  <c r="AO219" i="1" s="1"/>
  <c r="AS219" i="1"/>
  <c r="AC203" i="1"/>
  <c r="AL203" i="1" s="1"/>
  <c r="AO203" i="1" s="1"/>
  <c r="AS203" i="1"/>
  <c r="AC171" i="1"/>
  <c r="AL171" i="1" s="1"/>
  <c r="AO171" i="1" s="1"/>
  <c r="AS171" i="1"/>
  <c r="AC155" i="1"/>
  <c r="AL155" i="1" s="1"/>
  <c r="AO155" i="1" s="1"/>
  <c r="AS155" i="1"/>
  <c r="AC123" i="1"/>
  <c r="AL123" i="1" s="1"/>
  <c r="AO123" i="1" s="1"/>
  <c r="AS123" i="1"/>
  <c r="AC107" i="1"/>
  <c r="AL107" i="1" s="1"/>
  <c r="AO107" i="1" s="1"/>
  <c r="AS107" i="1"/>
  <c r="AC75" i="1"/>
  <c r="AL75" i="1" s="1"/>
  <c r="AO75" i="1" s="1"/>
  <c r="AS75" i="1"/>
  <c r="AC59" i="1"/>
  <c r="AL59" i="1" s="1"/>
  <c r="AO59" i="1" s="1"/>
  <c r="AS59" i="1"/>
  <c r="AC42" i="1"/>
  <c r="AL42" i="1" s="1"/>
  <c r="AO42" i="1" s="1"/>
  <c r="AS42" i="1"/>
  <c r="AC26" i="1"/>
  <c r="AL26" i="1" s="1"/>
  <c r="AO26" i="1" s="1"/>
  <c r="AS26" i="1"/>
  <c r="AC10" i="1"/>
  <c r="AL10" i="1" s="1"/>
  <c r="AO10" i="1" s="1"/>
  <c r="AS10" i="1"/>
  <c r="EU271" i="1"/>
  <c r="DV271" i="1"/>
  <c r="EM271" i="1"/>
  <c r="EN271" i="1"/>
  <c r="DU271" i="1"/>
  <c r="ER271" i="1"/>
  <c r="EB271" i="1"/>
  <c r="EX271" i="1"/>
  <c r="ES271" i="1"/>
  <c r="EJ271" i="1"/>
  <c r="BM271" i="1"/>
  <c r="EP271" i="1"/>
  <c r="ED271" i="1"/>
  <c r="EK271" i="1"/>
  <c r="EF271" i="1"/>
  <c r="EH271" i="1"/>
  <c r="EE271" i="1"/>
  <c r="EO271" i="1"/>
  <c r="DW271" i="1"/>
  <c r="EQ271" i="1"/>
  <c r="EL271" i="1"/>
  <c r="EC271" i="1"/>
  <c r="BJ271" i="1"/>
  <c r="DY271" i="1"/>
  <c r="EI271" i="1"/>
  <c r="EW271" i="1"/>
  <c r="DX271" i="1"/>
  <c r="EG271" i="1"/>
  <c r="EV271" i="1"/>
  <c r="ET271" i="1"/>
  <c r="DZ271" i="1"/>
  <c r="EA271" i="1"/>
  <c r="DZ303" i="1"/>
  <c r="EA303" i="1"/>
  <c r="EF303" i="1"/>
  <c r="EJ303" i="1"/>
  <c r="BJ303" i="1"/>
  <c r="EX303" i="1"/>
  <c r="EG303" i="1"/>
  <c r="EI303" i="1"/>
  <c r="EO303" i="1"/>
  <c r="EU303" i="1"/>
  <c r="EL303" i="1"/>
  <c r="EE303" i="1"/>
  <c r="BM303" i="1"/>
  <c r="ED303" i="1"/>
  <c r="EP303" i="1"/>
  <c r="EK303" i="1"/>
  <c r="DW303" i="1"/>
  <c r="DV303" i="1"/>
  <c r="EM303" i="1"/>
  <c r="ES303" i="1"/>
  <c r="DX303" i="1"/>
  <c r="DY303" i="1"/>
  <c r="ER303" i="1"/>
  <c r="EQ303" i="1"/>
  <c r="EW303" i="1"/>
  <c r="EH303" i="1"/>
  <c r="EB303" i="1"/>
  <c r="ET303" i="1"/>
  <c r="EN303" i="1"/>
  <c r="EV303" i="1"/>
  <c r="DU303" i="1"/>
  <c r="EC303" i="1"/>
  <c r="EU19" i="1"/>
  <c r="EB19" i="1"/>
  <c r="EN19" i="1"/>
  <c r="DY19" i="1"/>
  <c r="EX19" i="1"/>
  <c r="DZ19" i="1"/>
  <c r="EL19" i="1"/>
  <c r="DW19" i="1"/>
  <c r="EM19" i="1"/>
  <c r="EK19" i="1"/>
  <c r="EC19" i="1"/>
  <c r="DV19" i="1"/>
  <c r="ES19" i="1"/>
  <c r="ED19" i="1"/>
  <c r="EJ19" i="1"/>
  <c r="EI19" i="1"/>
  <c r="EE19" i="1"/>
  <c r="EQ19" i="1"/>
  <c r="EH19" i="1"/>
  <c r="EP19" i="1"/>
  <c r="EF19" i="1"/>
  <c r="BM19" i="1"/>
  <c r="DX19" i="1"/>
  <c r="EW19" i="1"/>
  <c r="EA19" i="1"/>
  <c r="DU19" i="1"/>
  <c r="BJ19" i="1"/>
  <c r="EO19" i="1"/>
  <c r="ET19" i="1"/>
  <c r="EV19" i="1"/>
  <c r="ER19" i="1"/>
  <c r="EG19" i="1"/>
  <c r="EN304" i="1"/>
  <c r="ER304" i="1"/>
  <c r="DX304" i="1"/>
  <c r="EH304" i="1"/>
  <c r="EW304" i="1"/>
  <c r="DW304" i="1"/>
  <c r="DZ304" i="1"/>
  <c r="EV304" i="1"/>
  <c r="EJ304" i="1"/>
  <c r="EM304" i="1"/>
  <c r="EE304" i="1"/>
  <c r="ET304" i="1"/>
  <c r="DU304" i="1"/>
  <c r="EF304" i="1"/>
  <c r="EU304" i="1"/>
  <c r="DV304" i="1"/>
  <c r="EQ304" i="1"/>
  <c r="DY304" i="1"/>
  <c r="ED304" i="1"/>
  <c r="EP304" i="1"/>
  <c r="EC304" i="1"/>
  <c r="EK304" i="1"/>
  <c r="EI304" i="1"/>
  <c r="EO304" i="1"/>
  <c r="EA304" i="1"/>
  <c r="EG304" i="1"/>
  <c r="BJ304" i="1"/>
  <c r="EX304" i="1"/>
  <c r="BM304" i="1"/>
  <c r="ES304" i="1"/>
  <c r="EB304" i="1"/>
  <c r="EL304" i="1"/>
  <c r="EH336" i="1"/>
  <c r="EF336" i="1"/>
  <c r="DW336" i="1"/>
  <c r="EI336" i="1"/>
  <c r="EU336" i="1"/>
  <c r="EN336" i="1"/>
  <c r="DZ336" i="1"/>
  <c r="BM336" i="1"/>
  <c r="EB336" i="1"/>
  <c r="EC336" i="1"/>
  <c r="DY336" i="1"/>
  <c r="EV336" i="1"/>
  <c r="EG336" i="1"/>
  <c r="ES336" i="1"/>
  <c r="EP336" i="1"/>
  <c r="EA336" i="1"/>
  <c r="EK336" i="1"/>
  <c r="DV336" i="1"/>
  <c r="EO336" i="1"/>
  <c r="ET336" i="1"/>
  <c r="EQ336" i="1"/>
  <c r="EL336" i="1"/>
  <c r="EW336" i="1"/>
  <c r="ER336" i="1"/>
  <c r="DU336" i="1"/>
  <c r="ED336" i="1"/>
  <c r="BJ336" i="1"/>
  <c r="EJ336" i="1"/>
  <c r="DX336" i="1"/>
  <c r="EE336" i="1"/>
  <c r="EM336" i="1"/>
  <c r="EX336" i="1"/>
  <c r="EW136" i="1"/>
  <c r="EX136" i="1"/>
  <c r="EL136" i="1"/>
  <c r="EG136" i="1"/>
  <c r="DZ136" i="1"/>
  <c r="DY136" i="1"/>
  <c r="EN136" i="1"/>
  <c r="BJ136" i="1"/>
  <c r="EE136" i="1"/>
  <c r="ED136" i="1"/>
  <c r="DU136" i="1"/>
  <c r="BM136" i="1"/>
  <c r="EK136" i="1"/>
  <c r="EC136" i="1"/>
  <c r="EV136" i="1"/>
  <c r="ET136" i="1"/>
  <c r="EB136" i="1"/>
  <c r="EH136" i="1"/>
  <c r="EQ136" i="1"/>
  <c r="EO136" i="1"/>
  <c r="DV136" i="1"/>
  <c r="EU136" i="1"/>
  <c r="EJ136" i="1"/>
  <c r="EA136" i="1"/>
  <c r="EM136" i="1"/>
  <c r="DX136" i="1"/>
  <c r="EP136" i="1"/>
  <c r="DW136" i="1"/>
  <c r="ES136" i="1"/>
  <c r="EF136" i="1"/>
  <c r="EI136" i="1"/>
  <c r="ER136" i="1"/>
  <c r="EW32" i="1"/>
  <c r="BJ32" i="1"/>
  <c r="EM32" i="1"/>
  <c r="EG32" i="1"/>
  <c r="ER32" i="1"/>
  <c r="DV32" i="1"/>
  <c r="EP32" i="1"/>
  <c r="EO32" i="1"/>
  <c r="EK32" i="1"/>
  <c r="EB32" i="1"/>
  <c r="EN32" i="1"/>
  <c r="EH32" i="1"/>
  <c r="ES32" i="1"/>
  <c r="DZ32" i="1"/>
  <c r="EJ32" i="1"/>
  <c r="DY32" i="1"/>
  <c r="EF32" i="1"/>
  <c r="DU32" i="1"/>
  <c r="EV32" i="1"/>
  <c r="DW32" i="1"/>
  <c r="EU32" i="1"/>
  <c r="ET32" i="1"/>
  <c r="EE32" i="1"/>
  <c r="BM32" i="1"/>
  <c r="EL32" i="1"/>
  <c r="EQ32" i="1"/>
  <c r="ED32" i="1"/>
  <c r="DX32" i="1"/>
  <c r="EI32" i="1"/>
  <c r="EX32" i="1"/>
  <c r="EC32" i="1"/>
  <c r="EA32" i="1"/>
  <c r="BJ240" i="1"/>
  <c r="EL240" i="1"/>
  <c r="EE240" i="1"/>
  <c r="EK240" i="1"/>
  <c r="DW240" i="1"/>
  <c r="ER240" i="1"/>
  <c r="EJ240" i="1"/>
  <c r="EM240" i="1"/>
  <c r="ED240" i="1"/>
  <c r="EI240" i="1"/>
  <c r="EH240" i="1"/>
  <c r="EN240" i="1"/>
  <c r="EC240" i="1"/>
  <c r="EW240" i="1"/>
  <c r="EA240" i="1"/>
  <c r="ET240" i="1"/>
  <c r="EB240" i="1"/>
  <c r="EO240" i="1"/>
  <c r="EX240" i="1"/>
  <c r="DV240" i="1"/>
  <c r="EU240" i="1"/>
  <c r="DX240" i="1"/>
  <c r="DY240" i="1"/>
  <c r="ES240" i="1"/>
  <c r="DZ240" i="1"/>
  <c r="EP240" i="1"/>
  <c r="EV240" i="1"/>
  <c r="EG240" i="1"/>
  <c r="EQ240" i="1"/>
  <c r="DU240" i="1"/>
  <c r="EF240" i="1"/>
  <c r="BM240" i="1"/>
  <c r="EG125" i="1"/>
  <c r="EL125" i="1"/>
  <c r="EI125" i="1"/>
  <c r="EV125" i="1"/>
  <c r="ER125" i="1"/>
  <c r="EP125" i="1"/>
  <c r="EK125" i="1"/>
  <c r="DZ125" i="1"/>
  <c r="EQ125" i="1"/>
  <c r="DW125" i="1"/>
  <c r="EW125" i="1"/>
  <c r="DX125" i="1"/>
  <c r="ES125" i="1"/>
  <c r="BJ125" i="1"/>
  <c r="EH125" i="1"/>
  <c r="EJ125" i="1"/>
  <c r="EE125" i="1"/>
  <c r="EC125" i="1"/>
  <c r="BM125" i="1"/>
  <c r="DU125" i="1"/>
  <c r="EA125" i="1"/>
  <c r="EU125" i="1"/>
  <c r="EB125" i="1"/>
  <c r="DY125" i="1"/>
  <c r="DV125" i="1"/>
  <c r="EX125" i="1"/>
  <c r="EN125" i="1"/>
  <c r="ET125" i="1"/>
  <c r="EO125" i="1"/>
  <c r="EF125" i="1"/>
  <c r="EM125" i="1"/>
  <c r="ED125" i="1"/>
  <c r="EP108" i="1"/>
  <c r="EN108" i="1"/>
  <c r="EG108" i="1"/>
  <c r="EH108" i="1"/>
  <c r="EF108" i="1"/>
  <c r="EB108" i="1"/>
  <c r="EM108" i="1"/>
  <c r="EX108" i="1"/>
  <c r="EC108" i="1"/>
  <c r="EW108" i="1"/>
  <c r="DV108" i="1"/>
  <c r="BJ108" i="1"/>
  <c r="EE108" i="1"/>
  <c r="DU108" i="1"/>
  <c r="EU108" i="1"/>
  <c r="DZ108" i="1"/>
  <c r="EL108" i="1"/>
  <c r="ER108" i="1"/>
  <c r="EA108" i="1"/>
  <c r="EV108" i="1"/>
  <c r="DW108" i="1"/>
  <c r="DY108" i="1"/>
  <c r="EJ108" i="1"/>
  <c r="EQ108" i="1"/>
  <c r="EO108" i="1"/>
  <c r="ES108" i="1"/>
  <c r="ED108" i="1"/>
  <c r="DX108" i="1"/>
  <c r="ET108" i="1"/>
  <c r="EK108" i="1"/>
  <c r="EI108" i="1"/>
  <c r="BM108" i="1"/>
  <c r="BM111" i="1"/>
  <c r="EI111" i="1"/>
  <c r="EB111" i="1"/>
  <c r="EP111" i="1"/>
  <c r="ED111" i="1"/>
  <c r="ER111" i="1"/>
  <c r="EJ111" i="1"/>
  <c r="EM111" i="1"/>
  <c r="EA111" i="1"/>
  <c r="EN111" i="1"/>
  <c r="EH111" i="1"/>
  <c r="ET111" i="1"/>
  <c r="EL111" i="1"/>
  <c r="EQ111" i="1"/>
  <c r="DZ111" i="1"/>
  <c r="EG111" i="1"/>
  <c r="DY111" i="1"/>
  <c r="EW111" i="1"/>
  <c r="DX111" i="1"/>
  <c r="EV111" i="1"/>
  <c r="EE111" i="1"/>
  <c r="EF111" i="1"/>
  <c r="EU111" i="1"/>
  <c r="DV111" i="1"/>
  <c r="EX111" i="1"/>
  <c r="DW111" i="1"/>
  <c r="BJ111" i="1"/>
  <c r="ES111" i="1"/>
  <c r="EC111" i="1"/>
  <c r="EK111" i="1"/>
  <c r="DU111" i="1"/>
  <c r="EO111" i="1"/>
  <c r="EU226" i="1"/>
  <c r="EB226" i="1"/>
  <c r="ES226" i="1"/>
  <c r="EW226" i="1"/>
  <c r="DW226" i="1"/>
  <c r="ER226" i="1"/>
  <c r="DY226" i="1"/>
  <c r="DV226" i="1"/>
  <c r="BJ226" i="1"/>
  <c r="EN226" i="1"/>
  <c r="EG226" i="1"/>
  <c r="EV226" i="1"/>
  <c r="ED226" i="1"/>
  <c r="DZ226" i="1"/>
  <c r="BM226" i="1"/>
  <c r="EH226" i="1"/>
  <c r="EP226" i="1"/>
  <c r="DU226" i="1"/>
  <c r="EE226" i="1"/>
  <c r="EJ226" i="1"/>
  <c r="EC226" i="1"/>
  <c r="EA226" i="1"/>
  <c r="EI226" i="1"/>
  <c r="EO226" i="1"/>
  <c r="DX226" i="1"/>
  <c r="EX226" i="1"/>
  <c r="EQ226" i="1"/>
  <c r="EM226" i="1"/>
  <c r="ET226" i="1"/>
  <c r="EK226" i="1"/>
  <c r="EL226" i="1"/>
  <c r="EF226" i="1"/>
  <c r="ET22" i="1"/>
  <c r="EK22" i="1"/>
  <c r="EF22" i="1"/>
  <c r="EU22" i="1"/>
  <c r="EI22" i="1"/>
  <c r="EV22" i="1"/>
  <c r="BJ22" i="1"/>
  <c r="ER22" i="1"/>
  <c r="EB22" i="1"/>
  <c r="EE22" i="1"/>
  <c r="EJ22" i="1"/>
  <c r="EA22" i="1"/>
  <c r="EO22" i="1"/>
  <c r="ES22" i="1"/>
  <c r="EP22" i="1"/>
  <c r="EW22" i="1"/>
  <c r="DW22" i="1"/>
  <c r="EG22" i="1"/>
  <c r="DU22" i="1"/>
  <c r="EH22" i="1"/>
  <c r="BM22" i="1"/>
  <c r="DX22" i="1"/>
  <c r="DZ22" i="1"/>
  <c r="EX22" i="1"/>
  <c r="ED22" i="1"/>
  <c r="EL22" i="1"/>
  <c r="EQ22" i="1"/>
  <c r="EN22" i="1"/>
  <c r="DY22" i="1"/>
  <c r="EC22" i="1"/>
  <c r="EM22" i="1"/>
  <c r="DV22" i="1"/>
  <c r="EN215" i="1"/>
  <c r="ES215" i="1"/>
  <c r="EF215" i="1"/>
  <c r="DV215" i="1"/>
  <c r="EG215" i="1"/>
  <c r="BM215" i="1"/>
  <c r="EP215" i="1"/>
  <c r="DW215" i="1"/>
  <c r="BJ215" i="1"/>
  <c r="EU215" i="1"/>
  <c r="DY215" i="1"/>
  <c r="EJ215" i="1"/>
  <c r="EK215" i="1"/>
  <c r="DU215" i="1"/>
  <c r="EM215" i="1"/>
  <c r="EI215" i="1"/>
  <c r="EO215" i="1"/>
  <c r="EH215" i="1"/>
  <c r="EV215" i="1"/>
  <c r="DZ215" i="1"/>
  <c r="EL215" i="1"/>
  <c r="EQ215" i="1"/>
  <c r="ED215" i="1"/>
  <c r="EA215" i="1"/>
  <c r="EW215" i="1"/>
  <c r="DX215" i="1"/>
  <c r="ET215" i="1"/>
  <c r="EC215" i="1"/>
  <c r="ER215" i="1"/>
  <c r="EE215" i="1"/>
  <c r="EX215" i="1"/>
  <c r="EB215" i="1"/>
  <c r="EN204" i="1"/>
  <c r="EM204" i="1"/>
  <c r="EU204" i="1"/>
  <c r="EQ204" i="1"/>
  <c r="EP204" i="1"/>
  <c r="EH204" i="1"/>
  <c r="EI204" i="1"/>
  <c r="EV204" i="1"/>
  <c r="EG204" i="1"/>
  <c r="EF204" i="1"/>
  <c r="DX204" i="1"/>
  <c r="EX204" i="1"/>
  <c r="DV204" i="1"/>
  <c r="EE204" i="1"/>
  <c r="ES204" i="1"/>
  <c r="ED204" i="1"/>
  <c r="DY204" i="1"/>
  <c r="EW204" i="1"/>
  <c r="EO204" i="1"/>
  <c r="EC204" i="1"/>
  <c r="DU204" i="1"/>
  <c r="ER204" i="1"/>
  <c r="EB204" i="1"/>
  <c r="DW204" i="1"/>
  <c r="BM204" i="1"/>
  <c r="EJ204" i="1"/>
  <c r="EK204" i="1"/>
  <c r="EL204" i="1"/>
  <c r="ET204" i="1"/>
  <c r="DZ204" i="1"/>
  <c r="BJ204" i="1"/>
  <c r="EA204" i="1"/>
  <c r="EB122" i="1"/>
  <c r="EJ122" i="1"/>
  <c r="EN122" i="1"/>
  <c r="DY122" i="1"/>
  <c r="BM122" i="1"/>
  <c r="DV122" i="1"/>
  <c r="EV122" i="1"/>
  <c r="ET122" i="1"/>
  <c r="EU122" i="1"/>
  <c r="EG122" i="1"/>
  <c r="EE122" i="1"/>
  <c r="ED122" i="1"/>
  <c r="DZ122" i="1"/>
  <c r="DX122" i="1"/>
  <c r="EO122" i="1"/>
  <c r="DU122" i="1"/>
  <c r="EM122" i="1"/>
  <c r="ER122" i="1"/>
  <c r="EX122" i="1"/>
  <c r="ES122" i="1"/>
  <c r="EK122" i="1"/>
  <c r="EW122" i="1"/>
  <c r="EF122" i="1"/>
  <c r="BJ122" i="1"/>
  <c r="EP122" i="1"/>
  <c r="EC122" i="1"/>
  <c r="EL122" i="1"/>
  <c r="DW122" i="1"/>
  <c r="EI122" i="1"/>
  <c r="EH122" i="1"/>
  <c r="EA122" i="1"/>
  <c r="EQ122" i="1"/>
  <c r="EK355" i="1"/>
  <c r="DY355" i="1"/>
  <c r="EV355" i="1"/>
  <c r="EF355" i="1"/>
  <c r="EM355" i="1"/>
  <c r="DV355" i="1"/>
  <c r="EO355" i="1"/>
  <c r="ER355" i="1"/>
  <c r="EP355" i="1"/>
  <c r="EL355" i="1"/>
  <c r="EC355" i="1"/>
  <c r="EI355" i="1"/>
  <c r="EG355" i="1"/>
  <c r="EX355" i="1"/>
  <c r="ES355" i="1"/>
  <c r="EW355" i="1"/>
  <c r="EQ355" i="1"/>
  <c r="DU355" i="1"/>
  <c r="EN355" i="1"/>
  <c r="DW355" i="1"/>
  <c r="EH355" i="1"/>
  <c r="EB355" i="1"/>
  <c r="EE355" i="1"/>
  <c r="EA355" i="1"/>
  <c r="ET355" i="1"/>
  <c r="DZ355" i="1"/>
  <c r="BM355" i="1"/>
  <c r="BJ355" i="1"/>
  <c r="ED355" i="1"/>
  <c r="EJ355" i="1"/>
  <c r="DX355" i="1"/>
  <c r="EU355" i="1"/>
  <c r="EP25" i="1"/>
  <c r="DX25" i="1"/>
  <c r="EH25" i="1"/>
  <c r="EQ25" i="1"/>
  <c r="EF25" i="1"/>
  <c r="EX25" i="1"/>
  <c r="ER25" i="1"/>
  <c r="EL25" i="1"/>
  <c r="ES25" i="1"/>
  <c r="EI25" i="1"/>
  <c r="EO25" i="1"/>
  <c r="EU25" i="1"/>
  <c r="EN25" i="1"/>
  <c r="DY25" i="1"/>
  <c r="EJ25" i="1"/>
  <c r="DW25" i="1"/>
  <c r="DV25" i="1"/>
  <c r="EW25" i="1"/>
  <c r="EE25" i="1"/>
  <c r="BJ25" i="1"/>
  <c r="EM25" i="1"/>
  <c r="DU25" i="1"/>
  <c r="ET25" i="1"/>
  <c r="EC25" i="1"/>
  <c r="EA25" i="1"/>
  <c r="DZ25" i="1"/>
  <c r="BM25" i="1"/>
  <c r="EG25" i="1"/>
  <c r="EV25" i="1"/>
  <c r="EB25" i="1"/>
  <c r="ED25" i="1"/>
  <c r="EK25" i="1"/>
  <c r="EP342" i="1"/>
  <c r="EE342" i="1"/>
  <c r="EV342" i="1"/>
  <c r="EW342" i="1"/>
  <c r="EJ342" i="1"/>
  <c r="EK342" i="1"/>
  <c r="EF342" i="1"/>
  <c r="DW342" i="1"/>
  <c r="DV342" i="1"/>
  <c r="DX342" i="1"/>
  <c r="EU342" i="1"/>
  <c r="ET342" i="1"/>
  <c r="EM342" i="1"/>
  <c r="EA342" i="1"/>
  <c r="DY342" i="1"/>
  <c r="BJ342" i="1"/>
  <c r="EI342" i="1"/>
  <c r="EN342" i="1"/>
  <c r="EO342" i="1"/>
  <c r="EQ342" i="1"/>
  <c r="EG342" i="1"/>
  <c r="EL342" i="1"/>
  <c r="ES342" i="1"/>
  <c r="EX342" i="1"/>
  <c r="BM342" i="1"/>
  <c r="DU342" i="1"/>
  <c r="EH342" i="1"/>
  <c r="ED342" i="1"/>
  <c r="DZ342" i="1"/>
  <c r="EB342" i="1"/>
  <c r="EC342" i="1"/>
  <c r="ER342" i="1"/>
  <c r="ED262" i="1"/>
  <c r="EF262" i="1"/>
  <c r="ER262" i="1"/>
  <c r="EG262" i="1"/>
  <c r="DU262" i="1"/>
  <c r="EJ262" i="1"/>
  <c r="EI262" i="1"/>
  <c r="DZ262" i="1"/>
  <c r="EQ262" i="1"/>
  <c r="EL262" i="1"/>
  <c r="EA262" i="1"/>
  <c r="DY262" i="1"/>
  <c r="EE262" i="1"/>
  <c r="EO262" i="1"/>
  <c r="EM262" i="1"/>
  <c r="DX262" i="1"/>
  <c r="EN262" i="1"/>
  <c r="EW262" i="1"/>
  <c r="EP262" i="1"/>
  <c r="BJ262" i="1"/>
  <c r="EU262" i="1"/>
  <c r="EH262" i="1"/>
  <c r="EV262" i="1"/>
  <c r="ES262" i="1"/>
  <c r="EB262" i="1"/>
  <c r="BM262" i="1"/>
  <c r="EK262" i="1"/>
  <c r="ET262" i="1"/>
  <c r="DW262" i="1"/>
  <c r="DV262" i="1"/>
  <c r="EC262" i="1"/>
  <c r="EX262" i="1"/>
  <c r="EE201" i="1"/>
  <c r="EO201" i="1"/>
  <c r="BM201" i="1"/>
  <c r="EP201" i="1"/>
  <c r="BJ201" i="1"/>
  <c r="EG201" i="1"/>
  <c r="DZ201" i="1"/>
  <c r="EB201" i="1"/>
  <c r="EJ201" i="1"/>
  <c r="EN201" i="1"/>
  <c r="ET201" i="1"/>
  <c r="DU201" i="1"/>
  <c r="EK201" i="1"/>
  <c r="EF201" i="1"/>
  <c r="ER201" i="1"/>
  <c r="EW201" i="1"/>
  <c r="EM201" i="1"/>
  <c r="EA201" i="1"/>
  <c r="EX201" i="1"/>
  <c r="EH201" i="1"/>
  <c r="EL201" i="1"/>
  <c r="EC201" i="1"/>
  <c r="DX201" i="1"/>
  <c r="EI201" i="1"/>
  <c r="DY201" i="1"/>
  <c r="ED201" i="1"/>
  <c r="ES201" i="1"/>
  <c r="EV201" i="1"/>
  <c r="DV201" i="1"/>
  <c r="EU201" i="1"/>
  <c r="DW201" i="1"/>
  <c r="EQ201" i="1"/>
  <c r="DZ218" i="1"/>
  <c r="ET218" i="1"/>
  <c r="EH218" i="1"/>
  <c r="EN218" i="1"/>
  <c r="EC218" i="1"/>
  <c r="EO218" i="1"/>
  <c r="BJ218" i="1"/>
  <c r="EG218" i="1"/>
  <c r="ES218" i="1"/>
  <c r="EK218" i="1"/>
  <c r="DY218" i="1"/>
  <c r="EL218" i="1"/>
  <c r="EB218" i="1"/>
  <c r="ED218" i="1"/>
  <c r="DV218" i="1"/>
  <c r="EE218" i="1"/>
  <c r="EF218" i="1"/>
  <c r="DW218" i="1"/>
  <c r="EU218" i="1"/>
  <c r="EM218" i="1"/>
  <c r="EA218" i="1"/>
  <c r="EX218" i="1"/>
  <c r="ER218" i="1"/>
  <c r="EP218" i="1"/>
  <c r="EV218" i="1"/>
  <c r="BM218" i="1"/>
  <c r="EQ218" i="1"/>
  <c r="EW218" i="1"/>
  <c r="DX218" i="1"/>
  <c r="EJ218" i="1"/>
  <c r="DU218" i="1"/>
  <c r="EI218" i="1"/>
  <c r="EH160" i="1"/>
  <c r="ET160" i="1"/>
  <c r="DW160" i="1"/>
  <c r="EJ160" i="1"/>
  <c r="EU160" i="1"/>
  <c r="EA160" i="1"/>
  <c r="EF160" i="1"/>
  <c r="EN160" i="1"/>
  <c r="EI160" i="1"/>
  <c r="EG160" i="1"/>
  <c r="EQ160" i="1"/>
  <c r="ER160" i="1"/>
  <c r="DX160" i="1"/>
  <c r="EX160" i="1"/>
  <c r="BJ160" i="1"/>
  <c r="EV160" i="1"/>
  <c r="EP160" i="1"/>
  <c r="EK160" i="1"/>
  <c r="EM160" i="1"/>
  <c r="EB160" i="1"/>
  <c r="BM160" i="1"/>
  <c r="EL160" i="1"/>
  <c r="DV160" i="1"/>
  <c r="ED160" i="1"/>
  <c r="EW160" i="1"/>
  <c r="EC160" i="1"/>
  <c r="ES160" i="1"/>
  <c r="EO160" i="1"/>
  <c r="DY160" i="1"/>
  <c r="EE160" i="1"/>
  <c r="DU160" i="1"/>
  <c r="DZ160" i="1"/>
  <c r="EU156" i="1"/>
  <c r="EO156" i="1"/>
  <c r="DY156" i="1"/>
  <c r="ED156" i="1"/>
  <c r="EN156" i="1"/>
  <c r="EI156" i="1"/>
  <c r="EB156" i="1"/>
  <c r="ES156" i="1"/>
  <c r="EX156" i="1"/>
  <c r="DV156" i="1"/>
  <c r="EW156" i="1"/>
  <c r="EL156" i="1"/>
  <c r="EA156" i="1"/>
  <c r="BM156" i="1"/>
  <c r="EE156" i="1"/>
  <c r="EG156" i="1"/>
  <c r="ET156" i="1"/>
  <c r="DX156" i="1"/>
  <c r="EP156" i="1"/>
  <c r="DZ156" i="1"/>
  <c r="EK156" i="1"/>
  <c r="EM156" i="1"/>
  <c r="EC156" i="1"/>
  <c r="ER156" i="1"/>
  <c r="EV156" i="1"/>
  <c r="EF156" i="1"/>
  <c r="BJ156" i="1"/>
  <c r="EH156" i="1"/>
  <c r="EQ156" i="1"/>
  <c r="DU156" i="1"/>
  <c r="EJ156" i="1"/>
  <c r="DW156" i="1"/>
  <c r="EQ50" i="1"/>
  <c r="DY50" i="1"/>
  <c r="EN50" i="1"/>
  <c r="ED50" i="1"/>
  <c r="EO50" i="1"/>
  <c r="EG50" i="1"/>
  <c r="DV50" i="1"/>
  <c r="EJ50" i="1"/>
  <c r="ET50" i="1"/>
  <c r="EW50" i="1"/>
  <c r="BJ50" i="1"/>
  <c r="BM50" i="1"/>
  <c r="EV50" i="1"/>
  <c r="EL50" i="1"/>
  <c r="ES50" i="1"/>
  <c r="EM50" i="1"/>
  <c r="EI50" i="1"/>
  <c r="DZ50" i="1"/>
  <c r="EX50" i="1"/>
  <c r="EC50" i="1"/>
  <c r="EP50" i="1"/>
  <c r="EE50" i="1"/>
  <c r="EF50" i="1"/>
  <c r="EK50" i="1"/>
  <c r="EA50" i="1"/>
  <c r="DU50" i="1"/>
  <c r="EU50" i="1"/>
  <c r="ER50" i="1"/>
  <c r="EB50" i="1"/>
  <c r="DW50" i="1"/>
  <c r="EH50" i="1"/>
  <c r="DX50" i="1"/>
  <c r="EV34" i="1"/>
  <c r="DV34" i="1"/>
  <c r="EK34" i="1"/>
  <c r="EW34" i="1"/>
  <c r="EN34" i="1"/>
  <c r="EL34" i="1"/>
  <c r="EB34" i="1"/>
  <c r="EU34" i="1"/>
  <c r="DY34" i="1"/>
  <c r="EX34" i="1"/>
  <c r="EF34" i="1"/>
  <c r="DX34" i="1"/>
  <c r="ER34" i="1"/>
  <c r="EP34" i="1"/>
  <c r="EA34" i="1"/>
  <c r="EJ34" i="1"/>
  <c r="ES34" i="1"/>
  <c r="EC34" i="1"/>
  <c r="DZ34" i="1"/>
  <c r="ET34" i="1"/>
  <c r="ED34" i="1"/>
  <c r="BJ34" i="1"/>
  <c r="EO34" i="1"/>
  <c r="DW34" i="1"/>
  <c r="DU34" i="1"/>
  <c r="EI34" i="1"/>
  <c r="EG34" i="1"/>
  <c r="EE34" i="1"/>
  <c r="EM34" i="1"/>
  <c r="EQ34" i="1"/>
  <c r="EH34" i="1"/>
  <c r="BM34" i="1"/>
  <c r="EQ343" i="1"/>
  <c r="EO343" i="1"/>
  <c r="EB343" i="1"/>
  <c r="ES343" i="1"/>
  <c r="EA343" i="1"/>
  <c r="EP343" i="1"/>
  <c r="EC343" i="1"/>
  <c r="EV343" i="1"/>
  <c r="BJ343" i="1"/>
  <c r="EU343" i="1"/>
  <c r="EI343" i="1"/>
  <c r="ET343" i="1"/>
  <c r="DU343" i="1"/>
  <c r="EX343" i="1"/>
  <c r="DW343" i="1"/>
  <c r="ED343" i="1"/>
  <c r="EJ343" i="1"/>
  <c r="BM343" i="1"/>
  <c r="DX343" i="1"/>
  <c r="EG343" i="1"/>
  <c r="EL343" i="1"/>
  <c r="EW343" i="1"/>
  <c r="DY343" i="1"/>
  <c r="DV343" i="1"/>
  <c r="EN343" i="1"/>
  <c r="EE343" i="1"/>
  <c r="ER343" i="1"/>
  <c r="EH343" i="1"/>
  <c r="EM343" i="1"/>
  <c r="EK343" i="1"/>
  <c r="DZ343" i="1"/>
  <c r="EF343" i="1"/>
  <c r="EO52" i="1"/>
  <c r="EG52" i="1"/>
  <c r="EC52" i="1"/>
  <c r="EN52" i="1"/>
  <c r="DV52" i="1"/>
  <c r="EK52" i="1"/>
  <c r="EE52" i="1"/>
  <c r="DU52" i="1"/>
  <c r="EU52" i="1"/>
  <c r="EW52" i="1"/>
  <c r="EB52" i="1"/>
  <c r="EM52" i="1"/>
  <c r="EH52" i="1"/>
  <c r="ET52" i="1"/>
  <c r="EI52" i="1"/>
  <c r="ES52" i="1"/>
  <c r="EV52" i="1"/>
  <c r="DY52" i="1"/>
  <c r="BJ52" i="1"/>
  <c r="EF52" i="1"/>
  <c r="DW52" i="1"/>
  <c r="DZ52" i="1"/>
  <c r="EX52" i="1"/>
  <c r="EA52" i="1"/>
  <c r="ED52" i="1"/>
  <c r="ER52" i="1"/>
  <c r="EL52" i="1"/>
  <c r="EQ52" i="1"/>
  <c r="EP52" i="1"/>
  <c r="DX52" i="1"/>
  <c r="BM52" i="1"/>
  <c r="EJ52" i="1"/>
  <c r="EK322" i="1"/>
  <c r="EW322" i="1"/>
  <c r="EC322" i="1"/>
  <c r="DV322" i="1"/>
  <c r="DY322" i="1"/>
  <c r="DZ322" i="1"/>
  <c r="EU322" i="1"/>
  <c r="EL322" i="1"/>
  <c r="BM322" i="1"/>
  <c r="EQ322" i="1"/>
  <c r="EX322" i="1"/>
  <c r="ET322" i="1"/>
  <c r="BJ322" i="1"/>
  <c r="EG322" i="1"/>
  <c r="ED322" i="1"/>
  <c r="EP322" i="1"/>
  <c r="EM322" i="1"/>
  <c r="DX322" i="1"/>
  <c r="ES322" i="1"/>
  <c r="EJ322" i="1"/>
  <c r="EV322" i="1"/>
  <c r="EF322" i="1"/>
  <c r="EO322" i="1"/>
  <c r="EA322" i="1"/>
  <c r="EN322" i="1"/>
  <c r="EH322" i="1"/>
  <c r="DW322" i="1"/>
  <c r="DU322" i="1"/>
  <c r="ER322" i="1"/>
  <c r="EI322" i="1"/>
  <c r="EB322" i="1"/>
  <c r="EE322" i="1"/>
  <c r="EX254" i="1"/>
  <c r="ES254" i="1"/>
  <c r="EQ254" i="1"/>
  <c r="EB254" i="1"/>
  <c r="DX254" i="1"/>
  <c r="EH254" i="1"/>
  <c r="ET254" i="1"/>
  <c r="EU254" i="1"/>
  <c r="BJ254" i="1"/>
  <c r="EI254" i="1"/>
  <c r="DY254" i="1"/>
  <c r="EF254" i="1"/>
  <c r="ER254" i="1"/>
  <c r="EO254" i="1"/>
  <c r="DW254" i="1"/>
  <c r="EA254" i="1"/>
  <c r="EW254" i="1"/>
  <c r="EV254" i="1"/>
  <c r="ED254" i="1"/>
  <c r="EG254" i="1"/>
  <c r="BM254" i="1"/>
  <c r="EP254" i="1"/>
  <c r="EJ254" i="1"/>
  <c r="EE254" i="1"/>
  <c r="EK254" i="1"/>
  <c r="EC254" i="1"/>
  <c r="EL254" i="1"/>
  <c r="DU254" i="1"/>
  <c r="EN254" i="1"/>
  <c r="DV254" i="1"/>
  <c r="EM254" i="1"/>
  <c r="DZ254" i="1"/>
  <c r="EA165" i="1"/>
  <c r="EG165" i="1"/>
  <c r="EP165" i="1"/>
  <c r="ES165" i="1"/>
  <c r="EK165" i="1"/>
  <c r="EE165" i="1"/>
  <c r="DX165" i="1"/>
  <c r="DV165" i="1"/>
  <c r="EI165" i="1"/>
  <c r="EN165" i="1"/>
  <c r="BJ165" i="1"/>
  <c r="EJ165" i="1"/>
  <c r="DU165" i="1"/>
  <c r="EW165" i="1"/>
  <c r="ED165" i="1"/>
  <c r="EV165" i="1"/>
  <c r="EH165" i="1"/>
  <c r="EO165" i="1"/>
  <c r="EB165" i="1"/>
  <c r="EL165" i="1"/>
  <c r="EM165" i="1"/>
  <c r="DZ165" i="1"/>
  <c r="EC165" i="1"/>
  <c r="ER165" i="1"/>
  <c r="ET165" i="1"/>
  <c r="EQ165" i="1"/>
  <c r="EF165" i="1"/>
  <c r="EU165" i="1"/>
  <c r="DY165" i="1"/>
  <c r="BM165" i="1"/>
  <c r="EX165" i="1"/>
  <c r="DW165" i="1"/>
  <c r="BJ49" i="1"/>
  <c r="EO49" i="1"/>
  <c r="EW49" i="1"/>
  <c r="EF49" i="1"/>
  <c r="EV49" i="1"/>
  <c r="EL49" i="1"/>
  <c r="EP49" i="1"/>
  <c r="EX49" i="1"/>
  <c r="EI49" i="1"/>
  <c r="EK49" i="1"/>
  <c r="EB49" i="1"/>
  <c r="EG49" i="1"/>
  <c r="DX49" i="1"/>
  <c r="EH49" i="1"/>
  <c r="ER49" i="1"/>
  <c r="DZ49" i="1"/>
  <c r="EQ49" i="1"/>
  <c r="DW49" i="1"/>
  <c r="EA49" i="1"/>
  <c r="EJ49" i="1"/>
  <c r="EN49" i="1"/>
  <c r="DV49" i="1"/>
  <c r="ES49" i="1"/>
  <c r="BM49" i="1"/>
  <c r="EE49" i="1"/>
  <c r="DU49" i="1"/>
  <c r="EC49" i="1"/>
  <c r="EU49" i="1"/>
  <c r="DY49" i="1"/>
  <c r="ED49" i="1"/>
  <c r="ET49" i="1"/>
  <c r="EM49" i="1"/>
  <c r="DY147" i="1"/>
  <c r="EL147" i="1"/>
  <c r="EW147" i="1"/>
  <c r="EH147" i="1"/>
  <c r="EO147" i="1"/>
  <c r="EG147" i="1"/>
  <c r="EP147" i="1"/>
  <c r="EX147" i="1"/>
  <c r="EN147" i="1"/>
  <c r="EE147" i="1"/>
  <c r="EC147" i="1"/>
  <c r="DV147" i="1"/>
  <c r="EA147" i="1"/>
  <c r="EU147" i="1"/>
  <c r="DW147" i="1"/>
  <c r="EJ147" i="1"/>
  <c r="EV147" i="1"/>
  <c r="ER147" i="1"/>
  <c r="DU147" i="1"/>
  <c r="BJ147" i="1"/>
  <c r="EB147" i="1"/>
  <c r="EM147" i="1"/>
  <c r="ES147" i="1"/>
  <c r="EF147" i="1"/>
  <c r="DX147" i="1"/>
  <c r="EQ147" i="1"/>
  <c r="ET147" i="1"/>
  <c r="EK147" i="1"/>
  <c r="DZ147" i="1"/>
  <c r="BM147" i="1"/>
  <c r="EI147" i="1"/>
  <c r="ED147" i="1"/>
  <c r="EG161" i="1"/>
  <c r="EC161" i="1"/>
  <c r="EW161" i="1"/>
  <c r="EB161" i="1"/>
  <c r="EQ161" i="1"/>
  <c r="EE161" i="1"/>
  <c r="ER161" i="1"/>
  <c r="EJ161" i="1"/>
  <c r="EL161" i="1"/>
  <c r="EI161" i="1"/>
  <c r="EO161" i="1"/>
  <c r="EM161" i="1"/>
  <c r="ED161" i="1"/>
  <c r="EP161" i="1"/>
  <c r="DY161" i="1"/>
  <c r="DW161" i="1"/>
  <c r="DV161" i="1"/>
  <c r="EV161" i="1"/>
  <c r="EK161" i="1"/>
  <c r="EF161" i="1"/>
  <c r="EN161" i="1"/>
  <c r="BJ161" i="1"/>
  <c r="DX161" i="1"/>
  <c r="EH161" i="1"/>
  <c r="DU161" i="1"/>
  <c r="BM161" i="1"/>
  <c r="DZ161" i="1"/>
  <c r="EA161" i="1"/>
  <c r="ET161" i="1"/>
  <c r="ES161" i="1"/>
  <c r="EX161" i="1"/>
  <c r="EU161" i="1"/>
  <c r="EW33" i="1"/>
  <c r="EA33" i="1"/>
  <c r="EP33" i="1"/>
  <c r="DV33" i="1"/>
  <c r="EM33" i="1"/>
  <c r="EQ33" i="1"/>
  <c r="EB33" i="1"/>
  <c r="EE33" i="1"/>
  <c r="EU33" i="1"/>
  <c r="EO33" i="1"/>
  <c r="DU33" i="1"/>
  <c r="BM33" i="1"/>
  <c r="EK33" i="1"/>
  <c r="EL33" i="1"/>
  <c r="EI33" i="1"/>
  <c r="EJ33" i="1"/>
  <c r="DX33" i="1"/>
  <c r="DW33" i="1"/>
  <c r="EV33" i="1"/>
  <c r="ER33" i="1"/>
  <c r="EH33" i="1"/>
  <c r="EF33" i="1"/>
  <c r="EN33" i="1"/>
  <c r="EG33" i="1"/>
  <c r="ES33" i="1"/>
  <c r="ED33" i="1"/>
  <c r="EC33" i="1"/>
  <c r="ET33" i="1"/>
  <c r="BJ33" i="1"/>
  <c r="EX33" i="1"/>
  <c r="DY33" i="1"/>
  <c r="DZ33" i="1"/>
  <c r="DP6" i="1"/>
  <c r="AB167" i="1"/>
  <c r="AK167" i="1" s="1"/>
  <c r="AN167" i="1" s="1"/>
  <c r="AR167" i="1"/>
  <c r="AB96" i="1"/>
  <c r="AK96" i="1" s="1"/>
  <c r="AN96" i="1" s="1"/>
  <c r="AR96" i="1"/>
  <c r="AB228" i="1"/>
  <c r="AK228" i="1" s="1"/>
  <c r="AN228" i="1" s="1"/>
  <c r="AR228" i="1"/>
  <c r="AB271" i="1"/>
  <c r="AK271" i="1" s="1"/>
  <c r="AN271" i="1" s="1"/>
  <c r="AR271" i="1"/>
  <c r="AB190" i="1"/>
  <c r="AK190" i="1" s="1"/>
  <c r="AN190" i="1" s="1"/>
  <c r="AR190" i="1"/>
  <c r="AB323" i="1"/>
  <c r="AK323" i="1" s="1"/>
  <c r="AN323" i="1" s="1"/>
  <c r="AR323" i="1"/>
  <c r="AB198" i="1"/>
  <c r="AK198" i="1" s="1"/>
  <c r="AN198" i="1" s="1"/>
  <c r="AR198" i="1"/>
  <c r="AB19" i="1"/>
  <c r="AK19" i="1" s="1"/>
  <c r="AN19" i="1" s="1"/>
  <c r="AR19" i="1"/>
  <c r="AB255" i="1"/>
  <c r="AK255" i="1" s="1"/>
  <c r="AN255" i="1" s="1"/>
  <c r="AR255" i="1"/>
  <c r="AB120" i="1"/>
  <c r="AK120" i="1" s="1"/>
  <c r="AN120" i="1" s="1"/>
  <c r="AR120" i="1"/>
  <c r="AB367" i="1"/>
  <c r="AK367" i="1" s="1"/>
  <c r="AN367" i="1" s="1"/>
  <c r="AR367" i="1"/>
  <c r="AB330" i="1"/>
  <c r="AK330" i="1" s="1"/>
  <c r="AN330" i="1" s="1"/>
  <c r="AR330" i="1"/>
  <c r="AB273" i="1"/>
  <c r="AK273" i="1" s="1"/>
  <c r="AN273" i="1" s="1"/>
  <c r="AR273" i="1"/>
  <c r="AB208" i="1"/>
  <c r="AK208" i="1" s="1"/>
  <c r="AN208" i="1" s="1"/>
  <c r="AR208" i="1"/>
  <c r="AB132" i="1"/>
  <c r="AK132" i="1" s="1"/>
  <c r="AN132" i="1" s="1"/>
  <c r="AR132" i="1"/>
  <c r="AB94" i="1"/>
  <c r="AK94" i="1" s="1"/>
  <c r="AN94" i="1" s="1"/>
  <c r="AR94" i="1"/>
  <c r="AB333" i="1"/>
  <c r="AK333" i="1" s="1"/>
  <c r="AN333" i="1" s="1"/>
  <c r="AR333" i="1"/>
  <c r="AB267" i="1"/>
  <c r="AK267" i="1" s="1"/>
  <c r="AN267" i="1" s="1"/>
  <c r="AR267" i="1"/>
  <c r="AB231" i="1"/>
  <c r="AK231" i="1" s="1"/>
  <c r="AN231" i="1" s="1"/>
  <c r="AR231" i="1"/>
  <c r="AB136" i="1"/>
  <c r="AK136" i="1" s="1"/>
  <c r="AN136" i="1" s="1"/>
  <c r="AR136" i="1"/>
  <c r="AB365" i="1"/>
  <c r="AK365" i="1" s="1"/>
  <c r="AN365" i="1" s="1"/>
  <c r="AR365" i="1"/>
  <c r="AB351" i="1"/>
  <c r="AK351" i="1" s="1"/>
  <c r="AN351" i="1" s="1"/>
  <c r="AR351" i="1"/>
  <c r="AB306" i="1"/>
  <c r="AK306" i="1" s="1"/>
  <c r="AN306" i="1" s="1"/>
  <c r="AR306" i="1"/>
  <c r="AB289" i="1"/>
  <c r="AK289" i="1" s="1"/>
  <c r="AN289" i="1" s="1"/>
  <c r="AR289" i="1"/>
  <c r="AB249" i="1"/>
  <c r="AK249" i="1" s="1"/>
  <c r="AN249" i="1" s="1"/>
  <c r="AR249" i="1"/>
  <c r="AB210" i="1"/>
  <c r="AK210" i="1" s="1"/>
  <c r="AN210" i="1" s="1"/>
  <c r="AR210" i="1"/>
  <c r="AB166" i="1"/>
  <c r="AK166" i="1" s="1"/>
  <c r="AN166" i="1" s="1"/>
  <c r="AR166" i="1"/>
  <c r="AB134" i="1"/>
  <c r="AK134" i="1" s="1"/>
  <c r="AN134" i="1" s="1"/>
  <c r="AR134" i="1"/>
  <c r="AB72" i="1"/>
  <c r="AK72" i="1" s="1"/>
  <c r="AN72" i="1" s="1"/>
  <c r="AR72" i="1"/>
  <c r="AB33" i="1"/>
  <c r="AK33" i="1" s="1"/>
  <c r="AN33" i="1" s="1"/>
  <c r="AR33" i="1"/>
  <c r="AB355" i="1"/>
  <c r="AK355" i="1" s="1"/>
  <c r="AN355" i="1" s="1"/>
  <c r="AR355" i="1"/>
  <c r="AB315" i="1"/>
  <c r="AK315" i="1" s="1"/>
  <c r="AN315" i="1" s="1"/>
  <c r="AR315" i="1"/>
  <c r="AB298" i="1"/>
  <c r="AK298" i="1" s="1"/>
  <c r="AN298" i="1" s="1"/>
  <c r="AR298" i="1"/>
  <c r="AB253" i="1"/>
  <c r="AK253" i="1" s="1"/>
  <c r="AN253" i="1" s="1"/>
  <c r="AR253" i="1"/>
  <c r="AB235" i="1"/>
  <c r="AK235" i="1" s="1"/>
  <c r="AN235" i="1" s="1"/>
  <c r="AR235" i="1"/>
  <c r="AB203" i="1"/>
  <c r="AK203" i="1" s="1"/>
  <c r="AN203" i="1" s="1"/>
  <c r="AR203" i="1"/>
  <c r="AB162" i="1"/>
  <c r="AK162" i="1" s="1"/>
  <c r="AN162" i="1" s="1"/>
  <c r="AR162" i="1"/>
  <c r="AB127" i="1"/>
  <c r="AK127" i="1" s="1"/>
  <c r="AN127" i="1" s="1"/>
  <c r="AR127" i="1"/>
  <c r="AB75" i="1"/>
  <c r="AK75" i="1" s="1"/>
  <c r="AN75" i="1" s="1"/>
  <c r="AR75" i="1"/>
  <c r="AB21" i="1"/>
  <c r="AK21" i="1" s="1"/>
  <c r="AN21" i="1" s="1"/>
  <c r="AR21" i="1"/>
  <c r="AB95" i="1"/>
  <c r="AK95" i="1" s="1"/>
  <c r="AN95" i="1" s="1"/>
  <c r="AR95" i="1"/>
  <c r="AB48" i="1"/>
  <c r="AK48" i="1" s="1"/>
  <c r="AN48" i="1" s="1"/>
  <c r="AR48" i="1"/>
  <c r="AB17" i="1"/>
  <c r="AK17" i="1" s="1"/>
  <c r="AN17" i="1" s="1"/>
  <c r="AR17" i="1"/>
  <c r="AB357" i="1"/>
  <c r="AK357" i="1" s="1"/>
  <c r="AN357" i="1" s="1"/>
  <c r="AR357" i="1"/>
  <c r="AB334" i="1"/>
  <c r="AK334" i="1" s="1"/>
  <c r="AN334" i="1" s="1"/>
  <c r="AR334" i="1"/>
  <c r="AB311" i="1"/>
  <c r="AK311" i="1" s="1"/>
  <c r="AN311" i="1" s="1"/>
  <c r="AR311" i="1"/>
  <c r="AB293" i="1"/>
  <c r="AK293" i="1" s="1"/>
  <c r="AN293" i="1" s="1"/>
  <c r="AR293" i="1"/>
  <c r="AB270" i="1"/>
  <c r="AK270" i="1" s="1"/>
  <c r="AN270" i="1" s="1"/>
  <c r="AR270" i="1"/>
  <c r="AB247" i="1"/>
  <c r="AK247" i="1" s="1"/>
  <c r="AN247" i="1" s="1"/>
  <c r="AR247" i="1"/>
  <c r="AB206" i="1"/>
  <c r="AK206" i="1" s="1"/>
  <c r="AN206" i="1" s="1"/>
  <c r="AR206" i="1"/>
  <c r="AB187" i="1"/>
  <c r="AK187" i="1" s="1"/>
  <c r="AN187" i="1" s="1"/>
  <c r="AR187" i="1"/>
  <c r="AB168" i="1"/>
  <c r="AK168" i="1" s="1"/>
  <c r="AN168" i="1" s="1"/>
  <c r="AR168" i="1"/>
  <c r="AB128" i="1"/>
  <c r="AK128" i="1" s="1"/>
  <c r="AN128" i="1" s="1"/>
  <c r="AR128" i="1"/>
  <c r="AB111" i="1"/>
  <c r="AK111" i="1" s="1"/>
  <c r="AN111" i="1" s="1"/>
  <c r="AR111" i="1"/>
  <c r="AB66" i="1"/>
  <c r="AK66" i="1" s="1"/>
  <c r="AN66" i="1" s="1"/>
  <c r="AR66" i="1"/>
  <c r="AB52" i="1"/>
  <c r="AK52" i="1" s="1"/>
  <c r="AN52" i="1" s="1"/>
  <c r="AR52" i="1"/>
  <c r="AB368" i="1"/>
  <c r="AK368" i="1" s="1"/>
  <c r="AN368" i="1" s="1"/>
  <c r="AR368" i="1"/>
  <c r="AB352" i="1"/>
  <c r="AK352" i="1" s="1"/>
  <c r="AN352" i="1" s="1"/>
  <c r="AR352" i="1"/>
  <c r="AB336" i="1"/>
  <c r="AK336" i="1" s="1"/>
  <c r="AN336" i="1" s="1"/>
  <c r="AR336" i="1"/>
  <c r="AB320" i="1"/>
  <c r="AK320" i="1" s="1"/>
  <c r="AN320" i="1" s="1"/>
  <c r="AR320" i="1"/>
  <c r="AB304" i="1"/>
  <c r="AK304" i="1" s="1"/>
  <c r="AN304" i="1" s="1"/>
  <c r="AR304" i="1"/>
  <c r="AB288" i="1"/>
  <c r="AK288" i="1" s="1"/>
  <c r="AN288" i="1" s="1"/>
  <c r="AR288" i="1"/>
  <c r="AB272" i="1"/>
  <c r="AK272" i="1" s="1"/>
  <c r="AN272" i="1" s="1"/>
  <c r="AR272" i="1"/>
  <c r="AB256" i="1"/>
  <c r="AK256" i="1" s="1"/>
  <c r="AN256" i="1" s="1"/>
  <c r="AR256" i="1"/>
  <c r="AB236" i="1"/>
  <c r="AK236" i="1" s="1"/>
  <c r="AN236" i="1" s="1"/>
  <c r="AR236" i="1"/>
  <c r="AB218" i="1"/>
  <c r="AK218" i="1" s="1"/>
  <c r="AN218" i="1" s="1"/>
  <c r="AR218" i="1"/>
  <c r="AB195" i="1"/>
  <c r="AK195" i="1" s="1"/>
  <c r="AN195" i="1" s="1"/>
  <c r="AR195" i="1"/>
  <c r="AB172" i="1"/>
  <c r="AK172" i="1" s="1"/>
  <c r="AN172" i="1" s="1"/>
  <c r="AR172" i="1"/>
  <c r="AB154" i="1"/>
  <c r="AK154" i="1" s="1"/>
  <c r="AN154" i="1" s="1"/>
  <c r="AR154" i="1"/>
  <c r="AB131" i="1"/>
  <c r="AK131" i="1" s="1"/>
  <c r="AN131" i="1" s="1"/>
  <c r="AR131" i="1"/>
  <c r="AB108" i="1"/>
  <c r="AK108" i="1" s="1"/>
  <c r="AN108" i="1" s="1"/>
  <c r="AR108" i="1"/>
  <c r="AB90" i="1"/>
  <c r="AK90" i="1" s="1"/>
  <c r="AN90" i="1" s="1"/>
  <c r="AR90" i="1"/>
  <c r="AB67" i="1"/>
  <c r="AK67" i="1" s="1"/>
  <c r="AN67" i="1" s="1"/>
  <c r="AR67" i="1"/>
  <c r="AB43" i="1"/>
  <c r="AK43" i="1" s="1"/>
  <c r="AN43" i="1" s="1"/>
  <c r="AR43" i="1"/>
  <c r="AB25" i="1"/>
  <c r="AK25" i="1" s="1"/>
  <c r="AN25" i="1" s="1"/>
  <c r="AR25" i="1"/>
  <c r="AB241" i="1"/>
  <c r="AK241" i="1" s="1"/>
  <c r="AN241" i="1" s="1"/>
  <c r="AR241" i="1"/>
  <c r="AB225" i="1"/>
  <c r="AK225" i="1" s="1"/>
  <c r="AN225" i="1" s="1"/>
  <c r="AR225" i="1"/>
  <c r="AB209" i="1"/>
  <c r="AK209" i="1" s="1"/>
  <c r="AN209" i="1" s="1"/>
  <c r="AR209" i="1"/>
  <c r="AB193" i="1"/>
  <c r="AK193" i="1" s="1"/>
  <c r="AN193" i="1" s="1"/>
  <c r="AR193" i="1"/>
  <c r="AB177" i="1"/>
  <c r="AK177" i="1" s="1"/>
  <c r="AN177" i="1" s="1"/>
  <c r="AR177" i="1"/>
  <c r="AB161" i="1"/>
  <c r="AK161" i="1" s="1"/>
  <c r="AN161" i="1" s="1"/>
  <c r="AR161" i="1"/>
  <c r="AB145" i="1"/>
  <c r="AK145" i="1" s="1"/>
  <c r="AN145" i="1" s="1"/>
  <c r="AR145" i="1"/>
  <c r="AB129" i="1"/>
  <c r="AK129" i="1" s="1"/>
  <c r="AN129" i="1" s="1"/>
  <c r="AR129" i="1"/>
  <c r="AB113" i="1"/>
  <c r="AK113" i="1" s="1"/>
  <c r="AN113" i="1" s="1"/>
  <c r="AR113" i="1"/>
  <c r="AB97" i="1"/>
  <c r="AK97" i="1" s="1"/>
  <c r="AN97" i="1" s="1"/>
  <c r="AR97" i="1"/>
  <c r="AB81" i="1"/>
  <c r="AK81" i="1" s="1"/>
  <c r="AN81" i="1" s="1"/>
  <c r="AR81" i="1"/>
  <c r="AB65" i="1"/>
  <c r="AK65" i="1" s="1"/>
  <c r="AN65" i="1" s="1"/>
  <c r="AR65" i="1"/>
  <c r="AB49" i="1"/>
  <c r="AK49" i="1" s="1"/>
  <c r="AN49" i="1" s="1"/>
  <c r="AR49" i="1"/>
  <c r="AB32" i="1"/>
  <c r="AK32" i="1" s="1"/>
  <c r="AN32" i="1" s="1"/>
  <c r="AR32" i="1"/>
  <c r="AB16" i="1"/>
  <c r="AK16" i="1" s="1"/>
  <c r="AN16" i="1" s="1"/>
  <c r="AR16" i="1"/>
  <c r="AC214" i="1"/>
  <c r="AL214" i="1" s="1"/>
  <c r="AO214" i="1" s="1"/>
  <c r="AS214" i="1"/>
  <c r="AC192" i="1"/>
  <c r="AL192" i="1" s="1"/>
  <c r="AO192" i="1" s="1"/>
  <c r="AS192" i="1"/>
  <c r="AC70" i="1"/>
  <c r="AL70" i="1" s="1"/>
  <c r="AO70" i="1" s="1"/>
  <c r="AS70" i="1"/>
  <c r="AC233" i="1"/>
  <c r="AL233" i="1" s="1"/>
  <c r="AO233" i="1" s="1"/>
  <c r="AS233" i="1"/>
  <c r="AC173" i="1"/>
  <c r="AL173" i="1" s="1"/>
  <c r="AO173" i="1" s="1"/>
  <c r="AS173" i="1"/>
  <c r="AC31" i="1"/>
  <c r="AL31" i="1" s="1"/>
  <c r="AO31" i="1" s="1"/>
  <c r="AS31" i="1"/>
  <c r="AC344" i="1"/>
  <c r="AL344" i="1" s="1"/>
  <c r="AO344" i="1" s="1"/>
  <c r="AS344" i="1"/>
  <c r="AC244" i="1"/>
  <c r="AL244" i="1" s="1"/>
  <c r="AO244" i="1" s="1"/>
  <c r="AS244" i="1"/>
  <c r="AC121" i="1"/>
  <c r="AL121" i="1" s="1"/>
  <c r="AO121" i="1" s="1"/>
  <c r="AS121" i="1"/>
  <c r="AC25" i="1"/>
  <c r="AL25" i="1" s="1"/>
  <c r="AO25" i="1" s="1"/>
  <c r="AS25" i="1"/>
  <c r="AC321" i="1"/>
  <c r="AL321" i="1" s="1"/>
  <c r="AO321" i="1" s="1"/>
  <c r="AS321" i="1"/>
  <c r="AC209" i="1"/>
  <c r="AL209" i="1" s="1"/>
  <c r="AO209" i="1" s="1"/>
  <c r="AS209" i="1"/>
  <c r="AC93" i="1"/>
  <c r="AL93" i="1" s="1"/>
  <c r="AO93" i="1" s="1"/>
  <c r="AS93" i="1"/>
  <c r="AC352" i="1"/>
  <c r="AL352" i="1" s="1"/>
  <c r="AO352" i="1" s="1"/>
  <c r="AS352" i="1"/>
  <c r="AC330" i="1"/>
  <c r="AL330" i="1" s="1"/>
  <c r="AO330" i="1" s="1"/>
  <c r="AS330" i="1"/>
  <c r="AC289" i="1"/>
  <c r="AL289" i="1" s="1"/>
  <c r="AO289" i="1" s="1"/>
  <c r="AS289" i="1"/>
  <c r="AC232" i="1"/>
  <c r="AL232" i="1" s="1"/>
  <c r="AO232" i="1" s="1"/>
  <c r="AS232" i="1"/>
  <c r="AC166" i="1"/>
  <c r="AL166" i="1" s="1"/>
  <c r="AO166" i="1" s="1"/>
  <c r="AS166" i="1"/>
  <c r="AC109" i="1"/>
  <c r="AL109" i="1" s="1"/>
  <c r="AO109" i="1" s="1"/>
  <c r="AS109" i="1"/>
  <c r="AC28" i="1"/>
  <c r="AL28" i="1" s="1"/>
  <c r="AO28" i="1" s="1"/>
  <c r="AS28" i="1"/>
  <c r="AC345" i="1"/>
  <c r="AL345" i="1" s="1"/>
  <c r="AO345" i="1" s="1"/>
  <c r="AS345" i="1"/>
  <c r="AC304" i="1"/>
  <c r="AL304" i="1" s="1"/>
  <c r="AO304" i="1" s="1"/>
  <c r="AS304" i="1"/>
  <c r="AC278" i="1"/>
  <c r="AL278" i="1" s="1"/>
  <c r="AO278" i="1" s="1"/>
  <c r="AS278" i="1"/>
  <c r="AC221" i="1"/>
  <c r="AL221" i="1" s="1"/>
  <c r="AO221" i="1" s="1"/>
  <c r="AS221" i="1"/>
  <c r="AC164" i="1"/>
  <c r="AL164" i="1" s="1"/>
  <c r="AO164" i="1" s="1"/>
  <c r="AS164" i="1"/>
  <c r="AC96" i="1"/>
  <c r="AL96" i="1" s="1"/>
  <c r="AO96" i="1" s="1"/>
  <c r="AS96" i="1"/>
  <c r="AC52" i="1"/>
  <c r="AL52" i="1" s="1"/>
  <c r="AO52" i="1" s="1"/>
  <c r="AS52" i="1"/>
  <c r="AC336" i="1"/>
  <c r="AL336" i="1" s="1"/>
  <c r="AO336" i="1" s="1"/>
  <c r="AS336" i="1"/>
  <c r="AC317" i="1"/>
  <c r="AL317" i="1" s="1"/>
  <c r="AO317" i="1" s="1"/>
  <c r="AS317" i="1"/>
  <c r="AC298" i="1"/>
  <c r="AL298" i="1" s="1"/>
  <c r="AO298" i="1" s="1"/>
  <c r="AS298" i="1"/>
  <c r="AC258" i="1"/>
  <c r="AL258" i="1" s="1"/>
  <c r="AO258" i="1" s="1"/>
  <c r="AS258" i="1"/>
  <c r="AC241" i="1"/>
  <c r="AL241" i="1" s="1"/>
  <c r="AO241" i="1" s="1"/>
  <c r="AS241" i="1"/>
  <c r="AC196" i="1"/>
  <c r="AL196" i="1" s="1"/>
  <c r="AO196" i="1" s="1"/>
  <c r="AS196" i="1"/>
  <c r="AC182" i="1"/>
  <c r="AL182" i="1" s="1"/>
  <c r="AO182" i="1" s="1"/>
  <c r="AS182" i="1"/>
  <c r="AC137" i="1"/>
  <c r="AL137" i="1" s="1"/>
  <c r="AO137" i="1" s="1"/>
  <c r="AS137" i="1"/>
  <c r="AC120" i="1"/>
  <c r="AL120" i="1" s="1"/>
  <c r="AO120" i="1" s="1"/>
  <c r="AS120" i="1"/>
  <c r="AC98" i="1"/>
  <c r="AL98" i="1" s="1"/>
  <c r="AO98" i="1" s="1"/>
  <c r="AS98" i="1"/>
  <c r="AC57" i="1"/>
  <c r="AL57" i="1" s="1"/>
  <c r="AO57" i="1" s="1"/>
  <c r="AS57" i="1"/>
  <c r="AC21" i="1"/>
  <c r="AL21" i="1" s="1"/>
  <c r="AO21" i="1" s="1"/>
  <c r="AS21" i="1"/>
  <c r="AC274" i="1"/>
  <c r="AL274" i="1" s="1"/>
  <c r="AO274" i="1" s="1"/>
  <c r="AS274" i="1"/>
  <c r="AC257" i="1"/>
  <c r="AL257" i="1" s="1"/>
  <c r="AO257" i="1" s="1"/>
  <c r="AS257" i="1"/>
  <c r="AC212" i="1"/>
  <c r="AL212" i="1" s="1"/>
  <c r="AO212" i="1" s="1"/>
  <c r="AS212" i="1"/>
  <c r="AC198" i="1"/>
  <c r="AL198" i="1" s="1"/>
  <c r="AO198" i="1" s="1"/>
  <c r="AS198" i="1"/>
  <c r="AC153" i="1"/>
  <c r="AL153" i="1" s="1"/>
  <c r="AO153" i="1" s="1"/>
  <c r="AS153" i="1"/>
  <c r="AC136" i="1"/>
  <c r="AL136" i="1" s="1"/>
  <c r="AO136" i="1" s="1"/>
  <c r="AS136" i="1"/>
  <c r="AC100" i="1"/>
  <c r="AL100" i="1" s="1"/>
  <c r="AO100" i="1" s="1"/>
  <c r="AS100" i="1"/>
  <c r="AC65" i="1"/>
  <c r="AL65" i="1" s="1"/>
  <c r="AO65" i="1" s="1"/>
  <c r="AS65" i="1"/>
  <c r="AC23" i="1"/>
  <c r="AL23" i="1" s="1"/>
  <c r="AO23" i="1" s="1"/>
  <c r="AS23" i="1"/>
  <c r="AC73" i="1"/>
  <c r="AL73" i="1" s="1"/>
  <c r="AO73" i="1" s="1"/>
  <c r="AS73" i="1"/>
  <c r="AC56" i="1"/>
  <c r="AL56" i="1" s="1"/>
  <c r="AO56" i="1" s="1"/>
  <c r="AS56" i="1"/>
  <c r="AC15" i="1"/>
  <c r="AL15" i="1" s="1"/>
  <c r="AO15" i="1" s="1"/>
  <c r="AS15" i="1"/>
  <c r="AC357" i="1"/>
  <c r="AL357" i="1" s="1"/>
  <c r="AO357" i="1" s="1"/>
  <c r="AS357" i="1"/>
  <c r="AC334" i="1"/>
  <c r="AL334" i="1" s="1"/>
  <c r="AO334" i="1" s="1"/>
  <c r="AS334" i="1"/>
  <c r="AC316" i="1"/>
  <c r="AL316" i="1" s="1"/>
  <c r="AO316" i="1" s="1"/>
  <c r="AS316" i="1"/>
  <c r="AC293" i="1"/>
  <c r="AL293" i="1" s="1"/>
  <c r="AO293" i="1" s="1"/>
  <c r="AS293" i="1"/>
  <c r="AC270" i="1"/>
  <c r="AL270" i="1" s="1"/>
  <c r="AO270" i="1" s="1"/>
  <c r="AS270" i="1"/>
  <c r="AC252" i="1"/>
  <c r="AL252" i="1" s="1"/>
  <c r="AO252" i="1" s="1"/>
  <c r="AS252" i="1"/>
  <c r="AC229" i="1"/>
  <c r="AL229" i="1" s="1"/>
  <c r="AO229" i="1" s="1"/>
  <c r="AS229" i="1"/>
  <c r="AC206" i="1"/>
  <c r="AL206" i="1" s="1"/>
  <c r="AO206" i="1" s="1"/>
  <c r="AS206" i="1"/>
  <c r="AC188" i="1"/>
  <c r="AL188" i="1" s="1"/>
  <c r="AO188" i="1" s="1"/>
  <c r="AS188" i="1"/>
  <c r="AC165" i="1"/>
  <c r="AL165" i="1" s="1"/>
  <c r="AO165" i="1" s="1"/>
  <c r="AS165" i="1"/>
  <c r="AC142" i="1"/>
  <c r="AL142" i="1" s="1"/>
  <c r="AO142" i="1" s="1"/>
  <c r="AS142" i="1"/>
  <c r="AC124" i="1"/>
  <c r="AL124" i="1" s="1"/>
  <c r="AO124" i="1" s="1"/>
  <c r="AS124" i="1"/>
  <c r="AC101" i="1"/>
  <c r="AL101" i="1" s="1"/>
  <c r="AO101" i="1" s="1"/>
  <c r="AS101" i="1"/>
  <c r="AC78" i="1"/>
  <c r="AL78" i="1" s="1"/>
  <c r="AO78" i="1" s="1"/>
  <c r="AS78" i="1"/>
  <c r="AC60" i="1"/>
  <c r="AL60" i="1" s="1"/>
  <c r="AO60" i="1" s="1"/>
  <c r="AS60" i="1"/>
  <c r="AC36" i="1"/>
  <c r="AL36" i="1" s="1"/>
  <c r="AO36" i="1" s="1"/>
  <c r="AS36" i="1"/>
  <c r="AC13" i="1"/>
  <c r="AL13" i="1" s="1"/>
  <c r="AO13" i="1" s="1"/>
  <c r="AS13" i="1"/>
  <c r="AC359" i="1"/>
  <c r="AL359" i="1" s="1"/>
  <c r="AO359" i="1" s="1"/>
  <c r="AS359" i="1"/>
  <c r="AC343" i="1"/>
  <c r="AL343" i="1" s="1"/>
  <c r="AO343" i="1" s="1"/>
  <c r="AS343" i="1"/>
  <c r="AC327" i="1"/>
  <c r="AL327" i="1" s="1"/>
  <c r="AO327" i="1" s="1"/>
  <c r="AS327" i="1"/>
  <c r="AC311" i="1"/>
  <c r="AL311" i="1" s="1"/>
  <c r="AO311" i="1" s="1"/>
  <c r="AS311" i="1"/>
  <c r="AC295" i="1"/>
  <c r="AL295" i="1" s="1"/>
  <c r="AO295" i="1" s="1"/>
  <c r="AS295" i="1"/>
  <c r="AC279" i="1"/>
  <c r="AL279" i="1" s="1"/>
  <c r="AO279" i="1" s="1"/>
  <c r="AS279" i="1"/>
  <c r="AC263" i="1"/>
  <c r="AL263" i="1" s="1"/>
  <c r="AO263" i="1" s="1"/>
  <c r="AS263" i="1"/>
  <c r="AC247" i="1"/>
  <c r="AL247" i="1" s="1"/>
  <c r="AO247" i="1" s="1"/>
  <c r="AS247" i="1"/>
  <c r="AC231" i="1"/>
  <c r="AL231" i="1" s="1"/>
  <c r="AO231" i="1" s="1"/>
  <c r="AS231" i="1"/>
  <c r="AC215" i="1"/>
  <c r="AL215" i="1" s="1"/>
  <c r="AO215" i="1" s="1"/>
  <c r="AS215" i="1"/>
  <c r="AC199" i="1"/>
  <c r="AL199" i="1" s="1"/>
  <c r="AO199" i="1" s="1"/>
  <c r="AS199" i="1"/>
  <c r="AC183" i="1"/>
  <c r="AL183" i="1" s="1"/>
  <c r="AO183" i="1" s="1"/>
  <c r="AS183" i="1"/>
  <c r="AC167" i="1"/>
  <c r="AL167" i="1" s="1"/>
  <c r="AO167" i="1" s="1"/>
  <c r="AS167" i="1"/>
  <c r="AC151" i="1"/>
  <c r="AL151" i="1" s="1"/>
  <c r="AO151" i="1" s="1"/>
  <c r="AS151" i="1"/>
  <c r="AC135" i="1"/>
  <c r="AL135" i="1" s="1"/>
  <c r="AO135" i="1" s="1"/>
  <c r="AS135" i="1"/>
  <c r="AC119" i="1"/>
  <c r="AL119" i="1" s="1"/>
  <c r="AO119" i="1" s="1"/>
  <c r="AS119" i="1"/>
  <c r="AC103" i="1"/>
  <c r="AL103" i="1" s="1"/>
  <c r="AO103" i="1" s="1"/>
  <c r="AS103" i="1"/>
  <c r="AC87" i="1"/>
  <c r="AL87" i="1" s="1"/>
  <c r="AO87" i="1" s="1"/>
  <c r="AS87" i="1"/>
  <c r="AC71" i="1"/>
  <c r="AL71" i="1" s="1"/>
  <c r="AO71" i="1" s="1"/>
  <c r="AS71" i="1"/>
  <c r="AC55" i="1"/>
  <c r="AL55" i="1" s="1"/>
  <c r="AO55" i="1" s="1"/>
  <c r="AS55" i="1"/>
  <c r="AC38" i="1"/>
  <c r="AL38" i="1" s="1"/>
  <c r="AO38" i="1" s="1"/>
  <c r="AS38" i="1"/>
  <c r="AC22" i="1"/>
  <c r="AL22" i="1" s="1"/>
  <c r="AO22" i="1" s="1"/>
  <c r="AS22" i="1"/>
  <c r="EM14" i="1"/>
  <c r="BJ14" i="1"/>
  <c r="EA14" i="1"/>
  <c r="EK14" i="1"/>
  <c r="DU14" i="1"/>
  <c r="EE14" i="1"/>
  <c r="DW14" i="1"/>
  <c r="EW14" i="1"/>
  <c r="EL14" i="1"/>
  <c r="ER14" i="1"/>
  <c r="EI14" i="1"/>
  <c r="ES14" i="1"/>
  <c r="DY14" i="1"/>
  <c r="EV14" i="1"/>
  <c r="DZ14" i="1"/>
  <c r="ET14" i="1"/>
  <c r="DX14" i="1"/>
  <c r="EO14" i="1"/>
  <c r="EU14" i="1"/>
  <c r="EF14" i="1"/>
  <c r="EX14" i="1"/>
  <c r="EC14" i="1"/>
  <c r="EG14" i="1"/>
  <c r="EP14" i="1"/>
  <c r="EH14" i="1"/>
  <c r="EJ14" i="1"/>
  <c r="BM14" i="1"/>
  <c r="EB14" i="1"/>
  <c r="EQ14" i="1"/>
  <c r="DV14" i="1"/>
  <c r="ED14" i="1"/>
  <c r="EN14" i="1"/>
  <c r="G13" i="1"/>
  <c r="C27" i="1"/>
  <c r="C14" i="1" s="1"/>
  <c r="EX272" i="1"/>
  <c r="BM272" i="1"/>
  <c r="EA272" i="1"/>
  <c r="DW272" i="1"/>
  <c r="EF272" i="1"/>
  <c r="EM272" i="1"/>
  <c r="DV272" i="1"/>
  <c r="EC272" i="1"/>
  <c r="EV272" i="1"/>
  <c r="DZ272" i="1"/>
  <c r="EP272" i="1"/>
  <c r="EO272" i="1"/>
  <c r="EN272" i="1"/>
  <c r="EH272" i="1"/>
  <c r="EE272" i="1"/>
  <c r="EW272" i="1"/>
  <c r="DX272" i="1"/>
  <c r="DU272" i="1"/>
  <c r="BJ272" i="1"/>
  <c r="EI272" i="1"/>
  <c r="EG272" i="1"/>
  <c r="EK272" i="1"/>
  <c r="EL272" i="1"/>
  <c r="EQ272" i="1"/>
  <c r="ET272" i="1"/>
  <c r="EU272" i="1"/>
  <c r="EJ272" i="1"/>
  <c r="ED272" i="1"/>
  <c r="ER272" i="1"/>
  <c r="EB272" i="1"/>
  <c r="ES272" i="1"/>
  <c r="DY272" i="1"/>
  <c r="EI368" i="1"/>
  <c r="EG368" i="1"/>
  <c r="ET368" i="1"/>
  <c r="DY368" i="1"/>
  <c r="DV368" i="1"/>
  <c r="EV368" i="1"/>
  <c r="EK368" i="1"/>
  <c r="EF368" i="1"/>
  <c r="EP368" i="1"/>
  <c r="ED368" i="1"/>
  <c r="EH368" i="1"/>
  <c r="EQ368" i="1"/>
  <c r="ES368" i="1"/>
  <c r="EA368" i="1"/>
  <c r="BM368" i="1"/>
  <c r="ER368" i="1"/>
  <c r="EM368" i="1"/>
  <c r="DX368" i="1"/>
  <c r="EO368" i="1"/>
  <c r="EX368" i="1"/>
  <c r="EW368" i="1"/>
  <c r="EE368" i="1"/>
  <c r="EN368" i="1"/>
  <c r="DW368" i="1"/>
  <c r="DZ368" i="1"/>
  <c r="EL368" i="1"/>
  <c r="EU368" i="1"/>
  <c r="EB368" i="1"/>
  <c r="EJ368" i="1"/>
  <c r="BJ368" i="1"/>
  <c r="EC368" i="1"/>
  <c r="DU368" i="1"/>
  <c r="EO9" i="1"/>
  <c r="EG9" i="1"/>
  <c r="EN9" i="1"/>
  <c r="EP9" i="1"/>
  <c r="DZ9" i="1"/>
  <c r="DU9" i="1"/>
  <c r="DY9" i="1"/>
  <c r="ER9" i="1"/>
  <c r="ET9" i="1"/>
  <c r="BM9" i="1"/>
  <c r="DV9" i="1"/>
  <c r="DX9" i="1"/>
  <c r="EA9" i="1"/>
  <c r="EV9" i="1"/>
  <c r="EF9" i="1"/>
  <c r="EI9" i="1"/>
  <c r="DW9" i="1"/>
  <c r="BJ9" i="1"/>
  <c r="EX9" i="1"/>
  <c r="EB9" i="1"/>
  <c r="EJ9" i="1"/>
  <c r="EW9" i="1"/>
  <c r="EQ9" i="1"/>
  <c r="EK9" i="1"/>
  <c r="EC9" i="1"/>
  <c r="EU9" i="1"/>
  <c r="EM9" i="1"/>
  <c r="EH9" i="1"/>
  <c r="ES9" i="1"/>
  <c r="ED9" i="1"/>
  <c r="EL9" i="1"/>
  <c r="EE9" i="1"/>
  <c r="BM242" i="1"/>
  <c r="EK242" i="1"/>
  <c r="EW242" i="1"/>
  <c r="EO242" i="1"/>
  <c r="EP242" i="1"/>
  <c r="ET242" i="1"/>
  <c r="EV242" i="1"/>
  <c r="ED242" i="1"/>
  <c r="EN242" i="1"/>
  <c r="EE242" i="1"/>
  <c r="DV242" i="1"/>
  <c r="DZ242" i="1"/>
  <c r="DY242" i="1"/>
  <c r="EC242" i="1"/>
  <c r="EB242" i="1"/>
  <c r="EH242" i="1"/>
  <c r="DX242" i="1"/>
  <c r="ES242" i="1"/>
  <c r="EM242" i="1"/>
  <c r="EQ242" i="1"/>
  <c r="DU242" i="1"/>
  <c r="ER242" i="1"/>
  <c r="EA242" i="1"/>
  <c r="EG242" i="1"/>
  <c r="DW242" i="1"/>
  <c r="EX242" i="1"/>
  <c r="EJ242" i="1"/>
  <c r="EF242" i="1"/>
  <c r="EL242" i="1"/>
  <c r="EU242" i="1"/>
  <c r="EI242" i="1"/>
  <c r="BJ242" i="1"/>
  <c r="EJ306" i="1"/>
  <c r="EB306" i="1"/>
  <c r="EQ306" i="1"/>
  <c r="EL306" i="1"/>
  <c r="DX306" i="1"/>
  <c r="DY306" i="1"/>
  <c r="DU306" i="1"/>
  <c r="ER306" i="1"/>
  <c r="EA306" i="1"/>
  <c r="ED306" i="1"/>
  <c r="ET306" i="1"/>
  <c r="EC306" i="1"/>
  <c r="DV306" i="1"/>
  <c r="ES306" i="1"/>
  <c r="EW306" i="1"/>
  <c r="DZ306" i="1"/>
  <c r="BM306" i="1"/>
  <c r="EK306" i="1"/>
  <c r="EN306" i="1"/>
  <c r="EU306" i="1"/>
  <c r="EP306" i="1"/>
  <c r="EX306" i="1"/>
  <c r="EF306" i="1"/>
  <c r="EH306" i="1"/>
  <c r="DW306" i="1"/>
  <c r="EV306" i="1"/>
  <c r="EO306" i="1"/>
  <c r="EM306" i="1"/>
  <c r="BJ306" i="1"/>
  <c r="EE306" i="1"/>
  <c r="EG306" i="1"/>
  <c r="EI306" i="1"/>
  <c r="EW149" i="1"/>
  <c r="DU149" i="1"/>
  <c r="EO149" i="1"/>
  <c r="DV149" i="1"/>
  <c r="EN149" i="1"/>
  <c r="EF149" i="1"/>
  <c r="EK149" i="1"/>
  <c r="BJ149" i="1"/>
  <c r="DX149" i="1"/>
  <c r="EQ149" i="1"/>
  <c r="EG149" i="1"/>
  <c r="EU149" i="1"/>
  <c r="EP149" i="1"/>
  <c r="EH149" i="1"/>
  <c r="EX149" i="1"/>
  <c r="EV149" i="1"/>
  <c r="EL149" i="1"/>
  <c r="EB149" i="1"/>
  <c r="DW149" i="1"/>
  <c r="ET149" i="1"/>
  <c r="EM149" i="1"/>
  <c r="EI149" i="1"/>
  <c r="ED149" i="1"/>
  <c r="ES149" i="1"/>
  <c r="EE149" i="1"/>
  <c r="EJ149" i="1"/>
  <c r="EA149" i="1"/>
  <c r="DY149" i="1"/>
  <c r="ER149" i="1"/>
  <c r="DZ149" i="1"/>
  <c r="BM149" i="1"/>
  <c r="EC149" i="1"/>
  <c r="EK121" i="1"/>
  <c r="EL121" i="1"/>
  <c r="DX121" i="1"/>
  <c r="EJ121" i="1"/>
  <c r="ED121" i="1"/>
  <c r="EN121" i="1"/>
  <c r="EH121" i="1"/>
  <c r="ES121" i="1"/>
  <c r="EI121" i="1"/>
  <c r="DZ121" i="1"/>
  <c r="EW121" i="1"/>
  <c r="EA121" i="1"/>
  <c r="EV121" i="1"/>
  <c r="DU121" i="1"/>
  <c r="EX121" i="1"/>
  <c r="EG121" i="1"/>
  <c r="BM121" i="1"/>
  <c r="EB121" i="1"/>
  <c r="ER121" i="1"/>
  <c r="EE121" i="1"/>
  <c r="EM121" i="1"/>
  <c r="EU121" i="1"/>
  <c r="EO121" i="1"/>
  <c r="DV121" i="1"/>
  <c r="BJ121" i="1"/>
  <c r="DY121" i="1"/>
  <c r="EQ121" i="1"/>
  <c r="EP121" i="1"/>
  <c r="EC121" i="1"/>
  <c r="ET121" i="1"/>
  <c r="EF121" i="1"/>
  <c r="DW121" i="1"/>
  <c r="EW158" i="1"/>
  <c r="EP158" i="1"/>
  <c r="EX158" i="1"/>
  <c r="EB158" i="1"/>
  <c r="EF158" i="1"/>
  <c r="DU158" i="1"/>
  <c r="ES158" i="1"/>
  <c r="EK158" i="1"/>
  <c r="EL158" i="1"/>
  <c r="ED158" i="1"/>
  <c r="DX158" i="1"/>
  <c r="EQ158" i="1"/>
  <c r="EJ158" i="1"/>
  <c r="EI158" i="1"/>
  <c r="EE158" i="1"/>
  <c r="BJ158" i="1"/>
  <c r="EU158" i="1"/>
  <c r="DZ158" i="1"/>
  <c r="DY158" i="1"/>
  <c r="BM158" i="1"/>
  <c r="ET158" i="1"/>
  <c r="EO158" i="1"/>
  <c r="EC158" i="1"/>
  <c r="EH158" i="1"/>
  <c r="EN158" i="1"/>
  <c r="DV158" i="1"/>
  <c r="EV158" i="1"/>
  <c r="DW158" i="1"/>
  <c r="ER158" i="1"/>
  <c r="EA158" i="1"/>
  <c r="EM158" i="1"/>
  <c r="EG158" i="1"/>
  <c r="EG102" i="1"/>
  <c r="EU102" i="1"/>
  <c r="DV102" i="1"/>
  <c r="ER102" i="1"/>
  <c r="DU102" i="1"/>
  <c r="EP102" i="1"/>
  <c r="EF102" i="1"/>
  <c r="EJ102" i="1"/>
  <c r="BM102" i="1"/>
  <c r="EE102" i="1"/>
  <c r="ES102" i="1"/>
  <c r="EC102" i="1"/>
  <c r="EH102" i="1"/>
  <c r="EW102" i="1"/>
  <c r="EX102" i="1"/>
  <c r="EI102" i="1"/>
  <c r="DW102" i="1"/>
  <c r="EQ102" i="1"/>
  <c r="EO102" i="1"/>
  <c r="DY102" i="1"/>
  <c r="EA102" i="1"/>
  <c r="EK102" i="1"/>
  <c r="EB102" i="1"/>
  <c r="DX102" i="1"/>
  <c r="ET102" i="1"/>
  <c r="EL102" i="1"/>
  <c r="EN102" i="1"/>
  <c r="ED102" i="1"/>
  <c r="BJ102" i="1"/>
  <c r="DZ102" i="1"/>
  <c r="EV102" i="1"/>
  <c r="EM102" i="1"/>
  <c r="ES326" i="1"/>
  <c r="EA326" i="1"/>
  <c r="EP326" i="1"/>
  <c r="DX326" i="1"/>
  <c r="BJ326" i="1"/>
  <c r="DW326" i="1"/>
  <c r="EL326" i="1"/>
  <c r="ET326" i="1"/>
  <c r="EQ326" i="1"/>
  <c r="EB326" i="1"/>
  <c r="EE326" i="1"/>
  <c r="EM326" i="1"/>
  <c r="EG326" i="1"/>
  <c r="EV326" i="1"/>
  <c r="DZ326" i="1"/>
  <c r="EO326" i="1"/>
  <c r="EN326" i="1"/>
  <c r="EX326" i="1"/>
  <c r="BM326" i="1"/>
  <c r="DU326" i="1"/>
  <c r="EU326" i="1"/>
  <c r="ED326" i="1"/>
  <c r="EH326" i="1"/>
  <c r="DV326" i="1"/>
  <c r="EF326" i="1"/>
  <c r="EW326" i="1"/>
  <c r="DY326" i="1"/>
  <c r="EJ326" i="1"/>
  <c r="ER326" i="1"/>
  <c r="EC326" i="1"/>
  <c r="EK326" i="1"/>
  <c r="EI326" i="1"/>
  <c r="ER245" i="1"/>
  <c r="EB245" i="1"/>
  <c r="EA245" i="1"/>
  <c r="EH245" i="1"/>
  <c r="EN245" i="1"/>
  <c r="DV245" i="1"/>
  <c r="EV245" i="1"/>
  <c r="DX245" i="1"/>
  <c r="ET245" i="1"/>
  <c r="DW245" i="1"/>
  <c r="EC245" i="1"/>
  <c r="ES245" i="1"/>
  <c r="EO245" i="1"/>
  <c r="ED245" i="1"/>
  <c r="EU245" i="1"/>
  <c r="EG245" i="1"/>
  <c r="EP245" i="1"/>
  <c r="EL245" i="1"/>
  <c r="DU245" i="1"/>
  <c r="DZ245" i="1"/>
  <c r="EJ245" i="1"/>
  <c r="EX245" i="1"/>
  <c r="EF245" i="1"/>
  <c r="BJ245" i="1"/>
  <c r="BM245" i="1"/>
  <c r="EM245" i="1"/>
  <c r="EQ245" i="1"/>
  <c r="EW245" i="1"/>
  <c r="DY245" i="1"/>
  <c r="EK245" i="1"/>
  <c r="EE245" i="1"/>
  <c r="EI245" i="1"/>
  <c r="ES64" i="1"/>
  <c r="EL64" i="1"/>
  <c r="EB64" i="1"/>
  <c r="DW64" i="1"/>
  <c r="EE64" i="1"/>
  <c r="EJ64" i="1"/>
  <c r="DX64" i="1"/>
  <c r="DV64" i="1"/>
  <c r="EW64" i="1"/>
  <c r="EI64" i="1"/>
  <c r="DU64" i="1"/>
  <c r="EX64" i="1"/>
  <c r="EF64" i="1"/>
  <c r="DZ64" i="1"/>
  <c r="ER64" i="1"/>
  <c r="EO64" i="1"/>
  <c r="BM64" i="1"/>
  <c r="EM64" i="1"/>
  <c r="EH64" i="1"/>
  <c r="EP64" i="1"/>
  <c r="EN64" i="1"/>
  <c r="BJ64" i="1"/>
  <c r="ET64" i="1"/>
  <c r="EG64" i="1"/>
  <c r="EU64" i="1"/>
  <c r="EV64" i="1"/>
  <c r="EA64" i="1"/>
  <c r="ED64" i="1"/>
  <c r="EC64" i="1"/>
  <c r="EQ64" i="1"/>
  <c r="DY64" i="1"/>
  <c r="EK64" i="1"/>
  <c r="EW228" i="1"/>
  <c r="EM228" i="1"/>
  <c r="EL228" i="1"/>
  <c r="EQ228" i="1"/>
  <c r="BJ228" i="1"/>
  <c r="EA228" i="1"/>
  <c r="BM228" i="1"/>
  <c r="DV228" i="1"/>
  <c r="EE228" i="1"/>
  <c r="EH228" i="1"/>
  <c r="EV228" i="1"/>
  <c r="ED228" i="1"/>
  <c r="EC228" i="1"/>
  <c r="EN228" i="1"/>
  <c r="EO228" i="1"/>
  <c r="DZ228" i="1"/>
  <c r="EG228" i="1"/>
  <c r="EI228" i="1"/>
  <c r="EB228" i="1"/>
  <c r="EP228" i="1"/>
  <c r="DU228" i="1"/>
  <c r="EX228" i="1"/>
  <c r="DY228" i="1"/>
  <c r="EF228" i="1"/>
  <c r="ET228" i="1"/>
  <c r="DW228" i="1"/>
  <c r="ER228" i="1"/>
  <c r="DX228" i="1"/>
  <c r="ES228" i="1"/>
  <c r="EJ228" i="1"/>
  <c r="EU228" i="1"/>
  <c r="EK228" i="1"/>
  <c r="ET265" i="1"/>
  <c r="BJ265" i="1"/>
  <c r="EJ265" i="1"/>
  <c r="EQ265" i="1"/>
  <c r="EF265" i="1"/>
  <c r="EH265" i="1"/>
  <c r="ES265" i="1"/>
  <c r="EA265" i="1"/>
  <c r="EU265" i="1"/>
  <c r="BM265" i="1"/>
  <c r="EM265" i="1"/>
  <c r="EI265" i="1"/>
  <c r="EV265" i="1"/>
  <c r="ED265" i="1"/>
  <c r="DU265" i="1"/>
  <c r="EE265" i="1"/>
  <c r="DZ265" i="1"/>
  <c r="DW265" i="1"/>
  <c r="EW265" i="1"/>
  <c r="EB265" i="1"/>
  <c r="EP265" i="1"/>
  <c r="EK265" i="1"/>
  <c r="DV265" i="1"/>
  <c r="EC265" i="1"/>
  <c r="EX265" i="1"/>
  <c r="DX265" i="1"/>
  <c r="EN265" i="1"/>
  <c r="EL265" i="1"/>
  <c r="DY265" i="1"/>
  <c r="EO265" i="1"/>
  <c r="ER265" i="1"/>
  <c r="EG265" i="1"/>
  <c r="EL12" i="1"/>
  <c r="EQ12" i="1"/>
  <c r="EF12" i="1"/>
  <c r="EH12" i="1"/>
  <c r="EP12" i="1"/>
  <c r="EB12" i="1"/>
  <c r="EV12" i="1"/>
  <c r="DZ12" i="1"/>
  <c r="EW12" i="1"/>
  <c r="DY12" i="1"/>
  <c r="DV12" i="1"/>
  <c r="EX12" i="1"/>
  <c r="EU12" i="1"/>
  <c r="EO12" i="1"/>
  <c r="ED12" i="1"/>
  <c r="EJ12" i="1"/>
  <c r="ET12" i="1"/>
  <c r="EG12" i="1"/>
  <c r="ES12" i="1"/>
  <c r="EE12" i="1"/>
  <c r="DW12" i="1"/>
  <c r="BM12" i="1"/>
  <c r="DX12" i="1"/>
  <c r="EK12" i="1"/>
  <c r="EN12" i="1"/>
  <c r="ER12" i="1"/>
  <c r="EA12" i="1"/>
  <c r="EI12" i="1"/>
  <c r="EM12" i="1"/>
  <c r="BJ12" i="1"/>
  <c r="DU12" i="1"/>
  <c r="EC12" i="1"/>
  <c r="EK193" i="1"/>
  <c r="DU193" i="1"/>
  <c r="EU193" i="1"/>
  <c r="ET193" i="1"/>
  <c r="BJ193" i="1"/>
  <c r="EX193" i="1"/>
  <c r="EB193" i="1"/>
  <c r="ER193" i="1"/>
  <c r="EP193" i="1"/>
  <c r="EL193" i="1"/>
  <c r="BM193" i="1"/>
  <c r="EN193" i="1"/>
  <c r="ED193" i="1"/>
  <c r="EJ193" i="1"/>
  <c r="EM193" i="1"/>
  <c r="EC193" i="1"/>
  <c r="EQ193" i="1"/>
  <c r="EA193" i="1"/>
  <c r="EV193" i="1"/>
  <c r="EG193" i="1"/>
  <c r="EF193" i="1"/>
  <c r="EE193" i="1"/>
  <c r="EH193" i="1"/>
  <c r="DZ193" i="1"/>
  <c r="DX193" i="1"/>
  <c r="EI193" i="1"/>
  <c r="DW193" i="1"/>
  <c r="EO193" i="1"/>
  <c r="ES193" i="1"/>
  <c r="EW193" i="1"/>
  <c r="DV193" i="1"/>
  <c r="DY193" i="1"/>
  <c r="ET289" i="1"/>
  <c r="EV289" i="1"/>
  <c r="EK289" i="1"/>
  <c r="EG289" i="1"/>
  <c r="EM289" i="1"/>
  <c r="EX289" i="1"/>
  <c r="DU289" i="1"/>
  <c r="DY289" i="1"/>
  <c r="EC289" i="1"/>
  <c r="DW289" i="1"/>
  <c r="DV289" i="1"/>
  <c r="DX289" i="1"/>
  <c r="EO289" i="1"/>
  <c r="EH289" i="1"/>
  <c r="DZ289" i="1"/>
  <c r="EP289" i="1"/>
  <c r="BJ289" i="1"/>
  <c r="EN289" i="1"/>
  <c r="EB289" i="1"/>
  <c r="ED289" i="1"/>
  <c r="ES289" i="1"/>
  <c r="EJ289" i="1"/>
  <c r="BM289" i="1"/>
  <c r="EF289" i="1"/>
  <c r="EL289" i="1"/>
  <c r="ER289" i="1"/>
  <c r="EU289" i="1"/>
  <c r="EW289" i="1"/>
  <c r="EQ289" i="1"/>
  <c r="EI289" i="1"/>
  <c r="EA289" i="1"/>
  <c r="EE289" i="1"/>
  <c r="ER40" i="1"/>
  <c r="BJ40" i="1"/>
  <c r="EL40" i="1"/>
  <c r="EI40" i="1"/>
  <c r="ED40" i="1"/>
  <c r="ET40" i="1"/>
  <c r="EK40" i="1"/>
  <c r="EW40" i="1"/>
  <c r="EC40" i="1"/>
  <c r="EN40" i="1"/>
  <c r="EA40" i="1"/>
  <c r="EO40" i="1"/>
  <c r="EP40" i="1"/>
  <c r="EG40" i="1"/>
  <c r="EV40" i="1"/>
  <c r="EF40" i="1"/>
  <c r="EM40" i="1"/>
  <c r="DU40" i="1"/>
  <c r="DX40" i="1"/>
  <c r="EQ40" i="1"/>
  <c r="EB40" i="1"/>
  <c r="DZ40" i="1"/>
  <c r="EU40" i="1"/>
  <c r="DV40" i="1"/>
  <c r="EH40" i="1"/>
  <c r="BM40" i="1"/>
  <c r="DW40" i="1"/>
  <c r="EX40" i="1"/>
  <c r="DY40" i="1"/>
  <c r="EJ40" i="1"/>
  <c r="EE40" i="1"/>
  <c r="ES40" i="1"/>
  <c r="DZ205" i="1"/>
  <c r="EK205" i="1"/>
  <c r="EP205" i="1"/>
  <c r="EA205" i="1"/>
  <c r="EU205" i="1"/>
  <c r="EC205" i="1"/>
  <c r="EJ205" i="1"/>
  <c r="EH205" i="1"/>
  <c r="EQ205" i="1"/>
  <c r="DY205" i="1"/>
  <c r="EX205" i="1"/>
  <c r="EG205" i="1"/>
  <c r="ET205" i="1"/>
  <c r="ES205" i="1"/>
  <c r="EL205" i="1"/>
  <c r="EN205" i="1"/>
  <c r="ED205" i="1"/>
  <c r="EE205" i="1"/>
  <c r="EM205" i="1"/>
  <c r="EB205" i="1"/>
  <c r="EO205" i="1"/>
  <c r="EI205" i="1"/>
  <c r="DV205" i="1"/>
  <c r="DU205" i="1"/>
  <c r="EW205" i="1"/>
  <c r="DW205" i="1"/>
  <c r="EV205" i="1"/>
  <c r="BJ205" i="1"/>
  <c r="DX205" i="1"/>
  <c r="BM205" i="1"/>
  <c r="ER205" i="1"/>
  <c r="EF205" i="1"/>
  <c r="EN167" i="1"/>
  <c r="EK167" i="1"/>
  <c r="DZ167" i="1"/>
  <c r="EQ167" i="1"/>
  <c r="DY167" i="1"/>
  <c r="BM167" i="1"/>
  <c r="EC167" i="1"/>
  <c r="ED167" i="1"/>
  <c r="EV167" i="1"/>
  <c r="BJ167" i="1"/>
  <c r="ET167" i="1"/>
  <c r="EA167" i="1"/>
  <c r="EM167" i="1"/>
  <c r="EJ167" i="1"/>
  <c r="EU167" i="1"/>
  <c r="EX167" i="1"/>
  <c r="EF167" i="1"/>
  <c r="DU167" i="1"/>
  <c r="EG167" i="1"/>
  <c r="EP167" i="1"/>
  <c r="DX167" i="1"/>
  <c r="EB167" i="1"/>
  <c r="EE167" i="1"/>
  <c r="EO167" i="1"/>
  <c r="ER167" i="1"/>
  <c r="ES167" i="1"/>
  <c r="DV167" i="1"/>
  <c r="EL167" i="1"/>
  <c r="DW167" i="1"/>
  <c r="EH167" i="1"/>
  <c r="EI167" i="1"/>
  <c r="EW167" i="1"/>
  <c r="DX243" i="1"/>
  <c r="EU243" i="1"/>
  <c r="DV243" i="1"/>
  <c r="DU243" i="1"/>
  <c r="DZ243" i="1"/>
  <c r="EP243" i="1"/>
  <c r="EO243" i="1"/>
  <c r="EX243" i="1"/>
  <c r="EW243" i="1"/>
  <c r="EB243" i="1"/>
  <c r="EI243" i="1"/>
  <c r="EH243" i="1"/>
  <c r="EF243" i="1"/>
  <c r="BJ243" i="1"/>
  <c r="DY243" i="1"/>
  <c r="EG243" i="1"/>
  <c r="ER243" i="1"/>
  <c r="DW243" i="1"/>
  <c r="EM243" i="1"/>
  <c r="EQ243" i="1"/>
  <c r="EE243" i="1"/>
  <c r="ET243" i="1"/>
  <c r="EK243" i="1"/>
  <c r="EN243" i="1"/>
  <c r="EV243" i="1"/>
  <c r="ED243" i="1"/>
  <c r="EJ243" i="1"/>
  <c r="EC243" i="1"/>
  <c r="EL243" i="1"/>
  <c r="BM243" i="1"/>
  <c r="EA243" i="1"/>
  <c r="ES243" i="1"/>
  <c r="EU323" i="1"/>
  <c r="EC323" i="1"/>
  <c r="EQ323" i="1"/>
  <c r="EB323" i="1"/>
  <c r="EA323" i="1"/>
  <c r="EX323" i="1"/>
  <c r="EL323" i="1"/>
  <c r="ES323" i="1"/>
  <c r="DX323" i="1"/>
  <c r="ER323" i="1"/>
  <c r="EO323" i="1"/>
  <c r="EM323" i="1"/>
  <c r="EJ323" i="1"/>
  <c r="EH323" i="1"/>
  <c r="EV323" i="1"/>
  <c r="BJ323" i="1"/>
  <c r="DY323" i="1"/>
  <c r="ET323" i="1"/>
  <c r="ED323" i="1"/>
  <c r="EP323" i="1"/>
  <c r="EF323" i="1"/>
  <c r="DV323" i="1"/>
  <c r="DZ323" i="1"/>
  <c r="EK323" i="1"/>
  <c r="EE323" i="1"/>
  <c r="EW323" i="1"/>
  <c r="EG323" i="1"/>
  <c r="EN323" i="1"/>
  <c r="BM323" i="1"/>
  <c r="EI323" i="1"/>
  <c r="DU323" i="1"/>
  <c r="DW323" i="1"/>
  <c r="EP308" i="1"/>
  <c r="EC308" i="1"/>
  <c r="EF308" i="1"/>
  <c r="EQ308" i="1"/>
  <c r="BM308" i="1"/>
  <c r="ES308" i="1"/>
  <c r="EX308" i="1"/>
  <c r="EG308" i="1"/>
  <c r="EO308" i="1"/>
  <c r="EB308" i="1"/>
  <c r="EM308" i="1"/>
  <c r="EE308" i="1"/>
  <c r="EL308" i="1"/>
  <c r="EI308" i="1"/>
  <c r="EW308" i="1"/>
  <c r="EN308" i="1"/>
  <c r="DW308" i="1"/>
  <c r="EU308" i="1"/>
  <c r="DX308" i="1"/>
  <c r="ET308" i="1"/>
  <c r="EH308" i="1"/>
  <c r="DY308" i="1"/>
  <c r="DU308" i="1"/>
  <c r="DZ308" i="1"/>
  <c r="BJ308" i="1"/>
  <c r="EA308" i="1"/>
  <c r="EJ308" i="1"/>
  <c r="EK308" i="1"/>
  <c r="ER308" i="1"/>
  <c r="EV308" i="1"/>
  <c r="ED308" i="1"/>
  <c r="DV308" i="1"/>
  <c r="EN356" i="1"/>
  <c r="ES356" i="1"/>
  <c r="ER356" i="1"/>
  <c r="BM356" i="1"/>
  <c r="EV356" i="1"/>
  <c r="DV356" i="1"/>
  <c r="EM356" i="1"/>
  <c r="EI356" i="1"/>
  <c r="EG356" i="1"/>
  <c r="ET356" i="1"/>
  <c r="DX356" i="1"/>
  <c r="BJ356" i="1"/>
  <c r="EJ356" i="1"/>
  <c r="DU356" i="1"/>
  <c r="ED356" i="1"/>
  <c r="EO356" i="1"/>
  <c r="DZ356" i="1"/>
  <c r="EQ356" i="1"/>
  <c r="EE356" i="1"/>
  <c r="EB356" i="1"/>
  <c r="DW356" i="1"/>
  <c r="EU356" i="1"/>
  <c r="EK356" i="1"/>
  <c r="EX356" i="1"/>
  <c r="EL356" i="1"/>
  <c r="EW356" i="1"/>
  <c r="EC356" i="1"/>
  <c r="EF356" i="1"/>
  <c r="EP356" i="1"/>
  <c r="EH356" i="1"/>
  <c r="EA356" i="1"/>
  <c r="DY356" i="1"/>
  <c r="EJ250" i="1"/>
  <c r="EW250" i="1"/>
  <c r="EF250" i="1"/>
  <c r="DW250" i="1"/>
  <c r="BM250" i="1"/>
  <c r="EV250" i="1"/>
  <c r="EL250" i="1"/>
  <c r="DZ250" i="1"/>
  <c r="EU250" i="1"/>
  <c r="EM250" i="1"/>
  <c r="DX250" i="1"/>
  <c r="BJ250" i="1"/>
  <c r="EH250" i="1"/>
  <c r="EP250" i="1"/>
  <c r="EG250" i="1"/>
  <c r="ET250" i="1"/>
  <c r="EI250" i="1"/>
  <c r="DV250" i="1"/>
  <c r="ER250" i="1"/>
  <c r="EB250" i="1"/>
  <c r="ES250" i="1"/>
  <c r="EE250" i="1"/>
  <c r="EK250" i="1"/>
  <c r="ED250" i="1"/>
  <c r="EQ250" i="1"/>
  <c r="EO250" i="1"/>
  <c r="DU250" i="1"/>
  <c r="EA250" i="1"/>
  <c r="EX250" i="1"/>
  <c r="EC250" i="1"/>
  <c r="EN250" i="1"/>
  <c r="DY250" i="1"/>
  <c r="EH346" i="1"/>
  <c r="EP346" i="1"/>
  <c r="EL346" i="1"/>
  <c r="BJ346" i="1"/>
  <c r="EN346" i="1"/>
  <c r="ER346" i="1"/>
  <c r="EC346" i="1"/>
  <c r="EV346" i="1"/>
  <c r="EA346" i="1"/>
  <c r="DZ346" i="1"/>
  <c r="EF346" i="1"/>
  <c r="EW346" i="1"/>
  <c r="EG346" i="1"/>
  <c r="EK346" i="1"/>
  <c r="ES346" i="1"/>
  <c r="EB346" i="1"/>
  <c r="EM346" i="1"/>
  <c r="EO346" i="1"/>
  <c r="ED346" i="1"/>
  <c r="DW346" i="1"/>
  <c r="DU346" i="1"/>
  <c r="EQ346" i="1"/>
  <c r="DV346" i="1"/>
  <c r="EX346" i="1"/>
  <c r="DY346" i="1"/>
  <c r="EJ346" i="1"/>
  <c r="ET346" i="1"/>
  <c r="EI346" i="1"/>
  <c r="EU346" i="1"/>
  <c r="DX346" i="1"/>
  <c r="EE346" i="1"/>
  <c r="BM346" i="1"/>
  <c r="ES177" i="1"/>
  <c r="EM177" i="1"/>
  <c r="EV177" i="1"/>
  <c r="DZ177" i="1"/>
  <c r="ER177" i="1"/>
  <c r="EQ177" i="1"/>
  <c r="EA177" i="1"/>
  <c r="EN177" i="1"/>
  <c r="EJ177" i="1"/>
  <c r="EU177" i="1"/>
  <c r="EF177" i="1"/>
  <c r="DW177" i="1"/>
  <c r="EB177" i="1"/>
  <c r="EE177" i="1"/>
  <c r="EX177" i="1"/>
  <c r="EP177" i="1"/>
  <c r="EI177" i="1"/>
  <c r="ED177" i="1"/>
  <c r="EK177" i="1"/>
  <c r="BJ177" i="1"/>
  <c r="EC177" i="1"/>
  <c r="EH177" i="1"/>
  <c r="DU177" i="1"/>
  <c r="DV177" i="1"/>
  <c r="DX177" i="1"/>
  <c r="DY177" i="1"/>
  <c r="EL177" i="1"/>
  <c r="EG177" i="1"/>
  <c r="ET177" i="1"/>
  <c r="EW177" i="1"/>
  <c r="BM177" i="1"/>
  <c r="EO177" i="1"/>
  <c r="EP97" i="1"/>
  <c r="DV97" i="1"/>
  <c r="EH97" i="1"/>
  <c r="EI97" i="1"/>
  <c r="EM97" i="1"/>
  <c r="EU97" i="1"/>
  <c r="EW97" i="1"/>
  <c r="DU97" i="1"/>
  <c r="DZ97" i="1"/>
  <c r="EJ97" i="1"/>
  <c r="EK97" i="1"/>
  <c r="DY97" i="1"/>
  <c r="ED97" i="1"/>
  <c r="EE97" i="1"/>
  <c r="EO97" i="1"/>
  <c r="BM97" i="1"/>
  <c r="BJ97" i="1"/>
  <c r="EG97" i="1"/>
  <c r="EQ97" i="1"/>
  <c r="DX97" i="1"/>
  <c r="ES97" i="1"/>
  <c r="EB97" i="1"/>
  <c r="EX97" i="1"/>
  <c r="EF97" i="1"/>
  <c r="EV97" i="1"/>
  <c r="DW97" i="1"/>
  <c r="EL97" i="1"/>
  <c r="ET97" i="1"/>
  <c r="EC97" i="1"/>
  <c r="ER97" i="1"/>
  <c r="EN97" i="1"/>
  <c r="EA97" i="1"/>
  <c r="EV131" i="1"/>
  <c r="BM131" i="1"/>
  <c r="EK131" i="1"/>
  <c r="EN131" i="1"/>
  <c r="DX131" i="1"/>
  <c r="EA131" i="1"/>
  <c r="ED131" i="1"/>
  <c r="EB131" i="1"/>
  <c r="EU131" i="1"/>
  <c r="ER131" i="1"/>
  <c r="EX131" i="1"/>
  <c r="EG131" i="1"/>
  <c r="EW131" i="1"/>
  <c r="ET131" i="1"/>
  <c r="EE131" i="1"/>
  <c r="DZ131" i="1"/>
  <c r="EC131" i="1"/>
  <c r="DY131" i="1"/>
  <c r="BJ131" i="1"/>
  <c r="EL131" i="1"/>
  <c r="EP131" i="1"/>
  <c r="EM131" i="1"/>
  <c r="EF131" i="1"/>
  <c r="DU131" i="1"/>
  <c r="ES131" i="1"/>
  <c r="EI131" i="1"/>
  <c r="EO131" i="1"/>
  <c r="EJ131" i="1"/>
  <c r="EH131" i="1"/>
  <c r="DW131" i="1"/>
  <c r="EQ131" i="1"/>
  <c r="DV131" i="1"/>
  <c r="EO43" i="1"/>
  <c r="EQ43" i="1"/>
  <c r="EN43" i="1"/>
  <c r="DU43" i="1"/>
  <c r="ET43" i="1"/>
  <c r="EL43" i="1"/>
  <c r="ES43" i="1"/>
  <c r="ER43" i="1"/>
  <c r="EB43" i="1"/>
  <c r="ED43" i="1"/>
  <c r="EV43" i="1"/>
  <c r="EC43" i="1"/>
  <c r="EW43" i="1"/>
  <c r="DZ43" i="1"/>
  <c r="DW43" i="1"/>
  <c r="EK43" i="1"/>
  <c r="EX43" i="1"/>
  <c r="EG43" i="1"/>
  <c r="DV43" i="1"/>
  <c r="BJ43" i="1"/>
  <c r="EF43" i="1"/>
  <c r="EE43" i="1"/>
  <c r="EI43" i="1"/>
  <c r="EU43" i="1"/>
  <c r="BM43" i="1"/>
  <c r="DY43" i="1"/>
  <c r="EA43" i="1"/>
  <c r="EH43" i="1"/>
  <c r="EJ43" i="1"/>
  <c r="EP43" i="1"/>
  <c r="EM43" i="1"/>
  <c r="DX43" i="1"/>
  <c r="BJ99" i="1"/>
  <c r="EL99" i="1"/>
  <c r="EN99" i="1"/>
  <c r="DV99" i="1"/>
  <c r="ER99" i="1"/>
  <c r="ED99" i="1"/>
  <c r="EK99" i="1"/>
  <c r="EO99" i="1"/>
  <c r="DY99" i="1"/>
  <c r="EC99" i="1"/>
  <c r="EM99" i="1"/>
  <c r="DZ99" i="1"/>
  <c r="ET99" i="1"/>
  <c r="EV99" i="1"/>
  <c r="EQ99" i="1"/>
  <c r="EW99" i="1"/>
  <c r="EJ99" i="1"/>
  <c r="DW99" i="1"/>
  <c r="EP99" i="1"/>
  <c r="DX99" i="1"/>
  <c r="EA99" i="1"/>
  <c r="DU99" i="1"/>
  <c r="EH99" i="1"/>
  <c r="EF99" i="1"/>
  <c r="EI99" i="1"/>
  <c r="EE99" i="1"/>
  <c r="BM99" i="1"/>
  <c r="EG99" i="1"/>
  <c r="EX99" i="1"/>
  <c r="EU99" i="1"/>
  <c r="ES99" i="1"/>
  <c r="EB99" i="1"/>
  <c r="ET241" i="1"/>
  <c r="DY241" i="1"/>
  <c r="ES241" i="1"/>
  <c r="DZ241" i="1"/>
  <c r="EL241" i="1"/>
  <c r="EQ241" i="1"/>
  <c r="EH241" i="1"/>
  <c r="EP241" i="1"/>
  <c r="EO241" i="1"/>
  <c r="BJ241" i="1"/>
  <c r="ER241" i="1"/>
  <c r="EI241" i="1"/>
  <c r="EF241" i="1"/>
  <c r="EA241" i="1"/>
  <c r="EW241" i="1"/>
  <c r="EV241" i="1"/>
  <c r="ED241" i="1"/>
  <c r="DV241" i="1"/>
  <c r="EB241" i="1"/>
  <c r="EN241" i="1"/>
  <c r="EM241" i="1"/>
  <c r="EC241" i="1"/>
  <c r="DW241" i="1"/>
  <c r="DU241" i="1"/>
  <c r="EE241" i="1"/>
  <c r="EG241" i="1"/>
  <c r="EX241" i="1"/>
  <c r="BM241" i="1"/>
  <c r="EK241" i="1"/>
  <c r="EJ241" i="1"/>
  <c r="EU241" i="1"/>
  <c r="DX241" i="1"/>
  <c r="EO171" i="1"/>
  <c r="EP171" i="1"/>
  <c r="EM171" i="1"/>
  <c r="EG171" i="1"/>
  <c r="DV171" i="1"/>
  <c r="DU171" i="1"/>
  <c r="BM171" i="1"/>
  <c r="EX171" i="1"/>
  <c r="EF171" i="1"/>
  <c r="EE171" i="1"/>
  <c r="EQ171" i="1"/>
  <c r="EN171" i="1"/>
  <c r="EH171" i="1"/>
  <c r="DY171" i="1"/>
  <c r="EV171" i="1"/>
  <c r="EU171" i="1"/>
  <c r="EI171" i="1"/>
  <c r="DZ171" i="1"/>
  <c r="EC171" i="1"/>
  <c r="EW171" i="1"/>
  <c r="EL171" i="1"/>
  <c r="EK171" i="1"/>
  <c r="EA171" i="1"/>
  <c r="DW171" i="1"/>
  <c r="ES171" i="1"/>
  <c r="ER171" i="1"/>
  <c r="EJ171" i="1"/>
  <c r="DX171" i="1"/>
  <c r="ET171" i="1"/>
  <c r="EB171" i="1"/>
  <c r="BJ171" i="1"/>
  <c r="ED171" i="1"/>
  <c r="ES135" i="1"/>
  <c r="EM135" i="1"/>
  <c r="EC135" i="1"/>
  <c r="DZ135" i="1"/>
  <c r="EB135" i="1"/>
  <c r="BM135" i="1"/>
  <c r="EI135" i="1"/>
  <c r="EJ135" i="1"/>
  <c r="EQ135" i="1"/>
  <c r="EN135" i="1"/>
  <c r="DY135" i="1"/>
  <c r="BJ135" i="1"/>
  <c r="EF135" i="1"/>
  <c r="EP135" i="1"/>
  <c r="EH135" i="1"/>
  <c r="EO135" i="1"/>
  <c r="EA135" i="1"/>
  <c r="DV135" i="1"/>
  <c r="EW135" i="1"/>
  <c r="ER135" i="1"/>
  <c r="EV135" i="1"/>
  <c r="EL135" i="1"/>
  <c r="EU135" i="1"/>
  <c r="DW135" i="1"/>
  <c r="EX135" i="1"/>
  <c r="DX135" i="1"/>
  <c r="ET135" i="1"/>
  <c r="EE135" i="1"/>
  <c r="EK135" i="1"/>
  <c r="ED135" i="1"/>
  <c r="EG135" i="1"/>
  <c r="DU135" i="1"/>
  <c r="EV199" i="1"/>
  <c r="EC199" i="1"/>
  <c r="EK199" i="1"/>
  <c r="BM199" i="1"/>
  <c r="EN199" i="1"/>
  <c r="DW199" i="1"/>
  <c r="EL199" i="1"/>
  <c r="DY199" i="1"/>
  <c r="ED199" i="1"/>
  <c r="EH199" i="1"/>
  <c r="EB199" i="1"/>
  <c r="ES199" i="1"/>
  <c r="ET199" i="1"/>
  <c r="BJ199" i="1"/>
  <c r="EE199" i="1"/>
  <c r="EI199" i="1"/>
  <c r="ER199" i="1"/>
  <c r="DV199" i="1"/>
  <c r="EX199" i="1"/>
  <c r="EQ199" i="1"/>
  <c r="DX199" i="1"/>
  <c r="EG199" i="1"/>
  <c r="EJ199" i="1"/>
  <c r="DU199" i="1"/>
  <c r="DZ199" i="1"/>
  <c r="EF199" i="1"/>
  <c r="EO199" i="1"/>
  <c r="EP199" i="1"/>
  <c r="EW199" i="1"/>
  <c r="EA199" i="1"/>
  <c r="EU199" i="1"/>
  <c r="EM199" i="1"/>
  <c r="BJ214" i="1"/>
  <c r="EB214" i="1"/>
  <c r="EL214" i="1"/>
  <c r="EU214" i="1"/>
  <c r="EV214" i="1"/>
  <c r="DU214" i="1"/>
  <c r="EJ214" i="1"/>
  <c r="DV214" i="1"/>
  <c r="EX214" i="1"/>
  <c r="EK214" i="1"/>
  <c r="ES214" i="1"/>
  <c r="EC214" i="1"/>
  <c r="ET214" i="1"/>
  <c r="EI214" i="1"/>
  <c r="BM214" i="1"/>
  <c r="EG214" i="1"/>
  <c r="EF214" i="1"/>
  <c r="EN214" i="1"/>
  <c r="DY214" i="1"/>
  <c r="ER214" i="1"/>
  <c r="DW214" i="1"/>
  <c r="DZ214" i="1"/>
  <c r="DX214" i="1"/>
  <c r="EE214" i="1"/>
  <c r="EA214" i="1"/>
  <c r="ED214" i="1"/>
  <c r="EM214" i="1"/>
  <c r="EW214" i="1"/>
  <c r="EO214" i="1"/>
  <c r="EQ214" i="1"/>
  <c r="EH214" i="1"/>
  <c r="EP214" i="1"/>
  <c r="EW182" i="1"/>
  <c r="BJ182" i="1"/>
  <c r="EH182" i="1"/>
  <c r="EO182" i="1"/>
  <c r="EF182" i="1"/>
  <c r="ES182" i="1"/>
  <c r="EM182" i="1"/>
  <c r="EJ182" i="1"/>
  <c r="EK182" i="1"/>
  <c r="EI182" i="1"/>
  <c r="EV182" i="1"/>
  <c r="EU182" i="1"/>
  <c r="EA182" i="1"/>
  <c r="DU182" i="1"/>
  <c r="EC182" i="1"/>
  <c r="DW182" i="1"/>
  <c r="ET182" i="1"/>
  <c r="EB182" i="1"/>
  <c r="EP182" i="1"/>
  <c r="DY182" i="1"/>
  <c r="EL182" i="1"/>
  <c r="EN182" i="1"/>
  <c r="DX182" i="1"/>
  <c r="BM182" i="1"/>
  <c r="DV182" i="1"/>
  <c r="EG182" i="1"/>
  <c r="EE182" i="1"/>
  <c r="ED182" i="1"/>
  <c r="DZ182" i="1"/>
  <c r="EX182" i="1"/>
  <c r="ER182" i="1"/>
  <c r="EQ182" i="1"/>
  <c r="ET264" i="1"/>
  <c r="EU264" i="1"/>
  <c r="EO264" i="1"/>
  <c r="EB264" i="1"/>
  <c r="EE264" i="1"/>
  <c r="EM264" i="1"/>
  <c r="EC264" i="1"/>
  <c r="DX264" i="1"/>
  <c r="EV264" i="1"/>
  <c r="EP264" i="1"/>
  <c r="ED264" i="1"/>
  <c r="EI264" i="1"/>
  <c r="EF264" i="1"/>
  <c r="DU264" i="1"/>
  <c r="BJ264" i="1"/>
  <c r="EJ264" i="1"/>
  <c r="ES264" i="1"/>
  <c r="DY264" i="1"/>
  <c r="EX264" i="1"/>
  <c r="EA264" i="1"/>
  <c r="EN264" i="1"/>
  <c r="DW264" i="1"/>
  <c r="ER264" i="1"/>
  <c r="DV264" i="1"/>
  <c r="EW264" i="1"/>
  <c r="EH264" i="1"/>
  <c r="BM264" i="1"/>
  <c r="DZ264" i="1"/>
  <c r="EK264" i="1"/>
  <c r="EQ264" i="1"/>
  <c r="EG264" i="1"/>
  <c r="EL264" i="1"/>
  <c r="BM328" i="1"/>
  <c r="EN328" i="1"/>
  <c r="EC328" i="1"/>
  <c r="DY328" i="1"/>
  <c r="EB328" i="1"/>
  <c r="EV328" i="1"/>
  <c r="EP328" i="1"/>
  <c r="DZ328" i="1"/>
  <c r="EG328" i="1"/>
  <c r="ET328" i="1"/>
  <c r="EH328" i="1"/>
  <c r="ED328" i="1"/>
  <c r="DX328" i="1"/>
  <c r="EM328" i="1"/>
  <c r="DW328" i="1"/>
  <c r="DV328" i="1"/>
  <c r="EQ328" i="1"/>
  <c r="EO328" i="1"/>
  <c r="EA328" i="1"/>
  <c r="DU328" i="1"/>
  <c r="ER328" i="1"/>
  <c r="EX328" i="1"/>
  <c r="EF328" i="1"/>
  <c r="ES328" i="1"/>
  <c r="EL328" i="1"/>
  <c r="EW328" i="1"/>
  <c r="EI328" i="1"/>
  <c r="EU328" i="1"/>
  <c r="BJ328" i="1"/>
  <c r="EK328" i="1"/>
  <c r="EE328" i="1"/>
  <c r="EJ328" i="1"/>
  <c r="ER290" i="1"/>
  <c r="DV290" i="1"/>
  <c r="EI290" i="1"/>
  <c r="EK290" i="1"/>
  <c r="BJ290" i="1"/>
  <c r="ET290" i="1"/>
  <c r="EV290" i="1"/>
  <c r="ED290" i="1"/>
  <c r="BM290" i="1"/>
  <c r="DU290" i="1"/>
  <c r="DY290" i="1"/>
  <c r="EQ290" i="1"/>
  <c r="EB290" i="1"/>
  <c r="EJ290" i="1"/>
  <c r="EE290" i="1"/>
  <c r="EH290" i="1"/>
  <c r="DZ290" i="1"/>
  <c r="EU290" i="1"/>
  <c r="EW290" i="1"/>
  <c r="EP290" i="1"/>
  <c r="EC290" i="1"/>
  <c r="EM290" i="1"/>
  <c r="EL290" i="1"/>
  <c r="DX290" i="1"/>
  <c r="EN290" i="1"/>
  <c r="EF290" i="1"/>
  <c r="ES290" i="1"/>
  <c r="EG290" i="1"/>
  <c r="DW290" i="1"/>
  <c r="EA290" i="1"/>
  <c r="EO290" i="1"/>
  <c r="EX290" i="1"/>
  <c r="EV181" i="1"/>
  <c r="EI181" i="1"/>
  <c r="DW181" i="1"/>
  <c r="DZ181" i="1"/>
  <c r="EA181" i="1"/>
  <c r="EJ181" i="1"/>
  <c r="DX181" i="1"/>
  <c r="DU181" i="1"/>
  <c r="EW181" i="1"/>
  <c r="ED181" i="1"/>
  <c r="ES181" i="1"/>
  <c r="EF181" i="1"/>
  <c r="EQ181" i="1"/>
  <c r="EG181" i="1"/>
  <c r="ET181" i="1"/>
  <c r="EE181" i="1"/>
  <c r="EX181" i="1"/>
  <c r="EO181" i="1"/>
  <c r="DV181" i="1"/>
  <c r="EB181" i="1"/>
  <c r="EL181" i="1"/>
  <c r="DY181" i="1"/>
  <c r="BJ181" i="1"/>
  <c r="EM181" i="1"/>
  <c r="EC181" i="1"/>
  <c r="EU181" i="1"/>
  <c r="ER181" i="1"/>
  <c r="BM181" i="1"/>
  <c r="EN181" i="1"/>
  <c r="EK181" i="1"/>
  <c r="EH181" i="1"/>
  <c r="EP181" i="1"/>
  <c r="EC294" i="1"/>
  <c r="EA294" i="1"/>
  <c r="DU294" i="1"/>
  <c r="DX294" i="1"/>
  <c r="EL294" i="1"/>
  <c r="ET294" i="1"/>
  <c r="EV294" i="1"/>
  <c r="DV294" i="1"/>
  <c r="BJ294" i="1"/>
  <c r="EU294" i="1"/>
  <c r="EH294" i="1"/>
  <c r="EQ294" i="1"/>
  <c r="EJ294" i="1"/>
  <c r="DW294" i="1"/>
  <c r="ES294" i="1"/>
  <c r="EK294" i="1"/>
  <c r="EX294" i="1"/>
  <c r="EE294" i="1"/>
  <c r="EP294" i="1"/>
  <c r="EW294" i="1"/>
  <c r="ED294" i="1"/>
  <c r="EI294" i="1"/>
  <c r="DY294" i="1"/>
  <c r="ER294" i="1"/>
  <c r="EG294" i="1"/>
  <c r="DZ294" i="1"/>
  <c r="BM294" i="1"/>
  <c r="EO294" i="1"/>
  <c r="EM294" i="1"/>
  <c r="EN294" i="1"/>
  <c r="EF294" i="1"/>
  <c r="EB294" i="1"/>
  <c r="EW224" i="1"/>
  <c r="EL224" i="1"/>
  <c r="EK224" i="1"/>
  <c r="DZ224" i="1"/>
  <c r="EA224" i="1"/>
  <c r="BM224" i="1"/>
  <c r="EU224" i="1"/>
  <c r="EE224" i="1"/>
  <c r="EQ224" i="1"/>
  <c r="DU224" i="1"/>
  <c r="ET224" i="1"/>
  <c r="EM224" i="1"/>
  <c r="EC224" i="1"/>
  <c r="BJ224" i="1"/>
  <c r="EI224" i="1"/>
  <c r="DW224" i="1"/>
  <c r="EV224" i="1"/>
  <c r="DY224" i="1"/>
  <c r="EJ224" i="1"/>
  <c r="EF224" i="1"/>
  <c r="EX224" i="1"/>
  <c r="EP224" i="1"/>
  <c r="EG224" i="1"/>
  <c r="DV224" i="1"/>
  <c r="EN224" i="1"/>
  <c r="EB224" i="1"/>
  <c r="ER224" i="1"/>
  <c r="DX224" i="1"/>
  <c r="ES224" i="1"/>
  <c r="ED224" i="1"/>
  <c r="EO224" i="1"/>
  <c r="EH224" i="1"/>
  <c r="EI333" i="1"/>
  <c r="EC333" i="1"/>
  <c r="BM333" i="1"/>
  <c r="EH333" i="1"/>
  <c r="BJ333" i="1"/>
  <c r="DU333" i="1"/>
  <c r="EE333" i="1"/>
  <c r="EG333" i="1"/>
  <c r="EU333" i="1"/>
  <c r="ET333" i="1"/>
  <c r="EP333" i="1"/>
  <c r="EK333" i="1"/>
  <c r="EW333" i="1"/>
  <c r="ER333" i="1"/>
  <c r="DW333" i="1"/>
  <c r="ED333" i="1"/>
  <c r="EA333" i="1"/>
  <c r="ES333" i="1"/>
  <c r="EN333" i="1"/>
  <c r="EV333" i="1"/>
  <c r="EL333" i="1"/>
  <c r="EX333" i="1"/>
  <c r="EF333" i="1"/>
  <c r="EM333" i="1"/>
  <c r="EQ333" i="1"/>
  <c r="EB333" i="1"/>
  <c r="DV333" i="1"/>
  <c r="DZ333" i="1"/>
  <c r="DY333" i="1"/>
  <c r="EJ333" i="1"/>
  <c r="DX333" i="1"/>
  <c r="EO333" i="1"/>
  <c r="EK140" i="1"/>
  <c r="EC140" i="1"/>
  <c r="ES140" i="1"/>
  <c r="EH140" i="1"/>
  <c r="EI140" i="1"/>
  <c r="EO140" i="1"/>
  <c r="DU140" i="1"/>
  <c r="DX140" i="1"/>
  <c r="EV140" i="1"/>
  <c r="EA140" i="1"/>
  <c r="ED140" i="1"/>
  <c r="EB140" i="1"/>
  <c r="EX140" i="1"/>
  <c r="EE140" i="1"/>
  <c r="EF140" i="1"/>
  <c r="DV140" i="1"/>
  <c r="EJ140" i="1"/>
  <c r="EQ140" i="1"/>
  <c r="DY140" i="1"/>
  <c r="EP140" i="1"/>
  <c r="EN140" i="1"/>
  <c r="BJ140" i="1"/>
  <c r="BM140" i="1"/>
  <c r="EW140" i="1"/>
  <c r="DZ140" i="1"/>
  <c r="ET140" i="1"/>
  <c r="DW140" i="1"/>
  <c r="EU140" i="1"/>
  <c r="EM140" i="1"/>
  <c r="EG140" i="1"/>
  <c r="ER140" i="1"/>
  <c r="EL140" i="1"/>
  <c r="EW216" i="1"/>
  <c r="EJ216" i="1"/>
  <c r="EL216" i="1"/>
  <c r="ES216" i="1"/>
  <c r="DW216" i="1"/>
  <c r="EE216" i="1"/>
  <c r="EB216" i="1"/>
  <c r="ER216" i="1"/>
  <c r="EK216" i="1"/>
  <c r="EA216" i="1"/>
  <c r="EU216" i="1"/>
  <c r="DV216" i="1"/>
  <c r="EP216" i="1"/>
  <c r="EC216" i="1"/>
  <c r="EV216" i="1"/>
  <c r="ED216" i="1"/>
  <c r="BM216" i="1"/>
  <c r="EF216" i="1"/>
  <c r="EO216" i="1"/>
  <c r="ET216" i="1"/>
  <c r="DX216" i="1"/>
  <c r="EG216" i="1"/>
  <c r="EQ216" i="1"/>
  <c r="EM216" i="1"/>
  <c r="BJ216" i="1"/>
  <c r="EI216" i="1"/>
  <c r="DY216" i="1"/>
  <c r="DU216" i="1"/>
  <c r="EH216" i="1"/>
  <c r="DZ216" i="1"/>
  <c r="EX216" i="1"/>
  <c r="EN216" i="1"/>
  <c r="ET349" i="1"/>
  <c r="DY349" i="1"/>
  <c r="EP349" i="1"/>
  <c r="EC349" i="1"/>
  <c r="DV349" i="1"/>
  <c r="EW349" i="1"/>
  <c r="EG349" i="1"/>
  <c r="ED349" i="1"/>
  <c r="EI349" i="1"/>
  <c r="EO349" i="1"/>
  <c r="EM349" i="1"/>
  <c r="EN349" i="1"/>
  <c r="BM349" i="1"/>
  <c r="EJ349" i="1"/>
  <c r="DU349" i="1"/>
  <c r="EB349" i="1"/>
  <c r="EE349" i="1"/>
  <c r="ES349" i="1"/>
  <c r="EL349" i="1"/>
  <c r="EX349" i="1"/>
  <c r="EA349" i="1"/>
  <c r="ER349" i="1"/>
  <c r="EQ349" i="1"/>
  <c r="EF349" i="1"/>
  <c r="EU349" i="1"/>
  <c r="DW349" i="1"/>
  <c r="DX349" i="1"/>
  <c r="EV349" i="1"/>
  <c r="EH349" i="1"/>
  <c r="EK349" i="1"/>
  <c r="DZ349" i="1"/>
  <c r="BJ349" i="1"/>
  <c r="DA6" i="1"/>
  <c r="DL6" i="1"/>
  <c r="DI6" i="1"/>
  <c r="DS6" i="1"/>
  <c r="DO6" i="1"/>
  <c r="DK6" i="1"/>
  <c r="DE6" i="1"/>
  <c r="EM139" i="1"/>
  <c r="EH139" i="1"/>
  <c r="DU139" i="1"/>
  <c r="DV139" i="1"/>
  <c r="DZ139" i="1"/>
  <c r="DW139" i="1"/>
  <c r="EV139" i="1"/>
  <c r="BM139" i="1"/>
  <c r="DX139" i="1"/>
  <c r="EO139" i="1"/>
  <c r="ED139" i="1"/>
  <c r="ES139" i="1"/>
  <c r="EA139" i="1"/>
  <c r="BJ139" i="1"/>
  <c r="EB139" i="1"/>
  <c r="EW139" i="1"/>
  <c r="EC139" i="1"/>
  <c r="EX139" i="1"/>
  <c r="EN139" i="1"/>
  <c r="EQ139" i="1"/>
  <c r="EU139" i="1"/>
  <c r="EG139" i="1"/>
  <c r="EF139" i="1"/>
  <c r="EE139" i="1"/>
  <c r="ET139" i="1"/>
  <c r="EP139" i="1"/>
  <c r="ER139" i="1"/>
  <c r="EL139" i="1"/>
  <c r="EI139" i="1"/>
  <c r="DY139" i="1"/>
  <c r="EJ139" i="1"/>
  <c r="EK139" i="1"/>
  <c r="EV168" i="1"/>
  <c r="EX168" i="1"/>
  <c r="EI168" i="1"/>
  <c r="EG168" i="1"/>
  <c r="DY168" i="1"/>
  <c r="EA168" i="1"/>
  <c r="EU168" i="1"/>
  <c r="ER168" i="1"/>
  <c r="EH168" i="1"/>
  <c r="DX168" i="1"/>
  <c r="EW168" i="1"/>
  <c r="EP168" i="1"/>
  <c r="DU168" i="1"/>
  <c r="DW168" i="1"/>
  <c r="EQ168" i="1"/>
  <c r="EO168" i="1"/>
  <c r="DV168" i="1"/>
  <c r="BM168" i="1"/>
  <c r="EE168" i="1"/>
  <c r="DZ168" i="1"/>
  <c r="ES168" i="1"/>
  <c r="ET168" i="1"/>
  <c r="EK168" i="1"/>
  <c r="EC168" i="1"/>
  <c r="BJ168" i="1"/>
  <c r="EF168" i="1"/>
  <c r="EN168" i="1"/>
  <c r="EJ168" i="1"/>
  <c r="EM168" i="1"/>
  <c r="EB168" i="1"/>
  <c r="EL168" i="1"/>
  <c r="ED168" i="1"/>
  <c r="EL350" i="1"/>
  <c r="EE350" i="1"/>
  <c r="BJ350" i="1"/>
  <c r="EI350" i="1"/>
  <c r="ED350" i="1"/>
  <c r="EM350" i="1"/>
  <c r="EX350" i="1"/>
  <c r="DV350" i="1"/>
  <c r="EB350" i="1"/>
  <c r="EK350" i="1"/>
  <c r="BM350" i="1"/>
  <c r="DZ350" i="1"/>
  <c r="EV350" i="1"/>
  <c r="EF350" i="1"/>
  <c r="EA350" i="1"/>
  <c r="EH350" i="1"/>
  <c r="EO350" i="1"/>
  <c r="DY350" i="1"/>
  <c r="DX350" i="1"/>
  <c r="EQ350" i="1"/>
  <c r="ET350" i="1"/>
  <c r="ES350" i="1"/>
  <c r="EC350" i="1"/>
  <c r="EU350" i="1"/>
  <c r="EJ350" i="1"/>
  <c r="DU350" i="1"/>
  <c r="EP350" i="1"/>
  <c r="EG350" i="1"/>
  <c r="ER350" i="1"/>
  <c r="EN350" i="1"/>
  <c r="DW350" i="1"/>
  <c r="EW350" i="1"/>
  <c r="EK325" i="1"/>
  <c r="DX325" i="1"/>
  <c r="DZ325" i="1"/>
  <c r="EB325" i="1"/>
  <c r="EW325" i="1"/>
  <c r="EV325" i="1"/>
  <c r="EH325" i="1"/>
  <c r="DY325" i="1"/>
  <c r="ET325" i="1"/>
  <c r="EF325" i="1"/>
  <c r="EA325" i="1"/>
  <c r="BJ325" i="1"/>
  <c r="EE325" i="1"/>
  <c r="EL325" i="1"/>
  <c r="EU325" i="1"/>
  <c r="DV325" i="1"/>
  <c r="DW325" i="1"/>
  <c r="EI325" i="1"/>
  <c r="ED325" i="1"/>
  <c r="EX325" i="1"/>
  <c r="EM325" i="1"/>
  <c r="BM325" i="1"/>
  <c r="ES325" i="1"/>
  <c r="ER325" i="1"/>
  <c r="EJ325" i="1"/>
  <c r="DU325" i="1"/>
  <c r="EC325" i="1"/>
  <c r="EN325" i="1"/>
  <c r="EO325" i="1"/>
  <c r="EG325" i="1"/>
  <c r="EQ325" i="1"/>
  <c r="EP325" i="1"/>
  <c r="EW75" i="1"/>
  <c r="EP75" i="1"/>
  <c r="EX75" i="1"/>
  <c r="EA75" i="1"/>
  <c r="EB75" i="1"/>
  <c r="DZ75" i="1"/>
  <c r="EV75" i="1"/>
  <c r="EO75" i="1"/>
  <c r="ED75" i="1"/>
  <c r="EF75" i="1"/>
  <c r="BM75" i="1"/>
  <c r="EQ75" i="1"/>
  <c r="DU75" i="1"/>
  <c r="DV75" i="1"/>
  <c r="EM75" i="1"/>
  <c r="EU75" i="1"/>
  <c r="EC75" i="1"/>
  <c r="DX75" i="1"/>
  <c r="ER75" i="1"/>
  <c r="EL75" i="1"/>
  <c r="EH75" i="1"/>
  <c r="EN75" i="1"/>
  <c r="EK75" i="1"/>
  <c r="EE75" i="1"/>
  <c r="BJ75" i="1"/>
  <c r="EG75" i="1"/>
  <c r="ET75" i="1"/>
  <c r="EI75" i="1"/>
  <c r="ES75" i="1"/>
  <c r="DY75" i="1"/>
  <c r="EJ75" i="1"/>
  <c r="DW75" i="1"/>
  <c r="DU62" i="1"/>
  <c r="EF62" i="1"/>
  <c r="DV62" i="1"/>
  <c r="DY62" i="1"/>
  <c r="EK62" i="1"/>
  <c r="EL62" i="1"/>
  <c r="EQ62" i="1"/>
  <c r="EW62" i="1"/>
  <c r="EM62" i="1"/>
  <c r="DX62" i="1"/>
  <c r="EX62" i="1"/>
  <c r="EO62" i="1"/>
  <c r="EE62" i="1"/>
  <c r="EU62" i="1"/>
  <c r="BM62" i="1"/>
  <c r="EV62" i="1"/>
  <c r="EH62" i="1"/>
  <c r="EP62" i="1"/>
  <c r="EB62" i="1"/>
  <c r="BJ62" i="1"/>
  <c r="EJ62" i="1"/>
  <c r="EG62" i="1"/>
  <c r="EA62" i="1"/>
  <c r="EC62" i="1"/>
  <c r="EI62" i="1"/>
  <c r="ED62" i="1"/>
  <c r="ET62" i="1"/>
  <c r="ER62" i="1"/>
  <c r="ES62" i="1"/>
  <c r="EN62" i="1"/>
  <c r="DZ62" i="1"/>
  <c r="DW62" i="1"/>
  <c r="EO129" i="1"/>
  <c r="EM129" i="1"/>
  <c r="DW129" i="1"/>
  <c r="DX129" i="1"/>
  <c r="EC129" i="1"/>
  <c r="EJ129" i="1"/>
  <c r="ED129" i="1"/>
  <c r="EB129" i="1"/>
  <c r="EX129" i="1"/>
  <c r="EA129" i="1"/>
  <c r="EP129" i="1"/>
  <c r="ER129" i="1"/>
  <c r="DZ129" i="1"/>
  <c r="EI129" i="1"/>
  <c r="DV129" i="1"/>
  <c r="DU129" i="1"/>
  <c r="EL129" i="1"/>
  <c r="EF129" i="1"/>
  <c r="ES129" i="1"/>
  <c r="EE129" i="1"/>
  <c r="EN129" i="1"/>
  <c r="EV129" i="1"/>
  <c r="EG129" i="1"/>
  <c r="ET129" i="1"/>
  <c r="EU129" i="1"/>
  <c r="DY129" i="1"/>
  <c r="EK129" i="1"/>
  <c r="BJ129" i="1"/>
  <c r="EH129" i="1"/>
  <c r="EW129" i="1"/>
  <c r="BM129" i="1"/>
  <c r="EQ129" i="1"/>
  <c r="EP232" i="1"/>
  <c r="EG232" i="1"/>
  <c r="EW232" i="1"/>
  <c r="ED232" i="1"/>
  <c r="EN232" i="1"/>
  <c r="EV232" i="1"/>
  <c r="EL232" i="1"/>
  <c r="DX232" i="1"/>
  <c r="BM232" i="1"/>
  <c r="DW232" i="1"/>
  <c r="EJ232" i="1"/>
  <c r="DU232" i="1"/>
  <c r="EC232" i="1"/>
  <c r="EA232" i="1"/>
  <c r="DZ232" i="1"/>
  <c r="EK232" i="1"/>
  <c r="EE232" i="1"/>
  <c r="EM232" i="1"/>
  <c r="ES232" i="1"/>
  <c r="BJ232" i="1"/>
  <c r="EQ232" i="1"/>
  <c r="EX232" i="1"/>
  <c r="EH232" i="1"/>
  <c r="DY232" i="1"/>
  <c r="EU232" i="1"/>
  <c r="EO232" i="1"/>
  <c r="ET232" i="1"/>
  <c r="EI232" i="1"/>
  <c r="ER232" i="1"/>
  <c r="EF232" i="1"/>
  <c r="DV232" i="1"/>
  <c r="EB232" i="1"/>
  <c r="ED233" i="1"/>
  <c r="BM233" i="1"/>
  <c r="EF233" i="1"/>
  <c r="ES233" i="1"/>
  <c r="EL233" i="1"/>
  <c r="ER233" i="1"/>
  <c r="EH233" i="1"/>
  <c r="EV233" i="1"/>
  <c r="EK233" i="1"/>
  <c r="BJ233" i="1"/>
  <c r="EX233" i="1"/>
  <c r="DZ233" i="1"/>
  <c r="EE233" i="1"/>
  <c r="EC233" i="1"/>
  <c r="DX233" i="1"/>
  <c r="EQ233" i="1"/>
  <c r="EJ233" i="1"/>
  <c r="DU233" i="1"/>
  <c r="EW233" i="1"/>
  <c r="EA233" i="1"/>
  <c r="ET233" i="1"/>
  <c r="EU233" i="1"/>
  <c r="DV233" i="1"/>
  <c r="EG233" i="1"/>
  <c r="EN233" i="1"/>
  <c r="EM233" i="1"/>
  <c r="EB233" i="1"/>
  <c r="DY233" i="1"/>
  <c r="EI233" i="1"/>
  <c r="DW233" i="1"/>
  <c r="EP233" i="1"/>
  <c r="EO233" i="1"/>
  <c r="EL81" i="1"/>
  <c r="EE81" i="1"/>
  <c r="EU81" i="1"/>
  <c r="ED81" i="1"/>
  <c r="DZ81" i="1"/>
  <c r="EV81" i="1"/>
  <c r="EA81" i="1"/>
  <c r="EK81" i="1"/>
  <c r="BM81" i="1"/>
  <c r="EM81" i="1"/>
  <c r="EB81" i="1"/>
  <c r="ET81" i="1"/>
  <c r="DW81" i="1"/>
  <c r="EG81" i="1"/>
  <c r="DY81" i="1"/>
  <c r="EX81" i="1"/>
  <c r="DV81" i="1"/>
  <c r="ER81" i="1"/>
  <c r="EH81" i="1"/>
  <c r="EC81" i="1"/>
  <c r="EJ81" i="1"/>
  <c r="EN81" i="1"/>
  <c r="DU81" i="1"/>
  <c r="EP81" i="1"/>
  <c r="EO81" i="1"/>
  <c r="ES81" i="1"/>
  <c r="BJ81" i="1"/>
  <c r="DX81" i="1"/>
  <c r="EQ81" i="1"/>
  <c r="EI81" i="1"/>
  <c r="EF81" i="1"/>
  <c r="EW81" i="1"/>
  <c r="EJ327" i="1"/>
  <c r="DY327" i="1"/>
  <c r="EA327" i="1"/>
  <c r="EU327" i="1"/>
  <c r="EC327" i="1"/>
  <c r="ER327" i="1"/>
  <c r="EO327" i="1"/>
  <c r="ED327" i="1"/>
  <c r="DW327" i="1"/>
  <c r="EE327" i="1"/>
  <c r="EH327" i="1"/>
  <c r="DU327" i="1"/>
  <c r="EL327" i="1"/>
  <c r="EW327" i="1"/>
  <c r="EF327" i="1"/>
  <c r="DZ327" i="1"/>
  <c r="BJ327" i="1"/>
  <c r="BM327" i="1"/>
  <c r="ET327" i="1"/>
  <c r="EX327" i="1"/>
  <c r="EI327" i="1"/>
  <c r="EK327" i="1"/>
  <c r="ES327" i="1"/>
  <c r="EN327" i="1"/>
  <c r="EM327" i="1"/>
  <c r="EV327" i="1"/>
  <c r="EP327" i="1"/>
  <c r="EB327" i="1"/>
  <c r="EQ327" i="1"/>
  <c r="EG327" i="1"/>
  <c r="DX327" i="1"/>
  <c r="DV327" i="1"/>
  <c r="EW146" i="1"/>
  <c r="EV146" i="1"/>
  <c r="EO146" i="1"/>
  <c r="EB146" i="1"/>
  <c r="EA146" i="1"/>
  <c r="EH146" i="1"/>
  <c r="ET146" i="1"/>
  <c r="EI146" i="1"/>
  <c r="DX146" i="1"/>
  <c r="EE146" i="1"/>
  <c r="EK146" i="1"/>
  <c r="EL146" i="1"/>
  <c r="EF146" i="1"/>
  <c r="ES146" i="1"/>
  <c r="EJ146" i="1"/>
  <c r="DV146" i="1"/>
  <c r="DU146" i="1"/>
  <c r="EN146" i="1"/>
  <c r="EX146" i="1"/>
  <c r="ED146" i="1"/>
  <c r="DY146" i="1"/>
  <c r="EQ146" i="1"/>
  <c r="ER146" i="1"/>
  <c r="DW146" i="1"/>
  <c r="BM146" i="1"/>
  <c r="EM146" i="1"/>
  <c r="BJ146" i="1"/>
  <c r="DZ146" i="1"/>
  <c r="EP146" i="1"/>
  <c r="EG146" i="1"/>
  <c r="EU146" i="1"/>
  <c r="EC146" i="1"/>
  <c r="EU113" i="1"/>
  <c r="DX113" i="1"/>
  <c r="EP113" i="1"/>
  <c r="EM113" i="1"/>
  <c r="EA113" i="1"/>
  <c r="DW113" i="1"/>
  <c r="EN113" i="1"/>
  <c r="DY113" i="1"/>
  <c r="EB113" i="1"/>
  <c r="EJ113" i="1"/>
  <c r="BM113" i="1"/>
  <c r="EI113" i="1"/>
  <c r="EK113" i="1"/>
  <c r="EL113" i="1"/>
  <c r="EQ113" i="1"/>
  <c r="BJ113" i="1"/>
  <c r="DV113" i="1"/>
  <c r="EO113" i="1"/>
  <c r="DU113" i="1"/>
  <c r="ED113" i="1"/>
  <c r="EF113" i="1"/>
  <c r="EE113" i="1"/>
  <c r="ER113" i="1"/>
  <c r="ET113" i="1"/>
  <c r="EC113" i="1"/>
  <c r="EV113" i="1"/>
  <c r="EH113" i="1"/>
  <c r="EW113" i="1"/>
  <c r="DZ113" i="1"/>
  <c r="EX113" i="1"/>
  <c r="ES113" i="1"/>
  <c r="EG113" i="1"/>
  <c r="EN141" i="1"/>
  <c r="EX141" i="1"/>
  <c r="EM141" i="1"/>
  <c r="EI141" i="1"/>
  <c r="EB141" i="1"/>
  <c r="EK141" i="1"/>
  <c r="EA141" i="1"/>
  <c r="ER141" i="1"/>
  <c r="ET141" i="1"/>
  <c r="EF141" i="1"/>
  <c r="EJ141" i="1"/>
  <c r="DU141" i="1"/>
  <c r="EH141" i="1"/>
  <c r="DX141" i="1"/>
  <c r="EO141" i="1"/>
  <c r="EC141" i="1"/>
  <c r="EV141" i="1"/>
  <c r="DV141" i="1"/>
  <c r="ED141" i="1"/>
  <c r="DY141" i="1"/>
  <c r="BM141" i="1"/>
  <c r="DW141" i="1"/>
  <c r="EU141" i="1"/>
  <c r="EE141" i="1"/>
  <c r="EQ141" i="1"/>
  <c r="DZ141" i="1"/>
  <c r="EG141" i="1"/>
  <c r="ES141" i="1"/>
  <c r="BJ141" i="1"/>
  <c r="EW141" i="1"/>
  <c r="EP141" i="1"/>
  <c r="EL141" i="1"/>
  <c r="DZ8" i="1"/>
  <c r="DV8" i="1"/>
  <c r="EV8" i="1"/>
  <c r="EL8" i="1"/>
  <c r="DU8" i="1"/>
  <c r="BM8" i="1"/>
  <c r="ES8" i="1"/>
  <c r="EI8" i="1"/>
  <c r="EJ8" i="1"/>
  <c r="BJ8" i="1"/>
  <c r="EB8" i="1"/>
  <c r="EO8" i="1"/>
  <c r="EA8" i="1"/>
  <c r="EU8" i="1"/>
  <c r="EC8" i="1"/>
  <c r="EH8" i="1"/>
  <c r="ET8" i="1"/>
  <c r="DY8" i="1"/>
  <c r="ER8" i="1"/>
  <c r="EG8" i="1"/>
  <c r="ED8" i="1"/>
  <c r="EF8" i="1"/>
  <c r="EK8" i="1"/>
  <c r="EX8" i="1"/>
  <c r="EW8" i="1"/>
  <c r="EE8" i="1"/>
  <c r="EP8" i="1"/>
  <c r="DW8" i="1"/>
  <c r="DX8" i="1"/>
  <c r="EN8" i="1"/>
  <c r="EQ8" i="1"/>
  <c r="EM8" i="1"/>
  <c r="ER119" i="1"/>
  <c r="EU119" i="1"/>
  <c r="EN119" i="1"/>
  <c r="EX119" i="1"/>
  <c r="EM119" i="1"/>
  <c r="EL119" i="1"/>
  <c r="EJ119" i="1"/>
  <c r="DU119" i="1"/>
  <c r="ET119" i="1"/>
  <c r="ES119" i="1"/>
  <c r="ED119" i="1"/>
  <c r="DV119" i="1"/>
  <c r="EE119" i="1"/>
  <c r="DX119" i="1"/>
  <c r="DY119" i="1"/>
  <c r="EI119" i="1"/>
  <c r="EH119" i="1"/>
  <c r="EV119" i="1"/>
  <c r="EG119" i="1"/>
  <c r="EF119" i="1"/>
  <c r="DZ119" i="1"/>
  <c r="EP119" i="1"/>
  <c r="EA119" i="1"/>
  <c r="EW119" i="1"/>
  <c r="EK119" i="1"/>
  <c r="BJ119" i="1"/>
  <c r="EQ119" i="1"/>
  <c r="EO119" i="1"/>
  <c r="BM119" i="1"/>
  <c r="EC119" i="1"/>
  <c r="EB119" i="1"/>
  <c r="DW119" i="1"/>
  <c r="BM251" i="1"/>
  <c r="EQ251" i="1"/>
  <c r="EO251" i="1"/>
  <c r="DY251" i="1"/>
  <c r="EF251" i="1"/>
  <c r="EJ251" i="1"/>
  <c r="DW251" i="1"/>
  <c r="EC251" i="1"/>
  <c r="ET251" i="1"/>
  <c r="EK251" i="1"/>
  <c r="EI251" i="1"/>
  <c r="EW251" i="1"/>
  <c r="EN251" i="1"/>
  <c r="EE251" i="1"/>
  <c r="EX251" i="1"/>
  <c r="EA251" i="1"/>
  <c r="EU251" i="1"/>
  <c r="DU251" i="1"/>
  <c r="EH251" i="1"/>
  <c r="EL251" i="1"/>
  <c r="EB251" i="1"/>
  <c r="DZ251" i="1"/>
  <c r="ER251" i="1"/>
  <c r="DV251" i="1"/>
  <c r="EV251" i="1"/>
  <c r="DX251" i="1"/>
  <c r="EG251" i="1"/>
  <c r="EP251" i="1"/>
  <c r="EM251" i="1"/>
  <c r="BJ251" i="1"/>
  <c r="ED251" i="1"/>
  <c r="ES251" i="1"/>
  <c r="ES315" i="1"/>
  <c r="EK315" i="1"/>
  <c r="EE315" i="1"/>
  <c r="EN315" i="1"/>
  <c r="DX315" i="1"/>
  <c r="ER315" i="1"/>
  <c r="DV315" i="1"/>
  <c r="EQ315" i="1"/>
  <c r="EH315" i="1"/>
  <c r="ET315" i="1"/>
  <c r="EU315" i="1"/>
  <c r="BJ315" i="1"/>
  <c r="EX315" i="1"/>
  <c r="EA315" i="1"/>
  <c r="DY315" i="1"/>
  <c r="EM315" i="1"/>
  <c r="EL315" i="1"/>
  <c r="DZ315" i="1"/>
  <c r="EI315" i="1"/>
  <c r="EO315" i="1"/>
  <c r="EW315" i="1"/>
  <c r="EC315" i="1"/>
  <c r="EB315" i="1"/>
  <c r="EV315" i="1"/>
  <c r="DW315" i="1"/>
  <c r="EG315" i="1"/>
  <c r="EP315" i="1"/>
  <c r="EF315" i="1"/>
  <c r="ED315" i="1"/>
  <c r="BM315" i="1"/>
  <c r="DU315" i="1"/>
  <c r="EJ315" i="1"/>
  <c r="EM347" i="1"/>
  <c r="EH347" i="1"/>
  <c r="EB347" i="1"/>
  <c r="ED347" i="1"/>
  <c r="EX347" i="1"/>
  <c r="EI347" i="1"/>
  <c r="EO347" i="1"/>
  <c r="EJ347" i="1"/>
  <c r="EA347" i="1"/>
  <c r="BM347" i="1"/>
  <c r="EL347" i="1"/>
  <c r="EF347" i="1"/>
  <c r="ET347" i="1"/>
  <c r="EW347" i="1"/>
  <c r="BJ347" i="1"/>
  <c r="DV347" i="1"/>
  <c r="DW347" i="1"/>
  <c r="EQ347" i="1"/>
  <c r="DZ347" i="1"/>
  <c r="DY347" i="1"/>
  <c r="EE347" i="1"/>
  <c r="ES347" i="1"/>
  <c r="DU347" i="1"/>
  <c r="EK347" i="1"/>
  <c r="DX347" i="1"/>
  <c r="EN347" i="1"/>
  <c r="EV347" i="1"/>
  <c r="EP347" i="1"/>
  <c r="ER347" i="1"/>
  <c r="EU347" i="1"/>
  <c r="EC347" i="1"/>
  <c r="EG347" i="1"/>
  <c r="EN284" i="1"/>
  <c r="EK284" i="1"/>
  <c r="EL284" i="1"/>
  <c r="EV284" i="1"/>
  <c r="ED284" i="1"/>
  <c r="DW284" i="1"/>
  <c r="BJ284" i="1"/>
  <c r="DY284" i="1"/>
  <c r="EQ284" i="1"/>
  <c r="EO284" i="1"/>
  <c r="EU284" i="1"/>
  <c r="EI284" i="1"/>
  <c r="EW284" i="1"/>
  <c r="DV284" i="1"/>
  <c r="EM284" i="1"/>
  <c r="DX284" i="1"/>
  <c r="ET284" i="1"/>
  <c r="EH284" i="1"/>
  <c r="EJ284" i="1"/>
  <c r="EE284" i="1"/>
  <c r="EC284" i="1"/>
  <c r="EP284" i="1"/>
  <c r="EX284" i="1"/>
  <c r="DU284" i="1"/>
  <c r="ES284" i="1"/>
  <c r="EG284" i="1"/>
  <c r="ER284" i="1"/>
  <c r="EA284" i="1"/>
  <c r="BM284" i="1"/>
  <c r="DZ284" i="1"/>
  <c r="EF284" i="1"/>
  <c r="EB284" i="1"/>
  <c r="ES316" i="1"/>
  <c r="EM316" i="1"/>
  <c r="EL316" i="1"/>
  <c r="DU316" i="1"/>
  <c r="DW316" i="1"/>
  <c r="EI316" i="1"/>
  <c r="EO316" i="1"/>
  <c r="DV316" i="1"/>
  <c r="EP316" i="1"/>
  <c r="EH316" i="1"/>
  <c r="BJ316" i="1"/>
  <c r="EK316" i="1"/>
  <c r="DY316" i="1"/>
  <c r="EN316" i="1"/>
  <c r="EJ316" i="1"/>
  <c r="ED316" i="1"/>
  <c r="EU316" i="1"/>
  <c r="EE316" i="1"/>
  <c r="EQ316" i="1"/>
  <c r="DZ316" i="1"/>
  <c r="EW316" i="1"/>
  <c r="EC316" i="1"/>
  <c r="ET316" i="1"/>
  <c r="DX316" i="1"/>
  <c r="BM316" i="1"/>
  <c r="ER316" i="1"/>
  <c r="EA316" i="1"/>
  <c r="EG316" i="1"/>
  <c r="EV316" i="1"/>
  <c r="EF316" i="1"/>
  <c r="EX316" i="1"/>
  <c r="EB316" i="1"/>
  <c r="EV82" i="1"/>
  <c r="EL82" i="1"/>
  <c r="EP82" i="1"/>
  <c r="EH82" i="1"/>
  <c r="EN82" i="1"/>
  <c r="DU82" i="1"/>
  <c r="DX82" i="1"/>
  <c r="ES82" i="1"/>
  <c r="EF82" i="1"/>
  <c r="EK82" i="1"/>
  <c r="ED82" i="1"/>
  <c r="EQ82" i="1"/>
  <c r="EA82" i="1"/>
  <c r="EB82" i="1"/>
  <c r="EI82" i="1"/>
  <c r="ER82" i="1"/>
  <c r="EO82" i="1"/>
  <c r="EX82" i="1"/>
  <c r="EJ82" i="1"/>
  <c r="DW82" i="1"/>
  <c r="EE82" i="1"/>
  <c r="DV82" i="1"/>
  <c r="BM82" i="1"/>
  <c r="EW82" i="1"/>
  <c r="EM82" i="1"/>
  <c r="DY82" i="1"/>
  <c r="BJ82" i="1"/>
  <c r="ET82" i="1"/>
  <c r="EC82" i="1"/>
  <c r="DZ82" i="1"/>
  <c r="EU82" i="1"/>
  <c r="EG82" i="1"/>
  <c r="ER266" i="1"/>
  <c r="DV266" i="1"/>
  <c r="EW266" i="1"/>
  <c r="EN266" i="1"/>
  <c r="DU266" i="1"/>
  <c r="BJ266" i="1"/>
  <c r="EX266" i="1"/>
  <c r="EK266" i="1"/>
  <c r="ES266" i="1"/>
  <c r="EJ266" i="1"/>
  <c r="EP266" i="1"/>
  <c r="DZ266" i="1"/>
  <c r="ED266" i="1"/>
  <c r="EE266" i="1"/>
  <c r="BM266" i="1"/>
  <c r="EU266" i="1"/>
  <c r="EH266" i="1"/>
  <c r="EO266" i="1"/>
  <c r="EG266" i="1"/>
  <c r="EQ266" i="1"/>
  <c r="DW266" i="1"/>
  <c r="EC266" i="1"/>
  <c r="EL266" i="1"/>
  <c r="EV266" i="1"/>
  <c r="EI266" i="1"/>
  <c r="EM266" i="1"/>
  <c r="EA266" i="1"/>
  <c r="EB266" i="1"/>
  <c r="ET266" i="1"/>
  <c r="EF266" i="1"/>
  <c r="DX266" i="1"/>
  <c r="DY266" i="1"/>
  <c r="ET330" i="1"/>
  <c r="EB330" i="1"/>
  <c r="ER330" i="1"/>
  <c r="BJ330" i="1"/>
  <c r="EQ330" i="1"/>
  <c r="EV330" i="1"/>
  <c r="EL330" i="1"/>
  <c r="DZ330" i="1"/>
  <c r="EJ330" i="1"/>
  <c r="EG330" i="1"/>
  <c r="BM330" i="1"/>
  <c r="DW330" i="1"/>
  <c r="EN330" i="1"/>
  <c r="EH330" i="1"/>
  <c r="EM330" i="1"/>
  <c r="EC330" i="1"/>
  <c r="EI330" i="1"/>
  <c r="EE330" i="1"/>
  <c r="EP330" i="1"/>
  <c r="EA330" i="1"/>
  <c r="DX330" i="1"/>
  <c r="DY330" i="1"/>
  <c r="EX330" i="1"/>
  <c r="DU330" i="1"/>
  <c r="ED330" i="1"/>
  <c r="EW330" i="1"/>
  <c r="EO330" i="1"/>
  <c r="EU330" i="1"/>
  <c r="ES330" i="1"/>
  <c r="DV330" i="1"/>
  <c r="EF330" i="1"/>
  <c r="EK330" i="1"/>
  <c r="BJ278" i="1"/>
  <c r="EC278" i="1"/>
  <c r="EP278" i="1"/>
  <c r="EN278" i="1"/>
  <c r="EA278" i="1"/>
  <c r="EQ278" i="1"/>
  <c r="EF278" i="1"/>
  <c r="EB278" i="1"/>
  <c r="EK278" i="1"/>
  <c r="EE278" i="1"/>
  <c r="ER278" i="1"/>
  <c r="EX278" i="1"/>
  <c r="ET278" i="1"/>
  <c r="DU278" i="1"/>
  <c r="EO278" i="1"/>
  <c r="DV278" i="1"/>
  <c r="EJ278" i="1"/>
  <c r="DX278" i="1"/>
  <c r="EW278" i="1"/>
  <c r="EU278" i="1"/>
  <c r="DW278" i="1"/>
  <c r="DZ278" i="1"/>
  <c r="ES278" i="1"/>
  <c r="EG278" i="1"/>
  <c r="EL278" i="1"/>
  <c r="EV278" i="1"/>
  <c r="EM278" i="1"/>
  <c r="EH278" i="1"/>
  <c r="BM278" i="1"/>
  <c r="DY278" i="1"/>
  <c r="ED278" i="1"/>
  <c r="EI278" i="1"/>
  <c r="EV137" i="1"/>
  <c r="ET137" i="1"/>
  <c r="EB137" i="1"/>
  <c r="EM137" i="1"/>
  <c r="EQ137" i="1"/>
  <c r="BJ137" i="1"/>
  <c r="EF137" i="1"/>
  <c r="EK137" i="1"/>
  <c r="EA137" i="1"/>
  <c r="EX137" i="1"/>
  <c r="ED137" i="1"/>
  <c r="EG137" i="1"/>
  <c r="EN137" i="1"/>
  <c r="EI137" i="1"/>
  <c r="DW137" i="1"/>
  <c r="EC137" i="1"/>
  <c r="EL137" i="1"/>
  <c r="ES137" i="1"/>
  <c r="ER137" i="1"/>
  <c r="EO137" i="1"/>
  <c r="DV137" i="1"/>
  <c r="EH137" i="1"/>
  <c r="EE137" i="1"/>
  <c r="EW137" i="1"/>
  <c r="BM137" i="1"/>
  <c r="EJ137" i="1"/>
  <c r="DX137" i="1"/>
  <c r="EP137" i="1"/>
  <c r="DU137" i="1"/>
  <c r="DY137" i="1"/>
  <c r="EU137" i="1"/>
  <c r="DZ137" i="1"/>
  <c r="BJ357" i="1"/>
  <c r="EU357" i="1"/>
  <c r="ET357" i="1"/>
  <c r="EL357" i="1"/>
  <c r="EV357" i="1"/>
  <c r="EF357" i="1"/>
  <c r="EN357" i="1"/>
  <c r="ER357" i="1"/>
  <c r="ED357" i="1"/>
  <c r="DV357" i="1"/>
  <c r="EG357" i="1"/>
  <c r="EA357" i="1"/>
  <c r="EC357" i="1"/>
  <c r="BM357" i="1"/>
  <c r="EO357" i="1"/>
  <c r="EQ357" i="1"/>
  <c r="EB357" i="1"/>
  <c r="EW357" i="1"/>
  <c r="DZ357" i="1"/>
  <c r="DW357" i="1"/>
  <c r="EE357" i="1"/>
  <c r="ES357" i="1"/>
  <c r="EK357" i="1"/>
  <c r="EX357" i="1"/>
  <c r="EH357" i="1"/>
  <c r="EM357" i="1"/>
  <c r="DU357" i="1"/>
  <c r="EP357" i="1"/>
  <c r="EJ357" i="1"/>
  <c r="EI357" i="1"/>
  <c r="DX357" i="1"/>
  <c r="DY357" i="1"/>
  <c r="BM88" i="1"/>
  <c r="DV88" i="1"/>
  <c r="EQ88" i="1"/>
  <c r="DY88" i="1"/>
  <c r="EI88" i="1"/>
  <c r="EP88" i="1"/>
  <c r="EG88" i="1"/>
  <c r="DU88" i="1"/>
  <c r="EF88" i="1"/>
  <c r="EJ88" i="1"/>
  <c r="DZ88" i="1"/>
  <c r="EA88" i="1"/>
  <c r="EX88" i="1"/>
  <c r="EH88" i="1"/>
  <c r="DW88" i="1"/>
  <c r="ET88" i="1"/>
  <c r="EL88" i="1"/>
  <c r="ES88" i="1"/>
  <c r="EE88" i="1"/>
  <c r="EU88" i="1"/>
  <c r="EM88" i="1"/>
  <c r="ED88" i="1"/>
  <c r="BJ88" i="1"/>
  <c r="EK88" i="1"/>
  <c r="EN88" i="1"/>
  <c r="EW88" i="1"/>
  <c r="EC88" i="1"/>
  <c r="EO88" i="1"/>
  <c r="ER88" i="1"/>
  <c r="DX88" i="1"/>
  <c r="EV88" i="1"/>
  <c r="EB88" i="1"/>
  <c r="DU212" i="1"/>
  <c r="DW212" i="1"/>
  <c r="EU212" i="1"/>
  <c r="EH212" i="1"/>
  <c r="DV212" i="1"/>
  <c r="EQ212" i="1"/>
  <c r="EX212" i="1"/>
  <c r="EI212" i="1"/>
  <c r="ED212" i="1"/>
  <c r="ET212" i="1"/>
  <c r="EL212" i="1"/>
  <c r="BJ212" i="1"/>
  <c r="EC212" i="1"/>
  <c r="EB212" i="1"/>
  <c r="DZ212" i="1"/>
  <c r="EG212" i="1"/>
  <c r="EJ212" i="1"/>
  <c r="EW212" i="1"/>
  <c r="ER212" i="1"/>
  <c r="EE212" i="1"/>
  <c r="EK212" i="1"/>
  <c r="EA212" i="1"/>
  <c r="DX212" i="1"/>
  <c r="DY212" i="1"/>
  <c r="EM212" i="1"/>
  <c r="EO212" i="1"/>
  <c r="EF212" i="1"/>
  <c r="EP212" i="1"/>
  <c r="BM212" i="1"/>
  <c r="EN212" i="1"/>
  <c r="ES212" i="1"/>
  <c r="EV212" i="1"/>
  <c r="EM16" i="1"/>
  <c r="EL16" i="1"/>
  <c r="EK16" i="1"/>
  <c r="EF16" i="1"/>
  <c r="DZ16" i="1"/>
  <c r="EI16" i="1"/>
  <c r="EV16" i="1"/>
  <c r="EC16" i="1"/>
  <c r="EN16" i="1"/>
  <c r="EU16" i="1"/>
  <c r="DY16" i="1"/>
  <c r="BJ16" i="1"/>
  <c r="EB16" i="1"/>
  <c r="DW16" i="1"/>
  <c r="EH16" i="1"/>
  <c r="EP16" i="1"/>
  <c r="DV16" i="1"/>
  <c r="ES16" i="1"/>
  <c r="ER16" i="1"/>
  <c r="ET16" i="1"/>
  <c r="EG16" i="1"/>
  <c r="EE16" i="1"/>
  <c r="DX16" i="1"/>
  <c r="ED16" i="1"/>
  <c r="EJ16" i="1"/>
  <c r="EX16" i="1"/>
  <c r="EW16" i="1"/>
  <c r="EQ16" i="1"/>
  <c r="BM16" i="1"/>
  <c r="DU16" i="1"/>
  <c r="EA16" i="1"/>
  <c r="EO16" i="1"/>
  <c r="ES202" i="1"/>
  <c r="EC202" i="1"/>
  <c r="DV202" i="1"/>
  <c r="ER202" i="1"/>
  <c r="EJ202" i="1"/>
  <c r="EO202" i="1"/>
  <c r="ET202" i="1"/>
  <c r="ED202" i="1"/>
  <c r="EL202" i="1"/>
  <c r="EW202" i="1"/>
  <c r="EH202" i="1"/>
  <c r="EQ202" i="1"/>
  <c r="EG202" i="1"/>
  <c r="EU202" i="1"/>
  <c r="EI202" i="1"/>
  <c r="EM202" i="1"/>
  <c r="EK202" i="1"/>
  <c r="DY202" i="1"/>
  <c r="EE202" i="1"/>
  <c r="DZ202" i="1"/>
  <c r="EV202" i="1"/>
  <c r="EB202" i="1"/>
  <c r="EF202" i="1"/>
  <c r="EX202" i="1"/>
  <c r="BM202" i="1"/>
  <c r="EN202" i="1"/>
  <c r="EA202" i="1"/>
  <c r="EP202" i="1"/>
  <c r="DW202" i="1"/>
  <c r="BJ202" i="1"/>
  <c r="DX202" i="1"/>
  <c r="DU202" i="1"/>
  <c r="DY80" i="1"/>
  <c r="DZ80" i="1"/>
  <c r="EB80" i="1"/>
  <c r="EH80" i="1"/>
  <c r="EL80" i="1"/>
  <c r="ED80" i="1"/>
  <c r="DW80" i="1"/>
  <c r="EP80" i="1"/>
  <c r="DV80" i="1"/>
  <c r="EU80" i="1"/>
  <c r="EJ80" i="1"/>
  <c r="EK80" i="1"/>
  <c r="EG80" i="1"/>
  <c r="EW80" i="1"/>
  <c r="EF80" i="1"/>
  <c r="ET80" i="1"/>
  <c r="EE80" i="1"/>
  <c r="EI80" i="1"/>
  <c r="EX80" i="1"/>
  <c r="ES80" i="1"/>
  <c r="ER80" i="1"/>
  <c r="EN80" i="1"/>
  <c r="EQ80" i="1"/>
  <c r="BJ80" i="1"/>
  <c r="EV80" i="1"/>
  <c r="EA80" i="1"/>
  <c r="DU80" i="1"/>
  <c r="DX80" i="1"/>
  <c r="EO80" i="1"/>
  <c r="EC80" i="1"/>
  <c r="EM80" i="1"/>
  <c r="BM80" i="1"/>
  <c r="EX164" i="1"/>
  <c r="EL164" i="1"/>
  <c r="EW164" i="1"/>
  <c r="DW164" i="1"/>
  <c r="EQ164" i="1"/>
  <c r="DU164" i="1"/>
  <c r="DZ164" i="1"/>
  <c r="BJ164" i="1"/>
  <c r="EC164" i="1"/>
  <c r="EF164" i="1"/>
  <c r="EA164" i="1"/>
  <c r="DV164" i="1"/>
  <c r="EO164" i="1"/>
  <c r="EG164" i="1"/>
  <c r="EV164" i="1"/>
  <c r="EM164" i="1"/>
  <c r="EJ164" i="1"/>
  <c r="BM164" i="1"/>
  <c r="ED164" i="1"/>
  <c r="EI164" i="1"/>
  <c r="EP164" i="1"/>
  <c r="EE164" i="1"/>
  <c r="EH164" i="1"/>
  <c r="ET164" i="1"/>
  <c r="EU164" i="1"/>
  <c r="EN164" i="1"/>
  <c r="DX164" i="1"/>
  <c r="ES164" i="1"/>
  <c r="ER164" i="1"/>
  <c r="EB164" i="1"/>
  <c r="EK164" i="1"/>
  <c r="DY164" i="1"/>
  <c r="DZ273" i="1"/>
  <c r="EX273" i="1"/>
  <c r="EB273" i="1"/>
  <c r="DX273" i="1"/>
  <c r="EQ273" i="1"/>
  <c r="DW273" i="1"/>
  <c r="ET273" i="1"/>
  <c r="ED273" i="1"/>
  <c r="EE273" i="1"/>
  <c r="BM273" i="1"/>
  <c r="EK273" i="1"/>
  <c r="EP273" i="1"/>
  <c r="BJ273" i="1"/>
  <c r="EH273" i="1"/>
  <c r="EO273" i="1"/>
  <c r="EM273" i="1"/>
  <c r="DU273" i="1"/>
  <c r="DY273" i="1"/>
  <c r="EL273" i="1"/>
  <c r="EC273" i="1"/>
  <c r="EU273" i="1"/>
  <c r="DV273" i="1"/>
  <c r="EJ273" i="1"/>
  <c r="EV273" i="1"/>
  <c r="EI273" i="1"/>
  <c r="EW273" i="1"/>
  <c r="ES273" i="1"/>
  <c r="EA273" i="1"/>
  <c r="EF273" i="1"/>
  <c r="ER273" i="1"/>
  <c r="EN273" i="1"/>
  <c r="EG273" i="1"/>
  <c r="EX29" i="1"/>
  <c r="EC29" i="1"/>
  <c r="EN29" i="1"/>
  <c r="EB29" i="1"/>
  <c r="ER29" i="1"/>
  <c r="EH29" i="1"/>
  <c r="DX29" i="1"/>
  <c r="DW29" i="1"/>
  <c r="EG29" i="1"/>
  <c r="EQ29" i="1"/>
  <c r="EK29" i="1"/>
  <c r="EE29" i="1"/>
  <c r="EW29" i="1"/>
  <c r="EA29" i="1"/>
  <c r="EM29" i="1"/>
  <c r="DU29" i="1"/>
  <c r="ET29" i="1"/>
  <c r="BJ29" i="1"/>
  <c r="EU29" i="1"/>
  <c r="EP29" i="1"/>
  <c r="EL29" i="1"/>
  <c r="EF29" i="1"/>
  <c r="EI29" i="1"/>
  <c r="DV29" i="1"/>
  <c r="ES29" i="1"/>
  <c r="ED29" i="1"/>
  <c r="DZ29" i="1"/>
  <c r="EO29" i="1"/>
  <c r="EJ29" i="1"/>
  <c r="DY29" i="1"/>
  <c r="BM29" i="1"/>
  <c r="EV29" i="1"/>
  <c r="EX185" i="1"/>
  <c r="DX185" i="1"/>
  <c r="BM185" i="1"/>
  <c r="ES185" i="1"/>
  <c r="EH185" i="1"/>
  <c r="DZ185" i="1"/>
  <c r="EV185" i="1"/>
  <c r="EI185" i="1"/>
  <c r="EM185" i="1"/>
  <c r="EU185" i="1"/>
  <c r="EW185" i="1"/>
  <c r="EB185" i="1"/>
  <c r="DV185" i="1"/>
  <c r="EN185" i="1"/>
  <c r="BJ185" i="1"/>
  <c r="EK185" i="1"/>
  <c r="EP185" i="1"/>
  <c r="EC185" i="1"/>
  <c r="ET185" i="1"/>
  <c r="EG185" i="1"/>
  <c r="ED185" i="1"/>
  <c r="EA185" i="1"/>
  <c r="EE185" i="1"/>
  <c r="EF185" i="1"/>
  <c r="DY185" i="1"/>
  <c r="EL185" i="1"/>
  <c r="EQ185" i="1"/>
  <c r="EJ185" i="1"/>
  <c r="EO185" i="1"/>
  <c r="DW185" i="1"/>
  <c r="ER185" i="1"/>
  <c r="DU185" i="1"/>
  <c r="BM138" i="1"/>
  <c r="EG138" i="1"/>
  <c r="EV138" i="1"/>
  <c r="EB138" i="1"/>
  <c r="DV138" i="1"/>
  <c r="ES138" i="1"/>
  <c r="EM138" i="1"/>
  <c r="BJ138" i="1"/>
  <c r="DX138" i="1"/>
  <c r="ET138" i="1"/>
  <c r="EF138" i="1"/>
  <c r="EN138" i="1"/>
  <c r="EH138" i="1"/>
  <c r="EJ138" i="1"/>
  <c r="ED138" i="1"/>
  <c r="DU138" i="1"/>
  <c r="DW138" i="1"/>
  <c r="ER138" i="1"/>
  <c r="EA138" i="1"/>
  <c r="DZ138" i="1"/>
  <c r="EQ138" i="1"/>
  <c r="EE138" i="1"/>
  <c r="EX138" i="1"/>
  <c r="EO138" i="1"/>
  <c r="EK138" i="1"/>
  <c r="EP138" i="1"/>
  <c r="EL138" i="1"/>
  <c r="EU138" i="1"/>
  <c r="EW138" i="1"/>
  <c r="DY138" i="1"/>
  <c r="EI138" i="1"/>
  <c r="EC138" i="1"/>
  <c r="EJ66" i="1"/>
  <c r="DZ66" i="1"/>
  <c r="EE66" i="1"/>
  <c r="EN66" i="1"/>
  <c r="DX66" i="1"/>
  <c r="EU66" i="1"/>
  <c r="EG66" i="1"/>
  <c r="EO66" i="1"/>
  <c r="ET66" i="1"/>
  <c r="EF66" i="1"/>
  <c r="DY66" i="1"/>
  <c r="EP66" i="1"/>
  <c r="DV66" i="1"/>
  <c r="ER66" i="1"/>
  <c r="EQ66" i="1"/>
  <c r="ES66" i="1"/>
  <c r="EK66" i="1"/>
  <c r="EB66" i="1"/>
  <c r="EW66" i="1"/>
  <c r="EH66" i="1"/>
  <c r="EA66" i="1"/>
  <c r="BM66" i="1"/>
  <c r="EC66" i="1"/>
  <c r="DW66" i="1"/>
  <c r="EX66" i="1"/>
  <c r="EL66" i="1"/>
  <c r="EM66" i="1"/>
  <c r="DU66" i="1"/>
  <c r="EI66" i="1"/>
  <c r="ED66" i="1"/>
  <c r="BJ66" i="1"/>
  <c r="EV66" i="1"/>
  <c r="EU191" i="1"/>
  <c r="EB191" i="1"/>
  <c r="EP191" i="1"/>
  <c r="EK191" i="1"/>
  <c r="EW191" i="1"/>
  <c r="ED191" i="1"/>
  <c r="EM191" i="1"/>
  <c r="ER191" i="1"/>
  <c r="BM191" i="1"/>
  <c r="EO191" i="1"/>
  <c r="ES191" i="1"/>
  <c r="EG191" i="1"/>
  <c r="EV191" i="1"/>
  <c r="EC191" i="1"/>
  <c r="EF191" i="1"/>
  <c r="EL191" i="1"/>
  <c r="EE191" i="1"/>
  <c r="DW191" i="1"/>
  <c r="DU191" i="1"/>
  <c r="DZ191" i="1"/>
  <c r="BJ191" i="1"/>
  <c r="EQ191" i="1"/>
  <c r="EX191" i="1"/>
  <c r="EN191" i="1"/>
  <c r="EA191" i="1"/>
  <c r="EH191" i="1"/>
  <c r="DV191" i="1"/>
  <c r="ET191" i="1"/>
  <c r="EI191" i="1"/>
  <c r="DY191" i="1"/>
  <c r="EJ191" i="1"/>
  <c r="DX191" i="1"/>
  <c r="EI116" i="1"/>
  <c r="EQ116" i="1"/>
  <c r="EP116" i="1"/>
  <c r="EU116" i="1"/>
  <c r="DY116" i="1"/>
  <c r="EK116" i="1"/>
  <c r="EN116" i="1"/>
  <c r="EM116" i="1"/>
  <c r="EH116" i="1"/>
  <c r="EF116" i="1"/>
  <c r="EE116" i="1"/>
  <c r="ED116" i="1"/>
  <c r="BM116" i="1"/>
  <c r="DX116" i="1"/>
  <c r="EJ116" i="1"/>
  <c r="EC116" i="1"/>
  <c r="ET116" i="1"/>
  <c r="EB116" i="1"/>
  <c r="DV116" i="1"/>
  <c r="ES116" i="1"/>
  <c r="EG116" i="1"/>
  <c r="EL116" i="1"/>
  <c r="ER116" i="1"/>
  <c r="DW116" i="1"/>
  <c r="EA116" i="1"/>
  <c r="DZ116" i="1"/>
  <c r="EX116" i="1"/>
  <c r="EO116" i="1"/>
  <c r="EV116" i="1"/>
  <c r="BJ116" i="1"/>
  <c r="EW116" i="1"/>
  <c r="DU116" i="1"/>
  <c r="BJ63" i="1"/>
  <c r="ER63" i="1"/>
  <c r="EJ63" i="1"/>
  <c r="EU63" i="1"/>
  <c r="DY63" i="1"/>
  <c r="EE63" i="1"/>
  <c r="ES63" i="1"/>
  <c r="EI63" i="1"/>
  <c r="ED63" i="1"/>
  <c r="EH63" i="1"/>
  <c r="BM63" i="1"/>
  <c r="EQ63" i="1"/>
  <c r="DZ63" i="1"/>
  <c r="EP63" i="1"/>
  <c r="EK63" i="1"/>
  <c r="DW63" i="1"/>
  <c r="ET63" i="1"/>
  <c r="EN63" i="1"/>
  <c r="EA63" i="1"/>
  <c r="EG63" i="1"/>
  <c r="EW63" i="1"/>
  <c r="EO63" i="1"/>
  <c r="EC63" i="1"/>
  <c r="DV63" i="1"/>
  <c r="EX63" i="1"/>
  <c r="EF63" i="1"/>
  <c r="EL63" i="1"/>
  <c r="DX63" i="1"/>
  <c r="EM63" i="1"/>
  <c r="DU63" i="1"/>
  <c r="EV63" i="1"/>
  <c r="EB63" i="1"/>
  <c r="DX30" i="1"/>
  <c r="EQ30" i="1"/>
  <c r="EK30" i="1"/>
  <c r="DU30" i="1"/>
  <c r="ER30" i="1"/>
  <c r="EJ30" i="1"/>
  <c r="EL30" i="1"/>
  <c r="EV30" i="1"/>
  <c r="EE30" i="1"/>
  <c r="EP30" i="1"/>
  <c r="DZ30" i="1"/>
  <c r="EC30" i="1"/>
  <c r="EX30" i="1"/>
  <c r="EM30" i="1"/>
  <c r="ET30" i="1"/>
  <c r="ED30" i="1"/>
  <c r="BM30" i="1"/>
  <c r="EH30" i="1"/>
  <c r="EB30" i="1"/>
  <c r="ES30" i="1"/>
  <c r="EG30" i="1"/>
  <c r="EO30" i="1"/>
  <c r="EF30" i="1"/>
  <c r="BJ30" i="1"/>
  <c r="EI30" i="1"/>
  <c r="DW30" i="1"/>
  <c r="EU30" i="1"/>
  <c r="EA30" i="1"/>
  <c r="EN30" i="1"/>
  <c r="EW30" i="1"/>
  <c r="DY30" i="1"/>
  <c r="DV30" i="1"/>
  <c r="EW258" i="1"/>
  <c r="DW258" i="1"/>
  <c r="EQ258" i="1"/>
  <c r="EX258" i="1"/>
  <c r="EI258" i="1"/>
  <c r="EL258" i="1"/>
  <c r="EK258" i="1"/>
  <c r="BM258" i="1"/>
  <c r="ED258" i="1"/>
  <c r="EJ258" i="1"/>
  <c r="DX258" i="1"/>
  <c r="EP258" i="1"/>
  <c r="EF258" i="1"/>
  <c r="EU258" i="1"/>
  <c r="EA258" i="1"/>
  <c r="DV258" i="1"/>
  <c r="BJ258" i="1"/>
  <c r="EH258" i="1"/>
  <c r="EB258" i="1"/>
  <c r="EG258" i="1"/>
  <c r="DZ258" i="1"/>
  <c r="EM258" i="1"/>
  <c r="ET258" i="1"/>
  <c r="EV258" i="1"/>
  <c r="EN258" i="1"/>
  <c r="EC258" i="1"/>
  <c r="DY258" i="1"/>
  <c r="ER258" i="1"/>
  <c r="EE258" i="1"/>
  <c r="ES258" i="1"/>
  <c r="DU258" i="1"/>
  <c r="EO258" i="1"/>
  <c r="ES186" i="1"/>
  <c r="ED186" i="1"/>
  <c r="EW186" i="1"/>
  <c r="EL186" i="1"/>
  <c r="EI186" i="1"/>
  <c r="EK186" i="1"/>
  <c r="DZ186" i="1"/>
  <c r="EF186" i="1"/>
  <c r="ER186" i="1"/>
  <c r="DV186" i="1"/>
  <c r="EB186" i="1"/>
  <c r="BM186" i="1"/>
  <c r="EJ186" i="1"/>
  <c r="DY186" i="1"/>
  <c r="EP186" i="1"/>
  <c r="EO186" i="1"/>
  <c r="ET186" i="1"/>
  <c r="EC186" i="1"/>
  <c r="EG186" i="1"/>
  <c r="EX186" i="1"/>
  <c r="DU186" i="1"/>
  <c r="EA186" i="1"/>
  <c r="EM186" i="1"/>
  <c r="BJ186" i="1"/>
  <c r="EH186" i="1"/>
  <c r="EQ186" i="1"/>
  <c r="EE186" i="1"/>
  <c r="EN186" i="1"/>
  <c r="EU186" i="1"/>
  <c r="EV186" i="1"/>
  <c r="DX186" i="1"/>
  <c r="DW186" i="1"/>
  <c r="EL15" i="1"/>
  <c r="DW15" i="1"/>
  <c r="EW15" i="1"/>
  <c r="EO15" i="1"/>
  <c r="EE15" i="1"/>
  <c r="EK15" i="1"/>
  <c r="DV15" i="1"/>
  <c r="BJ15" i="1"/>
  <c r="EA15" i="1"/>
  <c r="EM15" i="1"/>
  <c r="BM15" i="1"/>
  <c r="EU15" i="1"/>
  <c r="ET15" i="1"/>
  <c r="EN15" i="1"/>
  <c r="DU15" i="1"/>
  <c r="DZ15" i="1"/>
  <c r="EI15" i="1"/>
  <c r="EP15" i="1"/>
  <c r="EJ15" i="1"/>
  <c r="EG15" i="1"/>
  <c r="EC15" i="1"/>
  <c r="ED15" i="1"/>
  <c r="DX15" i="1"/>
  <c r="EB15" i="1"/>
  <c r="EH15" i="1"/>
  <c r="DY15" i="1"/>
  <c r="EF15" i="1"/>
  <c r="EQ15" i="1"/>
  <c r="ES15" i="1"/>
  <c r="EV15" i="1"/>
  <c r="EX15" i="1"/>
  <c r="ER15" i="1"/>
  <c r="EW128" i="1"/>
  <c r="ET128" i="1"/>
  <c r="EI128" i="1"/>
  <c r="EA128" i="1"/>
  <c r="EH128" i="1"/>
  <c r="EQ128" i="1"/>
  <c r="EO128" i="1"/>
  <c r="EC128" i="1"/>
  <c r="EV128" i="1"/>
  <c r="DZ128" i="1"/>
  <c r="EJ128" i="1"/>
  <c r="DW128" i="1"/>
  <c r="BJ128" i="1"/>
  <c r="EU128" i="1"/>
  <c r="EG128" i="1"/>
  <c r="BM128" i="1"/>
  <c r="DV128" i="1"/>
  <c r="DY128" i="1"/>
  <c r="EK128" i="1"/>
  <c r="DU128" i="1"/>
  <c r="ER128" i="1"/>
  <c r="EN128" i="1"/>
  <c r="EB128" i="1"/>
  <c r="ES128" i="1"/>
  <c r="DX128" i="1"/>
  <c r="EM128" i="1"/>
  <c r="ED128" i="1"/>
  <c r="EX128" i="1"/>
  <c r="EE128" i="1"/>
  <c r="EP128" i="1"/>
  <c r="EF128" i="1"/>
  <c r="EL128" i="1"/>
  <c r="BJ48" i="1"/>
  <c r="DW48" i="1"/>
  <c r="EL48" i="1"/>
  <c r="EN48" i="1"/>
  <c r="ES48" i="1"/>
  <c r="EW48" i="1"/>
  <c r="DZ48" i="1"/>
  <c r="DU48" i="1"/>
  <c r="EM48" i="1"/>
  <c r="DV48" i="1"/>
  <c r="EI48" i="1"/>
  <c r="DY48" i="1"/>
  <c r="EQ48" i="1"/>
  <c r="EU48" i="1"/>
  <c r="ED48" i="1"/>
  <c r="EX48" i="1"/>
  <c r="DX48" i="1"/>
  <c r="EO48" i="1"/>
  <c r="ER48" i="1"/>
  <c r="ET48" i="1"/>
  <c r="EB48" i="1"/>
  <c r="EA48" i="1"/>
  <c r="EE48" i="1"/>
  <c r="EF48" i="1"/>
  <c r="EV48" i="1"/>
  <c r="EH48" i="1"/>
  <c r="EJ48" i="1"/>
  <c r="EP48" i="1"/>
  <c r="BM48" i="1"/>
  <c r="EC48" i="1"/>
  <c r="EG48" i="1"/>
  <c r="EK48" i="1"/>
  <c r="EV18" i="1"/>
  <c r="EO18" i="1"/>
  <c r="EB18" i="1"/>
  <c r="ER18" i="1"/>
  <c r="EF18" i="1"/>
  <c r="EG18" i="1"/>
  <c r="ET18" i="1"/>
  <c r="EA18" i="1"/>
  <c r="ES18" i="1"/>
  <c r="EJ18" i="1"/>
  <c r="EN18" i="1"/>
  <c r="DV18" i="1"/>
  <c r="EH18" i="1"/>
  <c r="EC18" i="1"/>
  <c r="DY18" i="1"/>
  <c r="EP18" i="1"/>
  <c r="BJ18" i="1"/>
  <c r="EQ18" i="1"/>
  <c r="EI18" i="1"/>
  <c r="BM18" i="1"/>
  <c r="DX18" i="1"/>
  <c r="EU18" i="1"/>
  <c r="EW18" i="1"/>
  <c r="DZ18" i="1"/>
  <c r="EK18" i="1"/>
  <c r="EX18" i="1"/>
  <c r="ED18" i="1"/>
  <c r="EM18" i="1"/>
  <c r="DU18" i="1"/>
  <c r="EE18" i="1"/>
  <c r="EL18" i="1"/>
  <c r="DW18" i="1"/>
  <c r="AW7" i="1" l="1"/>
  <c r="EX6" i="1"/>
  <c r="EI6" i="1"/>
  <c r="AW107" i="1"/>
  <c r="AZ107" i="1"/>
  <c r="BI107" i="1" s="1"/>
  <c r="AZ155" i="1"/>
  <c r="BI155" i="1" s="1"/>
  <c r="AW155" i="1"/>
  <c r="AW299" i="1"/>
  <c r="AZ299" i="1"/>
  <c r="BI299" i="1" s="1"/>
  <c r="AW108" i="1"/>
  <c r="AZ108" i="1"/>
  <c r="BI108" i="1" s="1"/>
  <c r="AZ172" i="1"/>
  <c r="BI172" i="1" s="1"/>
  <c r="AW172" i="1"/>
  <c r="AZ41" i="1"/>
  <c r="BI41" i="1" s="1"/>
  <c r="AW41" i="1"/>
  <c r="AW33" i="1"/>
  <c r="AZ33" i="1"/>
  <c r="BI33" i="1" s="1"/>
  <c r="AW24" i="1"/>
  <c r="AZ24" i="1"/>
  <c r="BI24" i="1" s="1"/>
  <c r="AW125" i="1"/>
  <c r="AZ125" i="1"/>
  <c r="BI125" i="1" s="1"/>
  <c r="AW112" i="1"/>
  <c r="AZ112" i="1"/>
  <c r="BI112" i="1" s="1"/>
  <c r="AW237" i="1"/>
  <c r="AZ237" i="1"/>
  <c r="BI237" i="1" s="1"/>
  <c r="AZ365" i="1"/>
  <c r="BI365" i="1" s="1"/>
  <c r="AW365" i="1"/>
  <c r="AZ249" i="1"/>
  <c r="BI249" i="1" s="1"/>
  <c r="AW249" i="1"/>
  <c r="AZ328" i="1"/>
  <c r="BI328" i="1" s="1"/>
  <c r="AW328" i="1"/>
  <c r="AV149" i="1"/>
  <c r="AY149" i="1"/>
  <c r="BH149" i="1" s="1"/>
  <c r="AT149" i="1"/>
  <c r="AY9" i="1"/>
  <c r="BH9" i="1" s="1"/>
  <c r="AV9" i="1"/>
  <c r="AT9" i="1"/>
  <c r="AY138" i="1"/>
  <c r="BH138" i="1" s="1"/>
  <c r="AV138" i="1"/>
  <c r="AT138" i="1"/>
  <c r="AY260" i="1"/>
  <c r="BH260" i="1" s="1"/>
  <c r="AV260" i="1"/>
  <c r="AT260" i="1"/>
  <c r="AV356" i="1"/>
  <c r="AY356" i="1"/>
  <c r="BH356" i="1" s="1"/>
  <c r="AT356" i="1"/>
  <c r="AY277" i="1"/>
  <c r="BH277" i="1" s="1"/>
  <c r="AV277" i="1"/>
  <c r="AT277" i="1"/>
  <c r="AV63" i="1"/>
  <c r="AY63" i="1"/>
  <c r="BH63" i="1" s="1"/>
  <c r="AT63" i="1"/>
  <c r="AY238" i="1"/>
  <c r="BH238" i="1" s="1"/>
  <c r="AV238" i="1"/>
  <c r="AT238" i="1"/>
  <c r="AV102" i="1"/>
  <c r="AY102" i="1"/>
  <c r="BH102" i="1" s="1"/>
  <c r="AT102" i="1"/>
  <c r="AY313" i="1"/>
  <c r="BH313" i="1" s="1"/>
  <c r="AV313" i="1"/>
  <c r="AT313" i="1"/>
  <c r="AY278" i="1"/>
  <c r="BH278" i="1" s="1"/>
  <c r="AV278" i="1"/>
  <c r="AT278" i="1"/>
  <c r="AV224" i="1"/>
  <c r="AY224" i="1"/>
  <c r="BH224" i="1" s="1"/>
  <c r="AT224" i="1"/>
  <c r="AW139" i="1"/>
  <c r="AZ139" i="1"/>
  <c r="BI139" i="1" s="1"/>
  <c r="AW235" i="1"/>
  <c r="AZ235" i="1"/>
  <c r="BI235" i="1" s="1"/>
  <c r="AW190" i="1"/>
  <c r="AZ190" i="1"/>
  <c r="BI190" i="1" s="1"/>
  <c r="AZ300" i="1"/>
  <c r="BI300" i="1" s="1"/>
  <c r="AW300" i="1"/>
  <c r="AZ72" i="1"/>
  <c r="BI72" i="1" s="1"/>
  <c r="AW72" i="1"/>
  <c r="AZ358" i="1"/>
  <c r="BI358" i="1" s="1"/>
  <c r="AW358" i="1"/>
  <c r="AZ333" i="1"/>
  <c r="BI333" i="1" s="1"/>
  <c r="AW333" i="1"/>
  <c r="AV53" i="1"/>
  <c r="AY53" i="1"/>
  <c r="BH53" i="1" s="1"/>
  <c r="AT53" i="1"/>
  <c r="AV133" i="1"/>
  <c r="AY133" i="1"/>
  <c r="BH133" i="1" s="1"/>
  <c r="AT133" i="1"/>
  <c r="AY220" i="1"/>
  <c r="BH220" i="1" s="1"/>
  <c r="AV220" i="1"/>
  <c r="AT220" i="1"/>
  <c r="AY71" i="1"/>
  <c r="BH71" i="1" s="1"/>
  <c r="AV71" i="1"/>
  <c r="AT71" i="1"/>
  <c r="AV359" i="1"/>
  <c r="AY359" i="1"/>
  <c r="BH359" i="1" s="1"/>
  <c r="AT359" i="1"/>
  <c r="AV144" i="1"/>
  <c r="AY144" i="1"/>
  <c r="BH144" i="1" s="1"/>
  <c r="AT144" i="1"/>
  <c r="AY338" i="1"/>
  <c r="BH338" i="1" s="1"/>
  <c r="AV338" i="1"/>
  <c r="AT338" i="1"/>
  <c r="AV342" i="1"/>
  <c r="AY342" i="1"/>
  <c r="BH342" i="1" s="1"/>
  <c r="AT342" i="1"/>
  <c r="AZ63" i="1"/>
  <c r="BI63" i="1" s="1"/>
  <c r="AW63" i="1"/>
  <c r="AW46" i="1"/>
  <c r="AZ46" i="1"/>
  <c r="BI46" i="1" s="1"/>
  <c r="AZ348" i="1"/>
  <c r="BI348" i="1" s="1"/>
  <c r="AW348" i="1"/>
  <c r="AW37" i="1"/>
  <c r="AZ37" i="1"/>
  <c r="BI37" i="1" s="1"/>
  <c r="AZ242" i="1"/>
  <c r="BI242" i="1" s="1"/>
  <c r="AW242" i="1"/>
  <c r="AW178" i="1"/>
  <c r="AZ178" i="1"/>
  <c r="BI178" i="1" s="1"/>
  <c r="AY217" i="1"/>
  <c r="BH217" i="1" s="1"/>
  <c r="AV217" i="1"/>
  <c r="AT217" i="1"/>
  <c r="AY264" i="1"/>
  <c r="BH264" i="1" s="1"/>
  <c r="AV264" i="1"/>
  <c r="AT264" i="1"/>
  <c r="AY239" i="1"/>
  <c r="BH239" i="1" s="1"/>
  <c r="AV239" i="1"/>
  <c r="AT239" i="1"/>
  <c r="AV110" i="1"/>
  <c r="AY110" i="1"/>
  <c r="BH110" i="1" s="1"/>
  <c r="AT110" i="1"/>
  <c r="AY240" i="1"/>
  <c r="BH240" i="1" s="1"/>
  <c r="AV240" i="1"/>
  <c r="AT240" i="1"/>
  <c r="EP6" i="1"/>
  <c r="EC6" i="1"/>
  <c r="EB6" i="1"/>
  <c r="EN6" i="1"/>
  <c r="EU6" i="1"/>
  <c r="DV6" i="1"/>
  <c r="EA6" i="1"/>
  <c r="DX6" i="1"/>
  <c r="EW6" i="1"/>
  <c r="EW2" i="1" s="1"/>
  <c r="ED6" i="1"/>
  <c r="ET6" i="1"/>
  <c r="EJ6" i="1"/>
  <c r="DU6" i="1"/>
  <c r="DZ6" i="1"/>
  <c r="EE6" i="1"/>
  <c r="AW38" i="1"/>
  <c r="AZ38" i="1"/>
  <c r="BI38" i="1" s="1"/>
  <c r="AW71" i="1"/>
  <c r="AZ71" i="1"/>
  <c r="BI71" i="1" s="1"/>
  <c r="AW103" i="1"/>
  <c r="AZ103" i="1"/>
  <c r="BI103" i="1" s="1"/>
  <c r="AW135" i="1"/>
  <c r="AZ135" i="1"/>
  <c r="BI135" i="1" s="1"/>
  <c r="AW167" i="1"/>
  <c r="AZ167" i="1"/>
  <c r="BI167" i="1" s="1"/>
  <c r="AZ199" i="1"/>
  <c r="BI199" i="1" s="1"/>
  <c r="AW199" i="1"/>
  <c r="AZ231" i="1"/>
  <c r="BI231" i="1" s="1"/>
  <c r="AW231" i="1"/>
  <c r="AW263" i="1"/>
  <c r="AZ263" i="1"/>
  <c r="BI263" i="1" s="1"/>
  <c r="AW295" i="1"/>
  <c r="AZ295" i="1"/>
  <c r="BI295" i="1" s="1"/>
  <c r="AZ327" i="1"/>
  <c r="BI327" i="1" s="1"/>
  <c r="AW327" i="1"/>
  <c r="AZ359" i="1"/>
  <c r="BI359" i="1" s="1"/>
  <c r="AW359" i="1"/>
  <c r="AW36" i="1"/>
  <c r="AZ36" i="1"/>
  <c r="BI36" i="1" s="1"/>
  <c r="AZ78" i="1"/>
  <c r="BI78" i="1" s="1"/>
  <c r="AW78" i="1"/>
  <c r="AW124" i="1"/>
  <c r="AZ124" i="1"/>
  <c r="BI124" i="1" s="1"/>
  <c r="AW165" i="1"/>
  <c r="AZ165" i="1"/>
  <c r="BI165" i="1" s="1"/>
  <c r="AW206" i="1"/>
  <c r="AZ206" i="1"/>
  <c r="BI206" i="1" s="1"/>
  <c r="AZ252" i="1"/>
  <c r="BI252" i="1" s="1"/>
  <c r="AW252" i="1"/>
  <c r="AW293" i="1"/>
  <c r="AZ293" i="1"/>
  <c r="BI293" i="1" s="1"/>
  <c r="AW334" i="1"/>
  <c r="AZ334" i="1"/>
  <c r="BI334" i="1" s="1"/>
  <c r="AZ15" i="1"/>
  <c r="BI15" i="1" s="1"/>
  <c r="AW15" i="1"/>
  <c r="AZ73" i="1"/>
  <c r="BI73" i="1" s="1"/>
  <c r="AW73" i="1"/>
  <c r="AW65" i="1"/>
  <c r="AZ65" i="1"/>
  <c r="BI65" i="1" s="1"/>
  <c r="AZ136" i="1"/>
  <c r="BI136" i="1" s="1"/>
  <c r="AW136" i="1"/>
  <c r="AZ198" i="1"/>
  <c r="BI198" i="1" s="1"/>
  <c r="AW198" i="1"/>
  <c r="AW257" i="1"/>
  <c r="AZ257" i="1"/>
  <c r="BI257" i="1" s="1"/>
  <c r="AW21" i="1"/>
  <c r="AZ21" i="1"/>
  <c r="BI21" i="1" s="1"/>
  <c r="AZ98" i="1"/>
  <c r="BI98" i="1" s="1"/>
  <c r="AW98" i="1"/>
  <c r="AZ137" i="1"/>
  <c r="BI137" i="1" s="1"/>
  <c r="AW137" i="1"/>
  <c r="AZ196" i="1"/>
  <c r="BI196" i="1" s="1"/>
  <c r="AW196" i="1"/>
  <c r="AW258" i="1"/>
  <c r="AZ258" i="1"/>
  <c r="BI258" i="1" s="1"/>
  <c r="AZ317" i="1"/>
  <c r="BI317" i="1" s="1"/>
  <c r="AW317" i="1"/>
  <c r="AW52" i="1"/>
  <c r="AZ52" i="1"/>
  <c r="BI52" i="1" s="1"/>
  <c r="AZ164" i="1"/>
  <c r="BI164" i="1" s="1"/>
  <c r="AW164" i="1"/>
  <c r="AW278" i="1"/>
  <c r="AZ278" i="1"/>
  <c r="BI278" i="1" s="1"/>
  <c r="AW345" i="1"/>
  <c r="AZ345" i="1"/>
  <c r="BI345" i="1" s="1"/>
  <c r="AW109" i="1"/>
  <c r="AZ109" i="1"/>
  <c r="BI109" i="1" s="1"/>
  <c r="AW232" i="1"/>
  <c r="AZ232" i="1"/>
  <c r="BI232" i="1" s="1"/>
  <c r="AW330" i="1"/>
  <c r="AZ330" i="1"/>
  <c r="BI330" i="1" s="1"/>
  <c r="AZ93" i="1"/>
  <c r="BI93" i="1" s="1"/>
  <c r="AW93" i="1"/>
  <c r="AZ321" i="1"/>
  <c r="BI321" i="1" s="1"/>
  <c r="AW321" i="1"/>
  <c r="AW121" i="1"/>
  <c r="AZ121" i="1"/>
  <c r="BI121" i="1" s="1"/>
  <c r="AW344" i="1"/>
  <c r="AZ344" i="1"/>
  <c r="BI344" i="1" s="1"/>
  <c r="AW173" i="1"/>
  <c r="AZ173" i="1"/>
  <c r="BI173" i="1" s="1"/>
  <c r="AW70" i="1"/>
  <c r="AZ70" i="1"/>
  <c r="BI70" i="1" s="1"/>
  <c r="AZ214" i="1"/>
  <c r="BI214" i="1" s="1"/>
  <c r="AW214" i="1"/>
  <c r="AY32" i="1"/>
  <c r="BH32" i="1" s="1"/>
  <c r="AV32" i="1"/>
  <c r="AT32" i="1"/>
  <c r="AY65" i="1"/>
  <c r="BH65" i="1" s="1"/>
  <c r="AV65" i="1"/>
  <c r="AT65" i="1"/>
  <c r="AV97" i="1"/>
  <c r="AY97" i="1"/>
  <c r="BH97" i="1" s="1"/>
  <c r="AT97" i="1"/>
  <c r="AY129" i="1"/>
  <c r="BH129" i="1" s="1"/>
  <c r="AV129" i="1"/>
  <c r="AT129" i="1"/>
  <c r="AY161" i="1"/>
  <c r="BH161" i="1" s="1"/>
  <c r="AV161" i="1"/>
  <c r="AT161" i="1"/>
  <c r="AV193" i="1"/>
  <c r="AY193" i="1"/>
  <c r="BH193" i="1" s="1"/>
  <c r="AT193" i="1"/>
  <c r="AV225" i="1"/>
  <c r="AY225" i="1"/>
  <c r="BH225" i="1" s="1"/>
  <c r="AT225" i="1"/>
  <c r="AV25" i="1"/>
  <c r="AY25" i="1"/>
  <c r="BH25" i="1" s="1"/>
  <c r="AT25" i="1"/>
  <c r="AV67" i="1"/>
  <c r="AY67" i="1"/>
  <c r="BH67" i="1" s="1"/>
  <c r="AT67" i="1"/>
  <c r="AY108" i="1"/>
  <c r="BH108" i="1" s="1"/>
  <c r="AV108" i="1"/>
  <c r="AT108" i="1"/>
  <c r="AV154" i="1"/>
  <c r="AY154" i="1"/>
  <c r="BH154" i="1" s="1"/>
  <c r="AT154" i="1"/>
  <c r="AY195" i="1"/>
  <c r="BH195" i="1" s="1"/>
  <c r="AV195" i="1"/>
  <c r="AT195" i="1"/>
  <c r="AV236" i="1"/>
  <c r="AY236" i="1"/>
  <c r="BH236" i="1" s="1"/>
  <c r="AT236" i="1"/>
  <c r="AV272" i="1"/>
  <c r="AY272" i="1"/>
  <c r="BH272" i="1" s="1"/>
  <c r="AT272" i="1"/>
  <c r="AY304" i="1"/>
  <c r="BH304" i="1" s="1"/>
  <c r="AV304" i="1"/>
  <c r="AT304" i="1"/>
  <c r="AY336" i="1"/>
  <c r="BH336" i="1" s="1"/>
  <c r="AV336" i="1"/>
  <c r="AT336" i="1"/>
  <c r="AV368" i="1"/>
  <c r="AY368" i="1"/>
  <c r="BH368" i="1" s="1"/>
  <c r="AT368" i="1"/>
  <c r="AY66" i="1"/>
  <c r="BH66" i="1" s="1"/>
  <c r="AV66" i="1"/>
  <c r="AT66" i="1"/>
  <c r="AV128" i="1"/>
  <c r="AY128" i="1"/>
  <c r="BH128" i="1" s="1"/>
  <c r="AT128" i="1"/>
  <c r="AY187" i="1"/>
  <c r="BH187" i="1" s="1"/>
  <c r="AV187" i="1"/>
  <c r="AT187" i="1"/>
  <c r="AV247" i="1"/>
  <c r="AY247" i="1"/>
  <c r="BH247" i="1" s="1"/>
  <c r="AT247" i="1"/>
  <c r="AY293" i="1"/>
  <c r="BH293" i="1" s="1"/>
  <c r="AV293" i="1"/>
  <c r="AT293" i="1"/>
  <c r="AV334" i="1"/>
  <c r="AY334" i="1"/>
  <c r="BH334" i="1" s="1"/>
  <c r="AT334" i="1"/>
  <c r="AV17" i="1"/>
  <c r="AY17" i="1"/>
  <c r="BH17" i="1" s="1"/>
  <c r="AT17" i="1"/>
  <c r="AY95" i="1"/>
  <c r="BH95" i="1" s="1"/>
  <c r="AV95" i="1"/>
  <c r="AT95" i="1"/>
  <c r="AV75" i="1"/>
  <c r="AY75" i="1"/>
  <c r="BH75" i="1" s="1"/>
  <c r="AT75" i="1"/>
  <c r="AY162" i="1"/>
  <c r="BH162" i="1" s="1"/>
  <c r="AV162" i="1"/>
  <c r="AT162" i="1"/>
  <c r="AY235" i="1"/>
  <c r="BH235" i="1" s="1"/>
  <c r="AV235" i="1"/>
  <c r="AT235" i="1"/>
  <c r="AV298" i="1"/>
  <c r="AY298" i="1"/>
  <c r="BH298" i="1" s="1"/>
  <c r="AT298" i="1"/>
  <c r="AY355" i="1"/>
  <c r="BH355" i="1" s="1"/>
  <c r="AV355" i="1"/>
  <c r="AT355" i="1"/>
  <c r="AY72" i="1"/>
  <c r="BH72" i="1" s="1"/>
  <c r="AV72" i="1"/>
  <c r="AT72" i="1"/>
  <c r="AV166" i="1"/>
  <c r="AY166" i="1"/>
  <c r="BH166" i="1" s="1"/>
  <c r="AT166" i="1"/>
  <c r="AV249" i="1"/>
  <c r="AY249" i="1"/>
  <c r="BH249" i="1" s="1"/>
  <c r="AT249" i="1"/>
  <c r="AV306" i="1"/>
  <c r="AY306" i="1"/>
  <c r="BH306" i="1" s="1"/>
  <c r="AT306" i="1"/>
  <c r="AV365" i="1"/>
  <c r="AY365" i="1"/>
  <c r="BH365" i="1" s="1"/>
  <c r="AT365" i="1"/>
  <c r="AV231" i="1"/>
  <c r="AY231" i="1"/>
  <c r="BH231" i="1" s="1"/>
  <c r="AT231" i="1"/>
  <c r="AY333" i="1"/>
  <c r="BH333" i="1" s="1"/>
  <c r="AV333" i="1"/>
  <c r="AT333" i="1"/>
  <c r="AY132" i="1"/>
  <c r="BH132" i="1" s="1"/>
  <c r="AV132" i="1"/>
  <c r="AT132" i="1"/>
  <c r="AY273" i="1"/>
  <c r="BH273" i="1" s="1"/>
  <c r="AV273" i="1"/>
  <c r="AT273" i="1"/>
  <c r="AV367" i="1"/>
  <c r="AY367" i="1"/>
  <c r="BH367" i="1" s="1"/>
  <c r="AT367" i="1"/>
  <c r="AY255" i="1"/>
  <c r="BH255" i="1" s="1"/>
  <c r="AV255" i="1"/>
  <c r="AT255" i="1"/>
  <c r="AY198" i="1"/>
  <c r="BH198" i="1" s="1"/>
  <c r="AV198" i="1"/>
  <c r="AT198" i="1"/>
  <c r="AV190" i="1"/>
  <c r="AY190" i="1"/>
  <c r="BH190" i="1" s="1"/>
  <c r="AT190" i="1"/>
  <c r="AV228" i="1"/>
  <c r="AY228" i="1"/>
  <c r="BH228" i="1" s="1"/>
  <c r="AT228" i="1"/>
  <c r="AY167" i="1"/>
  <c r="BH167" i="1" s="1"/>
  <c r="AV167" i="1"/>
  <c r="AT167" i="1"/>
  <c r="AK6" i="1"/>
  <c r="AN7" i="1"/>
  <c r="AZ47" i="1"/>
  <c r="BI47" i="1" s="1"/>
  <c r="AW47" i="1"/>
  <c r="AZ127" i="1"/>
  <c r="BI127" i="1" s="1"/>
  <c r="AW127" i="1"/>
  <c r="AW207" i="1"/>
  <c r="AZ207" i="1"/>
  <c r="BI207" i="1" s="1"/>
  <c r="AW271" i="1"/>
  <c r="AZ271" i="1"/>
  <c r="BI271" i="1" s="1"/>
  <c r="AZ351" i="1"/>
  <c r="BI351" i="1" s="1"/>
  <c r="AW351" i="1"/>
  <c r="AZ92" i="1"/>
  <c r="BI92" i="1" s="1"/>
  <c r="AW92" i="1"/>
  <c r="AZ174" i="1"/>
  <c r="BI174" i="1" s="1"/>
  <c r="AW174" i="1"/>
  <c r="AW284" i="1"/>
  <c r="AZ284" i="1"/>
  <c r="BI284" i="1" s="1"/>
  <c r="AZ49" i="1"/>
  <c r="BI49" i="1" s="1"/>
  <c r="AW49" i="1"/>
  <c r="AW84" i="1"/>
  <c r="AZ84" i="1"/>
  <c r="BI84" i="1" s="1"/>
  <c r="AZ205" i="1"/>
  <c r="BI205" i="1" s="1"/>
  <c r="AW205" i="1"/>
  <c r="AZ113" i="1"/>
  <c r="BI113" i="1" s="1"/>
  <c r="AW113" i="1"/>
  <c r="AZ208" i="1"/>
  <c r="BI208" i="1" s="1"/>
  <c r="AW208" i="1"/>
  <c r="AZ324" i="1"/>
  <c r="BI324" i="1" s="1"/>
  <c r="AW324" i="1"/>
  <c r="AW297" i="1"/>
  <c r="AZ297" i="1"/>
  <c r="BI297" i="1" s="1"/>
  <c r="AZ128" i="1"/>
  <c r="BI128" i="1" s="1"/>
  <c r="AW128" i="1"/>
  <c r="AW346" i="1"/>
  <c r="AZ346" i="1"/>
  <c r="BI346" i="1" s="1"/>
  <c r="AZ353" i="1"/>
  <c r="BI353" i="1" s="1"/>
  <c r="AW353" i="1"/>
  <c r="AW74" i="1"/>
  <c r="AZ74" i="1"/>
  <c r="BI74" i="1" s="1"/>
  <c r="AV8" i="1"/>
  <c r="AY8" i="1"/>
  <c r="BH8" i="1" s="1"/>
  <c r="AT8" i="1"/>
  <c r="AY73" i="1"/>
  <c r="BH73" i="1" s="1"/>
  <c r="AV73" i="1"/>
  <c r="AT73" i="1"/>
  <c r="AV169" i="1"/>
  <c r="AY169" i="1"/>
  <c r="BH169" i="1" s="1"/>
  <c r="AT169" i="1"/>
  <c r="AV233" i="1"/>
  <c r="AY233" i="1"/>
  <c r="BH233" i="1" s="1"/>
  <c r="AT233" i="1"/>
  <c r="AY76" i="1"/>
  <c r="BH76" i="1" s="1"/>
  <c r="AV76" i="1"/>
  <c r="AT76" i="1"/>
  <c r="AY163" i="1"/>
  <c r="BH163" i="1" s="1"/>
  <c r="AV163" i="1"/>
  <c r="AT163" i="1"/>
  <c r="AY280" i="1"/>
  <c r="BH280" i="1" s="1"/>
  <c r="AV280" i="1"/>
  <c r="AT280" i="1"/>
  <c r="AY344" i="1"/>
  <c r="BH344" i="1" s="1"/>
  <c r="AV344" i="1"/>
  <c r="AT344" i="1"/>
  <c r="AV78" i="1"/>
  <c r="AY78" i="1"/>
  <c r="BH78" i="1" s="1"/>
  <c r="AT78" i="1"/>
  <c r="AV261" i="1"/>
  <c r="AY261" i="1"/>
  <c r="BH261" i="1" s="1"/>
  <c r="AT261" i="1"/>
  <c r="AV343" i="1"/>
  <c r="AY343" i="1"/>
  <c r="BH343" i="1" s="1"/>
  <c r="AT343" i="1"/>
  <c r="AV114" i="1"/>
  <c r="AY114" i="1"/>
  <c r="BH114" i="1" s="1"/>
  <c r="AT114" i="1"/>
  <c r="AV246" i="1"/>
  <c r="AY246" i="1"/>
  <c r="BH246" i="1" s="1"/>
  <c r="AT246" i="1"/>
  <c r="AV10" i="1"/>
  <c r="AY10" i="1"/>
  <c r="BH10" i="1" s="1"/>
  <c r="AT10" i="1"/>
  <c r="AY191" i="1"/>
  <c r="BH191" i="1" s="1"/>
  <c r="AV191" i="1"/>
  <c r="AT191" i="1"/>
  <c r="AV91" i="1"/>
  <c r="AY91" i="1"/>
  <c r="BH91" i="1" s="1"/>
  <c r="AT91" i="1"/>
  <c r="AY35" i="1"/>
  <c r="BH35" i="1" s="1"/>
  <c r="AV35" i="1"/>
  <c r="AT35" i="1"/>
  <c r="AV283" i="1"/>
  <c r="AY283" i="1"/>
  <c r="BH283" i="1" s="1"/>
  <c r="AT283" i="1"/>
  <c r="AV321" i="1"/>
  <c r="AY321" i="1"/>
  <c r="BH321" i="1" s="1"/>
  <c r="AT321" i="1"/>
  <c r="AY307" i="1"/>
  <c r="BH307" i="1" s="1"/>
  <c r="AV307" i="1"/>
  <c r="AT307" i="1"/>
  <c r="EF6" i="1"/>
  <c r="AZ18" i="1"/>
  <c r="BI18" i="1" s="1"/>
  <c r="AW18" i="1"/>
  <c r="AW51" i="1"/>
  <c r="AZ51" i="1"/>
  <c r="BI51" i="1" s="1"/>
  <c r="AW83" i="1"/>
  <c r="AZ83" i="1"/>
  <c r="BI83" i="1" s="1"/>
  <c r="AZ115" i="1"/>
  <c r="BI115" i="1" s="1"/>
  <c r="AW115" i="1"/>
  <c r="AZ147" i="1"/>
  <c r="BI147" i="1" s="1"/>
  <c r="AW147" i="1"/>
  <c r="AZ179" i="1"/>
  <c r="BI179" i="1" s="1"/>
  <c r="AW179" i="1"/>
  <c r="AZ211" i="1"/>
  <c r="BI211" i="1" s="1"/>
  <c r="AW211" i="1"/>
  <c r="AW243" i="1"/>
  <c r="AZ243" i="1"/>
  <c r="BI243" i="1" s="1"/>
  <c r="AZ275" i="1"/>
  <c r="BI275" i="1" s="1"/>
  <c r="AW275" i="1"/>
  <c r="AZ307" i="1"/>
  <c r="BI307" i="1" s="1"/>
  <c r="AW307" i="1"/>
  <c r="AW339" i="1"/>
  <c r="AZ339" i="1"/>
  <c r="BI339" i="1" s="1"/>
  <c r="AW11" i="1"/>
  <c r="AZ11" i="1"/>
  <c r="BI11" i="1" s="1"/>
  <c r="AZ53" i="1"/>
  <c r="BI53" i="1" s="1"/>
  <c r="AW53" i="1"/>
  <c r="AW94" i="1"/>
  <c r="AZ94" i="1"/>
  <c r="BI94" i="1" s="1"/>
  <c r="AW140" i="1"/>
  <c r="AZ140" i="1"/>
  <c r="BI140" i="1" s="1"/>
  <c r="AW181" i="1"/>
  <c r="AZ181" i="1"/>
  <c r="BI181" i="1" s="1"/>
  <c r="AZ222" i="1"/>
  <c r="BI222" i="1" s="1"/>
  <c r="AW222" i="1"/>
  <c r="AW268" i="1"/>
  <c r="AZ268" i="1"/>
  <c r="BI268" i="1" s="1"/>
  <c r="AW309" i="1"/>
  <c r="AZ309" i="1"/>
  <c r="BI309" i="1" s="1"/>
  <c r="AW350" i="1"/>
  <c r="AZ350" i="1"/>
  <c r="BI350" i="1" s="1"/>
  <c r="AW54" i="1"/>
  <c r="AZ54" i="1"/>
  <c r="BI54" i="1" s="1"/>
  <c r="AZ17" i="1"/>
  <c r="BI17" i="1" s="1"/>
  <c r="AW17" i="1"/>
  <c r="AZ97" i="1"/>
  <c r="BI97" i="1" s="1"/>
  <c r="AW97" i="1"/>
  <c r="AZ148" i="1"/>
  <c r="BI148" i="1" s="1"/>
  <c r="AW148" i="1"/>
  <c r="AW210" i="1"/>
  <c r="AZ210" i="1"/>
  <c r="BI210" i="1" s="1"/>
  <c r="AZ269" i="1"/>
  <c r="BI269" i="1" s="1"/>
  <c r="AW269" i="1"/>
  <c r="AW40" i="1"/>
  <c r="AZ40" i="1"/>
  <c r="BI40" i="1" s="1"/>
  <c r="AW118" i="1"/>
  <c r="AZ118" i="1"/>
  <c r="BI118" i="1" s="1"/>
  <c r="AZ177" i="1"/>
  <c r="BI177" i="1" s="1"/>
  <c r="AW177" i="1"/>
  <c r="AZ234" i="1"/>
  <c r="BI234" i="1" s="1"/>
  <c r="AW234" i="1"/>
  <c r="AZ272" i="1"/>
  <c r="BI272" i="1" s="1"/>
  <c r="AW272" i="1"/>
  <c r="AZ329" i="1"/>
  <c r="BI329" i="1" s="1"/>
  <c r="AW329" i="1"/>
  <c r="AZ90" i="1"/>
  <c r="BI90" i="1" s="1"/>
  <c r="AW90" i="1"/>
  <c r="AW216" i="1"/>
  <c r="AZ216" i="1"/>
  <c r="BI216" i="1" s="1"/>
  <c r="AW301" i="1"/>
  <c r="AZ301" i="1"/>
  <c r="BI301" i="1" s="1"/>
  <c r="AW9" i="1"/>
  <c r="AZ9" i="1"/>
  <c r="BI9" i="1" s="1"/>
  <c r="AZ161" i="1"/>
  <c r="BI161" i="1" s="1"/>
  <c r="AW161" i="1"/>
  <c r="AZ256" i="1"/>
  <c r="BI256" i="1" s="1"/>
  <c r="AW256" i="1"/>
  <c r="AW349" i="1"/>
  <c r="AZ349" i="1"/>
  <c r="BI349" i="1" s="1"/>
  <c r="AW162" i="1"/>
  <c r="AZ162" i="1"/>
  <c r="BI162" i="1" s="1"/>
  <c r="AZ12" i="1"/>
  <c r="BI12" i="1" s="1"/>
  <c r="AW12" i="1"/>
  <c r="AZ225" i="1"/>
  <c r="BI225" i="1" s="1"/>
  <c r="AW225" i="1"/>
  <c r="AW337" i="1"/>
  <c r="AZ337" i="1"/>
  <c r="BI337" i="1" s="1"/>
  <c r="AZ157" i="1"/>
  <c r="BI157" i="1" s="1"/>
  <c r="AW157" i="1"/>
  <c r="AZ354" i="1"/>
  <c r="BI354" i="1" s="1"/>
  <c r="AW354" i="1"/>
  <c r="AY12" i="1"/>
  <c r="BH12" i="1" s="1"/>
  <c r="AV12" i="1"/>
  <c r="AT12" i="1"/>
  <c r="AY45" i="1"/>
  <c r="BH45" i="1" s="1"/>
  <c r="AV45" i="1"/>
  <c r="AT45" i="1"/>
  <c r="AV77" i="1"/>
  <c r="AY77" i="1"/>
  <c r="BH77" i="1" s="1"/>
  <c r="AT77" i="1"/>
  <c r="AV109" i="1"/>
  <c r="AY109" i="1"/>
  <c r="BH109" i="1" s="1"/>
  <c r="AT109" i="1"/>
  <c r="AY141" i="1"/>
  <c r="BH141" i="1" s="1"/>
  <c r="AV141" i="1"/>
  <c r="AT141" i="1"/>
  <c r="AY173" i="1"/>
  <c r="BH173" i="1" s="1"/>
  <c r="AV173" i="1"/>
  <c r="AT173" i="1"/>
  <c r="AY205" i="1"/>
  <c r="BH205" i="1" s="1"/>
  <c r="AV205" i="1"/>
  <c r="AT205" i="1"/>
  <c r="AY237" i="1"/>
  <c r="BH237" i="1" s="1"/>
  <c r="AV237" i="1"/>
  <c r="AT237" i="1"/>
  <c r="AV41" i="1"/>
  <c r="AY41" i="1"/>
  <c r="BH41" i="1" s="1"/>
  <c r="AT41" i="1"/>
  <c r="AY83" i="1"/>
  <c r="BH83" i="1" s="1"/>
  <c r="AV83" i="1"/>
  <c r="AT83" i="1"/>
  <c r="AV124" i="1"/>
  <c r="AY124" i="1"/>
  <c r="BH124" i="1" s="1"/>
  <c r="AT124" i="1"/>
  <c r="AV170" i="1"/>
  <c r="AY170" i="1"/>
  <c r="BH170" i="1" s="1"/>
  <c r="AT170" i="1"/>
  <c r="AY211" i="1"/>
  <c r="BH211" i="1" s="1"/>
  <c r="AV211" i="1"/>
  <c r="AT211" i="1"/>
  <c r="AY252" i="1"/>
  <c r="BH252" i="1" s="1"/>
  <c r="AV252" i="1"/>
  <c r="AT252" i="1"/>
  <c r="AV284" i="1"/>
  <c r="AY284" i="1"/>
  <c r="BH284" i="1" s="1"/>
  <c r="AT284" i="1"/>
  <c r="AY316" i="1"/>
  <c r="BH316" i="1" s="1"/>
  <c r="AV316" i="1"/>
  <c r="AT316" i="1"/>
  <c r="AY348" i="1"/>
  <c r="BH348" i="1" s="1"/>
  <c r="AV348" i="1"/>
  <c r="AT348" i="1"/>
  <c r="AV47" i="1"/>
  <c r="AY47" i="1"/>
  <c r="BH47" i="1" s="1"/>
  <c r="AT47" i="1"/>
  <c r="AV104" i="1"/>
  <c r="AY104" i="1"/>
  <c r="BH104" i="1" s="1"/>
  <c r="AT104" i="1"/>
  <c r="AV142" i="1"/>
  <c r="AY142" i="1"/>
  <c r="BH142" i="1" s="1"/>
  <c r="AT142" i="1"/>
  <c r="AV199" i="1"/>
  <c r="AY199" i="1"/>
  <c r="BH199" i="1" s="1"/>
  <c r="AT199" i="1"/>
  <c r="AY263" i="1"/>
  <c r="BH263" i="1" s="1"/>
  <c r="AV263" i="1"/>
  <c r="AT263" i="1"/>
  <c r="AV309" i="1"/>
  <c r="AY309" i="1"/>
  <c r="BH309" i="1" s="1"/>
  <c r="AT309" i="1"/>
  <c r="AV350" i="1"/>
  <c r="AY350" i="1"/>
  <c r="BH350" i="1" s="1"/>
  <c r="AT350" i="1"/>
  <c r="AV37" i="1"/>
  <c r="AY37" i="1"/>
  <c r="BH37" i="1" s="1"/>
  <c r="AT37" i="1"/>
  <c r="AV15" i="1"/>
  <c r="AY15" i="1"/>
  <c r="BH15" i="1" s="1"/>
  <c r="AT15" i="1"/>
  <c r="AV88" i="1"/>
  <c r="AY88" i="1"/>
  <c r="BH88" i="1" s="1"/>
  <c r="AT88" i="1"/>
  <c r="AY200" i="1"/>
  <c r="BH200" i="1" s="1"/>
  <c r="AV200" i="1"/>
  <c r="AT200" i="1"/>
  <c r="AV251" i="1"/>
  <c r="AY251" i="1"/>
  <c r="BH251" i="1" s="1"/>
  <c r="AT251" i="1"/>
  <c r="AY310" i="1"/>
  <c r="BH310" i="1" s="1"/>
  <c r="AV310" i="1"/>
  <c r="AT310" i="1"/>
  <c r="AY29" i="1"/>
  <c r="BH29" i="1" s="1"/>
  <c r="AV29" i="1"/>
  <c r="AT29" i="1"/>
  <c r="AY119" i="1"/>
  <c r="BH119" i="1" s="1"/>
  <c r="AV119" i="1"/>
  <c r="AT119" i="1"/>
  <c r="AY207" i="1"/>
  <c r="BH207" i="1" s="1"/>
  <c r="AV207" i="1"/>
  <c r="AT207" i="1"/>
  <c r="AV287" i="1"/>
  <c r="AY287" i="1"/>
  <c r="BH287" i="1" s="1"/>
  <c r="AT287" i="1"/>
  <c r="AY346" i="1"/>
  <c r="BH346" i="1" s="1"/>
  <c r="AV346" i="1"/>
  <c r="AT346" i="1"/>
  <c r="AV100" i="1"/>
  <c r="AY100" i="1"/>
  <c r="BH100" i="1" s="1"/>
  <c r="AT100" i="1"/>
  <c r="AY262" i="1"/>
  <c r="BH262" i="1" s="1"/>
  <c r="AV262" i="1"/>
  <c r="AT262" i="1"/>
  <c r="AY86" i="1"/>
  <c r="BH86" i="1" s="1"/>
  <c r="AV86" i="1"/>
  <c r="AT86" i="1"/>
  <c r="AY183" i="1"/>
  <c r="BH183" i="1" s="1"/>
  <c r="AV183" i="1"/>
  <c r="AT183" i="1"/>
  <c r="AV297" i="1"/>
  <c r="AY297" i="1"/>
  <c r="BH297" i="1" s="1"/>
  <c r="AT297" i="1"/>
  <c r="AY87" i="1"/>
  <c r="BH87" i="1" s="1"/>
  <c r="AV87" i="1"/>
  <c r="AT87" i="1"/>
  <c r="AV331" i="1"/>
  <c r="AY331" i="1"/>
  <c r="BH331" i="1" s="1"/>
  <c r="AT331" i="1"/>
  <c r="AV285" i="1"/>
  <c r="AY285" i="1"/>
  <c r="BH285" i="1" s="1"/>
  <c r="AT285" i="1"/>
  <c r="AV230" i="1"/>
  <c r="AY230" i="1"/>
  <c r="BH230" i="1" s="1"/>
  <c r="AT230" i="1"/>
  <c r="AV345" i="1"/>
  <c r="AY345" i="1"/>
  <c r="BH345" i="1" s="1"/>
  <c r="AT345" i="1"/>
  <c r="AW143" i="1"/>
  <c r="AZ143" i="1"/>
  <c r="BI143" i="1" s="1"/>
  <c r="AW255" i="1"/>
  <c r="AZ255" i="1"/>
  <c r="BI255" i="1" s="1"/>
  <c r="AZ367" i="1"/>
  <c r="BI367" i="1" s="1"/>
  <c r="AW367" i="1"/>
  <c r="AW156" i="1"/>
  <c r="AZ156" i="1"/>
  <c r="BI156" i="1" s="1"/>
  <c r="AZ302" i="1"/>
  <c r="BI302" i="1" s="1"/>
  <c r="AW302" i="1"/>
  <c r="AZ39" i="1"/>
  <c r="BI39" i="1" s="1"/>
  <c r="AW39" i="1"/>
  <c r="AW264" i="1"/>
  <c r="AZ264" i="1"/>
  <c r="BI264" i="1" s="1"/>
  <c r="AZ170" i="1"/>
  <c r="BI170" i="1" s="1"/>
  <c r="AW170" i="1"/>
  <c r="AW19" i="1"/>
  <c r="AZ19" i="1"/>
  <c r="BI19" i="1" s="1"/>
  <c r="AZ361" i="1"/>
  <c r="BI361" i="1" s="1"/>
  <c r="AW361" i="1"/>
  <c r="AZ368" i="1"/>
  <c r="BI368" i="1" s="1"/>
  <c r="AW368" i="1"/>
  <c r="AZ280" i="1"/>
  <c r="BI280" i="1" s="1"/>
  <c r="AW280" i="1"/>
  <c r="AV24" i="1"/>
  <c r="AY24" i="1"/>
  <c r="BH24" i="1" s="1"/>
  <c r="AT24" i="1"/>
  <c r="AY137" i="1"/>
  <c r="BH137" i="1" s="1"/>
  <c r="AV137" i="1"/>
  <c r="AT137" i="1"/>
  <c r="AY11" i="1"/>
  <c r="BH11" i="1" s="1"/>
  <c r="AV11" i="1"/>
  <c r="AT11" i="1"/>
  <c r="AV186" i="1"/>
  <c r="AY186" i="1"/>
  <c r="BH186" i="1" s="1"/>
  <c r="AT186" i="1"/>
  <c r="AY296" i="1"/>
  <c r="BH296" i="1" s="1"/>
  <c r="AV296" i="1"/>
  <c r="AT296" i="1"/>
  <c r="AY118" i="1"/>
  <c r="BH118" i="1" s="1"/>
  <c r="AV118" i="1"/>
  <c r="AT118" i="1"/>
  <c r="AY302" i="1"/>
  <c r="BH302" i="1" s="1"/>
  <c r="AV302" i="1"/>
  <c r="AT302" i="1"/>
  <c r="AY50" i="1"/>
  <c r="BH50" i="1" s="1"/>
  <c r="AV50" i="1"/>
  <c r="AT50" i="1"/>
  <c r="AY305" i="1"/>
  <c r="BH305" i="1" s="1"/>
  <c r="AV305" i="1"/>
  <c r="AT305" i="1"/>
  <c r="AV226" i="1"/>
  <c r="AY226" i="1"/>
  <c r="BH226" i="1" s="1"/>
  <c r="AT226" i="1"/>
  <c r="AV257" i="1"/>
  <c r="AY257" i="1"/>
  <c r="BH257" i="1" s="1"/>
  <c r="AT257" i="1"/>
  <c r="AY349" i="1"/>
  <c r="BH349" i="1" s="1"/>
  <c r="AV349" i="1"/>
  <c r="AT349" i="1"/>
  <c r="AY30" i="1"/>
  <c r="BH30" i="1" s="1"/>
  <c r="AV30" i="1"/>
  <c r="AT30" i="1"/>
  <c r="EM6" i="1"/>
  <c r="EH6" i="1"/>
  <c r="AZ26" i="1"/>
  <c r="BI26" i="1" s="1"/>
  <c r="AW26" i="1"/>
  <c r="AW203" i="1"/>
  <c r="AZ203" i="1"/>
  <c r="BI203" i="1" s="1"/>
  <c r="AZ347" i="1"/>
  <c r="BI347" i="1" s="1"/>
  <c r="AW347" i="1"/>
  <c r="AW236" i="1"/>
  <c r="AZ236" i="1"/>
  <c r="BI236" i="1" s="1"/>
  <c r="AZ141" i="1"/>
  <c r="BI141" i="1" s="1"/>
  <c r="AW141" i="1"/>
  <c r="AZ201" i="1"/>
  <c r="BI201" i="1" s="1"/>
  <c r="AW201" i="1"/>
  <c r="AW292" i="1"/>
  <c r="AZ292" i="1"/>
  <c r="BI292" i="1" s="1"/>
  <c r="AW340" i="1"/>
  <c r="AZ340" i="1"/>
  <c r="BI340" i="1" s="1"/>
  <c r="AY36" i="1"/>
  <c r="BH36" i="1" s="1"/>
  <c r="AV36" i="1"/>
  <c r="AT36" i="1"/>
  <c r="AV197" i="1"/>
  <c r="AY197" i="1"/>
  <c r="BH197" i="1" s="1"/>
  <c r="AT197" i="1"/>
  <c r="AV202" i="1"/>
  <c r="AY202" i="1"/>
  <c r="BH202" i="1" s="1"/>
  <c r="AT202" i="1"/>
  <c r="AV116" i="1"/>
  <c r="AY116" i="1"/>
  <c r="BH116" i="1" s="1"/>
  <c r="AT116" i="1"/>
  <c r="AY341" i="1"/>
  <c r="BH341" i="1" s="1"/>
  <c r="AV341" i="1"/>
  <c r="AT341" i="1"/>
  <c r="AV317" i="1"/>
  <c r="AY317" i="1"/>
  <c r="BH317" i="1" s="1"/>
  <c r="AT317" i="1"/>
  <c r="AY243" i="1"/>
  <c r="BH243" i="1" s="1"/>
  <c r="AV243" i="1"/>
  <c r="AT243" i="1"/>
  <c r="AY158" i="1"/>
  <c r="BH158" i="1" s="1"/>
  <c r="AV158" i="1"/>
  <c r="AT158" i="1"/>
  <c r="AW62" i="1"/>
  <c r="AZ62" i="1"/>
  <c r="BI62" i="1" s="1"/>
  <c r="AW200" i="1"/>
  <c r="AZ200" i="1"/>
  <c r="BI200" i="1" s="1"/>
  <c r="AZ58" i="1"/>
  <c r="BI58" i="1" s="1"/>
  <c r="AW58" i="1"/>
  <c r="AZ306" i="1"/>
  <c r="BI306" i="1" s="1"/>
  <c r="AW306" i="1"/>
  <c r="AV92" i="1"/>
  <c r="AY92" i="1"/>
  <c r="BH92" i="1" s="1"/>
  <c r="AT92" i="1"/>
  <c r="AY254" i="1"/>
  <c r="BH254" i="1" s="1"/>
  <c r="AV254" i="1"/>
  <c r="AT254" i="1"/>
  <c r="AY303" i="1"/>
  <c r="BH303" i="1" s="1"/>
  <c r="AV303" i="1"/>
  <c r="AT303" i="1"/>
  <c r="AY335" i="1"/>
  <c r="BH335" i="1" s="1"/>
  <c r="AV335" i="1"/>
  <c r="AT335" i="1"/>
  <c r="AW175" i="1"/>
  <c r="AZ175" i="1"/>
  <c r="BI175" i="1" s="1"/>
  <c r="AZ197" i="1"/>
  <c r="BI197" i="1" s="1"/>
  <c r="AW197" i="1"/>
  <c r="AW265" i="1"/>
  <c r="AZ265" i="1"/>
  <c r="BI265" i="1" s="1"/>
  <c r="AW138" i="1"/>
  <c r="AZ138" i="1"/>
  <c r="BI138" i="1" s="1"/>
  <c r="AV122" i="1"/>
  <c r="AY122" i="1"/>
  <c r="BH122" i="1" s="1"/>
  <c r="AT122" i="1"/>
  <c r="AV31" i="1"/>
  <c r="AY31" i="1"/>
  <c r="BH31" i="1" s="1"/>
  <c r="AT31" i="1"/>
  <c r="AY358" i="1"/>
  <c r="BH358" i="1" s="1"/>
  <c r="AV358" i="1"/>
  <c r="AT358" i="1"/>
  <c r="EK6" i="1"/>
  <c r="EV6" i="1"/>
  <c r="AZ22" i="1"/>
  <c r="BI22" i="1" s="1"/>
  <c r="AW22" i="1"/>
  <c r="AW55" i="1"/>
  <c r="AZ55" i="1"/>
  <c r="BI55" i="1" s="1"/>
  <c r="AZ87" i="1"/>
  <c r="BI87" i="1" s="1"/>
  <c r="AW87" i="1"/>
  <c r="AZ119" i="1"/>
  <c r="BI119" i="1" s="1"/>
  <c r="AW119" i="1"/>
  <c r="AW151" i="1"/>
  <c r="AZ151" i="1"/>
  <c r="BI151" i="1" s="1"/>
  <c r="AZ183" i="1"/>
  <c r="BI183" i="1" s="1"/>
  <c r="AW183" i="1"/>
  <c r="AZ215" i="1"/>
  <c r="BI215" i="1" s="1"/>
  <c r="AW215" i="1"/>
  <c r="AZ247" i="1"/>
  <c r="BI247" i="1" s="1"/>
  <c r="AW247" i="1"/>
  <c r="AZ279" i="1"/>
  <c r="BI279" i="1" s="1"/>
  <c r="AW279" i="1"/>
  <c r="AZ311" i="1"/>
  <c r="BI311" i="1" s="1"/>
  <c r="AW311" i="1"/>
  <c r="AW343" i="1"/>
  <c r="AZ343" i="1"/>
  <c r="BI343" i="1" s="1"/>
  <c r="AW13" i="1"/>
  <c r="AZ13" i="1"/>
  <c r="BI13" i="1" s="1"/>
  <c r="AW60" i="1"/>
  <c r="AZ60" i="1"/>
  <c r="BI60" i="1" s="1"/>
  <c r="AZ101" i="1"/>
  <c r="BI101" i="1" s="1"/>
  <c r="AW101" i="1"/>
  <c r="AW142" i="1"/>
  <c r="AZ142" i="1"/>
  <c r="BI142" i="1" s="1"/>
  <c r="AW188" i="1"/>
  <c r="AZ188" i="1"/>
  <c r="BI188" i="1" s="1"/>
  <c r="AZ229" i="1"/>
  <c r="BI229" i="1" s="1"/>
  <c r="AW229" i="1"/>
  <c r="AW270" i="1"/>
  <c r="AZ270" i="1"/>
  <c r="BI270" i="1" s="1"/>
  <c r="AW316" i="1"/>
  <c r="AZ316" i="1"/>
  <c r="BI316" i="1" s="1"/>
  <c r="AW357" i="1"/>
  <c r="AZ357" i="1"/>
  <c r="BI357" i="1" s="1"/>
  <c r="AZ56" i="1"/>
  <c r="BI56" i="1" s="1"/>
  <c r="AW56" i="1"/>
  <c r="AW23" i="1"/>
  <c r="AZ23" i="1"/>
  <c r="BI23" i="1" s="1"/>
  <c r="AZ100" i="1"/>
  <c r="BI100" i="1" s="1"/>
  <c r="AW100" i="1"/>
  <c r="AW153" i="1"/>
  <c r="AZ153" i="1"/>
  <c r="BI153" i="1" s="1"/>
  <c r="AZ212" i="1"/>
  <c r="BI212" i="1" s="1"/>
  <c r="AW212" i="1"/>
  <c r="AZ274" i="1"/>
  <c r="BI274" i="1" s="1"/>
  <c r="AW274" i="1"/>
  <c r="AW57" i="1"/>
  <c r="AZ57" i="1"/>
  <c r="BI57" i="1" s="1"/>
  <c r="AW120" i="1"/>
  <c r="AZ120" i="1"/>
  <c r="BI120" i="1" s="1"/>
  <c r="AZ182" i="1"/>
  <c r="BI182" i="1" s="1"/>
  <c r="AW182" i="1"/>
  <c r="AZ241" i="1"/>
  <c r="BI241" i="1" s="1"/>
  <c r="AW241" i="1"/>
  <c r="AW298" i="1"/>
  <c r="AZ298" i="1"/>
  <c r="BI298" i="1" s="1"/>
  <c r="AZ336" i="1"/>
  <c r="BI336" i="1" s="1"/>
  <c r="AW336" i="1"/>
  <c r="AZ96" i="1"/>
  <c r="BI96" i="1" s="1"/>
  <c r="AW96" i="1"/>
  <c r="AW221" i="1"/>
  <c r="AZ221" i="1"/>
  <c r="BI221" i="1" s="1"/>
  <c r="AW304" i="1"/>
  <c r="AZ304" i="1"/>
  <c r="BI304" i="1" s="1"/>
  <c r="AZ28" i="1"/>
  <c r="BI28" i="1" s="1"/>
  <c r="AW28" i="1"/>
  <c r="AZ166" i="1"/>
  <c r="BI166" i="1" s="1"/>
  <c r="AW166" i="1"/>
  <c r="AZ289" i="1"/>
  <c r="BI289" i="1" s="1"/>
  <c r="AW289" i="1"/>
  <c r="AZ352" i="1"/>
  <c r="BI352" i="1" s="1"/>
  <c r="AW352" i="1"/>
  <c r="AW209" i="1"/>
  <c r="AZ209" i="1"/>
  <c r="BI209" i="1" s="1"/>
  <c r="AZ25" i="1"/>
  <c r="BI25" i="1" s="1"/>
  <c r="AW25" i="1"/>
  <c r="AW244" i="1"/>
  <c r="AZ244" i="1"/>
  <c r="BI244" i="1" s="1"/>
  <c r="AZ31" i="1"/>
  <c r="BI31" i="1" s="1"/>
  <c r="AW31" i="1"/>
  <c r="AW233" i="1"/>
  <c r="AZ233" i="1"/>
  <c r="BI233" i="1" s="1"/>
  <c r="AZ192" i="1"/>
  <c r="BI192" i="1" s="1"/>
  <c r="AW192" i="1"/>
  <c r="AY16" i="1"/>
  <c r="BH16" i="1" s="1"/>
  <c r="AV16" i="1"/>
  <c r="AT16" i="1"/>
  <c r="AV49" i="1"/>
  <c r="AY49" i="1"/>
  <c r="BH49" i="1" s="1"/>
  <c r="AT49" i="1"/>
  <c r="AV81" i="1"/>
  <c r="AY81" i="1"/>
  <c r="BH81" i="1" s="1"/>
  <c r="AT81" i="1"/>
  <c r="AY113" i="1"/>
  <c r="BH113" i="1" s="1"/>
  <c r="AV113" i="1"/>
  <c r="AT113" i="1"/>
  <c r="AV145" i="1"/>
  <c r="AY145" i="1"/>
  <c r="BH145" i="1" s="1"/>
  <c r="AT145" i="1"/>
  <c r="AV177" i="1"/>
  <c r="AY177" i="1"/>
  <c r="BH177" i="1" s="1"/>
  <c r="AT177" i="1"/>
  <c r="AY209" i="1"/>
  <c r="BH209" i="1" s="1"/>
  <c r="AV209" i="1"/>
  <c r="AT209" i="1"/>
  <c r="AV241" i="1"/>
  <c r="AY241" i="1"/>
  <c r="BH241" i="1" s="1"/>
  <c r="AT241" i="1"/>
  <c r="AV43" i="1"/>
  <c r="AY43" i="1"/>
  <c r="BH43" i="1" s="1"/>
  <c r="AT43" i="1"/>
  <c r="AY90" i="1"/>
  <c r="BH90" i="1" s="1"/>
  <c r="AV90" i="1"/>
  <c r="AT90" i="1"/>
  <c r="AV131" i="1"/>
  <c r="AY131" i="1"/>
  <c r="BH131" i="1" s="1"/>
  <c r="AT131" i="1"/>
  <c r="AV172" i="1"/>
  <c r="AY172" i="1"/>
  <c r="BH172" i="1" s="1"/>
  <c r="AT172" i="1"/>
  <c r="AY218" i="1"/>
  <c r="BH218" i="1" s="1"/>
  <c r="AV218" i="1"/>
  <c r="AT218" i="1"/>
  <c r="AY256" i="1"/>
  <c r="BH256" i="1" s="1"/>
  <c r="AV256" i="1"/>
  <c r="AT256" i="1"/>
  <c r="AV288" i="1"/>
  <c r="AY288" i="1"/>
  <c r="BH288" i="1" s="1"/>
  <c r="AT288" i="1"/>
  <c r="AY320" i="1"/>
  <c r="BH320" i="1" s="1"/>
  <c r="AV320" i="1"/>
  <c r="AT320" i="1"/>
  <c r="AY352" i="1"/>
  <c r="BH352" i="1" s="1"/>
  <c r="AV352" i="1"/>
  <c r="AT352" i="1"/>
  <c r="AV52" i="1"/>
  <c r="AY52" i="1"/>
  <c r="BH52" i="1" s="1"/>
  <c r="AT52" i="1"/>
  <c r="AY111" i="1"/>
  <c r="BH111" i="1" s="1"/>
  <c r="AV111" i="1"/>
  <c r="AT111" i="1"/>
  <c r="AV168" i="1"/>
  <c r="AY168" i="1"/>
  <c r="BH168" i="1" s="1"/>
  <c r="AT168" i="1"/>
  <c r="AV206" i="1"/>
  <c r="AY206" i="1"/>
  <c r="BH206" i="1" s="1"/>
  <c r="AT206" i="1"/>
  <c r="AV270" i="1"/>
  <c r="AY270" i="1"/>
  <c r="BH270" i="1" s="1"/>
  <c r="AT270" i="1"/>
  <c r="AV311" i="1"/>
  <c r="AY311" i="1"/>
  <c r="BH311" i="1" s="1"/>
  <c r="AT311" i="1"/>
  <c r="AV357" i="1"/>
  <c r="AY357" i="1"/>
  <c r="BH357" i="1" s="1"/>
  <c r="AT357" i="1"/>
  <c r="AY48" i="1"/>
  <c r="BH48" i="1" s="1"/>
  <c r="AV48" i="1"/>
  <c r="AT48" i="1"/>
  <c r="AY21" i="1"/>
  <c r="BH21" i="1" s="1"/>
  <c r="AV21" i="1"/>
  <c r="AT21" i="1"/>
  <c r="AY127" i="1"/>
  <c r="BH127" i="1" s="1"/>
  <c r="AV127" i="1"/>
  <c r="AT127" i="1"/>
  <c r="AV203" i="1"/>
  <c r="AY203" i="1"/>
  <c r="BH203" i="1" s="1"/>
  <c r="AT203" i="1"/>
  <c r="AV253" i="1"/>
  <c r="AY253" i="1"/>
  <c r="BH253" i="1" s="1"/>
  <c r="AT253" i="1"/>
  <c r="AV315" i="1"/>
  <c r="AY315" i="1"/>
  <c r="BH315" i="1" s="1"/>
  <c r="AT315" i="1"/>
  <c r="AV33" i="1"/>
  <c r="AY33" i="1"/>
  <c r="BH33" i="1" s="1"/>
  <c r="AT33" i="1"/>
  <c r="AY134" i="1"/>
  <c r="BH134" i="1" s="1"/>
  <c r="AV134" i="1"/>
  <c r="AT134" i="1"/>
  <c r="AY210" i="1"/>
  <c r="BH210" i="1" s="1"/>
  <c r="AV210" i="1"/>
  <c r="AT210" i="1"/>
  <c r="AV289" i="1"/>
  <c r="AY289" i="1"/>
  <c r="BH289" i="1" s="1"/>
  <c r="AT289" i="1"/>
  <c r="AV351" i="1"/>
  <c r="AY351" i="1"/>
  <c r="BH351" i="1" s="1"/>
  <c r="AT351" i="1"/>
  <c r="AY136" i="1"/>
  <c r="BH136" i="1" s="1"/>
  <c r="AV136" i="1"/>
  <c r="AT136" i="1"/>
  <c r="AV267" i="1"/>
  <c r="AY267" i="1"/>
  <c r="BH267" i="1" s="1"/>
  <c r="AT267" i="1"/>
  <c r="AY94" i="1"/>
  <c r="BH94" i="1" s="1"/>
  <c r="AV94" i="1"/>
  <c r="AT94" i="1"/>
  <c r="AV208" i="1"/>
  <c r="AY208" i="1"/>
  <c r="BH208" i="1" s="1"/>
  <c r="AT208" i="1"/>
  <c r="AV330" i="1"/>
  <c r="AY330" i="1"/>
  <c r="BH330" i="1" s="1"/>
  <c r="AT330" i="1"/>
  <c r="AY120" i="1"/>
  <c r="BH120" i="1" s="1"/>
  <c r="AV120" i="1"/>
  <c r="AT120" i="1"/>
  <c r="AV19" i="1"/>
  <c r="AY19" i="1"/>
  <c r="BH19" i="1" s="1"/>
  <c r="AT19" i="1"/>
  <c r="AY323" i="1"/>
  <c r="BH323" i="1" s="1"/>
  <c r="AV323" i="1"/>
  <c r="AT323" i="1"/>
  <c r="AV271" i="1"/>
  <c r="AY271" i="1"/>
  <c r="BH271" i="1" s="1"/>
  <c r="AT271" i="1"/>
  <c r="AV96" i="1"/>
  <c r="AY96" i="1"/>
  <c r="BH96" i="1" s="1"/>
  <c r="AT96" i="1"/>
  <c r="AZ30" i="1"/>
  <c r="BI30" i="1" s="1"/>
  <c r="AW30" i="1"/>
  <c r="AW95" i="1"/>
  <c r="AZ95" i="1"/>
  <c r="BI95" i="1" s="1"/>
  <c r="AZ159" i="1"/>
  <c r="BI159" i="1" s="1"/>
  <c r="AW159" i="1"/>
  <c r="AZ239" i="1"/>
  <c r="BI239" i="1" s="1"/>
  <c r="AW239" i="1"/>
  <c r="AZ319" i="1"/>
  <c r="BI319" i="1" s="1"/>
  <c r="AW319" i="1"/>
  <c r="AW27" i="1"/>
  <c r="AZ27" i="1"/>
  <c r="BI27" i="1" s="1"/>
  <c r="AZ133" i="1"/>
  <c r="BI133" i="1" s="1"/>
  <c r="AW133" i="1"/>
  <c r="AZ238" i="1"/>
  <c r="BI238" i="1" s="1"/>
  <c r="AW238" i="1"/>
  <c r="AW325" i="1"/>
  <c r="AZ325" i="1"/>
  <c r="BI325" i="1" s="1"/>
  <c r="AZ186" i="1"/>
  <c r="BI186" i="1" s="1"/>
  <c r="AW186" i="1"/>
  <c r="AZ281" i="1"/>
  <c r="BI281" i="1" s="1"/>
  <c r="AW281" i="1"/>
  <c r="AZ130" i="1"/>
  <c r="BI130" i="1" s="1"/>
  <c r="AW130" i="1"/>
  <c r="AW310" i="1"/>
  <c r="AZ310" i="1"/>
  <c r="BI310" i="1" s="1"/>
  <c r="AZ145" i="1"/>
  <c r="BI145" i="1" s="1"/>
  <c r="AW145" i="1"/>
  <c r="AZ326" i="1"/>
  <c r="BI326" i="1" s="1"/>
  <c r="AW326" i="1"/>
  <c r="AZ308" i="1"/>
  <c r="BI308" i="1" s="1"/>
  <c r="AW308" i="1"/>
  <c r="AZ266" i="1"/>
  <c r="BI266" i="1" s="1"/>
  <c r="AW266" i="1"/>
  <c r="AZ313" i="1"/>
  <c r="BI313" i="1" s="1"/>
  <c r="AW313" i="1"/>
  <c r="AW356" i="1"/>
  <c r="AZ356" i="1"/>
  <c r="BI356" i="1" s="1"/>
  <c r="AV57" i="1"/>
  <c r="AY57" i="1"/>
  <c r="BH57" i="1" s="1"/>
  <c r="AT57" i="1"/>
  <c r="AY121" i="1"/>
  <c r="BH121" i="1" s="1"/>
  <c r="AV121" i="1"/>
  <c r="AT121" i="1"/>
  <c r="AV185" i="1"/>
  <c r="AY185" i="1"/>
  <c r="BH185" i="1" s="1"/>
  <c r="AT185" i="1"/>
  <c r="AV58" i="1"/>
  <c r="AY58" i="1"/>
  <c r="BH58" i="1" s="1"/>
  <c r="AT58" i="1"/>
  <c r="AY140" i="1"/>
  <c r="BH140" i="1" s="1"/>
  <c r="AV140" i="1"/>
  <c r="AT140" i="1"/>
  <c r="AV227" i="1"/>
  <c r="AY227" i="1"/>
  <c r="BH227" i="1" s="1"/>
  <c r="AT227" i="1"/>
  <c r="AY312" i="1"/>
  <c r="BH312" i="1" s="1"/>
  <c r="AV312" i="1"/>
  <c r="AT312" i="1"/>
  <c r="AV59" i="1"/>
  <c r="AY59" i="1"/>
  <c r="BH59" i="1" s="1"/>
  <c r="AT59" i="1"/>
  <c r="AV180" i="1"/>
  <c r="AY180" i="1"/>
  <c r="BH180" i="1" s="1"/>
  <c r="AT180" i="1"/>
  <c r="AV279" i="1"/>
  <c r="AY279" i="1"/>
  <c r="BH279" i="1" s="1"/>
  <c r="AT279" i="1"/>
  <c r="AV79" i="1"/>
  <c r="AY79" i="1"/>
  <c r="BH79" i="1" s="1"/>
  <c r="AT79" i="1"/>
  <c r="AV146" i="1"/>
  <c r="AY146" i="1"/>
  <c r="BH146" i="1" s="1"/>
  <c r="AT146" i="1"/>
  <c r="AV265" i="1"/>
  <c r="AY265" i="1"/>
  <c r="BH265" i="1" s="1"/>
  <c r="AT265" i="1"/>
  <c r="AY150" i="1"/>
  <c r="BH150" i="1" s="1"/>
  <c r="AV150" i="1"/>
  <c r="AT150" i="1"/>
  <c r="AV299" i="1"/>
  <c r="AY299" i="1"/>
  <c r="BH299" i="1" s="1"/>
  <c r="AT299" i="1"/>
  <c r="AY174" i="1"/>
  <c r="BH174" i="1" s="1"/>
  <c r="AV174" i="1"/>
  <c r="AT174" i="1"/>
  <c r="AY164" i="1"/>
  <c r="BH164" i="1" s="1"/>
  <c r="AV164" i="1"/>
  <c r="AT164" i="1"/>
  <c r="AY171" i="1"/>
  <c r="BH171" i="1" s="1"/>
  <c r="AV171" i="1"/>
  <c r="AT171" i="1"/>
  <c r="AY361" i="1"/>
  <c r="BH361" i="1" s="1"/>
  <c r="AV361" i="1"/>
  <c r="AT361" i="1"/>
  <c r="AY250" i="1"/>
  <c r="BH250" i="1" s="1"/>
  <c r="AV250" i="1"/>
  <c r="AT250" i="1"/>
  <c r="AZ34" i="1"/>
  <c r="BI34" i="1" s="1"/>
  <c r="AW34" i="1"/>
  <c r="AZ67" i="1"/>
  <c r="BI67" i="1" s="1"/>
  <c r="AW67" i="1"/>
  <c r="AW99" i="1"/>
  <c r="AZ99" i="1"/>
  <c r="BI99" i="1" s="1"/>
  <c r="AW131" i="1"/>
  <c r="AZ131" i="1"/>
  <c r="BI131" i="1" s="1"/>
  <c r="AW163" i="1"/>
  <c r="AZ163" i="1"/>
  <c r="BI163" i="1" s="1"/>
  <c r="AZ195" i="1"/>
  <c r="BI195" i="1" s="1"/>
  <c r="AW195" i="1"/>
  <c r="AZ227" i="1"/>
  <c r="BI227" i="1" s="1"/>
  <c r="AW227" i="1"/>
  <c r="AZ259" i="1"/>
  <c r="BI259" i="1" s="1"/>
  <c r="AW259" i="1"/>
  <c r="AZ291" i="1"/>
  <c r="BI291" i="1" s="1"/>
  <c r="AW291" i="1"/>
  <c r="AZ323" i="1"/>
  <c r="BI323" i="1" s="1"/>
  <c r="AW323" i="1"/>
  <c r="AZ355" i="1"/>
  <c r="BI355" i="1" s="1"/>
  <c r="AW355" i="1"/>
  <c r="AW29" i="1"/>
  <c r="AZ29" i="1"/>
  <c r="BI29" i="1" s="1"/>
  <c r="AZ76" i="1"/>
  <c r="BI76" i="1" s="1"/>
  <c r="AW76" i="1"/>
  <c r="AZ117" i="1"/>
  <c r="BI117" i="1" s="1"/>
  <c r="AW117" i="1"/>
  <c r="AW158" i="1"/>
  <c r="AZ158" i="1"/>
  <c r="BI158" i="1" s="1"/>
  <c r="AW204" i="1"/>
  <c r="AZ204" i="1"/>
  <c r="BI204" i="1" s="1"/>
  <c r="AZ245" i="1"/>
  <c r="BI245" i="1" s="1"/>
  <c r="AW245" i="1"/>
  <c r="AW286" i="1"/>
  <c r="AZ286" i="1"/>
  <c r="BI286" i="1" s="1"/>
  <c r="AZ332" i="1"/>
  <c r="BI332" i="1" s="1"/>
  <c r="AW332" i="1"/>
  <c r="AZ8" i="1"/>
  <c r="BI8" i="1" s="1"/>
  <c r="AW8" i="1"/>
  <c r="AW68" i="1"/>
  <c r="AZ68" i="1"/>
  <c r="BI68" i="1" s="1"/>
  <c r="AZ50" i="1"/>
  <c r="BI50" i="1" s="1"/>
  <c r="AW50" i="1"/>
  <c r="AZ134" i="1"/>
  <c r="BI134" i="1" s="1"/>
  <c r="AW134" i="1"/>
  <c r="AW193" i="1"/>
  <c r="AZ193" i="1"/>
  <c r="BI193" i="1" s="1"/>
  <c r="AZ250" i="1"/>
  <c r="BI250" i="1" s="1"/>
  <c r="AW250" i="1"/>
  <c r="AZ288" i="1"/>
  <c r="BI288" i="1" s="1"/>
  <c r="AW288" i="1"/>
  <c r="AW88" i="1"/>
  <c r="AZ88" i="1"/>
  <c r="BI88" i="1" s="1"/>
  <c r="AZ132" i="1"/>
  <c r="BI132" i="1" s="1"/>
  <c r="AW132" i="1"/>
  <c r="AZ194" i="1"/>
  <c r="BI194" i="1" s="1"/>
  <c r="AW194" i="1"/>
  <c r="AZ253" i="1"/>
  <c r="BI253" i="1" s="1"/>
  <c r="AW253" i="1"/>
  <c r="AW312" i="1"/>
  <c r="AZ312" i="1"/>
  <c r="BI312" i="1" s="1"/>
  <c r="AZ32" i="1"/>
  <c r="BI32" i="1" s="1"/>
  <c r="AW32" i="1"/>
  <c r="AZ150" i="1"/>
  <c r="BI150" i="1" s="1"/>
  <c r="AW150" i="1"/>
  <c r="AW273" i="1"/>
  <c r="AZ273" i="1"/>
  <c r="BI273" i="1" s="1"/>
  <c r="AW342" i="1"/>
  <c r="AZ342" i="1"/>
  <c r="BI342" i="1" s="1"/>
  <c r="AZ104" i="1"/>
  <c r="BI104" i="1" s="1"/>
  <c r="AW104" i="1"/>
  <c r="AW218" i="1"/>
  <c r="AZ218" i="1"/>
  <c r="BI218" i="1" s="1"/>
  <c r="AZ314" i="1"/>
  <c r="BI314" i="1" s="1"/>
  <c r="AW314" i="1"/>
  <c r="AZ16" i="1"/>
  <c r="BI16" i="1" s="1"/>
  <c r="AW16" i="1"/>
  <c r="AW285" i="1"/>
  <c r="AZ285" i="1"/>
  <c r="BI285" i="1" s="1"/>
  <c r="AZ102" i="1"/>
  <c r="BI102" i="1" s="1"/>
  <c r="AW102" i="1"/>
  <c r="AZ338" i="1"/>
  <c r="BI338" i="1" s="1"/>
  <c r="AW338" i="1"/>
  <c r="AW45" i="1"/>
  <c r="AZ45" i="1"/>
  <c r="BI45" i="1" s="1"/>
  <c r="AZ176" i="1"/>
  <c r="BI176" i="1" s="1"/>
  <c r="AW176" i="1"/>
  <c r="AZ290" i="1"/>
  <c r="BI290" i="1" s="1"/>
  <c r="AW290" i="1"/>
  <c r="AV28" i="1"/>
  <c r="AY28" i="1"/>
  <c r="BH28" i="1" s="1"/>
  <c r="AT28" i="1"/>
  <c r="AV61" i="1"/>
  <c r="AY61" i="1"/>
  <c r="BH61" i="1" s="1"/>
  <c r="AT61" i="1"/>
  <c r="AY93" i="1"/>
  <c r="BH93" i="1" s="1"/>
  <c r="AV93" i="1"/>
  <c r="AT93" i="1"/>
  <c r="AV125" i="1"/>
  <c r="AY125" i="1"/>
  <c r="BH125" i="1" s="1"/>
  <c r="AT125" i="1"/>
  <c r="AV157" i="1"/>
  <c r="AY157" i="1"/>
  <c r="BH157" i="1" s="1"/>
  <c r="AT157" i="1"/>
  <c r="AV189" i="1"/>
  <c r="AY189" i="1"/>
  <c r="BH189" i="1" s="1"/>
  <c r="AT189" i="1"/>
  <c r="AY221" i="1"/>
  <c r="BH221" i="1" s="1"/>
  <c r="AV221" i="1"/>
  <c r="AT221" i="1"/>
  <c r="AV18" i="1"/>
  <c r="AY18" i="1"/>
  <c r="BH18" i="1" s="1"/>
  <c r="AT18" i="1"/>
  <c r="AV60" i="1"/>
  <c r="AY60" i="1"/>
  <c r="BH60" i="1" s="1"/>
  <c r="AT60" i="1"/>
  <c r="AY106" i="1"/>
  <c r="BH106" i="1" s="1"/>
  <c r="AV106" i="1"/>
  <c r="AT106" i="1"/>
  <c r="AY147" i="1"/>
  <c r="BH147" i="1" s="1"/>
  <c r="AV147" i="1"/>
  <c r="AT147" i="1"/>
  <c r="AY188" i="1"/>
  <c r="BH188" i="1" s="1"/>
  <c r="AV188" i="1"/>
  <c r="AT188" i="1"/>
  <c r="AV234" i="1"/>
  <c r="AY234" i="1"/>
  <c r="BH234" i="1" s="1"/>
  <c r="AT234" i="1"/>
  <c r="AV268" i="1"/>
  <c r="AY268" i="1"/>
  <c r="BH268" i="1" s="1"/>
  <c r="AT268" i="1"/>
  <c r="AV300" i="1"/>
  <c r="AY300" i="1"/>
  <c r="BH300" i="1" s="1"/>
  <c r="AT300" i="1"/>
  <c r="AY332" i="1"/>
  <c r="BH332" i="1" s="1"/>
  <c r="AV332" i="1"/>
  <c r="AT332" i="1"/>
  <c r="AV364" i="1"/>
  <c r="AY364" i="1"/>
  <c r="BH364" i="1" s="1"/>
  <c r="AT364" i="1"/>
  <c r="AY64" i="1"/>
  <c r="BH64" i="1" s="1"/>
  <c r="AV64" i="1"/>
  <c r="AT64" i="1"/>
  <c r="AY123" i="1"/>
  <c r="BH123" i="1" s="1"/>
  <c r="AV123" i="1"/>
  <c r="AT123" i="1"/>
  <c r="AV182" i="1"/>
  <c r="AY182" i="1"/>
  <c r="BH182" i="1" s="1"/>
  <c r="AT182" i="1"/>
  <c r="AY245" i="1"/>
  <c r="BH245" i="1" s="1"/>
  <c r="AV245" i="1"/>
  <c r="AT245" i="1"/>
  <c r="AY286" i="1"/>
  <c r="BH286" i="1" s="1"/>
  <c r="AV286" i="1"/>
  <c r="AT286" i="1"/>
  <c r="AV327" i="1"/>
  <c r="AY327" i="1"/>
  <c r="BH327" i="1" s="1"/>
  <c r="AT327" i="1"/>
  <c r="AV23" i="1"/>
  <c r="AY23" i="1"/>
  <c r="BH23" i="1" s="1"/>
  <c r="AT23" i="1"/>
  <c r="AV82" i="1"/>
  <c r="AY82" i="1"/>
  <c r="BH82" i="1" s="1"/>
  <c r="AT82" i="1"/>
  <c r="AY55" i="1"/>
  <c r="BH55" i="1" s="1"/>
  <c r="AV55" i="1"/>
  <c r="AT55" i="1"/>
  <c r="AY159" i="1"/>
  <c r="BH159" i="1" s="1"/>
  <c r="AV159" i="1"/>
  <c r="AT159" i="1"/>
  <c r="AY222" i="1"/>
  <c r="BH222" i="1" s="1"/>
  <c r="AV222" i="1"/>
  <c r="AT222" i="1"/>
  <c r="AV291" i="1"/>
  <c r="AY291" i="1"/>
  <c r="BH291" i="1" s="1"/>
  <c r="AT291" i="1"/>
  <c r="AV329" i="1"/>
  <c r="AY329" i="1"/>
  <c r="BH329" i="1" s="1"/>
  <c r="AT329" i="1"/>
  <c r="AY68" i="1"/>
  <c r="BH68" i="1" s="1"/>
  <c r="AV68" i="1"/>
  <c r="AT68" i="1"/>
  <c r="AY160" i="1"/>
  <c r="BH160" i="1" s="1"/>
  <c r="AV160" i="1"/>
  <c r="AT160" i="1"/>
  <c r="AV242" i="1"/>
  <c r="AY242" i="1"/>
  <c r="BH242" i="1" s="1"/>
  <c r="AT242" i="1"/>
  <c r="AY301" i="1"/>
  <c r="BH301" i="1" s="1"/>
  <c r="AV301" i="1"/>
  <c r="AT301" i="1"/>
  <c r="AY363" i="1"/>
  <c r="BH363" i="1" s="1"/>
  <c r="AV363" i="1"/>
  <c r="AT363" i="1"/>
  <c r="AV212" i="1"/>
  <c r="AY212" i="1"/>
  <c r="BH212" i="1" s="1"/>
  <c r="AT212" i="1"/>
  <c r="AY319" i="1"/>
  <c r="BH319" i="1" s="1"/>
  <c r="AV319" i="1"/>
  <c r="AT319" i="1"/>
  <c r="AV126" i="1"/>
  <c r="AY126" i="1"/>
  <c r="BH126" i="1" s="1"/>
  <c r="AT126" i="1"/>
  <c r="AY259" i="1"/>
  <c r="BH259" i="1" s="1"/>
  <c r="AV259" i="1"/>
  <c r="AT259" i="1"/>
  <c r="AV354" i="1"/>
  <c r="AY354" i="1"/>
  <c r="BH354" i="1" s="1"/>
  <c r="AT354" i="1"/>
  <c r="AY196" i="1"/>
  <c r="BH196" i="1" s="1"/>
  <c r="AV196" i="1"/>
  <c r="AT196" i="1"/>
  <c r="AY148" i="1"/>
  <c r="BH148" i="1" s="1"/>
  <c r="AV148" i="1"/>
  <c r="AT148" i="1"/>
  <c r="AY139" i="1"/>
  <c r="BH139" i="1" s="1"/>
  <c r="AV139" i="1"/>
  <c r="AT139" i="1"/>
  <c r="AY62" i="1"/>
  <c r="BH62" i="1" s="1"/>
  <c r="AV62" i="1"/>
  <c r="AT62" i="1"/>
  <c r="AY326" i="1"/>
  <c r="BH326" i="1" s="1"/>
  <c r="AV326" i="1"/>
  <c r="AT326" i="1"/>
  <c r="AZ79" i="1"/>
  <c r="BI79" i="1" s="1"/>
  <c r="AW79" i="1"/>
  <c r="AZ191" i="1"/>
  <c r="BI191" i="1" s="1"/>
  <c r="AW191" i="1"/>
  <c r="AZ303" i="1"/>
  <c r="BI303" i="1" s="1"/>
  <c r="AW303" i="1"/>
  <c r="AZ69" i="1"/>
  <c r="BI69" i="1" s="1"/>
  <c r="AW69" i="1"/>
  <c r="AZ220" i="1"/>
  <c r="BI220" i="1" s="1"/>
  <c r="AW220" i="1"/>
  <c r="AZ366" i="1"/>
  <c r="BI366" i="1" s="1"/>
  <c r="AW366" i="1"/>
  <c r="AZ146" i="1"/>
  <c r="BI146" i="1" s="1"/>
  <c r="AW146" i="1"/>
  <c r="AZ82" i="1"/>
  <c r="BI82" i="1" s="1"/>
  <c r="AW82" i="1"/>
  <c r="AZ248" i="1"/>
  <c r="BI248" i="1" s="1"/>
  <c r="AW248" i="1"/>
  <c r="AW202" i="1"/>
  <c r="AZ202" i="1"/>
  <c r="BI202" i="1" s="1"/>
  <c r="AZ185" i="1"/>
  <c r="BI185" i="1" s="1"/>
  <c r="AW185" i="1"/>
  <c r="AW89" i="1"/>
  <c r="AZ89" i="1"/>
  <c r="BI89" i="1" s="1"/>
  <c r="AW230" i="1"/>
  <c r="AZ230" i="1"/>
  <c r="BI230" i="1" s="1"/>
  <c r="AV89" i="1"/>
  <c r="AY89" i="1"/>
  <c r="BH89" i="1" s="1"/>
  <c r="AT89" i="1"/>
  <c r="AV201" i="1"/>
  <c r="AY201" i="1"/>
  <c r="BH201" i="1" s="1"/>
  <c r="AT201" i="1"/>
  <c r="AY99" i="1"/>
  <c r="BH99" i="1" s="1"/>
  <c r="AV99" i="1"/>
  <c r="AT99" i="1"/>
  <c r="AV248" i="1"/>
  <c r="AY248" i="1"/>
  <c r="BH248" i="1" s="1"/>
  <c r="AT248" i="1"/>
  <c r="AY360" i="1"/>
  <c r="BH360" i="1" s="1"/>
  <c r="AV360" i="1"/>
  <c r="AT360" i="1"/>
  <c r="AY194" i="1"/>
  <c r="BH194" i="1" s="1"/>
  <c r="AV194" i="1"/>
  <c r="AT194" i="1"/>
  <c r="AY366" i="1"/>
  <c r="BH366" i="1" s="1"/>
  <c r="AV366" i="1"/>
  <c r="AT366" i="1"/>
  <c r="AV184" i="1"/>
  <c r="AY184" i="1"/>
  <c r="BH184" i="1" s="1"/>
  <c r="AT184" i="1"/>
  <c r="AY42" i="1"/>
  <c r="BH42" i="1" s="1"/>
  <c r="AV42" i="1"/>
  <c r="AT42" i="1"/>
  <c r="AV339" i="1"/>
  <c r="AY339" i="1"/>
  <c r="BH339" i="1" s="1"/>
  <c r="AT339" i="1"/>
  <c r="AV112" i="1"/>
  <c r="AY112" i="1"/>
  <c r="BH112" i="1" s="1"/>
  <c r="AT112" i="1"/>
  <c r="AY107" i="1"/>
  <c r="BH107" i="1" s="1"/>
  <c r="AV107" i="1"/>
  <c r="AT107" i="1"/>
  <c r="AY152" i="1"/>
  <c r="BH152" i="1" s="1"/>
  <c r="AV152" i="1"/>
  <c r="AT152" i="1"/>
  <c r="DW6" i="1"/>
  <c r="DW2" i="1" s="1"/>
  <c r="DW3" i="1" s="1"/>
  <c r="EG6" i="1"/>
  <c r="EO6" i="1"/>
  <c r="EO2" i="1" s="1"/>
  <c r="AZ59" i="1"/>
  <c r="BI59" i="1" s="1"/>
  <c r="AW59" i="1"/>
  <c r="AW251" i="1"/>
  <c r="AZ251" i="1"/>
  <c r="BI251" i="1" s="1"/>
  <c r="AW43" i="1"/>
  <c r="AZ43" i="1"/>
  <c r="BI43" i="1" s="1"/>
  <c r="AZ318" i="1"/>
  <c r="BI318" i="1" s="1"/>
  <c r="AW318" i="1"/>
  <c r="AZ217" i="1"/>
  <c r="BI217" i="1" s="1"/>
  <c r="AW217" i="1"/>
  <c r="AZ305" i="1"/>
  <c r="BI305" i="1" s="1"/>
  <c r="AW305" i="1"/>
  <c r="AZ48" i="1"/>
  <c r="BI48" i="1" s="1"/>
  <c r="AW48" i="1"/>
  <c r="AW282" i="1"/>
  <c r="AZ282" i="1"/>
  <c r="BI282" i="1" s="1"/>
  <c r="AY101" i="1"/>
  <c r="BH101" i="1" s="1"/>
  <c r="AV101" i="1"/>
  <c r="AT101" i="1"/>
  <c r="AY74" i="1"/>
  <c r="BH74" i="1" s="1"/>
  <c r="AV74" i="1"/>
  <c r="AT74" i="1"/>
  <c r="AV308" i="1"/>
  <c r="AY308" i="1"/>
  <c r="BH308" i="1" s="1"/>
  <c r="AT308" i="1"/>
  <c r="AV192" i="1"/>
  <c r="AY192" i="1"/>
  <c r="BH192" i="1" s="1"/>
  <c r="AT192" i="1"/>
  <c r="AV80" i="1"/>
  <c r="AY80" i="1"/>
  <c r="BH80" i="1" s="1"/>
  <c r="AT80" i="1"/>
  <c r="AV223" i="1"/>
  <c r="AY223" i="1"/>
  <c r="BH223" i="1" s="1"/>
  <c r="AT223" i="1"/>
  <c r="AY103" i="1"/>
  <c r="BH103" i="1" s="1"/>
  <c r="AV103" i="1"/>
  <c r="AT103" i="1"/>
  <c r="AY269" i="1"/>
  <c r="BH269" i="1" s="1"/>
  <c r="AV269" i="1"/>
  <c r="AT269" i="1"/>
  <c r="AW331" i="1"/>
  <c r="AZ331" i="1"/>
  <c r="BI331" i="1" s="1"/>
  <c r="AZ80" i="1"/>
  <c r="BI80" i="1" s="1"/>
  <c r="AW80" i="1"/>
  <c r="AZ246" i="1"/>
  <c r="BI246" i="1" s="1"/>
  <c r="AW246" i="1"/>
  <c r="AZ64" i="1"/>
  <c r="BI64" i="1" s="1"/>
  <c r="AW64" i="1"/>
  <c r="AY213" i="1"/>
  <c r="BH213" i="1" s="1"/>
  <c r="AV213" i="1"/>
  <c r="AT213" i="1"/>
  <c r="AY324" i="1"/>
  <c r="BH324" i="1" s="1"/>
  <c r="AV324" i="1"/>
  <c r="AT324" i="1"/>
  <c r="AV143" i="1"/>
  <c r="AY143" i="1"/>
  <c r="BH143" i="1" s="1"/>
  <c r="AT143" i="1"/>
  <c r="AV353" i="1"/>
  <c r="AY353" i="1"/>
  <c r="BH353" i="1" s="1"/>
  <c r="AT353" i="1"/>
  <c r="AV337" i="1"/>
  <c r="AY337" i="1"/>
  <c r="BH337" i="1" s="1"/>
  <c r="AT337" i="1"/>
  <c r="AW287" i="1"/>
  <c r="AZ287" i="1"/>
  <c r="BI287" i="1" s="1"/>
  <c r="AZ129" i="1"/>
  <c r="BI129" i="1" s="1"/>
  <c r="AW129" i="1"/>
  <c r="AZ240" i="1"/>
  <c r="BI240" i="1" s="1"/>
  <c r="AW240" i="1"/>
  <c r="AY105" i="1"/>
  <c r="BH105" i="1" s="1"/>
  <c r="AV105" i="1"/>
  <c r="AT105" i="1"/>
  <c r="AV39" i="1"/>
  <c r="AY39" i="1"/>
  <c r="BH39" i="1" s="1"/>
  <c r="AT39" i="1"/>
  <c r="AY219" i="1"/>
  <c r="BH219" i="1" s="1"/>
  <c r="AV219" i="1"/>
  <c r="AT219" i="1"/>
  <c r="AV266" i="1"/>
  <c r="AY266" i="1"/>
  <c r="BH266" i="1" s="1"/>
  <c r="AT266" i="1"/>
  <c r="EQ6" i="1"/>
  <c r="ER6" i="1"/>
  <c r="ES6" i="1"/>
  <c r="DY6" i="1"/>
  <c r="DY2" i="1" s="1"/>
  <c r="C22" i="1"/>
  <c r="AW10" i="1"/>
  <c r="AZ10" i="1"/>
  <c r="BI10" i="1" s="1"/>
  <c r="AZ42" i="1"/>
  <c r="BI42" i="1" s="1"/>
  <c r="AW42" i="1"/>
  <c r="AZ75" i="1"/>
  <c r="BI75" i="1" s="1"/>
  <c r="AW75" i="1"/>
  <c r="AW123" i="1"/>
  <c r="AZ123" i="1"/>
  <c r="BI123" i="1" s="1"/>
  <c r="AW171" i="1"/>
  <c r="AZ171" i="1"/>
  <c r="BI171" i="1" s="1"/>
  <c r="AZ219" i="1"/>
  <c r="BI219" i="1" s="1"/>
  <c r="AW219" i="1"/>
  <c r="AW267" i="1"/>
  <c r="AZ267" i="1"/>
  <c r="BI267" i="1" s="1"/>
  <c r="AZ315" i="1"/>
  <c r="BI315" i="1" s="1"/>
  <c r="AW315" i="1"/>
  <c r="AZ20" i="1"/>
  <c r="BI20" i="1" s="1"/>
  <c r="AW20" i="1"/>
  <c r="AW85" i="1"/>
  <c r="AZ85" i="1"/>
  <c r="BI85" i="1" s="1"/>
  <c r="AZ149" i="1"/>
  <c r="BI149" i="1" s="1"/>
  <c r="AW149" i="1"/>
  <c r="AZ213" i="1"/>
  <c r="BI213" i="1" s="1"/>
  <c r="AW213" i="1"/>
  <c r="AW277" i="1"/>
  <c r="AZ277" i="1"/>
  <c r="BI277" i="1" s="1"/>
  <c r="AW341" i="1"/>
  <c r="AZ341" i="1"/>
  <c r="BI341" i="1" s="1"/>
  <c r="AZ61" i="1"/>
  <c r="BI61" i="1" s="1"/>
  <c r="AW61" i="1"/>
  <c r="AW81" i="1"/>
  <c r="AZ81" i="1"/>
  <c r="BI81" i="1" s="1"/>
  <c r="AZ160" i="1"/>
  <c r="BI160" i="1" s="1"/>
  <c r="AW160" i="1"/>
  <c r="AW262" i="1"/>
  <c r="AZ262" i="1"/>
  <c r="BI262" i="1" s="1"/>
  <c r="AW106" i="1"/>
  <c r="AZ106" i="1"/>
  <c r="BI106" i="1" s="1"/>
  <c r="AW184" i="1"/>
  <c r="AZ184" i="1"/>
  <c r="BI184" i="1" s="1"/>
  <c r="AZ260" i="1"/>
  <c r="BI260" i="1" s="1"/>
  <c r="AW260" i="1"/>
  <c r="AW362" i="1"/>
  <c r="AZ362" i="1"/>
  <c r="BI362" i="1" s="1"/>
  <c r="AW169" i="1"/>
  <c r="AZ169" i="1"/>
  <c r="BI169" i="1" s="1"/>
  <c r="AZ320" i="1"/>
  <c r="BI320" i="1" s="1"/>
  <c r="AW320" i="1"/>
  <c r="AZ114" i="1"/>
  <c r="BI114" i="1" s="1"/>
  <c r="AW114" i="1"/>
  <c r="AW294" i="1"/>
  <c r="AZ294" i="1"/>
  <c r="BI294" i="1" s="1"/>
  <c r="AZ105" i="1"/>
  <c r="BI105" i="1" s="1"/>
  <c r="AW105" i="1"/>
  <c r="AZ168" i="1"/>
  <c r="BI168" i="1" s="1"/>
  <c r="AW168" i="1"/>
  <c r="AW296" i="1"/>
  <c r="AZ296" i="1"/>
  <c r="BI296" i="1" s="1"/>
  <c r="AZ154" i="1"/>
  <c r="BI154" i="1" s="1"/>
  <c r="AW154" i="1"/>
  <c r="AY20" i="1"/>
  <c r="BH20" i="1" s="1"/>
  <c r="AV20" i="1"/>
  <c r="AT20" i="1"/>
  <c r="AY69" i="1"/>
  <c r="BH69" i="1" s="1"/>
  <c r="AV69" i="1"/>
  <c r="AT69" i="1"/>
  <c r="AY117" i="1"/>
  <c r="BH117" i="1" s="1"/>
  <c r="AV117" i="1"/>
  <c r="AT117" i="1"/>
  <c r="AY165" i="1"/>
  <c r="BH165" i="1" s="1"/>
  <c r="AV165" i="1"/>
  <c r="AT165" i="1"/>
  <c r="AY229" i="1"/>
  <c r="BH229" i="1" s="1"/>
  <c r="AV229" i="1"/>
  <c r="AT229" i="1"/>
  <c r="AY51" i="1"/>
  <c r="BH51" i="1" s="1"/>
  <c r="AV51" i="1"/>
  <c r="AT51" i="1"/>
  <c r="AV115" i="1"/>
  <c r="AY115" i="1"/>
  <c r="BH115" i="1" s="1"/>
  <c r="AT115" i="1"/>
  <c r="AV156" i="1"/>
  <c r="AY156" i="1"/>
  <c r="BH156" i="1" s="1"/>
  <c r="AT156" i="1"/>
  <c r="AV244" i="1"/>
  <c r="AY244" i="1"/>
  <c r="BH244" i="1" s="1"/>
  <c r="AT244" i="1"/>
  <c r="AV292" i="1"/>
  <c r="AY292" i="1"/>
  <c r="BH292" i="1" s="1"/>
  <c r="AT292" i="1"/>
  <c r="AV340" i="1"/>
  <c r="AY340" i="1"/>
  <c r="BH340" i="1" s="1"/>
  <c r="AT340" i="1"/>
  <c r="AY54" i="1"/>
  <c r="BH54" i="1" s="1"/>
  <c r="AV54" i="1"/>
  <c r="AT54" i="1"/>
  <c r="AY130" i="1"/>
  <c r="BH130" i="1" s="1"/>
  <c r="AV130" i="1"/>
  <c r="AT130" i="1"/>
  <c r="AV232" i="1"/>
  <c r="AY232" i="1"/>
  <c r="BH232" i="1" s="1"/>
  <c r="AT232" i="1"/>
  <c r="AY295" i="1"/>
  <c r="BH295" i="1" s="1"/>
  <c r="AV295" i="1"/>
  <c r="AT295" i="1"/>
  <c r="AY22" i="1"/>
  <c r="BH22" i="1" s="1"/>
  <c r="AV22" i="1"/>
  <c r="AT22" i="1"/>
  <c r="AV46" i="1"/>
  <c r="AY46" i="1"/>
  <c r="BH46" i="1" s="1"/>
  <c r="AT46" i="1"/>
  <c r="AV178" i="1"/>
  <c r="AY178" i="1"/>
  <c r="BH178" i="1" s="1"/>
  <c r="AT178" i="1"/>
  <c r="AY258" i="1"/>
  <c r="BH258" i="1" s="1"/>
  <c r="AV258" i="1"/>
  <c r="AT258" i="1"/>
  <c r="AY362" i="1"/>
  <c r="BH362" i="1" s="1"/>
  <c r="AV362" i="1"/>
  <c r="AT362" i="1"/>
  <c r="AY176" i="1"/>
  <c r="BH176" i="1" s="1"/>
  <c r="AV176" i="1"/>
  <c r="AT176" i="1"/>
  <c r="AY294" i="1"/>
  <c r="BH294" i="1" s="1"/>
  <c r="AV294" i="1"/>
  <c r="AT294" i="1"/>
  <c r="AV7" i="1"/>
  <c r="AT7" i="1"/>
  <c r="AY281" i="1"/>
  <c r="BH281" i="1" s="1"/>
  <c r="AV281" i="1"/>
  <c r="AT281" i="1"/>
  <c r="AV151" i="1"/>
  <c r="AY151" i="1"/>
  <c r="BH151" i="1" s="1"/>
  <c r="AT151" i="1"/>
  <c r="AV14" i="1"/>
  <c r="AY14" i="1"/>
  <c r="BH14" i="1" s="1"/>
  <c r="AT14" i="1"/>
  <c r="AY56" i="1"/>
  <c r="BH56" i="1" s="1"/>
  <c r="AV56" i="1"/>
  <c r="AT56" i="1"/>
  <c r="AY215" i="1"/>
  <c r="BH215" i="1" s="1"/>
  <c r="AV215" i="1"/>
  <c r="AT215" i="1"/>
  <c r="AV26" i="1"/>
  <c r="AY26" i="1"/>
  <c r="BH26" i="1" s="1"/>
  <c r="AT26" i="1"/>
  <c r="AL6" i="1"/>
  <c r="AO7" i="1"/>
  <c r="AW91" i="1"/>
  <c r="AZ91" i="1"/>
  <c r="BI91" i="1" s="1"/>
  <c r="AZ187" i="1"/>
  <c r="BI187" i="1" s="1"/>
  <c r="AW187" i="1"/>
  <c r="AZ283" i="1"/>
  <c r="BI283" i="1" s="1"/>
  <c r="AW283" i="1"/>
  <c r="AW363" i="1"/>
  <c r="AZ363" i="1"/>
  <c r="BI363" i="1" s="1"/>
  <c r="AZ126" i="1"/>
  <c r="BI126" i="1" s="1"/>
  <c r="AW126" i="1"/>
  <c r="AW254" i="1"/>
  <c r="AZ254" i="1"/>
  <c r="BI254" i="1" s="1"/>
  <c r="AZ364" i="1"/>
  <c r="BI364" i="1" s="1"/>
  <c r="AW364" i="1"/>
  <c r="AZ122" i="1"/>
  <c r="BI122" i="1" s="1"/>
  <c r="AW122" i="1"/>
  <c r="AZ276" i="1"/>
  <c r="BI276" i="1" s="1"/>
  <c r="AW276" i="1"/>
  <c r="AZ144" i="1"/>
  <c r="BI144" i="1" s="1"/>
  <c r="AW144" i="1"/>
  <c r="AZ322" i="1"/>
  <c r="BI322" i="1" s="1"/>
  <c r="AW322" i="1"/>
  <c r="AZ226" i="1"/>
  <c r="BI226" i="1" s="1"/>
  <c r="AW226" i="1"/>
  <c r="AZ180" i="1"/>
  <c r="BI180" i="1" s="1"/>
  <c r="AW180" i="1"/>
  <c r="AZ228" i="1"/>
  <c r="BI228" i="1" s="1"/>
  <c r="AW228" i="1"/>
  <c r="AW35" i="1"/>
  <c r="AZ35" i="1"/>
  <c r="BI35" i="1" s="1"/>
  <c r="AW116" i="1"/>
  <c r="AZ116" i="1"/>
  <c r="BI116" i="1" s="1"/>
  <c r="AV85" i="1"/>
  <c r="AY85" i="1"/>
  <c r="BH85" i="1" s="1"/>
  <c r="AT85" i="1"/>
  <c r="AV181" i="1"/>
  <c r="AY181" i="1"/>
  <c r="BH181" i="1" s="1"/>
  <c r="AT181" i="1"/>
  <c r="AV27" i="1"/>
  <c r="AY27" i="1"/>
  <c r="BH27" i="1" s="1"/>
  <c r="AT27" i="1"/>
  <c r="AY179" i="1"/>
  <c r="BH179" i="1" s="1"/>
  <c r="AV179" i="1"/>
  <c r="AT179" i="1"/>
  <c r="AV276" i="1"/>
  <c r="AY276" i="1"/>
  <c r="BH276" i="1" s="1"/>
  <c r="AT276" i="1"/>
  <c r="AV13" i="1"/>
  <c r="AY13" i="1"/>
  <c r="BH13" i="1" s="1"/>
  <c r="AT13" i="1"/>
  <c r="AY175" i="1"/>
  <c r="BH175" i="1" s="1"/>
  <c r="AV175" i="1"/>
  <c r="AT175" i="1"/>
  <c r="AY318" i="1"/>
  <c r="BH318" i="1" s="1"/>
  <c r="AV318" i="1"/>
  <c r="AT318" i="1"/>
  <c r="AY98" i="1"/>
  <c r="BH98" i="1" s="1"/>
  <c r="AV98" i="1"/>
  <c r="AT98" i="1"/>
  <c r="AY216" i="1"/>
  <c r="BH216" i="1" s="1"/>
  <c r="AV216" i="1"/>
  <c r="AT216" i="1"/>
  <c r="AY38" i="1"/>
  <c r="BH38" i="1" s="1"/>
  <c r="AV38" i="1"/>
  <c r="AT38" i="1"/>
  <c r="AV275" i="1"/>
  <c r="AY275" i="1"/>
  <c r="BH275" i="1" s="1"/>
  <c r="AT275" i="1"/>
  <c r="AY155" i="1"/>
  <c r="BH155" i="1" s="1"/>
  <c r="AV155" i="1"/>
  <c r="AT155" i="1"/>
  <c r="AY214" i="1"/>
  <c r="BH214" i="1" s="1"/>
  <c r="AV214" i="1"/>
  <c r="AT214" i="1"/>
  <c r="AV274" i="1"/>
  <c r="AY274" i="1"/>
  <c r="BH274" i="1" s="1"/>
  <c r="AT274" i="1"/>
  <c r="AY290" i="1"/>
  <c r="BH290" i="1" s="1"/>
  <c r="AV290" i="1"/>
  <c r="AT290" i="1"/>
  <c r="AW14" i="1"/>
  <c r="AZ14" i="1"/>
  <c r="BI14" i="1" s="1"/>
  <c r="AZ111" i="1"/>
  <c r="BI111" i="1" s="1"/>
  <c r="AW111" i="1"/>
  <c r="AZ223" i="1"/>
  <c r="BI223" i="1" s="1"/>
  <c r="AW223" i="1"/>
  <c r="AW335" i="1"/>
  <c r="AZ335" i="1"/>
  <c r="BI335" i="1" s="1"/>
  <c r="AW110" i="1"/>
  <c r="AZ110" i="1"/>
  <c r="BI110" i="1" s="1"/>
  <c r="AZ261" i="1"/>
  <c r="BI261" i="1" s="1"/>
  <c r="AW261" i="1"/>
  <c r="AZ66" i="1"/>
  <c r="BI66" i="1" s="1"/>
  <c r="AW66" i="1"/>
  <c r="AZ224" i="1"/>
  <c r="BI224" i="1" s="1"/>
  <c r="AW224" i="1"/>
  <c r="AW189" i="1"/>
  <c r="AZ189" i="1"/>
  <c r="BI189" i="1" s="1"/>
  <c r="AZ77" i="1"/>
  <c r="BI77" i="1" s="1"/>
  <c r="AW77" i="1"/>
  <c r="AW86" i="1"/>
  <c r="AZ86" i="1"/>
  <c r="BI86" i="1" s="1"/>
  <c r="AW152" i="1"/>
  <c r="AZ152" i="1"/>
  <c r="BI152" i="1" s="1"/>
  <c r="AZ360" i="1"/>
  <c r="BI360" i="1" s="1"/>
  <c r="AW360" i="1"/>
  <c r="AV40" i="1"/>
  <c r="AY40" i="1"/>
  <c r="BH40" i="1" s="1"/>
  <c r="AT40" i="1"/>
  <c r="AV153" i="1"/>
  <c r="AY153" i="1"/>
  <c r="BH153" i="1" s="1"/>
  <c r="AT153" i="1"/>
  <c r="AV34" i="1"/>
  <c r="AY34" i="1"/>
  <c r="BH34" i="1" s="1"/>
  <c r="AT34" i="1"/>
  <c r="AY204" i="1"/>
  <c r="BH204" i="1" s="1"/>
  <c r="AV204" i="1"/>
  <c r="AT204" i="1"/>
  <c r="AV328" i="1"/>
  <c r="AY328" i="1"/>
  <c r="BH328" i="1" s="1"/>
  <c r="AT328" i="1"/>
  <c r="AV135" i="1"/>
  <c r="AY135" i="1"/>
  <c r="BH135" i="1" s="1"/>
  <c r="AT135" i="1"/>
  <c r="AY325" i="1"/>
  <c r="BH325" i="1" s="1"/>
  <c r="AV325" i="1"/>
  <c r="AT325" i="1"/>
  <c r="AY84" i="1"/>
  <c r="BH84" i="1" s="1"/>
  <c r="AV84" i="1"/>
  <c r="AT84" i="1"/>
  <c r="AY322" i="1"/>
  <c r="BH322" i="1" s="1"/>
  <c r="AV322" i="1"/>
  <c r="AT322" i="1"/>
  <c r="AY282" i="1"/>
  <c r="BH282" i="1" s="1"/>
  <c r="AV282" i="1"/>
  <c r="AT282" i="1"/>
  <c r="AV314" i="1"/>
  <c r="AY314" i="1"/>
  <c r="BH314" i="1" s="1"/>
  <c r="AT314" i="1"/>
  <c r="AY70" i="1"/>
  <c r="BH70" i="1" s="1"/>
  <c r="AV70" i="1"/>
  <c r="AT70" i="1"/>
  <c r="AY347" i="1"/>
  <c r="BH347" i="1" s="1"/>
  <c r="AV347" i="1"/>
  <c r="AT347" i="1"/>
  <c r="EL6" i="1"/>
  <c r="EQ2" i="1" l="1"/>
  <c r="EQ3" i="1" s="1"/>
  <c r="EA2" i="1"/>
  <c r="ES2" i="1"/>
  <c r="ES3" i="1" s="1"/>
  <c r="EG2" i="1"/>
  <c r="EG3" i="1" s="1"/>
  <c r="BK204" i="1"/>
  <c r="BN204" i="1"/>
  <c r="BL152" i="1"/>
  <c r="BO152" i="1"/>
  <c r="BL335" i="1"/>
  <c r="BO335" i="1"/>
  <c r="BO254" i="1"/>
  <c r="BL254" i="1"/>
  <c r="BK14" i="1"/>
  <c r="BN14" i="1"/>
  <c r="BN294" i="1"/>
  <c r="BK294" i="1"/>
  <c r="BK340" i="1"/>
  <c r="BN340" i="1"/>
  <c r="BN51" i="1"/>
  <c r="BK51" i="1"/>
  <c r="BN69" i="1"/>
  <c r="BK69" i="1"/>
  <c r="BO184" i="1"/>
  <c r="BL184" i="1"/>
  <c r="BO81" i="1"/>
  <c r="BL81" i="1"/>
  <c r="BN105" i="1"/>
  <c r="BK105" i="1"/>
  <c r="BO331" i="1"/>
  <c r="BL331" i="1"/>
  <c r="BN269" i="1"/>
  <c r="BK269" i="1"/>
  <c r="BL43" i="1"/>
  <c r="BO43" i="1"/>
  <c r="BO230" i="1"/>
  <c r="BL230" i="1"/>
  <c r="BK126" i="1"/>
  <c r="BN126" i="1"/>
  <c r="BN319" i="1"/>
  <c r="BK319" i="1"/>
  <c r="BL338" i="1"/>
  <c r="BO338" i="1"/>
  <c r="BL50" i="1"/>
  <c r="BO50" i="1"/>
  <c r="BL117" i="1"/>
  <c r="BO117" i="1"/>
  <c r="BO323" i="1"/>
  <c r="BL323" i="1"/>
  <c r="BL259" i="1"/>
  <c r="BO259" i="1"/>
  <c r="BK312" i="1"/>
  <c r="BN312" i="1"/>
  <c r="BL266" i="1"/>
  <c r="BO266" i="1"/>
  <c r="BL319" i="1"/>
  <c r="BO319" i="1"/>
  <c r="BO30" i="1"/>
  <c r="BL30" i="1"/>
  <c r="BK208" i="1"/>
  <c r="BN208" i="1"/>
  <c r="BN351" i="1"/>
  <c r="BK351" i="1"/>
  <c r="BK21" i="1"/>
  <c r="BN21" i="1"/>
  <c r="BK256" i="1"/>
  <c r="BN256" i="1"/>
  <c r="BK90" i="1"/>
  <c r="BN90" i="1"/>
  <c r="BK81" i="1"/>
  <c r="BN81" i="1"/>
  <c r="BO57" i="1"/>
  <c r="BL57" i="1"/>
  <c r="BO60" i="1"/>
  <c r="BL60" i="1"/>
  <c r="BO151" i="1"/>
  <c r="BL151" i="1"/>
  <c r="BK31" i="1"/>
  <c r="BN31" i="1"/>
  <c r="BL58" i="1"/>
  <c r="BO58" i="1"/>
  <c r="BK317" i="1"/>
  <c r="BN317" i="1"/>
  <c r="BN197" i="1"/>
  <c r="BK197" i="1"/>
  <c r="BL141" i="1"/>
  <c r="BO141" i="1"/>
  <c r="BK50" i="1"/>
  <c r="BN50" i="1"/>
  <c r="BL264" i="1"/>
  <c r="BO264" i="1"/>
  <c r="BO143" i="1"/>
  <c r="BL143" i="1"/>
  <c r="BN331" i="1"/>
  <c r="BK331" i="1"/>
  <c r="BN287" i="1"/>
  <c r="BK287" i="1"/>
  <c r="BN207" i="1"/>
  <c r="BK207" i="1"/>
  <c r="BN47" i="1"/>
  <c r="BK47" i="1"/>
  <c r="BN348" i="1"/>
  <c r="BK348" i="1"/>
  <c r="BK211" i="1"/>
  <c r="BN211" i="1"/>
  <c r="BL157" i="1"/>
  <c r="BO157" i="1"/>
  <c r="BO225" i="1"/>
  <c r="BL225" i="1"/>
  <c r="BO148" i="1"/>
  <c r="BL148" i="1"/>
  <c r="BO17" i="1"/>
  <c r="BL17" i="1"/>
  <c r="BL307" i="1"/>
  <c r="BO307" i="1"/>
  <c r="BO179" i="1"/>
  <c r="BL179" i="1"/>
  <c r="BK343" i="1"/>
  <c r="BN343" i="1"/>
  <c r="BK163" i="1"/>
  <c r="BN163" i="1"/>
  <c r="BK73" i="1"/>
  <c r="BN73" i="1"/>
  <c r="BL346" i="1"/>
  <c r="BO346" i="1"/>
  <c r="BK273" i="1"/>
  <c r="BN273" i="1"/>
  <c r="BK162" i="1"/>
  <c r="BN162" i="1"/>
  <c r="BK17" i="1"/>
  <c r="BN17" i="1"/>
  <c r="BL164" i="1"/>
  <c r="BO164" i="1"/>
  <c r="BL196" i="1"/>
  <c r="BO196" i="1"/>
  <c r="BO98" i="1"/>
  <c r="BL98" i="1"/>
  <c r="BO136" i="1"/>
  <c r="BL136" i="1"/>
  <c r="BN239" i="1"/>
  <c r="BK239" i="1"/>
  <c r="BN342" i="1"/>
  <c r="BK342" i="1"/>
  <c r="BK220" i="1"/>
  <c r="BN220" i="1"/>
  <c r="BO333" i="1"/>
  <c r="BL333" i="1"/>
  <c r="BO249" i="1"/>
  <c r="BL249" i="1"/>
  <c r="BK322" i="1"/>
  <c r="BN322" i="1"/>
  <c r="BO224" i="1"/>
  <c r="BL224" i="1"/>
  <c r="BK275" i="1"/>
  <c r="BN275" i="1"/>
  <c r="BN175" i="1"/>
  <c r="BK175" i="1"/>
  <c r="BL226" i="1"/>
  <c r="BO226" i="1"/>
  <c r="BL144" i="1"/>
  <c r="BO144" i="1"/>
  <c r="BL122" i="1"/>
  <c r="BO122" i="1"/>
  <c r="BO187" i="1"/>
  <c r="BL187" i="1"/>
  <c r="BN295" i="1"/>
  <c r="BK295" i="1"/>
  <c r="BN156" i="1"/>
  <c r="BK156" i="1"/>
  <c r="BL154" i="1"/>
  <c r="BO154" i="1"/>
  <c r="BO168" i="1"/>
  <c r="BL168" i="1"/>
  <c r="BO320" i="1"/>
  <c r="BL320" i="1"/>
  <c r="BO213" i="1"/>
  <c r="BL213" i="1"/>
  <c r="BO315" i="1"/>
  <c r="BL315" i="1"/>
  <c r="BL246" i="1"/>
  <c r="BO246" i="1"/>
  <c r="BK314" i="1"/>
  <c r="BN314" i="1"/>
  <c r="BK282" i="1"/>
  <c r="BN282" i="1"/>
  <c r="BK34" i="1"/>
  <c r="BN34" i="1"/>
  <c r="BL189" i="1"/>
  <c r="BO189" i="1"/>
  <c r="BL110" i="1"/>
  <c r="BO110" i="1"/>
  <c r="BO14" i="1"/>
  <c r="BL14" i="1"/>
  <c r="BN290" i="1"/>
  <c r="BK290" i="1"/>
  <c r="BN179" i="1"/>
  <c r="BK179" i="1"/>
  <c r="BL91" i="1"/>
  <c r="BO91" i="1"/>
  <c r="BN56" i="1"/>
  <c r="BK56" i="1"/>
  <c r="BK46" i="1"/>
  <c r="BN46" i="1"/>
  <c r="BN22" i="1"/>
  <c r="BK22" i="1"/>
  <c r="BK54" i="1"/>
  <c r="BN54" i="1"/>
  <c r="BN165" i="1"/>
  <c r="BK165" i="1"/>
  <c r="BL296" i="1"/>
  <c r="BO296" i="1"/>
  <c r="BO169" i="1"/>
  <c r="BL169" i="1"/>
  <c r="BL106" i="1"/>
  <c r="BO106" i="1"/>
  <c r="BL277" i="1"/>
  <c r="BO277" i="1"/>
  <c r="BL267" i="1"/>
  <c r="BO267" i="1"/>
  <c r="BO171" i="1"/>
  <c r="BL171" i="1"/>
  <c r="BO10" i="1"/>
  <c r="BL10" i="1"/>
  <c r="BK266" i="1"/>
  <c r="BN266" i="1"/>
  <c r="BK219" i="1"/>
  <c r="BN219" i="1"/>
  <c r="BN143" i="1"/>
  <c r="BK143" i="1"/>
  <c r="BK324" i="1"/>
  <c r="BN324" i="1"/>
  <c r="BK308" i="1"/>
  <c r="BN308" i="1"/>
  <c r="BK74" i="1"/>
  <c r="BN74" i="1"/>
  <c r="BO282" i="1"/>
  <c r="BL282" i="1"/>
  <c r="BO251" i="1"/>
  <c r="BL251" i="1"/>
  <c r="BN107" i="1"/>
  <c r="BK107" i="1"/>
  <c r="BK89" i="1"/>
  <c r="BN89" i="1"/>
  <c r="BL89" i="1"/>
  <c r="BO89" i="1"/>
  <c r="BK139" i="1"/>
  <c r="BN139" i="1"/>
  <c r="BK259" i="1"/>
  <c r="BN259" i="1"/>
  <c r="BN363" i="1"/>
  <c r="BK363" i="1"/>
  <c r="BK159" i="1"/>
  <c r="BN159" i="1"/>
  <c r="BN123" i="1"/>
  <c r="BK123" i="1"/>
  <c r="BN18" i="1"/>
  <c r="BK18" i="1"/>
  <c r="BK221" i="1"/>
  <c r="BN221" i="1"/>
  <c r="BK125" i="1"/>
  <c r="BN125" i="1"/>
  <c r="BO16" i="1"/>
  <c r="BL16" i="1"/>
  <c r="BL332" i="1"/>
  <c r="BO332" i="1"/>
  <c r="BO355" i="1"/>
  <c r="BL355" i="1"/>
  <c r="BL291" i="1"/>
  <c r="BO291" i="1"/>
  <c r="BL227" i="1"/>
  <c r="BO227" i="1"/>
  <c r="BL34" i="1"/>
  <c r="BO34" i="1"/>
  <c r="BK279" i="1"/>
  <c r="BN279" i="1"/>
  <c r="BK325" i="1"/>
  <c r="BN325" i="1"/>
  <c r="BO360" i="1"/>
  <c r="BL360" i="1"/>
  <c r="BL66" i="1"/>
  <c r="BO66" i="1"/>
  <c r="BO223" i="1"/>
  <c r="BL223" i="1"/>
  <c r="BN155" i="1"/>
  <c r="BK155" i="1"/>
  <c r="BN98" i="1"/>
  <c r="BK98" i="1"/>
  <c r="BN13" i="1"/>
  <c r="BK13" i="1"/>
  <c r="BK181" i="1"/>
  <c r="BN181" i="1"/>
  <c r="BL180" i="1"/>
  <c r="BO180" i="1"/>
  <c r="BO322" i="1"/>
  <c r="BL322" i="1"/>
  <c r="BO276" i="1"/>
  <c r="BL276" i="1"/>
  <c r="BL364" i="1"/>
  <c r="BO364" i="1"/>
  <c r="BO126" i="1"/>
  <c r="BL126" i="1"/>
  <c r="BO283" i="1"/>
  <c r="BL283" i="1"/>
  <c r="BN26" i="1"/>
  <c r="BK26" i="1"/>
  <c r="BK215" i="1"/>
  <c r="BN215" i="1"/>
  <c r="BN151" i="1"/>
  <c r="BK151" i="1"/>
  <c r="BK281" i="1"/>
  <c r="BN281" i="1"/>
  <c r="BK176" i="1"/>
  <c r="BN176" i="1"/>
  <c r="BK178" i="1"/>
  <c r="BN178" i="1"/>
  <c r="BK232" i="1"/>
  <c r="BN232" i="1"/>
  <c r="BN130" i="1"/>
  <c r="BK130" i="1"/>
  <c r="BK292" i="1"/>
  <c r="BN292" i="1"/>
  <c r="BN229" i="1"/>
  <c r="BK229" i="1"/>
  <c r="BK20" i="1"/>
  <c r="BN20" i="1"/>
  <c r="BL105" i="1"/>
  <c r="BO105" i="1"/>
  <c r="BL114" i="1"/>
  <c r="BO114" i="1"/>
  <c r="BO260" i="1"/>
  <c r="BL260" i="1"/>
  <c r="BL160" i="1"/>
  <c r="BO160" i="1"/>
  <c r="BL61" i="1"/>
  <c r="BO61" i="1"/>
  <c r="BO149" i="1"/>
  <c r="BL149" i="1"/>
  <c r="BO20" i="1"/>
  <c r="BL20" i="1"/>
  <c r="BL75" i="1"/>
  <c r="BO75" i="1"/>
  <c r="BK353" i="1"/>
  <c r="BN353" i="1"/>
  <c r="BO64" i="1"/>
  <c r="BL64" i="1"/>
  <c r="BL80" i="1"/>
  <c r="BO80" i="1"/>
  <c r="BN103" i="1"/>
  <c r="BK103" i="1"/>
  <c r="BN192" i="1"/>
  <c r="BK192" i="1"/>
  <c r="BL305" i="1"/>
  <c r="BO305" i="1"/>
  <c r="BL318" i="1"/>
  <c r="BO318" i="1"/>
  <c r="BK152" i="1"/>
  <c r="BN152" i="1"/>
  <c r="BK339" i="1"/>
  <c r="BN339" i="1"/>
  <c r="BN42" i="1"/>
  <c r="BK42" i="1"/>
  <c r="BK360" i="1"/>
  <c r="BN360" i="1"/>
  <c r="BN201" i="1"/>
  <c r="BK201" i="1"/>
  <c r="BL82" i="1"/>
  <c r="BO82" i="1"/>
  <c r="BO366" i="1"/>
  <c r="BL366" i="1"/>
  <c r="BL69" i="1"/>
  <c r="BO69" i="1"/>
  <c r="BO191" i="1"/>
  <c r="BL191" i="1"/>
  <c r="BK62" i="1"/>
  <c r="BN62" i="1"/>
  <c r="BK242" i="1"/>
  <c r="BN242" i="1"/>
  <c r="BK160" i="1"/>
  <c r="BN160" i="1"/>
  <c r="BK291" i="1"/>
  <c r="BN291" i="1"/>
  <c r="BK222" i="1"/>
  <c r="BN222" i="1"/>
  <c r="BN82" i="1"/>
  <c r="BK82" i="1"/>
  <c r="BN364" i="1"/>
  <c r="BK364" i="1"/>
  <c r="BN332" i="1"/>
  <c r="BK332" i="1"/>
  <c r="BK234" i="1"/>
  <c r="BN234" i="1"/>
  <c r="BK188" i="1"/>
  <c r="BN188" i="1"/>
  <c r="BN60" i="1"/>
  <c r="BK60" i="1"/>
  <c r="BN157" i="1"/>
  <c r="BK157" i="1"/>
  <c r="BN28" i="1"/>
  <c r="BK28" i="1"/>
  <c r="BO285" i="1"/>
  <c r="BL285" i="1"/>
  <c r="BO273" i="1"/>
  <c r="BL273" i="1"/>
  <c r="BL193" i="1"/>
  <c r="BO193" i="1"/>
  <c r="BO286" i="1"/>
  <c r="BL286" i="1"/>
  <c r="BL204" i="1"/>
  <c r="BO204" i="1"/>
  <c r="BO29" i="1"/>
  <c r="BL29" i="1"/>
  <c r="BO131" i="1"/>
  <c r="BL131" i="1"/>
  <c r="BN171" i="1"/>
  <c r="BK171" i="1"/>
  <c r="BN299" i="1"/>
  <c r="BK299" i="1"/>
  <c r="BN150" i="1"/>
  <c r="BK150" i="1"/>
  <c r="BK79" i="1"/>
  <c r="BN79" i="1"/>
  <c r="BN185" i="1"/>
  <c r="BK185" i="1"/>
  <c r="BK121" i="1"/>
  <c r="BN121" i="1"/>
  <c r="BO356" i="1"/>
  <c r="BL356" i="1"/>
  <c r="BL310" i="1"/>
  <c r="BO310" i="1"/>
  <c r="BO325" i="1"/>
  <c r="BL325" i="1"/>
  <c r="BK19" i="1"/>
  <c r="BN19" i="1"/>
  <c r="BN120" i="1"/>
  <c r="BK120" i="1"/>
  <c r="BK289" i="1"/>
  <c r="BN289" i="1"/>
  <c r="BN210" i="1"/>
  <c r="BK210" i="1"/>
  <c r="BK315" i="1"/>
  <c r="BN315" i="1"/>
  <c r="BK48" i="1"/>
  <c r="BN48" i="1"/>
  <c r="BK270" i="1"/>
  <c r="BN270" i="1"/>
  <c r="BN52" i="1"/>
  <c r="BK52" i="1"/>
  <c r="BN352" i="1"/>
  <c r="BK352" i="1"/>
  <c r="BK218" i="1"/>
  <c r="BN218" i="1"/>
  <c r="BK177" i="1"/>
  <c r="BN177" i="1"/>
  <c r="BN49" i="1"/>
  <c r="BK49" i="1"/>
  <c r="BK16" i="1"/>
  <c r="BN16" i="1"/>
  <c r="BL289" i="1"/>
  <c r="BO289" i="1"/>
  <c r="BO28" i="1"/>
  <c r="BL28" i="1"/>
  <c r="BO336" i="1"/>
  <c r="BL336" i="1"/>
  <c r="BL241" i="1"/>
  <c r="BO241" i="1"/>
  <c r="BL274" i="1"/>
  <c r="BO274" i="1"/>
  <c r="BL101" i="1"/>
  <c r="BO101" i="1"/>
  <c r="BL311" i="1"/>
  <c r="BO311" i="1"/>
  <c r="BO247" i="1"/>
  <c r="BL247" i="1"/>
  <c r="BL183" i="1"/>
  <c r="BO183" i="1"/>
  <c r="BL119" i="1"/>
  <c r="BO119" i="1"/>
  <c r="EK2" i="1"/>
  <c r="EK3" i="1" s="1"/>
  <c r="BK122" i="1"/>
  <c r="BN122" i="1"/>
  <c r="BO265" i="1"/>
  <c r="BL265" i="1"/>
  <c r="BL175" i="1"/>
  <c r="BO175" i="1"/>
  <c r="BN335" i="1"/>
  <c r="BK335" i="1"/>
  <c r="BK92" i="1"/>
  <c r="BN92" i="1"/>
  <c r="BO62" i="1"/>
  <c r="BL62" i="1"/>
  <c r="BK158" i="1"/>
  <c r="BN158" i="1"/>
  <c r="BL292" i="1"/>
  <c r="BO292" i="1"/>
  <c r="BN302" i="1"/>
  <c r="BK302" i="1"/>
  <c r="BK186" i="1"/>
  <c r="BN186" i="1"/>
  <c r="BK11" i="1"/>
  <c r="BN11" i="1"/>
  <c r="BO280" i="1"/>
  <c r="BL280" i="1"/>
  <c r="BL361" i="1"/>
  <c r="BO361" i="1"/>
  <c r="BL170" i="1"/>
  <c r="BO170" i="1"/>
  <c r="BO39" i="1"/>
  <c r="BL39" i="1"/>
  <c r="BN345" i="1"/>
  <c r="BK345" i="1"/>
  <c r="BN119" i="1"/>
  <c r="BK119" i="1"/>
  <c r="BK251" i="1"/>
  <c r="BN251" i="1"/>
  <c r="BN200" i="1"/>
  <c r="BK200" i="1"/>
  <c r="BN37" i="1"/>
  <c r="BK37" i="1"/>
  <c r="BN199" i="1"/>
  <c r="BK199" i="1"/>
  <c r="BK316" i="1"/>
  <c r="BN316" i="1"/>
  <c r="BK41" i="1"/>
  <c r="BN41" i="1"/>
  <c r="BK237" i="1"/>
  <c r="BN237" i="1"/>
  <c r="BO162" i="1"/>
  <c r="BL162" i="1"/>
  <c r="BL9" i="1"/>
  <c r="BO9" i="1"/>
  <c r="BL216" i="1"/>
  <c r="BO216" i="1"/>
  <c r="BL118" i="1"/>
  <c r="BO118" i="1"/>
  <c r="BL350" i="1"/>
  <c r="BO350" i="1"/>
  <c r="BL268" i="1"/>
  <c r="BO268" i="1"/>
  <c r="BO181" i="1"/>
  <c r="BL181" i="1"/>
  <c r="BL94" i="1"/>
  <c r="BO94" i="1"/>
  <c r="BL11" i="1"/>
  <c r="BO11" i="1"/>
  <c r="BO243" i="1"/>
  <c r="BL243" i="1"/>
  <c r="BL51" i="1"/>
  <c r="BO51" i="1"/>
  <c r="BK283" i="1"/>
  <c r="BN283" i="1"/>
  <c r="BN35" i="1"/>
  <c r="BK35" i="1"/>
  <c r="BN10" i="1"/>
  <c r="BK10" i="1"/>
  <c r="BK261" i="1"/>
  <c r="BN261" i="1"/>
  <c r="BK76" i="1"/>
  <c r="BN76" i="1"/>
  <c r="BL353" i="1"/>
  <c r="BO353" i="1"/>
  <c r="BL128" i="1"/>
  <c r="BO128" i="1"/>
  <c r="BO324" i="1"/>
  <c r="BL324" i="1"/>
  <c r="BL113" i="1"/>
  <c r="BO113" i="1"/>
  <c r="BL92" i="1"/>
  <c r="BO92" i="1"/>
  <c r="BL127" i="1"/>
  <c r="BO127" i="1"/>
  <c r="BK190" i="1"/>
  <c r="BN190" i="1"/>
  <c r="BK198" i="1"/>
  <c r="BN198" i="1"/>
  <c r="BN132" i="1"/>
  <c r="BK132" i="1"/>
  <c r="BN365" i="1"/>
  <c r="BK365" i="1"/>
  <c r="BN355" i="1"/>
  <c r="BK355" i="1"/>
  <c r="BK334" i="1"/>
  <c r="BN334" i="1"/>
  <c r="BK293" i="1"/>
  <c r="BN293" i="1"/>
  <c r="BK128" i="1"/>
  <c r="BN128" i="1"/>
  <c r="BN66" i="1"/>
  <c r="BK66" i="1"/>
  <c r="BK154" i="1"/>
  <c r="BN154" i="1"/>
  <c r="BK108" i="1"/>
  <c r="BN108" i="1"/>
  <c r="BN225" i="1"/>
  <c r="BK225" i="1"/>
  <c r="BN97" i="1"/>
  <c r="BK97" i="1"/>
  <c r="BK65" i="1"/>
  <c r="BN65" i="1"/>
  <c r="BO173" i="1"/>
  <c r="BL173" i="1"/>
  <c r="BL121" i="1"/>
  <c r="BO121" i="1"/>
  <c r="BL232" i="1"/>
  <c r="BO232" i="1"/>
  <c r="BL345" i="1"/>
  <c r="BO345" i="1"/>
  <c r="BL257" i="1"/>
  <c r="BO257" i="1"/>
  <c r="BL334" i="1"/>
  <c r="BO334" i="1"/>
  <c r="BL165" i="1"/>
  <c r="BO165" i="1"/>
  <c r="BL295" i="1"/>
  <c r="BO295" i="1"/>
  <c r="BL167" i="1"/>
  <c r="BO167" i="1"/>
  <c r="BL103" i="1"/>
  <c r="BO103" i="1"/>
  <c r="BO38" i="1"/>
  <c r="BL38" i="1"/>
  <c r="G48" i="1"/>
  <c r="EW3" i="1"/>
  <c r="EU2" i="1"/>
  <c r="EU3" i="1" s="1"/>
  <c r="BK264" i="1"/>
  <c r="BN264" i="1"/>
  <c r="BL178" i="1"/>
  <c r="BO178" i="1"/>
  <c r="BO37" i="1"/>
  <c r="BL37" i="1"/>
  <c r="BO46" i="1"/>
  <c r="BL46" i="1"/>
  <c r="BO190" i="1"/>
  <c r="BL190" i="1"/>
  <c r="BL139" i="1"/>
  <c r="BO139" i="1"/>
  <c r="BK102" i="1"/>
  <c r="BN102" i="1"/>
  <c r="BK238" i="1"/>
  <c r="BN238" i="1"/>
  <c r="BK356" i="1"/>
  <c r="BN356" i="1"/>
  <c r="BK260" i="1"/>
  <c r="BN260" i="1"/>
  <c r="BN149" i="1"/>
  <c r="BK149" i="1"/>
  <c r="BL237" i="1"/>
  <c r="BO237" i="1"/>
  <c r="BO125" i="1"/>
  <c r="BL125" i="1"/>
  <c r="BO33" i="1"/>
  <c r="BL33" i="1"/>
  <c r="BO299" i="1"/>
  <c r="BL299" i="1"/>
  <c r="BL107" i="1"/>
  <c r="BO107" i="1"/>
  <c r="BN70" i="1"/>
  <c r="BK70" i="1"/>
  <c r="BK84" i="1"/>
  <c r="BN84" i="1"/>
  <c r="BN27" i="1"/>
  <c r="BK27" i="1"/>
  <c r="BN115" i="1"/>
  <c r="BK115" i="1"/>
  <c r="BO294" i="1"/>
  <c r="BL294" i="1"/>
  <c r="BO362" i="1"/>
  <c r="BL362" i="1"/>
  <c r="BO262" i="1"/>
  <c r="BL262" i="1"/>
  <c r="BO341" i="1"/>
  <c r="BL341" i="1"/>
  <c r="BL85" i="1"/>
  <c r="BO85" i="1"/>
  <c r="BL123" i="1"/>
  <c r="BO123" i="1"/>
  <c r="BK337" i="1"/>
  <c r="BN337" i="1"/>
  <c r="BN80" i="1"/>
  <c r="BK80" i="1"/>
  <c r="BK194" i="1"/>
  <c r="BN194" i="1"/>
  <c r="BN196" i="1"/>
  <c r="BK196" i="1"/>
  <c r="BN329" i="1"/>
  <c r="BK329" i="1"/>
  <c r="BK245" i="1"/>
  <c r="BN245" i="1"/>
  <c r="BN189" i="1"/>
  <c r="BK189" i="1"/>
  <c r="BL104" i="1"/>
  <c r="BO104" i="1"/>
  <c r="BL253" i="1"/>
  <c r="BO253" i="1"/>
  <c r="BL288" i="1"/>
  <c r="BO288" i="1"/>
  <c r="BN146" i="1"/>
  <c r="BK146" i="1"/>
  <c r="BO133" i="1"/>
  <c r="BL133" i="1"/>
  <c r="BK33" i="1"/>
  <c r="BN33" i="1"/>
  <c r="BN311" i="1"/>
  <c r="BK311" i="1"/>
  <c r="BO142" i="1"/>
  <c r="BL142" i="1"/>
  <c r="BN341" i="1"/>
  <c r="BK341" i="1"/>
  <c r="BK36" i="1"/>
  <c r="BN36" i="1"/>
  <c r="BO347" i="1"/>
  <c r="BL347" i="1"/>
  <c r="BL19" i="1"/>
  <c r="BO19" i="1"/>
  <c r="BN262" i="1"/>
  <c r="BK262" i="1"/>
  <c r="BN141" i="1"/>
  <c r="BK141" i="1"/>
  <c r="BO256" i="1"/>
  <c r="BL256" i="1"/>
  <c r="BL329" i="1"/>
  <c r="BO329" i="1"/>
  <c r="BN321" i="1"/>
  <c r="BK321" i="1"/>
  <c r="BL74" i="1"/>
  <c r="BO74" i="1"/>
  <c r="BO297" i="1"/>
  <c r="BL297" i="1"/>
  <c r="BN367" i="1"/>
  <c r="BK367" i="1"/>
  <c r="BK231" i="1"/>
  <c r="BN231" i="1"/>
  <c r="BN166" i="1"/>
  <c r="BK166" i="1"/>
  <c r="BK304" i="1"/>
  <c r="BN304" i="1"/>
  <c r="BK25" i="1"/>
  <c r="BN25" i="1"/>
  <c r="BO214" i="1"/>
  <c r="BL214" i="1"/>
  <c r="BL317" i="1"/>
  <c r="BO317" i="1"/>
  <c r="BL78" i="1"/>
  <c r="BO78" i="1"/>
  <c r="C48" i="1"/>
  <c r="C47" i="1" s="1"/>
  <c r="BN110" i="1"/>
  <c r="BK110" i="1"/>
  <c r="BK338" i="1"/>
  <c r="BN338" i="1"/>
  <c r="BL172" i="1"/>
  <c r="BO172" i="1"/>
  <c r="BK347" i="1"/>
  <c r="BN347" i="1"/>
  <c r="BN153" i="1"/>
  <c r="BK153" i="1"/>
  <c r="BO77" i="1"/>
  <c r="BL77" i="1"/>
  <c r="BO261" i="1"/>
  <c r="BL261" i="1"/>
  <c r="BO111" i="1"/>
  <c r="BL111" i="1"/>
  <c r="BL228" i="1"/>
  <c r="BO228" i="1"/>
  <c r="BN117" i="1"/>
  <c r="BK117" i="1"/>
  <c r="BL219" i="1"/>
  <c r="BO219" i="1"/>
  <c r="BO42" i="1"/>
  <c r="BL42" i="1"/>
  <c r="BL287" i="1"/>
  <c r="BO287" i="1"/>
  <c r="BK223" i="1"/>
  <c r="BN223" i="1"/>
  <c r="BO48" i="1"/>
  <c r="BL48" i="1"/>
  <c r="BL59" i="1"/>
  <c r="BO59" i="1"/>
  <c r="BN184" i="1"/>
  <c r="BK184" i="1"/>
  <c r="BK366" i="1"/>
  <c r="BN366" i="1"/>
  <c r="BK248" i="1"/>
  <c r="BN248" i="1"/>
  <c r="BK99" i="1"/>
  <c r="BN99" i="1"/>
  <c r="BL185" i="1"/>
  <c r="BO185" i="1"/>
  <c r="BL248" i="1"/>
  <c r="BO248" i="1"/>
  <c r="BO146" i="1"/>
  <c r="BL146" i="1"/>
  <c r="BL220" i="1"/>
  <c r="BO220" i="1"/>
  <c r="BL303" i="1"/>
  <c r="BO303" i="1"/>
  <c r="BL79" i="1"/>
  <c r="BO79" i="1"/>
  <c r="BN148" i="1"/>
  <c r="BK148" i="1"/>
  <c r="BK301" i="1"/>
  <c r="BN301" i="1"/>
  <c r="BN55" i="1"/>
  <c r="BK55" i="1"/>
  <c r="BN327" i="1"/>
  <c r="BK327" i="1"/>
  <c r="BK286" i="1"/>
  <c r="BN286" i="1"/>
  <c r="BK64" i="1"/>
  <c r="BN64" i="1"/>
  <c r="BK300" i="1"/>
  <c r="BN300" i="1"/>
  <c r="BN106" i="1"/>
  <c r="BK106" i="1"/>
  <c r="BO45" i="1"/>
  <c r="BL45" i="1"/>
  <c r="BO218" i="1"/>
  <c r="BL218" i="1"/>
  <c r="BO342" i="1"/>
  <c r="BL342" i="1"/>
  <c r="BL312" i="1"/>
  <c r="BO312" i="1"/>
  <c r="BO88" i="1"/>
  <c r="BL88" i="1"/>
  <c r="BO68" i="1"/>
  <c r="BL68" i="1"/>
  <c r="BL158" i="1"/>
  <c r="BO158" i="1"/>
  <c r="BO163" i="1"/>
  <c r="BL163" i="1"/>
  <c r="BL99" i="1"/>
  <c r="BO99" i="1"/>
  <c r="BN250" i="1"/>
  <c r="BK250" i="1"/>
  <c r="BN174" i="1"/>
  <c r="BK174" i="1"/>
  <c r="BN265" i="1"/>
  <c r="BK265" i="1"/>
  <c r="BK180" i="1"/>
  <c r="BN180" i="1"/>
  <c r="BN57" i="1"/>
  <c r="BK57" i="1"/>
  <c r="BL27" i="1"/>
  <c r="BO27" i="1"/>
  <c r="BO95" i="1"/>
  <c r="BL95" i="1"/>
  <c r="BN271" i="1"/>
  <c r="BK271" i="1"/>
  <c r="BK323" i="1"/>
  <c r="BN323" i="1"/>
  <c r="BK330" i="1"/>
  <c r="BN330" i="1"/>
  <c r="BN203" i="1"/>
  <c r="BK203" i="1"/>
  <c r="BK127" i="1"/>
  <c r="BN127" i="1"/>
  <c r="BK357" i="1"/>
  <c r="BN357" i="1"/>
  <c r="BK168" i="1"/>
  <c r="BN168" i="1"/>
  <c r="BN111" i="1"/>
  <c r="BK111" i="1"/>
  <c r="BN172" i="1"/>
  <c r="BK172" i="1"/>
  <c r="BK241" i="1"/>
  <c r="BN241" i="1"/>
  <c r="BK209" i="1"/>
  <c r="BN209" i="1"/>
  <c r="BO192" i="1"/>
  <c r="BL192" i="1"/>
  <c r="BL31" i="1"/>
  <c r="BO31" i="1"/>
  <c r="BL25" i="1"/>
  <c r="BO25" i="1"/>
  <c r="BL352" i="1"/>
  <c r="BO352" i="1"/>
  <c r="BO166" i="1"/>
  <c r="BL166" i="1"/>
  <c r="BL96" i="1"/>
  <c r="BO96" i="1"/>
  <c r="BL182" i="1"/>
  <c r="BO182" i="1"/>
  <c r="BL212" i="1"/>
  <c r="BO212" i="1"/>
  <c r="BO100" i="1"/>
  <c r="BL100" i="1"/>
  <c r="BL56" i="1"/>
  <c r="BO56" i="1"/>
  <c r="BL229" i="1"/>
  <c r="BO229" i="1"/>
  <c r="BL279" i="1"/>
  <c r="BO279" i="1"/>
  <c r="BL215" i="1"/>
  <c r="BO215" i="1"/>
  <c r="BL87" i="1"/>
  <c r="BO87" i="1"/>
  <c r="BL22" i="1"/>
  <c r="BO22" i="1"/>
  <c r="BL138" i="1"/>
  <c r="BO138" i="1"/>
  <c r="BK254" i="1"/>
  <c r="BN254" i="1"/>
  <c r="BO200" i="1"/>
  <c r="BL200" i="1"/>
  <c r="BK202" i="1"/>
  <c r="BN202" i="1"/>
  <c r="BO340" i="1"/>
  <c r="BL340" i="1"/>
  <c r="BL236" i="1"/>
  <c r="BO236" i="1"/>
  <c r="BL203" i="1"/>
  <c r="BO203" i="1"/>
  <c r="BN30" i="1"/>
  <c r="BK30" i="1"/>
  <c r="BN226" i="1"/>
  <c r="BK226" i="1"/>
  <c r="BN305" i="1"/>
  <c r="BK305" i="1"/>
  <c r="BN296" i="1"/>
  <c r="BK296" i="1"/>
  <c r="BL368" i="1"/>
  <c r="BO368" i="1"/>
  <c r="BL302" i="1"/>
  <c r="BO302" i="1"/>
  <c r="BO367" i="1"/>
  <c r="BL367" i="1"/>
  <c r="BK285" i="1"/>
  <c r="BN285" i="1"/>
  <c r="BK86" i="1"/>
  <c r="BN86" i="1"/>
  <c r="BK310" i="1"/>
  <c r="BN310" i="1"/>
  <c r="BN88" i="1"/>
  <c r="BK88" i="1"/>
  <c r="BK309" i="1"/>
  <c r="BN309" i="1"/>
  <c r="BK263" i="1"/>
  <c r="BN263" i="1"/>
  <c r="BN104" i="1"/>
  <c r="BK104" i="1"/>
  <c r="BN284" i="1"/>
  <c r="BK284" i="1"/>
  <c r="BN252" i="1"/>
  <c r="BK252" i="1"/>
  <c r="BN124" i="1"/>
  <c r="BK124" i="1"/>
  <c r="BN83" i="1"/>
  <c r="BK83" i="1"/>
  <c r="BN173" i="1"/>
  <c r="BK173" i="1"/>
  <c r="BN77" i="1"/>
  <c r="BK77" i="1"/>
  <c r="BK45" i="1"/>
  <c r="BN45" i="1"/>
  <c r="BL337" i="1"/>
  <c r="BO337" i="1"/>
  <c r="BL349" i="1"/>
  <c r="BO349" i="1"/>
  <c r="BL301" i="1"/>
  <c r="BO301" i="1"/>
  <c r="BO40" i="1"/>
  <c r="BL40" i="1"/>
  <c r="BL210" i="1"/>
  <c r="BO210" i="1"/>
  <c r="BL54" i="1"/>
  <c r="BO54" i="1"/>
  <c r="BL309" i="1"/>
  <c r="BO309" i="1"/>
  <c r="BL140" i="1"/>
  <c r="BO140" i="1"/>
  <c r="BO339" i="1"/>
  <c r="BL339" i="1"/>
  <c r="BO83" i="1"/>
  <c r="BL83" i="1"/>
  <c r="BN91" i="1"/>
  <c r="BK91" i="1"/>
  <c r="BN191" i="1"/>
  <c r="BK191" i="1"/>
  <c r="BN114" i="1"/>
  <c r="BK114" i="1"/>
  <c r="BK280" i="1"/>
  <c r="BN280" i="1"/>
  <c r="BN233" i="1"/>
  <c r="BK233" i="1"/>
  <c r="C28" i="1"/>
  <c r="BL208" i="1"/>
  <c r="BO208" i="1"/>
  <c r="BL205" i="1"/>
  <c r="BO205" i="1"/>
  <c r="BO49" i="1"/>
  <c r="BL49" i="1"/>
  <c r="BL174" i="1"/>
  <c r="BO174" i="1"/>
  <c r="BO351" i="1"/>
  <c r="BL351" i="1"/>
  <c r="BL47" i="1"/>
  <c r="BO47" i="1"/>
  <c r="BN249" i="1"/>
  <c r="BK249" i="1"/>
  <c r="BN298" i="1"/>
  <c r="BK298" i="1"/>
  <c r="BN235" i="1"/>
  <c r="BK235" i="1"/>
  <c r="BK247" i="1"/>
  <c r="BN247" i="1"/>
  <c r="BN187" i="1"/>
  <c r="BK187" i="1"/>
  <c r="BK368" i="1"/>
  <c r="BN368" i="1"/>
  <c r="BN336" i="1"/>
  <c r="BK336" i="1"/>
  <c r="BK236" i="1"/>
  <c r="BN236" i="1"/>
  <c r="BN195" i="1"/>
  <c r="BK195" i="1"/>
  <c r="BK67" i="1"/>
  <c r="BN67" i="1"/>
  <c r="BK129" i="1"/>
  <c r="BN129" i="1"/>
  <c r="BO70" i="1"/>
  <c r="BL70" i="1"/>
  <c r="BL344" i="1"/>
  <c r="BO344" i="1"/>
  <c r="BL330" i="1"/>
  <c r="BO330" i="1"/>
  <c r="BO109" i="1"/>
  <c r="BL109" i="1"/>
  <c r="BL278" i="1"/>
  <c r="BO278" i="1"/>
  <c r="BO52" i="1"/>
  <c r="BL52" i="1"/>
  <c r="BO258" i="1"/>
  <c r="BL258" i="1"/>
  <c r="BL21" i="1"/>
  <c r="BO21" i="1"/>
  <c r="BO65" i="1"/>
  <c r="BL65" i="1"/>
  <c r="BO293" i="1"/>
  <c r="BL293" i="1"/>
  <c r="BL206" i="1"/>
  <c r="BO206" i="1"/>
  <c r="BL124" i="1"/>
  <c r="BO124" i="1"/>
  <c r="BL36" i="1"/>
  <c r="BO36" i="1"/>
  <c r="BL263" i="1"/>
  <c r="BO263" i="1"/>
  <c r="BL135" i="1"/>
  <c r="BO135" i="1"/>
  <c r="BL71" i="1"/>
  <c r="BO71" i="1"/>
  <c r="EE2" i="1"/>
  <c r="EE3" i="1" s="1"/>
  <c r="EA3" i="1"/>
  <c r="BK359" i="1"/>
  <c r="BN359" i="1"/>
  <c r="BK71" i="1"/>
  <c r="BN71" i="1"/>
  <c r="BN53" i="1"/>
  <c r="BK53" i="1"/>
  <c r="BL235" i="1"/>
  <c r="BO235" i="1"/>
  <c r="BN313" i="1"/>
  <c r="BK313" i="1"/>
  <c r="BN63" i="1"/>
  <c r="BK63" i="1"/>
  <c r="BK277" i="1"/>
  <c r="BN277" i="1"/>
  <c r="BK9" i="1"/>
  <c r="BN9" i="1"/>
  <c r="BL112" i="1"/>
  <c r="BO112" i="1"/>
  <c r="BL24" i="1"/>
  <c r="BO24" i="1"/>
  <c r="BL108" i="1"/>
  <c r="BO108" i="1"/>
  <c r="EI2" i="1"/>
  <c r="EI3" i="1" s="1"/>
  <c r="BK328" i="1"/>
  <c r="BN328" i="1"/>
  <c r="BK40" i="1"/>
  <c r="BN40" i="1"/>
  <c r="BN274" i="1"/>
  <c r="BK274" i="1"/>
  <c r="BK214" i="1"/>
  <c r="BN214" i="1"/>
  <c r="BN216" i="1"/>
  <c r="BK216" i="1"/>
  <c r="BL116" i="1"/>
  <c r="BO116" i="1"/>
  <c r="BL363" i="1"/>
  <c r="BO363" i="1"/>
  <c r="BK39" i="1"/>
  <c r="BN39" i="1"/>
  <c r="BO129" i="1"/>
  <c r="BL129" i="1"/>
  <c r="BK112" i="1"/>
  <c r="BN112" i="1"/>
  <c r="BK326" i="1"/>
  <c r="BN326" i="1"/>
  <c r="BK268" i="1"/>
  <c r="BN268" i="1"/>
  <c r="BK61" i="1"/>
  <c r="BN61" i="1"/>
  <c r="BL176" i="1"/>
  <c r="BO176" i="1"/>
  <c r="BL314" i="1"/>
  <c r="BO314" i="1"/>
  <c r="BL32" i="1"/>
  <c r="BO32" i="1"/>
  <c r="BL132" i="1"/>
  <c r="BO132" i="1"/>
  <c r="BO8" i="1"/>
  <c r="BL8" i="1"/>
  <c r="BO195" i="1"/>
  <c r="BL195" i="1"/>
  <c r="BL67" i="1"/>
  <c r="BO67" i="1"/>
  <c r="BK361" i="1"/>
  <c r="BN361" i="1"/>
  <c r="BK59" i="1"/>
  <c r="BN59" i="1"/>
  <c r="BN58" i="1"/>
  <c r="BK58" i="1"/>
  <c r="BO326" i="1"/>
  <c r="BL326" i="1"/>
  <c r="BL281" i="1"/>
  <c r="BO281" i="1"/>
  <c r="BO159" i="1"/>
  <c r="BL159" i="1"/>
  <c r="BK94" i="1"/>
  <c r="BN94" i="1"/>
  <c r="BK288" i="1"/>
  <c r="BN288" i="1"/>
  <c r="BN131" i="1"/>
  <c r="BK131" i="1"/>
  <c r="BO304" i="1"/>
  <c r="BL304" i="1"/>
  <c r="BO298" i="1"/>
  <c r="BL298" i="1"/>
  <c r="BL316" i="1"/>
  <c r="BO316" i="1"/>
  <c r="BL343" i="1"/>
  <c r="BO343" i="1"/>
  <c r="BO26" i="1"/>
  <c r="BL26" i="1"/>
  <c r="BK349" i="1"/>
  <c r="BN349" i="1"/>
  <c r="BK24" i="1"/>
  <c r="BN24" i="1"/>
  <c r="BN87" i="1"/>
  <c r="BK87" i="1"/>
  <c r="BK15" i="1"/>
  <c r="BN15" i="1"/>
  <c r="BK12" i="1"/>
  <c r="BN12" i="1"/>
  <c r="BO234" i="1"/>
  <c r="BL234" i="1"/>
  <c r="BL269" i="1"/>
  <c r="BO269" i="1"/>
  <c r="BL115" i="1"/>
  <c r="BO115" i="1"/>
  <c r="BK169" i="1"/>
  <c r="BN169" i="1"/>
  <c r="BO207" i="1"/>
  <c r="BL207" i="1"/>
  <c r="BK228" i="1"/>
  <c r="BN228" i="1"/>
  <c r="BN72" i="1"/>
  <c r="BK72" i="1"/>
  <c r="BL93" i="1"/>
  <c r="BO93" i="1"/>
  <c r="BL73" i="1"/>
  <c r="BO73" i="1"/>
  <c r="BO252" i="1"/>
  <c r="BL252" i="1"/>
  <c r="BL359" i="1"/>
  <c r="BO359" i="1"/>
  <c r="BL231" i="1"/>
  <c r="BO231" i="1"/>
  <c r="BO72" i="1"/>
  <c r="BL72" i="1"/>
  <c r="BK135" i="1"/>
  <c r="BN135" i="1"/>
  <c r="BK38" i="1"/>
  <c r="BN38" i="1"/>
  <c r="BK258" i="1"/>
  <c r="BN258" i="1"/>
  <c r="DY3" i="1"/>
  <c r="BN213" i="1"/>
  <c r="BK213" i="1"/>
  <c r="BK101" i="1"/>
  <c r="BN101" i="1"/>
  <c r="BO217" i="1"/>
  <c r="BL217" i="1"/>
  <c r="BL86" i="1"/>
  <c r="BO86" i="1"/>
  <c r="BN318" i="1"/>
  <c r="BK318" i="1"/>
  <c r="BK276" i="1"/>
  <c r="BN276" i="1"/>
  <c r="BN85" i="1"/>
  <c r="BK85" i="1"/>
  <c r="BL35" i="1"/>
  <c r="BO35" i="1"/>
  <c r="BN362" i="1"/>
  <c r="BK362" i="1"/>
  <c r="BN244" i="1"/>
  <c r="BK244" i="1"/>
  <c r="BO240" i="1"/>
  <c r="BL240" i="1"/>
  <c r="EO3" i="1"/>
  <c r="BL202" i="1"/>
  <c r="BO202" i="1"/>
  <c r="BN354" i="1"/>
  <c r="BK354" i="1"/>
  <c r="BN212" i="1"/>
  <c r="BK212" i="1"/>
  <c r="BN68" i="1"/>
  <c r="BK68" i="1"/>
  <c r="BK23" i="1"/>
  <c r="BN23" i="1"/>
  <c r="BN182" i="1"/>
  <c r="BK182" i="1"/>
  <c r="BN147" i="1"/>
  <c r="BK147" i="1"/>
  <c r="BK93" i="1"/>
  <c r="BN93" i="1"/>
  <c r="BL290" i="1"/>
  <c r="BO290" i="1"/>
  <c r="BO102" i="1"/>
  <c r="BL102" i="1"/>
  <c r="BO150" i="1"/>
  <c r="BL150" i="1"/>
  <c r="BL194" i="1"/>
  <c r="BO194" i="1"/>
  <c r="BL250" i="1"/>
  <c r="BO250" i="1"/>
  <c r="BO134" i="1"/>
  <c r="BL134" i="1"/>
  <c r="BL245" i="1"/>
  <c r="BO245" i="1"/>
  <c r="BO76" i="1"/>
  <c r="BL76" i="1"/>
  <c r="BN164" i="1"/>
  <c r="BK164" i="1"/>
  <c r="BK227" i="1"/>
  <c r="BN227" i="1"/>
  <c r="BN140" i="1"/>
  <c r="BK140" i="1"/>
  <c r="BO313" i="1"/>
  <c r="BL313" i="1"/>
  <c r="BL308" i="1"/>
  <c r="BO308" i="1"/>
  <c r="BL145" i="1"/>
  <c r="BO145" i="1"/>
  <c r="BO130" i="1"/>
  <c r="BL130" i="1"/>
  <c r="BL186" i="1"/>
  <c r="BO186" i="1"/>
  <c r="BL238" i="1"/>
  <c r="BO238" i="1"/>
  <c r="BO239" i="1"/>
  <c r="BL239" i="1"/>
  <c r="BN96" i="1"/>
  <c r="BK96" i="1"/>
  <c r="BK267" i="1"/>
  <c r="BN267" i="1"/>
  <c r="BN136" i="1"/>
  <c r="BK136" i="1"/>
  <c r="BN134" i="1"/>
  <c r="BK134" i="1"/>
  <c r="BN253" i="1"/>
  <c r="BK253" i="1"/>
  <c r="BK206" i="1"/>
  <c r="BN206" i="1"/>
  <c r="BN320" i="1"/>
  <c r="BK320" i="1"/>
  <c r="BK43" i="1"/>
  <c r="BN43" i="1"/>
  <c r="BN145" i="1"/>
  <c r="BK145" i="1"/>
  <c r="BK113" i="1"/>
  <c r="BN113" i="1"/>
  <c r="BL233" i="1"/>
  <c r="BO233" i="1"/>
  <c r="BO244" i="1"/>
  <c r="BL244" i="1"/>
  <c r="BO209" i="1"/>
  <c r="BL209" i="1"/>
  <c r="BL221" i="1"/>
  <c r="BO221" i="1"/>
  <c r="BL120" i="1"/>
  <c r="BO120" i="1"/>
  <c r="BL153" i="1"/>
  <c r="BO153" i="1"/>
  <c r="BL23" i="1"/>
  <c r="BO23" i="1"/>
  <c r="BL357" i="1"/>
  <c r="BO357" i="1"/>
  <c r="BO270" i="1"/>
  <c r="BL270" i="1"/>
  <c r="BO188" i="1"/>
  <c r="BL188" i="1"/>
  <c r="BL13" i="1"/>
  <c r="BO13" i="1"/>
  <c r="BL55" i="1"/>
  <c r="BO55" i="1"/>
  <c r="BK358" i="1"/>
  <c r="BN358" i="1"/>
  <c r="BL197" i="1"/>
  <c r="BO197" i="1"/>
  <c r="BK303" i="1"/>
  <c r="BN303" i="1"/>
  <c r="BO306" i="1"/>
  <c r="BL306" i="1"/>
  <c r="BK243" i="1"/>
  <c r="BN243" i="1"/>
  <c r="BK116" i="1"/>
  <c r="BN116" i="1"/>
  <c r="BO201" i="1"/>
  <c r="BL201" i="1"/>
  <c r="EM2" i="1"/>
  <c r="EM3" i="1" s="1"/>
  <c r="BN257" i="1"/>
  <c r="BK257" i="1"/>
  <c r="BK118" i="1"/>
  <c r="BN118" i="1"/>
  <c r="BN137" i="1"/>
  <c r="BK137" i="1"/>
  <c r="BL156" i="1"/>
  <c r="BO156" i="1"/>
  <c r="BO255" i="1"/>
  <c r="BL255" i="1"/>
  <c r="BK230" i="1"/>
  <c r="BN230" i="1"/>
  <c r="BK297" i="1"/>
  <c r="BN297" i="1"/>
  <c r="BK183" i="1"/>
  <c r="BN183" i="1"/>
  <c r="BN100" i="1"/>
  <c r="BK100" i="1"/>
  <c r="BN346" i="1"/>
  <c r="BK346" i="1"/>
  <c r="BK29" i="1"/>
  <c r="BN29" i="1"/>
  <c r="BK350" i="1"/>
  <c r="BN350" i="1"/>
  <c r="BN142" i="1"/>
  <c r="BK142" i="1"/>
  <c r="BK170" i="1"/>
  <c r="BN170" i="1"/>
  <c r="BN205" i="1"/>
  <c r="BK205" i="1"/>
  <c r="BK109" i="1"/>
  <c r="BN109" i="1"/>
  <c r="BO354" i="1"/>
  <c r="BL354" i="1"/>
  <c r="BO12" i="1"/>
  <c r="BL12" i="1"/>
  <c r="BO161" i="1"/>
  <c r="BL161" i="1"/>
  <c r="BO90" i="1"/>
  <c r="BL90" i="1"/>
  <c r="BO272" i="1"/>
  <c r="BL272" i="1"/>
  <c r="BL177" i="1"/>
  <c r="BO177" i="1"/>
  <c r="BL97" i="1"/>
  <c r="BO97" i="1"/>
  <c r="BL222" i="1"/>
  <c r="BO222" i="1"/>
  <c r="BO53" i="1"/>
  <c r="BL53" i="1"/>
  <c r="BO275" i="1"/>
  <c r="BL275" i="1"/>
  <c r="BL211" i="1"/>
  <c r="BO211" i="1"/>
  <c r="BO147" i="1"/>
  <c r="BL147" i="1"/>
  <c r="BO18" i="1"/>
  <c r="BL18" i="1"/>
  <c r="BN307" i="1"/>
  <c r="BK307" i="1"/>
  <c r="BN246" i="1"/>
  <c r="BK246" i="1"/>
  <c r="BK78" i="1"/>
  <c r="BN78" i="1"/>
  <c r="BN344" i="1"/>
  <c r="BK344" i="1"/>
  <c r="BN8" i="1"/>
  <c r="BK8" i="1"/>
  <c r="BO84" i="1"/>
  <c r="BL84" i="1"/>
  <c r="BL284" i="1"/>
  <c r="BO284" i="1"/>
  <c r="BO271" i="1"/>
  <c r="BL271" i="1"/>
  <c r="BN167" i="1"/>
  <c r="BK167" i="1"/>
  <c r="BK255" i="1"/>
  <c r="BN255" i="1"/>
  <c r="BK333" i="1"/>
  <c r="BN333" i="1"/>
  <c r="BK306" i="1"/>
  <c r="BN306" i="1"/>
  <c r="BN75" i="1"/>
  <c r="BK75" i="1"/>
  <c r="BK95" i="1"/>
  <c r="BN95" i="1"/>
  <c r="BK272" i="1"/>
  <c r="BN272" i="1"/>
  <c r="BK193" i="1"/>
  <c r="BN193" i="1"/>
  <c r="BN161" i="1"/>
  <c r="BK161" i="1"/>
  <c r="BK32" i="1"/>
  <c r="BN32" i="1"/>
  <c r="BL321" i="1"/>
  <c r="BO321" i="1"/>
  <c r="BO137" i="1"/>
  <c r="BL137" i="1"/>
  <c r="BO198" i="1"/>
  <c r="BL198" i="1"/>
  <c r="BO15" i="1"/>
  <c r="BL15" i="1"/>
  <c r="BO327" i="1"/>
  <c r="BL327" i="1"/>
  <c r="BL199" i="1"/>
  <c r="BO199" i="1"/>
  <c r="EC2" i="1"/>
  <c r="EC3" i="1" s="1"/>
  <c r="BK240" i="1"/>
  <c r="BN240" i="1"/>
  <c r="BN217" i="1"/>
  <c r="BK217" i="1"/>
  <c r="BL242" i="1"/>
  <c r="BO242" i="1"/>
  <c r="BL348" i="1"/>
  <c r="BO348" i="1"/>
  <c r="BO63" i="1"/>
  <c r="BL63" i="1"/>
  <c r="BK144" i="1"/>
  <c r="BN144" i="1"/>
  <c r="BN133" i="1"/>
  <c r="BK133" i="1"/>
  <c r="BO358" i="1"/>
  <c r="BL358" i="1"/>
  <c r="BO300" i="1"/>
  <c r="BL300" i="1"/>
  <c r="BN224" i="1"/>
  <c r="BK224" i="1"/>
  <c r="BK278" i="1"/>
  <c r="BN278" i="1"/>
  <c r="BK138" i="1"/>
  <c r="BN138" i="1"/>
  <c r="BL328" i="1"/>
  <c r="BO328" i="1"/>
  <c r="BL365" i="1"/>
  <c r="BO365" i="1"/>
  <c r="BL41" i="1"/>
  <c r="BO41" i="1"/>
  <c r="BO155" i="1"/>
  <c r="BL155" i="1"/>
  <c r="C21" i="1" l="1"/>
  <c r="G35" i="1"/>
  <c r="G16" i="1"/>
  <c r="G34" i="1"/>
  <c r="C23" i="1"/>
</calcChain>
</file>

<file path=xl/comments1.xml><?xml version="1.0" encoding="utf-8"?>
<comments xmlns="http://schemas.openxmlformats.org/spreadsheetml/2006/main">
  <authors>
    <author>范敏敏</author>
    <author>b</author>
    <author>作者</author>
  </authors>
  <commentList>
    <comment ref="C13" authorId="0" shapeId="0">
      <text>
        <r>
          <rPr>
            <b/>
            <sz val="9"/>
            <color indexed="81"/>
            <rFont val="宋体"/>
            <family val="3"/>
            <charset val="134"/>
          </rPr>
          <t>注:
如果计算结果为乱码</t>
        </r>
        <r>
          <rPr>
            <b/>
            <i/>
            <sz val="9"/>
            <color indexed="81"/>
            <rFont val="宋体"/>
            <family val="3"/>
            <charset val="134"/>
          </rPr>
          <t>#NUM！</t>
        </r>
        <r>
          <rPr>
            <b/>
            <sz val="9"/>
            <color indexed="81"/>
            <rFont val="宋体"/>
            <family val="3"/>
            <charset val="134"/>
          </rPr>
          <t>请修改系统工作频率。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6" authorId="1" shapeId="0">
      <text>
        <r>
          <rPr>
            <b/>
            <sz val="9"/>
            <color indexed="81"/>
            <rFont val="宋体"/>
            <family val="3"/>
            <charset val="134"/>
          </rPr>
          <t>注：
在上面单元格输入变压器型号名称可以直接得到变压器对应的参数。
如果变压器磁芯Ae值为乱码</t>
        </r>
        <r>
          <rPr>
            <b/>
            <i/>
            <sz val="9"/>
            <color indexed="81"/>
            <rFont val="宋体"/>
            <family val="3"/>
            <charset val="134"/>
          </rPr>
          <t>#N/A，</t>
        </r>
        <r>
          <rPr>
            <b/>
            <sz val="9"/>
            <color indexed="81"/>
            <rFont val="宋体"/>
            <family val="3"/>
            <charset val="134"/>
          </rPr>
          <t>请检查变压器型号，并与"常用变压器磁芯"页中的名称核对。如果所用变压器为特殊型号，请在第二页中新增对应的型号。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0" authorId="2" shapeId="0">
      <text>
        <r>
          <rPr>
            <b/>
            <sz val="9"/>
            <color indexed="81"/>
            <rFont val="宋体"/>
            <family val="3"/>
            <charset val="134"/>
          </rPr>
          <t>注：
如果无法显示数值，说明绕不下，需要再设计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<sst xmlns="http://schemas.openxmlformats.org/spreadsheetml/2006/main" count="428" uniqueCount="316">
  <si>
    <t>N</t>
    <phoneticPr fontId="2" type="noConversion"/>
  </si>
  <si>
    <t>θ</t>
    <phoneticPr fontId="2" type="noConversion"/>
  </si>
  <si>
    <t>Vacmin</t>
    <phoneticPr fontId="2" type="noConversion"/>
  </si>
  <si>
    <t>Vacmax</t>
    <phoneticPr fontId="2" type="noConversion"/>
  </si>
  <si>
    <t>Lm</t>
    <phoneticPr fontId="2" type="noConversion"/>
  </si>
  <si>
    <t>Irms_max</t>
    <phoneticPr fontId="2" type="noConversion"/>
  </si>
  <si>
    <t>Io</t>
    <phoneticPr fontId="2" type="noConversion"/>
  </si>
  <si>
    <t>Io_L</t>
    <phoneticPr fontId="2" type="noConversion"/>
  </si>
  <si>
    <t>Io_H</t>
    <phoneticPr fontId="2" type="noConversion"/>
  </si>
  <si>
    <t>Ilin</t>
    <phoneticPr fontId="2" type="noConversion"/>
  </si>
  <si>
    <t>Ilin_L</t>
    <phoneticPr fontId="2" type="noConversion"/>
  </si>
  <si>
    <t>Ilin_H</t>
    <phoneticPr fontId="2" type="noConversion"/>
  </si>
  <si>
    <t>Icin</t>
    <phoneticPr fontId="2" type="noConversion"/>
  </si>
  <si>
    <t>Icin_L</t>
    <phoneticPr fontId="2" type="noConversion"/>
  </si>
  <si>
    <t>Iin</t>
    <phoneticPr fontId="2" type="noConversion"/>
  </si>
  <si>
    <t>Iin_L</t>
    <phoneticPr fontId="2" type="noConversion"/>
  </si>
  <si>
    <t>Iin_H</t>
    <phoneticPr fontId="2" type="noConversion"/>
  </si>
  <si>
    <t>Pinac</t>
    <phoneticPr fontId="2" type="noConversion"/>
  </si>
  <si>
    <t>Pinac_L</t>
    <phoneticPr fontId="2" type="noConversion"/>
  </si>
  <si>
    <t>Pinac_H</t>
    <phoneticPr fontId="2" type="noConversion"/>
  </si>
  <si>
    <t>Iin2_L</t>
    <phoneticPr fontId="2" type="noConversion"/>
  </si>
  <si>
    <t>Iin2_H</t>
    <phoneticPr fontId="2" type="noConversion"/>
  </si>
  <si>
    <t>Ilin_triac</t>
    <phoneticPr fontId="2" type="noConversion"/>
  </si>
  <si>
    <t>Vac</t>
    <phoneticPr fontId="2" type="noConversion"/>
  </si>
  <si>
    <t>Vdc</t>
    <phoneticPr fontId="2" type="noConversion"/>
  </si>
  <si>
    <t>Vac</t>
    <phoneticPr fontId="2" type="noConversion"/>
  </si>
  <si>
    <t>输出电流Iout=</t>
    <phoneticPr fontId="2" type="noConversion"/>
  </si>
  <si>
    <t>mA</t>
    <phoneticPr fontId="2" type="noConversion"/>
  </si>
  <si>
    <t>电源输出功率_Pout=</t>
    <phoneticPr fontId="2" type="noConversion"/>
  </si>
  <si>
    <t>Walt</t>
    <phoneticPr fontId="2" type="noConversion"/>
  </si>
  <si>
    <t>输入电压频率_Fac=</t>
    <phoneticPr fontId="2" type="noConversion"/>
  </si>
  <si>
    <t>Hz</t>
    <phoneticPr fontId="2" type="noConversion"/>
  </si>
  <si>
    <t>KHz</t>
    <phoneticPr fontId="2" type="noConversion"/>
  </si>
  <si>
    <t>推荐电感量_Lm_ref=</t>
    <phoneticPr fontId="2" type="noConversion"/>
  </si>
  <si>
    <t>mH</t>
    <phoneticPr fontId="2" type="noConversion"/>
  </si>
  <si>
    <t>电感峰值电流@Vintyp_Ipk=</t>
    <phoneticPr fontId="2" type="noConversion"/>
  </si>
  <si>
    <t>A</t>
    <phoneticPr fontId="2" type="noConversion"/>
  </si>
  <si>
    <t>最小导通时间@Vacmax_Tonmin=</t>
    <phoneticPr fontId="2" type="noConversion"/>
  </si>
  <si>
    <t>us</t>
    <phoneticPr fontId="2" type="noConversion"/>
  </si>
  <si>
    <t>采样电阻_Rcs=</t>
    <phoneticPr fontId="2" type="noConversion"/>
  </si>
  <si>
    <t>Ohm</t>
    <phoneticPr fontId="2" type="noConversion"/>
  </si>
  <si>
    <t>nF</t>
    <phoneticPr fontId="2" type="noConversion"/>
  </si>
  <si>
    <t>Kohm</t>
    <phoneticPr fontId="2" type="noConversion"/>
  </si>
  <si>
    <t>电感饱和电流_Isat=</t>
    <phoneticPr fontId="2" type="noConversion"/>
  </si>
  <si>
    <t>电感电流有效值_Irms_L=</t>
    <phoneticPr fontId="2" type="noConversion"/>
  </si>
  <si>
    <t>Transformer Design （变压器设计）</t>
    <phoneticPr fontId="2" type="noConversion"/>
  </si>
  <si>
    <t>设计变压器最大磁通_Bmax_ref=</t>
    <phoneticPr fontId="2" type="noConversion"/>
  </si>
  <si>
    <t>实际变压器最大磁通_Bmax=</t>
    <phoneticPr fontId="2" type="noConversion"/>
  </si>
  <si>
    <t>选用变压器的型号_Ttype=</t>
    <phoneticPr fontId="2" type="noConversion"/>
  </si>
  <si>
    <t>EE13</t>
    <phoneticPr fontId="2" type="noConversion"/>
  </si>
  <si>
    <t>选用的变压器截面积_Ae=</t>
    <phoneticPr fontId="2" type="noConversion"/>
  </si>
  <si>
    <t>cm2</t>
    <phoneticPr fontId="2" type="noConversion"/>
  </si>
  <si>
    <t>推荐主绕组的匝数_Np_ref=</t>
    <phoneticPr fontId="2" type="noConversion"/>
  </si>
  <si>
    <t>实际选用的主绕组匝数_Np=</t>
    <phoneticPr fontId="2" type="noConversion"/>
  </si>
  <si>
    <t>推荐主绕组线径_Dp_ref=</t>
    <phoneticPr fontId="2" type="noConversion"/>
  </si>
  <si>
    <t>mm</t>
    <phoneticPr fontId="2" type="noConversion"/>
  </si>
  <si>
    <t>实际选用的主绕组线径_Dp=</t>
    <phoneticPr fontId="2" type="noConversion"/>
  </si>
  <si>
    <t>设计铜线的电流密度_Iden_ref=</t>
    <phoneticPr fontId="2" type="noConversion"/>
  </si>
  <si>
    <t>A/mm2</t>
    <phoneticPr fontId="2" type="noConversion"/>
  </si>
  <si>
    <t>变压器绕制工艺</t>
    <phoneticPr fontId="2" type="noConversion"/>
  </si>
  <si>
    <t>骨架窗口槽宽</t>
    <phoneticPr fontId="2" type="noConversion"/>
  </si>
  <si>
    <t>主绕组估算层数</t>
    <phoneticPr fontId="2" type="noConversion"/>
  </si>
  <si>
    <t>层</t>
    <phoneticPr fontId="2" type="noConversion"/>
  </si>
  <si>
    <t>骨架窗口槽深</t>
    <phoneticPr fontId="2" type="noConversion"/>
  </si>
  <si>
    <t>主绕组估算厚度</t>
    <phoneticPr fontId="2" type="noConversion"/>
  </si>
  <si>
    <t>主绕组漆包线外径</t>
    <phoneticPr fontId="2" type="noConversion"/>
  </si>
  <si>
    <t>胶带等物质的总厚度</t>
    <phoneticPr fontId="2" type="noConversion"/>
  </si>
  <si>
    <t>主级绕组并绕股数</t>
    <phoneticPr fontId="2" type="noConversion"/>
  </si>
  <si>
    <t>股</t>
    <phoneticPr fontId="2" type="noConversion"/>
  </si>
  <si>
    <t>绕制后总厚度</t>
    <phoneticPr fontId="2" type="noConversion"/>
  </si>
  <si>
    <t>最大导通时间_Tonmax</t>
    <phoneticPr fontId="2" type="noConversion"/>
  </si>
  <si>
    <t>V</t>
    <phoneticPr fontId="2" type="noConversion"/>
  </si>
  <si>
    <t>最小退磁时间_Toffmin</t>
    <phoneticPr fontId="2" type="noConversion"/>
  </si>
  <si>
    <t>OVP保护电压_Vovp</t>
    <phoneticPr fontId="2" type="noConversion"/>
  </si>
  <si>
    <t>°</t>
    <phoneticPr fontId="2" type="noConversion"/>
  </si>
  <si>
    <t>TRIAC调光输出电流_Io_triac=</t>
    <phoneticPr fontId="2" type="noConversion"/>
  </si>
  <si>
    <t>型号</t>
    <phoneticPr fontId="2" type="noConversion"/>
  </si>
  <si>
    <t>EPC13</t>
    <phoneticPr fontId="2" type="noConversion"/>
  </si>
  <si>
    <t>EFD15</t>
    <phoneticPr fontId="2" type="noConversion"/>
  </si>
  <si>
    <t>EE16</t>
    <phoneticPr fontId="2" type="noConversion"/>
  </si>
  <si>
    <t>EPC17</t>
    <phoneticPr fontId="2" type="noConversion"/>
  </si>
  <si>
    <t>RM6</t>
    <phoneticPr fontId="2" type="noConversion"/>
  </si>
  <si>
    <t>EE19</t>
    <phoneticPr fontId="2" type="noConversion"/>
  </si>
  <si>
    <t>EPC19</t>
    <phoneticPr fontId="2" type="noConversion"/>
  </si>
  <si>
    <t>RM8</t>
    <phoneticPr fontId="2" type="noConversion"/>
  </si>
  <si>
    <t>EE20</t>
    <phoneticPr fontId="2" type="noConversion"/>
  </si>
  <si>
    <t>EFD20</t>
    <phoneticPr fontId="2" type="noConversion"/>
  </si>
  <si>
    <t>ETD19</t>
    <phoneticPr fontId="2" type="noConversion"/>
  </si>
  <si>
    <t>RM10</t>
    <phoneticPr fontId="2" type="noConversion"/>
  </si>
  <si>
    <t>EFD21</t>
    <phoneticPr fontId="2" type="noConversion"/>
  </si>
  <si>
    <t>EE22</t>
    <phoneticPr fontId="2" type="noConversion"/>
  </si>
  <si>
    <t>EPC25</t>
    <phoneticPr fontId="2" type="noConversion"/>
  </si>
  <si>
    <t>ER2509</t>
    <phoneticPr fontId="2" type="noConversion"/>
  </si>
  <si>
    <t>EDR2602</t>
    <phoneticPr fontId="2" type="noConversion"/>
  </si>
  <si>
    <t>EE25</t>
    <phoneticPr fontId="2" type="noConversion"/>
  </si>
  <si>
    <t>ETD24</t>
    <phoneticPr fontId="2" type="noConversion"/>
  </si>
  <si>
    <t>PQ2020</t>
    <phoneticPr fontId="2" type="noConversion"/>
  </si>
  <si>
    <t>ER2510</t>
    <phoneticPr fontId="2" type="noConversion"/>
  </si>
  <si>
    <t>PQ2620</t>
    <phoneticPr fontId="2" type="noConversion"/>
  </si>
  <si>
    <t>EDR2609</t>
    <phoneticPr fontId="2" type="noConversion"/>
  </si>
  <si>
    <t>EDR3909</t>
    <phoneticPr fontId="2" type="noConversion"/>
  </si>
  <si>
    <t>槽宽（mm)</t>
    <phoneticPr fontId="2" type="noConversion"/>
  </si>
  <si>
    <t>槽深（mm)</t>
    <phoneticPr fontId="2" type="noConversion"/>
  </si>
  <si>
    <t>2.4</t>
    <phoneticPr fontId="2" type="noConversion"/>
  </si>
  <si>
    <t>6.4</t>
    <phoneticPr fontId="2" type="noConversion"/>
  </si>
  <si>
    <t>PQ2625</t>
    <phoneticPr fontId="2" type="noConversion"/>
  </si>
  <si>
    <t>参考重量</t>
    <phoneticPr fontId="2" type="noConversion"/>
  </si>
  <si>
    <t>Φn/mm</t>
    <phoneticPr fontId="2" type="noConversion"/>
  </si>
  <si>
    <t>mm2</t>
    <phoneticPr fontId="2" type="noConversion"/>
  </si>
  <si>
    <t>AWG</t>
    <phoneticPr fontId="2" type="noConversion"/>
  </si>
  <si>
    <t>SWG</t>
    <phoneticPr fontId="2" type="noConversion"/>
  </si>
  <si>
    <t>2级</t>
    <phoneticPr fontId="2" type="noConversion"/>
  </si>
  <si>
    <t>标称值</t>
    <phoneticPr fontId="2" type="noConversion"/>
  </si>
  <si>
    <t>最小值</t>
    <phoneticPr fontId="2" type="noConversion"/>
  </si>
  <si>
    <t>最大值</t>
    <phoneticPr fontId="2" type="noConversion"/>
  </si>
  <si>
    <t>kg/km</t>
    <phoneticPr fontId="2" type="noConversion"/>
  </si>
  <si>
    <t xml:space="preserve"> /</t>
    <phoneticPr fontId="2" type="noConversion"/>
  </si>
  <si>
    <r>
      <rPr>
        <sz val="10"/>
        <rFont val="宋体"/>
        <family val="3"/>
        <charset val="134"/>
      </rPr>
      <t>最大外径</t>
    </r>
    <r>
      <rPr>
        <sz val="10"/>
        <rFont val="Arial Narrow"/>
        <family val="2"/>
      </rPr>
      <t xml:space="preserve"> Φmax/mm</t>
    </r>
    <phoneticPr fontId="2" type="noConversion"/>
  </si>
  <si>
    <r>
      <t>每米的电阻</t>
    </r>
    <r>
      <rPr>
        <sz val="10"/>
        <rFont val="Arial Narrow"/>
        <family val="2"/>
      </rPr>
      <t xml:space="preserve"> </t>
    </r>
    <r>
      <rPr>
        <sz val="10"/>
        <rFont val="宋体"/>
        <family val="3"/>
        <charset val="134"/>
      </rPr>
      <t>Ro/Ω*m</t>
    </r>
    <r>
      <rPr>
        <vertAlign val="superscript"/>
        <sz val="10"/>
        <rFont val="宋体"/>
        <family val="3"/>
        <charset val="134"/>
      </rPr>
      <t>-1</t>
    </r>
    <phoneticPr fontId="2" type="noConversion"/>
  </si>
  <si>
    <t>标称直径</t>
    <phoneticPr fontId="2" type="noConversion"/>
  </si>
  <si>
    <t>截面面积</t>
    <phoneticPr fontId="2" type="noConversion"/>
  </si>
  <si>
    <t>相似美规</t>
    <phoneticPr fontId="2" type="noConversion"/>
  </si>
  <si>
    <t>相似英规</t>
    <phoneticPr fontId="2" type="noConversion"/>
  </si>
  <si>
    <t>Ipk_L</t>
    <phoneticPr fontId="2" type="noConversion"/>
  </si>
  <si>
    <t>Ipk</t>
    <phoneticPr fontId="2" type="noConversion"/>
  </si>
  <si>
    <t>Ipk_H</t>
    <phoneticPr fontId="2" type="noConversion"/>
  </si>
  <si>
    <t>Deg_triac</t>
    <phoneticPr fontId="2" type="noConversion"/>
  </si>
  <si>
    <t>变压器型号</t>
    <phoneticPr fontId="2" type="noConversion"/>
  </si>
  <si>
    <t>变压器磁芯Ae=</t>
    <phoneticPr fontId="2" type="noConversion"/>
  </si>
  <si>
    <t>mm2</t>
    <phoneticPr fontId="2" type="noConversion"/>
  </si>
  <si>
    <t>EE10</t>
    <phoneticPr fontId="1" type="noConversion"/>
  </si>
  <si>
    <t>EE10加宽</t>
    <phoneticPr fontId="1" type="noConversion"/>
  </si>
  <si>
    <t>EE8.3</t>
    <phoneticPr fontId="1" type="noConversion"/>
  </si>
  <si>
    <t>EE13加宽</t>
    <phoneticPr fontId="2" type="noConversion"/>
  </si>
  <si>
    <t>EFD25</t>
    <phoneticPr fontId="2" type="noConversion"/>
  </si>
  <si>
    <t>EE16加宽</t>
    <phoneticPr fontId="2" type="noConversion"/>
  </si>
  <si>
    <t>EE30</t>
    <phoneticPr fontId="2" type="noConversion"/>
  </si>
  <si>
    <t>EE40</t>
    <phoneticPr fontId="1" type="noConversion"/>
  </si>
  <si>
    <t>PQ2016</t>
    <phoneticPr fontId="2" type="noConversion"/>
  </si>
  <si>
    <t>PQ3220</t>
    <phoneticPr fontId="2" type="noConversion"/>
  </si>
  <si>
    <t>RM5</t>
    <phoneticPr fontId="1" type="noConversion"/>
  </si>
  <si>
    <t>RM12</t>
    <phoneticPr fontId="2" type="noConversion"/>
  </si>
  <si>
    <t>EPC10</t>
    <phoneticPr fontId="1" type="noConversion"/>
  </si>
  <si>
    <t>EPC27</t>
    <phoneticPr fontId="1" type="noConversion"/>
  </si>
  <si>
    <t>EPC30</t>
    <phoneticPr fontId="1" type="noConversion"/>
  </si>
  <si>
    <t>ETD29</t>
    <phoneticPr fontId="1" type="noConversion"/>
  </si>
  <si>
    <t>EFD10</t>
    <phoneticPr fontId="1" type="noConversion"/>
  </si>
  <si>
    <t>EFD12</t>
    <phoneticPr fontId="1" type="noConversion"/>
  </si>
  <si>
    <t>EFD30</t>
    <phoneticPr fontId="1" type="noConversion"/>
  </si>
  <si>
    <t>骨架</t>
    <phoneticPr fontId="1" type="noConversion"/>
  </si>
  <si>
    <t>磁芯</t>
    <phoneticPr fontId="1" type="noConversion"/>
  </si>
  <si>
    <t>如要新增变压器型号，请在下面对应的空格中填入变压器型号和对应的值</t>
    <phoneticPr fontId="1" type="noConversion"/>
  </si>
  <si>
    <t>计算结果</t>
    <phoneticPr fontId="2" type="noConversion"/>
  </si>
  <si>
    <t>电源输入参数 （Vac）</t>
    <phoneticPr fontId="2" type="noConversion"/>
  </si>
  <si>
    <t>电源输出参数 （Vout，Iout，Pin，Fsw）</t>
    <phoneticPr fontId="2" type="noConversion"/>
  </si>
  <si>
    <t>LED电压_Vout=</t>
    <phoneticPr fontId="2" type="noConversion"/>
  </si>
  <si>
    <t>实际铜线的电流密度_Iden=</t>
    <phoneticPr fontId="2" type="noConversion"/>
  </si>
  <si>
    <t>输入单元格</t>
    <phoneticPr fontId="2" type="noConversion"/>
  </si>
  <si>
    <t>固定参数</t>
    <phoneticPr fontId="2" type="noConversion"/>
  </si>
  <si>
    <t>a1</t>
    <phoneticPr fontId="2" type="noConversion"/>
  </si>
  <si>
    <t>b1</t>
    <phoneticPr fontId="2" type="noConversion"/>
  </si>
  <si>
    <t>!θ</t>
    <phoneticPr fontId="2" type="noConversion"/>
  </si>
  <si>
    <t>b3</t>
    <phoneticPr fontId="2" type="noConversion"/>
  </si>
  <si>
    <t>a3</t>
    <phoneticPr fontId="2" type="noConversion"/>
  </si>
  <si>
    <t>a5</t>
    <phoneticPr fontId="2" type="noConversion"/>
  </si>
  <si>
    <t>b5</t>
    <phoneticPr fontId="2" type="noConversion"/>
  </si>
  <si>
    <t>a7</t>
    <phoneticPr fontId="2" type="noConversion"/>
  </si>
  <si>
    <t>b7</t>
    <phoneticPr fontId="2" type="noConversion"/>
  </si>
  <si>
    <t>a9</t>
    <phoneticPr fontId="2" type="noConversion"/>
  </si>
  <si>
    <t>b9</t>
    <phoneticPr fontId="2" type="noConversion"/>
  </si>
  <si>
    <t>a11</t>
    <phoneticPr fontId="2" type="noConversion"/>
  </si>
  <si>
    <t>b11</t>
    <phoneticPr fontId="2" type="noConversion"/>
  </si>
  <si>
    <t>次</t>
    <phoneticPr fontId="2" type="noConversion"/>
  </si>
  <si>
    <t>mA</t>
    <phoneticPr fontId="2" type="noConversion"/>
  </si>
  <si>
    <t>%</t>
    <phoneticPr fontId="2" type="noConversion"/>
  </si>
  <si>
    <t>aN</t>
    <phoneticPr fontId="2" type="noConversion"/>
  </si>
  <si>
    <t>bN</t>
    <phoneticPr fontId="2" type="noConversion"/>
  </si>
  <si>
    <t>%</t>
    <phoneticPr fontId="2" type="noConversion"/>
  </si>
  <si>
    <t>基波电流值@Vactyp_Ibase=</t>
    <phoneticPr fontId="2" type="noConversion"/>
  </si>
  <si>
    <t>计算第N次谐波@Vactyp_N=</t>
    <phoneticPr fontId="2" type="noConversion"/>
  </si>
  <si>
    <t>谐波比例@Vactyp_Har(N)=</t>
    <phoneticPr fontId="2" type="noConversion"/>
  </si>
  <si>
    <t>EE10-10</t>
    <phoneticPr fontId="1" type="noConversion"/>
  </si>
  <si>
    <t>EE10/10</t>
    <phoneticPr fontId="1" type="noConversion"/>
  </si>
  <si>
    <t>EE13-10</t>
    <phoneticPr fontId="2" type="noConversion"/>
  </si>
  <si>
    <t>EE13/10</t>
    <phoneticPr fontId="2" type="noConversion"/>
  </si>
  <si>
    <t>EE1310</t>
    <phoneticPr fontId="2" type="noConversion"/>
  </si>
  <si>
    <t>EE1010</t>
    <phoneticPr fontId="1" type="noConversion"/>
  </si>
  <si>
    <t>EE16-10</t>
    <phoneticPr fontId="2" type="noConversion"/>
  </si>
  <si>
    <t>EE16/10</t>
    <phoneticPr fontId="2" type="noConversion"/>
  </si>
  <si>
    <t>EE1610</t>
    <phoneticPr fontId="2" type="noConversion"/>
  </si>
  <si>
    <t>THD输入电流谐波</t>
    <phoneticPr fontId="2" type="noConversion"/>
  </si>
  <si>
    <t>Tesla</t>
    <phoneticPr fontId="2" type="noConversion"/>
  </si>
  <si>
    <t>Tesla</t>
    <phoneticPr fontId="2" type="noConversion"/>
  </si>
  <si>
    <t>Turns</t>
    <phoneticPr fontId="2" type="noConversion"/>
  </si>
  <si>
    <t>Turns</t>
    <phoneticPr fontId="2" type="noConversion"/>
  </si>
  <si>
    <t>Turns</t>
    <phoneticPr fontId="2" type="noConversion"/>
  </si>
  <si>
    <t>N=</t>
    <phoneticPr fontId="2" type="noConversion"/>
  </si>
  <si>
    <t>功率因数@Vacmin_PF_L=</t>
    <phoneticPr fontId="2" type="noConversion"/>
  </si>
  <si>
    <t>功率因数@Vactyp_PF=</t>
    <phoneticPr fontId="2" type="noConversion"/>
  </si>
  <si>
    <t>功率因数@Vacmax_PF_H=</t>
    <phoneticPr fontId="2" type="noConversion"/>
  </si>
  <si>
    <r>
      <t>Ae(mm</t>
    </r>
    <r>
      <rPr>
        <vertAlign val="superscript"/>
        <sz val="10"/>
        <color indexed="8"/>
        <rFont val="Arial Unicode MS"/>
        <family val="2"/>
        <charset val="134"/>
      </rPr>
      <t>2</t>
    </r>
    <r>
      <rPr>
        <sz val="10"/>
        <color indexed="8"/>
        <rFont val="Arial Unicode MS"/>
        <family val="2"/>
        <charset val="134"/>
      </rPr>
      <t>)</t>
    </r>
    <phoneticPr fontId="2" type="noConversion"/>
  </si>
  <si>
    <t>常用型号磁芯选择与Ae值</t>
    <phoneticPr fontId="2" type="noConversion"/>
  </si>
  <si>
    <t>（不同厂家生产的磁芯，Ae值有所不同，下面的数据仅供参考）</t>
    <phoneticPr fontId="2" type="noConversion"/>
  </si>
  <si>
    <t>Vactyp</t>
    <phoneticPr fontId="2" type="noConversion"/>
  </si>
  <si>
    <t>Icin_H</t>
    <phoneticPr fontId="2" type="noConversion"/>
  </si>
  <si>
    <t>Iin2</t>
    <phoneticPr fontId="2" type="noConversion"/>
  </si>
  <si>
    <t>Iin_triac</t>
    <phoneticPr fontId="2" type="noConversion"/>
  </si>
  <si>
    <t>描述</t>
    <phoneticPr fontId="2" type="noConversion"/>
  </si>
  <si>
    <t>参数值</t>
    <phoneticPr fontId="2" type="noConversion"/>
  </si>
  <si>
    <t>单位</t>
    <phoneticPr fontId="2" type="noConversion"/>
  </si>
  <si>
    <t>通用参数</t>
    <phoneticPr fontId="2" type="noConversion"/>
  </si>
  <si>
    <t xml:space="preserve">    系统将自动算出相关参数【黄色方框】。【黑色方框】为芯片固有参数的典型参考值，【白色方框】为常规通用标准参数，一般不需要修改。</t>
    <phoneticPr fontId="2" type="noConversion"/>
  </si>
  <si>
    <t>TRIAC导通角_Deg_triac=</t>
    <phoneticPr fontId="2" type="noConversion"/>
  </si>
  <si>
    <t>°</t>
    <phoneticPr fontId="2" type="noConversion"/>
  </si>
  <si>
    <t>TRIAC最大导通角度_Deg_triac_max</t>
    <phoneticPr fontId="2" type="noConversion"/>
  </si>
  <si>
    <t>TRIAC最小导通角度_Deg_triac_min</t>
    <phoneticPr fontId="2" type="noConversion"/>
  </si>
  <si>
    <t>TRIAC最大导通角度输出电流_Io_triac_max</t>
    <phoneticPr fontId="2" type="noConversion"/>
  </si>
  <si>
    <t>TRIAC最小导通角度输出电流_Io_triac_min</t>
    <phoneticPr fontId="2" type="noConversion"/>
  </si>
  <si>
    <t>mA</t>
    <phoneticPr fontId="2" type="noConversion"/>
  </si>
  <si>
    <t>TRIAC最大导通角度输出电流百分比</t>
    <phoneticPr fontId="2" type="noConversion"/>
  </si>
  <si>
    <t>%</t>
    <phoneticPr fontId="2" type="noConversion"/>
  </si>
  <si>
    <t>Icxin</t>
    <phoneticPr fontId="2" type="noConversion"/>
  </si>
  <si>
    <t>Icxin_L</t>
    <phoneticPr fontId="2" type="noConversion"/>
  </si>
  <si>
    <t>Icxin_H</t>
    <phoneticPr fontId="2" type="noConversion"/>
  </si>
  <si>
    <t>Tonrr</t>
    <phoneticPr fontId="2" type="noConversion"/>
  </si>
  <si>
    <t>Ts</t>
    <phoneticPr fontId="2" type="noConversion"/>
  </si>
  <si>
    <t>Tsw</t>
    <phoneticPr fontId="2" type="noConversion"/>
  </si>
  <si>
    <t>Toff</t>
    <phoneticPr fontId="2" type="noConversion"/>
  </si>
  <si>
    <t>Ton</t>
    <phoneticPr fontId="2" type="noConversion"/>
  </si>
  <si>
    <t>Ton_L</t>
    <phoneticPr fontId="2" type="noConversion"/>
  </si>
  <si>
    <t>Ton_H</t>
    <phoneticPr fontId="2" type="noConversion"/>
  </si>
  <si>
    <t>Ts_L</t>
    <phoneticPr fontId="2" type="noConversion"/>
  </si>
  <si>
    <t>Toff_L</t>
    <phoneticPr fontId="2" type="noConversion"/>
  </si>
  <si>
    <t>Toff_H</t>
    <phoneticPr fontId="2" type="noConversion"/>
  </si>
  <si>
    <t>Ts_H</t>
    <phoneticPr fontId="2" type="noConversion"/>
  </si>
  <si>
    <t>Tonrr_L</t>
    <phoneticPr fontId="2" type="noConversion"/>
  </si>
  <si>
    <t>Tonrr_H</t>
    <phoneticPr fontId="2" type="noConversion"/>
  </si>
  <si>
    <t>Fs</t>
    <phoneticPr fontId="2" type="noConversion"/>
  </si>
  <si>
    <t>Fs_L</t>
    <phoneticPr fontId="2" type="noConversion"/>
  </si>
  <si>
    <t>Fs_H</t>
    <phoneticPr fontId="2" type="noConversion"/>
  </si>
  <si>
    <t>标准输入电压有效值_Vintyp_rms=</t>
    <phoneticPr fontId="2" type="noConversion"/>
  </si>
  <si>
    <t>最小输入电压有效值_Vinmin_rms(L)=</t>
    <phoneticPr fontId="2" type="noConversion"/>
  </si>
  <si>
    <t>最大输入电压有效值_Vinmax_rms(H)=</t>
    <phoneticPr fontId="2" type="noConversion"/>
  </si>
  <si>
    <t>系统最小工作频率@Vintyp_Fswmin=</t>
    <phoneticPr fontId="2" type="noConversion"/>
  </si>
  <si>
    <t>Ipkt_0</t>
    <phoneticPr fontId="2" type="noConversion"/>
  </si>
  <si>
    <t>Ipkt_1</t>
  </si>
  <si>
    <t>Ipkt_2</t>
  </si>
  <si>
    <t>Ipkt_3</t>
  </si>
  <si>
    <t>Ipkt_4</t>
  </si>
  <si>
    <t>Ipkt_5</t>
  </si>
  <si>
    <t>Ipkt_6</t>
  </si>
  <si>
    <t>Ipkt_7</t>
  </si>
  <si>
    <t>Ipkt_8</t>
  </si>
  <si>
    <t>Ipkt_9</t>
  </si>
  <si>
    <t>Ipkt_10</t>
  </si>
  <si>
    <t>Ipkt_11</t>
  </si>
  <si>
    <t>Ipkt_12</t>
  </si>
  <si>
    <t>Ipkt_13</t>
  </si>
  <si>
    <t>Ipkt_14</t>
  </si>
  <si>
    <t>Ipkt_15</t>
  </si>
  <si>
    <t>Ipkt_16</t>
  </si>
  <si>
    <t>Ipkt_17</t>
  </si>
  <si>
    <t>Ipkt_18</t>
  </si>
  <si>
    <t>Iotriac_max</t>
    <phoneticPr fontId="2" type="noConversion"/>
  </si>
  <si>
    <t>Iotriac_min</t>
    <phoneticPr fontId="2" type="noConversion"/>
  </si>
  <si>
    <t>Iotriac_x</t>
    <phoneticPr fontId="2" type="noConversion"/>
  </si>
  <si>
    <t>计算结果</t>
    <phoneticPr fontId="2" type="noConversion"/>
  </si>
  <si>
    <t>Ipk_triac</t>
    <phoneticPr fontId="2" type="noConversion"/>
  </si>
  <si>
    <t xml:space="preserve">    使用说明：本软件用于BPSemi的BP325X LED恒流驱动IC理论设计。软件中【绿色方框】是根据实际电气参数要求填入，</t>
    <phoneticPr fontId="2" type="noConversion"/>
  </si>
  <si>
    <t>最小导通时间@Vacmax_Tonmin=</t>
    <phoneticPr fontId="2" type="noConversion"/>
  </si>
  <si>
    <t>us</t>
    <phoneticPr fontId="2" type="noConversion"/>
  </si>
  <si>
    <t>最大导通时间@Vactyp_Tonmax=</t>
    <phoneticPr fontId="2" type="noConversion"/>
  </si>
  <si>
    <t>最大退磁时间@Vacmax_Toffmax=</t>
    <phoneticPr fontId="2" type="noConversion"/>
  </si>
  <si>
    <t>Ton_Lc</t>
    <phoneticPr fontId="2" type="noConversion"/>
  </si>
  <si>
    <t>Ton_Hc</t>
    <phoneticPr fontId="2" type="noConversion"/>
  </si>
  <si>
    <t>CS采样基准_Vcsth</t>
    <phoneticPr fontId="2" type="noConversion"/>
  </si>
  <si>
    <t>OVP上分压电阻_ROVP_H=</t>
    <phoneticPr fontId="2" type="noConversion"/>
  </si>
  <si>
    <t>OVP下分压电阻_ROVP_L=</t>
    <phoneticPr fontId="2" type="noConversion"/>
  </si>
  <si>
    <t>DIM电压_Vdim</t>
    <phoneticPr fontId="2" type="noConversion"/>
  </si>
  <si>
    <t>V</t>
    <phoneticPr fontId="2" type="noConversion"/>
  </si>
  <si>
    <t>TRIAC调光DIM电压_DIM_triac=</t>
    <phoneticPr fontId="2" type="noConversion"/>
  </si>
  <si>
    <t>电感峰值电流_Ipk@Vintyp=</t>
    <phoneticPr fontId="2" type="noConversion"/>
  </si>
  <si>
    <t>CS采样峰值限流基准_Vcspk_limit</t>
    <phoneticPr fontId="2" type="noConversion"/>
  </si>
  <si>
    <t>V</t>
    <phoneticPr fontId="2" type="noConversion"/>
  </si>
  <si>
    <t>Toff_triac</t>
    <phoneticPr fontId="2" type="noConversion"/>
  </si>
  <si>
    <t>Ton_TRIAC</t>
    <phoneticPr fontId="2" type="noConversion"/>
  </si>
  <si>
    <t>Ipkxmax</t>
    <phoneticPr fontId="2" type="noConversion"/>
  </si>
  <si>
    <t>Ipkxmin</t>
    <phoneticPr fontId="2" type="noConversion"/>
  </si>
  <si>
    <t>Ton_TRIACmax</t>
    <phoneticPr fontId="2" type="noConversion"/>
  </si>
  <si>
    <t>TRIAC调光电感峰值电流_Ipk_triac=</t>
    <phoneticPr fontId="2" type="noConversion"/>
  </si>
  <si>
    <t>DIMTRIAC_TYP</t>
    <phoneticPr fontId="2" type="noConversion"/>
  </si>
  <si>
    <t>DIMTRIAC_0</t>
    <phoneticPr fontId="2" type="noConversion"/>
  </si>
  <si>
    <t>Toff_TRIAC</t>
    <phoneticPr fontId="2" type="noConversion"/>
  </si>
  <si>
    <t>TRIAC调光最大MOS导通时间_Tonmax_triac=</t>
    <phoneticPr fontId="2" type="noConversion"/>
  </si>
  <si>
    <t>输入电流总谐波失真@Vactyp_THD=</t>
    <phoneticPr fontId="2" type="noConversion"/>
  </si>
  <si>
    <r>
      <t>整流桥前输入电容_Cxin</t>
    </r>
    <r>
      <rPr>
        <b/>
        <sz val="11"/>
        <color theme="1"/>
        <rFont val="等线"/>
        <family val="2"/>
        <charset val="134"/>
        <scheme val="minor"/>
      </rPr>
      <t>=</t>
    </r>
    <phoneticPr fontId="2" type="noConversion"/>
  </si>
  <si>
    <r>
      <t>整流桥后输入电容_Cin</t>
    </r>
    <r>
      <rPr>
        <b/>
        <sz val="11"/>
        <color theme="1"/>
        <rFont val="等线"/>
        <family val="2"/>
        <charset val="134"/>
        <scheme val="minor"/>
      </rPr>
      <t>=</t>
    </r>
    <phoneticPr fontId="2" type="noConversion"/>
  </si>
  <si>
    <t>Tonmax_triac</t>
    <phoneticPr fontId="2" type="noConversion"/>
  </si>
  <si>
    <t>DIM下拉电阻_Vdim</t>
    <phoneticPr fontId="2" type="noConversion"/>
  </si>
  <si>
    <t>DIM_triac</t>
    <phoneticPr fontId="2" type="noConversion"/>
  </si>
  <si>
    <t>芯片参数 （Tonmax,Toffmin, Vcsth, Vcspk）</t>
    <phoneticPr fontId="2" type="noConversion"/>
  </si>
  <si>
    <t>V</t>
    <phoneticPr fontId="2" type="noConversion"/>
  </si>
  <si>
    <r>
      <t>TRIAC导通角检测比较电压_V</t>
    </r>
    <r>
      <rPr>
        <sz val="11"/>
        <color indexed="8"/>
        <rFont val="Arial Unicode MS"/>
        <family val="2"/>
        <charset val="134"/>
      </rPr>
      <t>_triac</t>
    </r>
    <r>
      <rPr>
        <sz val="11"/>
        <color indexed="8"/>
        <rFont val="Arial Unicode MS"/>
        <family val="2"/>
        <charset val="134"/>
      </rPr>
      <t>_det</t>
    </r>
    <r>
      <rPr>
        <sz val="11"/>
        <color indexed="8"/>
        <rFont val="Arial Unicode MS"/>
        <family val="2"/>
        <charset val="134"/>
      </rPr>
      <t>=</t>
    </r>
    <phoneticPr fontId="2" type="noConversion"/>
  </si>
  <si>
    <t>TRIAC调光</t>
    <phoneticPr fontId="2" type="noConversion"/>
  </si>
  <si>
    <t>主要外围参数  （PF, 线性调整率，OVP，TRIAC导通角检测）</t>
    <phoneticPr fontId="2" type="noConversion"/>
  </si>
  <si>
    <t>系统工作参数 （Toffmax, Tonmin, Lm, Ipk, Isat, Irms）</t>
    <phoneticPr fontId="2" type="noConversion"/>
  </si>
  <si>
    <t>Kohm</t>
    <phoneticPr fontId="2" type="noConversion"/>
  </si>
  <si>
    <t>OTP过温调节点（芯片结温）_Treg</t>
    <phoneticPr fontId="2" type="noConversion"/>
  </si>
  <si>
    <t>℃</t>
    <phoneticPr fontId="2" type="noConversion"/>
  </si>
  <si>
    <t>RTH电阻_RTH</t>
    <phoneticPr fontId="2" type="noConversion"/>
  </si>
  <si>
    <r>
      <t>T</t>
    </r>
    <r>
      <rPr>
        <sz val="11"/>
        <color indexed="8"/>
        <rFont val="Arial Unicode MS"/>
        <family val="2"/>
        <charset val="134"/>
      </rPr>
      <t>HD_COMP=</t>
    </r>
    <phoneticPr fontId="2" type="noConversion"/>
  </si>
  <si>
    <t>推荐电感气隙深度_D_GAP=</t>
    <phoneticPr fontId="2" type="noConversion"/>
  </si>
  <si>
    <t>mm</t>
    <phoneticPr fontId="2" type="noConversion"/>
  </si>
  <si>
    <r>
      <t xml:space="preserve">BP325X Buckboost 闭环可控硅调光LED驱动电源设计工具 </t>
    </r>
    <r>
      <rPr>
        <sz val="10"/>
        <color theme="1"/>
        <rFont val="等线"/>
        <family val="3"/>
        <charset val="134"/>
        <scheme val="minor"/>
      </rPr>
      <t xml:space="preserve"> V0.50</t>
    </r>
    <phoneticPr fontId="2" type="noConversion"/>
  </si>
  <si>
    <t>ee10</t>
    <phoneticPr fontId="2" type="noConversion"/>
  </si>
  <si>
    <t>EE16加宽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</si>
</sst>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_ "/>
    <numFmt numFmtId="177" formatCode="0.0_ "/>
    <numFmt numFmtId="178" formatCode="0.00_ "/>
    <numFmt numFmtId="179" formatCode="0.000_ "/>
    <numFmt numFmtId="180" formatCode="0.000000_ "/>
    <numFmt numFmtId="181" formatCode="0.00000_ "/>
    <numFmt numFmtId="182" formatCode="0.0000_ "/>
    <numFmt numFmtId="183" formatCode="0.0_);[Red]\(0.0\)"/>
  </numFmts>
  <fonts count="4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Arial Unicode MS"/>
      <family val="2"/>
      <charset val="134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name val="宋体"/>
      <family val="3"/>
      <charset val="134"/>
    </font>
    <font>
      <sz val="10"/>
      <name val="Arial Narrow"/>
      <family val="2"/>
    </font>
    <font>
      <vertAlign val="superscript"/>
      <sz val="10"/>
      <name val="宋体"/>
      <family val="3"/>
      <charset val="134"/>
    </font>
    <font>
      <sz val="10"/>
      <color indexed="10"/>
      <name val="Arial Narrow"/>
      <family val="2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indexed="8"/>
      <name val="宋体"/>
      <family val="3"/>
      <charset val="134"/>
    </font>
    <font>
      <b/>
      <i/>
      <sz val="9"/>
      <color indexed="81"/>
      <name val="宋体"/>
      <family val="3"/>
      <charset val="134"/>
    </font>
    <font>
      <b/>
      <i/>
      <sz val="11"/>
      <color theme="1"/>
      <name val="Arial Unicode MS"/>
      <family val="2"/>
      <charset val="134"/>
    </font>
    <font>
      <sz val="9"/>
      <color indexed="8"/>
      <name val="Arial Unicode MS"/>
      <family val="2"/>
      <charset val="134"/>
    </font>
    <font>
      <sz val="10"/>
      <color indexed="8"/>
      <name val="Arial Unicode MS"/>
      <family val="2"/>
      <charset val="134"/>
    </font>
    <font>
      <sz val="10"/>
      <color theme="1"/>
      <name val="Arial Unicode MS"/>
      <family val="2"/>
      <charset val="134"/>
    </font>
    <font>
      <vertAlign val="superscript"/>
      <sz val="10"/>
      <color indexed="8"/>
      <name val="Arial Unicode MS"/>
      <family val="2"/>
      <charset val="134"/>
    </font>
    <font>
      <sz val="8"/>
      <color indexed="8"/>
      <name val="Arial Unicode MS"/>
      <family val="2"/>
      <charset val="134"/>
    </font>
    <font>
      <b/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b/>
      <sz val="20"/>
      <name val="Arial Unicode MS"/>
      <family val="2"/>
      <charset val="134"/>
    </font>
    <font>
      <sz val="11"/>
      <color rgb="FFFF0000"/>
      <name val="等线"/>
      <family val="2"/>
      <charset val="134"/>
      <scheme val="minor"/>
    </font>
    <font>
      <sz val="11"/>
      <name val="等线"/>
      <family val="2"/>
      <charset val="134"/>
      <scheme val="minor"/>
    </font>
    <font>
      <sz val="11"/>
      <name val="Arial Unicode MS"/>
      <family val="2"/>
      <charset val="134"/>
    </font>
    <font>
      <sz val="11"/>
      <color indexed="8"/>
      <name val="Arial Unicode MS"/>
      <family val="2"/>
      <charset val="134"/>
    </font>
    <font>
      <b/>
      <sz val="11"/>
      <color theme="1"/>
      <name val="Arial Unicode MS"/>
      <family val="2"/>
      <charset val="134"/>
    </font>
    <font>
      <sz val="10"/>
      <color indexed="8"/>
      <name val="Arial Unicode MS"/>
      <family val="2"/>
      <charset val="134"/>
    </font>
    <font>
      <b/>
      <sz val="11"/>
      <color theme="0"/>
      <name val="Arial Unicode MS"/>
      <family val="2"/>
      <charset val="134"/>
    </font>
    <font>
      <b/>
      <sz val="11"/>
      <color indexed="8"/>
      <name val="Arial Unicode MS"/>
      <family val="2"/>
      <charset val="134"/>
    </font>
    <font>
      <i/>
      <sz val="11"/>
      <color indexed="8"/>
      <name val="Arial Unicode MS"/>
      <family val="2"/>
      <charset val="134"/>
    </font>
    <font>
      <b/>
      <sz val="11"/>
      <name val="Arial Unicode MS"/>
      <family val="2"/>
      <charset val="134"/>
    </font>
    <font>
      <b/>
      <i/>
      <sz val="11"/>
      <name val="Arial Unicode MS"/>
      <family val="2"/>
      <charset val="134"/>
    </font>
    <font>
      <b/>
      <i/>
      <sz val="11"/>
      <color theme="1"/>
      <name val="Arial Unicode MS"/>
      <family val="2"/>
      <charset val="134"/>
    </font>
    <font>
      <b/>
      <sz val="11"/>
      <color rgb="FF0000FF"/>
      <name val="Arial Unicode MS"/>
      <family val="2"/>
      <charset val="134"/>
    </font>
    <font>
      <sz val="11"/>
      <color theme="0"/>
      <name val="等线"/>
      <family val="2"/>
      <charset val="134"/>
      <scheme val="minor"/>
    </font>
    <font>
      <sz val="11"/>
      <color theme="0"/>
      <name val="宋体"/>
      <family val="3"/>
      <charset val="134"/>
    </font>
    <font>
      <b/>
      <sz val="11"/>
      <color theme="0"/>
      <name val="宋体"/>
      <family val="3"/>
      <charset val="134"/>
    </font>
    <font>
      <sz val="11"/>
      <color theme="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i/>
      <sz val="11"/>
      <color theme="1"/>
      <name val="Arial Unicode MS"/>
      <family val="2"/>
      <charset val="134"/>
    </font>
    <font>
      <i/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499984740745262"/>
        <bgColor indexed="64"/>
      </patternFill>
    </fill>
  </fills>
  <borders count="6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</cellStyleXfs>
  <cellXfs count="257">
    <xf numFmtId="0" fontId="0" fillId="0" borderId="0" xfId="0">
      <alignment vertical="center"/>
    </xf>
    <xf numFmtId="0" fontId="10" fillId="0" borderId="17" xfId="2" applyFont="1" applyBorder="1" applyAlignment="1" applyProtection="1">
      <alignment horizontal="center"/>
      <protection hidden="1"/>
    </xf>
    <xf numFmtId="179" fontId="10" fillId="0" borderId="17" xfId="2" applyNumberFormat="1" applyFont="1" applyBorder="1" applyAlignment="1" applyProtection="1">
      <alignment horizontal="center"/>
      <protection hidden="1"/>
    </xf>
    <xf numFmtId="180" fontId="10" fillId="0" borderId="17" xfId="2" applyNumberFormat="1" applyFont="1" applyBorder="1" applyAlignment="1" applyProtection="1">
      <alignment horizontal="center"/>
      <protection hidden="1"/>
    </xf>
    <xf numFmtId="176" fontId="10" fillId="0" borderId="17" xfId="2" applyNumberFormat="1" applyFont="1" applyBorder="1" applyAlignment="1" applyProtection="1">
      <alignment horizontal="center"/>
      <protection hidden="1"/>
    </xf>
    <xf numFmtId="181" fontId="10" fillId="0" borderId="17" xfId="2" applyNumberFormat="1" applyFont="1" applyBorder="1" applyAlignment="1" applyProtection="1">
      <alignment horizontal="center"/>
      <protection hidden="1"/>
    </xf>
    <xf numFmtId="182" fontId="10" fillId="0" borderId="17" xfId="2" applyNumberFormat="1" applyFont="1" applyBorder="1" applyAlignment="1" applyProtection="1">
      <alignment horizontal="center"/>
      <protection hidden="1"/>
    </xf>
    <xf numFmtId="180" fontId="12" fillId="0" borderId="17" xfId="2" applyNumberFormat="1" applyFont="1" applyBorder="1" applyAlignment="1" applyProtection="1">
      <alignment horizontal="center"/>
      <protection hidden="1"/>
    </xf>
    <xf numFmtId="0" fontId="3" fillId="0" borderId="17" xfId="2" applyBorder="1" applyAlignment="1" applyProtection="1">
      <protection hidden="1"/>
    </xf>
    <xf numFmtId="49" fontId="13" fillId="2" borderId="0" xfId="1" applyNumberFormat="1" applyFont="1" applyFill="1" applyAlignment="1" applyProtection="1">
      <protection hidden="1"/>
    </xf>
    <xf numFmtId="0" fontId="14" fillId="2" borderId="0" xfId="0" applyFont="1" applyFill="1">
      <alignment vertical="center"/>
    </xf>
    <xf numFmtId="49" fontId="15" fillId="2" borderId="0" xfId="2" applyNumberFormat="1" applyFont="1" applyFill="1" applyProtection="1">
      <alignment vertical="center"/>
      <protection hidden="1"/>
    </xf>
    <xf numFmtId="49" fontId="15" fillId="2" borderId="0" xfId="2" applyNumberFormat="1" applyFont="1" applyFill="1" applyAlignment="1" applyProtection="1">
      <alignment horizontal="center" vertical="center"/>
      <protection hidden="1"/>
    </xf>
    <xf numFmtId="0" fontId="10" fillId="0" borderId="17" xfId="2" applyNumberFormat="1" applyFont="1" applyBorder="1" applyAlignment="1" applyProtection="1">
      <alignment horizontal="center"/>
      <protection hidden="1"/>
    </xf>
    <xf numFmtId="0" fontId="12" fillId="0" borderId="17" xfId="2" applyNumberFormat="1" applyFont="1" applyBorder="1" applyAlignment="1" applyProtection="1">
      <alignment horizontal="center"/>
      <protection hidden="1"/>
    </xf>
    <xf numFmtId="0" fontId="3" fillId="0" borderId="17" xfId="2" applyNumberFormat="1" applyBorder="1" applyAlignment="1" applyProtection="1">
      <protection hidden="1"/>
    </xf>
    <xf numFmtId="0" fontId="0" fillId="0" borderId="0" xfId="0" applyNumberFormat="1">
      <alignment vertical="center"/>
    </xf>
    <xf numFmtId="177" fontId="19" fillId="2" borderId="17" xfId="2" applyNumberFormat="1" applyFont="1" applyFill="1" applyBorder="1" applyAlignment="1" applyProtection="1">
      <alignment horizontal="left" vertical="center"/>
      <protection locked="0"/>
    </xf>
    <xf numFmtId="177" fontId="20" fillId="2" borderId="17" xfId="0" applyNumberFormat="1" applyFont="1" applyFill="1" applyBorder="1" applyAlignment="1" applyProtection="1">
      <alignment horizontal="left" vertical="center"/>
      <protection locked="0"/>
    </xf>
    <xf numFmtId="183" fontId="20" fillId="2" borderId="17" xfId="0" applyNumberFormat="1" applyFont="1" applyFill="1" applyBorder="1" applyAlignment="1" applyProtection="1">
      <alignment horizontal="left" vertical="center"/>
      <protection locked="0"/>
    </xf>
    <xf numFmtId="183" fontId="19" fillId="2" borderId="17" xfId="2" applyNumberFormat="1" applyFont="1" applyFill="1" applyBorder="1" applyAlignment="1" applyProtection="1">
      <alignment horizontal="left" vertical="center"/>
      <protection locked="0"/>
    </xf>
    <xf numFmtId="183" fontId="19" fillId="5" borderId="20" xfId="2" applyNumberFormat="1" applyFont="1" applyFill="1" applyBorder="1" applyAlignment="1" applyProtection="1">
      <alignment horizontal="left" vertical="center"/>
    </xf>
    <xf numFmtId="183" fontId="19" fillId="5" borderId="17" xfId="2" applyNumberFormat="1" applyFont="1" applyFill="1" applyBorder="1" applyAlignment="1" applyProtection="1">
      <alignment horizontal="left" vertical="center"/>
    </xf>
    <xf numFmtId="0" fontId="9" fillId="5" borderId="17" xfId="2" applyNumberFormat="1" applyFont="1" applyFill="1" applyBorder="1" applyAlignment="1" applyProtection="1">
      <alignment horizontal="center"/>
      <protection hidden="1"/>
    </xf>
    <xf numFmtId="0" fontId="9" fillId="5" borderId="17" xfId="2" applyFont="1" applyFill="1" applyBorder="1" applyAlignment="1" applyProtection="1">
      <alignment horizontal="center"/>
      <protection hidden="1"/>
    </xf>
    <xf numFmtId="0" fontId="10" fillId="5" borderId="17" xfId="2" applyFont="1" applyFill="1" applyBorder="1" applyAlignment="1" applyProtection="1">
      <alignment horizontal="center"/>
      <protection hidden="1"/>
    </xf>
    <xf numFmtId="0" fontId="2" fillId="5" borderId="17" xfId="2" applyFont="1" applyFill="1" applyBorder="1" applyAlignment="1" applyProtection="1">
      <alignment horizontal="center"/>
      <protection hidden="1"/>
    </xf>
    <xf numFmtId="0" fontId="9" fillId="5" borderId="40" xfId="2" applyNumberFormat="1" applyFont="1" applyFill="1" applyBorder="1" applyAlignment="1" applyProtection="1">
      <alignment horizontal="center"/>
      <protection hidden="1"/>
    </xf>
    <xf numFmtId="0" fontId="9" fillId="5" borderId="40" xfId="2" applyFont="1" applyFill="1" applyBorder="1" applyAlignment="1" applyProtection="1">
      <alignment horizontal="center"/>
      <protection hidden="1"/>
    </xf>
    <xf numFmtId="0" fontId="10" fillId="5" borderId="40" xfId="2" applyFont="1" applyFill="1" applyBorder="1" applyAlignment="1" applyProtection="1">
      <alignment horizontal="center"/>
      <protection hidden="1"/>
    </xf>
    <xf numFmtId="0" fontId="24" fillId="6" borderId="14" xfId="0" applyFont="1" applyFill="1" applyBorder="1" applyAlignment="1" applyProtection="1">
      <alignment horizontal="center" vertical="center"/>
      <protection hidden="1"/>
    </xf>
    <xf numFmtId="0" fontId="24" fillId="2" borderId="0" xfId="0" applyFont="1" applyFill="1" applyProtection="1">
      <alignment vertical="center"/>
      <protection hidden="1"/>
    </xf>
    <xf numFmtId="0" fontId="26" fillId="2" borderId="0" xfId="0" applyFont="1" applyFill="1" applyProtection="1">
      <alignment vertical="center"/>
      <protection hidden="1"/>
    </xf>
    <xf numFmtId="0" fontId="27" fillId="2" borderId="0" xfId="0" applyFont="1" applyFill="1" applyProtection="1">
      <alignment vertical="center"/>
      <protection hidden="1"/>
    </xf>
    <xf numFmtId="0" fontId="24" fillId="6" borderId="19" xfId="0" applyFont="1" applyFill="1" applyBorder="1" applyAlignment="1" applyProtection="1">
      <alignment horizontal="center" vertical="center"/>
      <protection hidden="1"/>
    </xf>
    <xf numFmtId="0" fontId="30" fillId="4" borderId="0" xfId="0" applyFont="1" applyFill="1" applyAlignment="1" applyProtection="1">
      <alignment horizontal="right" vertical="center"/>
      <protection hidden="1"/>
    </xf>
    <xf numFmtId="0" fontId="30" fillId="3" borderId="0" xfId="0" applyFont="1" applyFill="1" applyAlignment="1" applyProtection="1">
      <alignment horizontal="right" vertical="center"/>
      <protection hidden="1"/>
    </xf>
    <xf numFmtId="0" fontId="31" fillId="6" borderId="0" xfId="0" applyFont="1" applyFill="1" applyBorder="1" applyAlignment="1" applyProtection="1">
      <alignment vertical="center"/>
      <protection hidden="1"/>
    </xf>
    <xf numFmtId="0" fontId="31" fillId="6" borderId="0" xfId="0" applyFont="1" applyFill="1" applyBorder="1" applyAlignment="1" applyProtection="1">
      <alignment horizontal="center" vertical="center"/>
      <protection hidden="1"/>
    </xf>
    <xf numFmtId="0" fontId="31" fillId="6" borderId="4" xfId="0" applyFont="1" applyFill="1" applyBorder="1" applyAlignment="1" applyProtection="1">
      <alignment vertical="center"/>
      <protection hidden="1"/>
    </xf>
    <xf numFmtId="0" fontId="29" fillId="6" borderId="14" xfId="0" applyFont="1" applyFill="1" applyBorder="1" applyProtection="1">
      <alignment vertical="center"/>
      <protection hidden="1"/>
    </xf>
    <xf numFmtId="0" fontId="29" fillId="6" borderId="20" xfId="0" applyFont="1" applyFill="1" applyBorder="1" applyProtection="1">
      <alignment vertical="center"/>
      <protection hidden="1"/>
    </xf>
    <xf numFmtId="177" fontId="30" fillId="4" borderId="24" xfId="0" applyNumberFormat="1" applyFont="1" applyFill="1" applyBorder="1" applyAlignment="1" applyProtection="1">
      <alignment horizontal="center" vertical="center"/>
      <protection locked="0"/>
    </xf>
    <xf numFmtId="0" fontId="34" fillId="6" borderId="18" xfId="0" applyFont="1" applyFill="1" applyBorder="1" applyAlignment="1" applyProtection="1">
      <alignment horizontal="left"/>
      <protection hidden="1"/>
    </xf>
    <xf numFmtId="0" fontId="29" fillId="6" borderId="19" xfId="0" applyFont="1" applyFill="1" applyBorder="1" applyProtection="1">
      <alignment vertical="center"/>
      <protection hidden="1"/>
    </xf>
    <xf numFmtId="0" fontId="29" fillId="6" borderId="16" xfId="0" applyFont="1" applyFill="1" applyBorder="1" applyProtection="1">
      <alignment vertical="center"/>
      <protection hidden="1"/>
    </xf>
    <xf numFmtId="177" fontId="35" fillId="4" borderId="24" xfId="0" applyNumberFormat="1" applyFont="1" applyFill="1" applyBorder="1" applyAlignment="1" applyProtection="1">
      <alignment horizontal="center" vertical="center"/>
      <protection locked="0"/>
    </xf>
    <xf numFmtId="0" fontId="34" fillId="6" borderId="18" xfId="0" applyFont="1" applyFill="1" applyBorder="1" applyAlignment="1" applyProtection="1">
      <alignment horizontal="left" vertical="center"/>
      <protection hidden="1"/>
    </xf>
    <xf numFmtId="0" fontId="29" fillId="6" borderId="42" xfId="0" applyFont="1" applyFill="1" applyBorder="1" applyProtection="1">
      <alignment vertical="center"/>
      <protection hidden="1"/>
    </xf>
    <xf numFmtId="177" fontId="30" fillId="4" borderId="27" xfId="0" applyNumberFormat="1" applyFont="1" applyFill="1" applyBorder="1" applyAlignment="1" applyProtection="1">
      <alignment horizontal="center" vertical="center"/>
      <protection locked="0"/>
    </xf>
    <xf numFmtId="0" fontId="34" fillId="6" borderId="43" xfId="0" applyFont="1" applyFill="1" applyBorder="1" applyAlignment="1" applyProtection="1">
      <alignment horizontal="left"/>
      <protection hidden="1"/>
    </xf>
    <xf numFmtId="178" fontId="36" fillId="3" borderId="24" xfId="0" applyNumberFormat="1" applyFont="1" applyFill="1" applyBorder="1" applyAlignment="1" applyProtection="1">
      <alignment horizontal="center" vertical="center"/>
      <protection hidden="1"/>
    </xf>
    <xf numFmtId="0" fontId="34" fillId="6" borderId="18" xfId="0" applyFont="1" applyFill="1" applyBorder="1" applyProtection="1">
      <alignment vertical="center"/>
      <protection hidden="1"/>
    </xf>
    <xf numFmtId="0" fontId="29" fillId="6" borderId="52" xfId="0" applyFont="1" applyFill="1" applyBorder="1" applyProtection="1">
      <alignment vertical="center"/>
      <protection hidden="1"/>
    </xf>
    <xf numFmtId="177" fontId="30" fillId="4" borderId="29" xfId="0" applyNumberFormat="1" applyFont="1" applyFill="1" applyBorder="1" applyAlignment="1" applyProtection="1">
      <alignment horizontal="center" vertical="center"/>
      <protection locked="0"/>
    </xf>
    <xf numFmtId="0" fontId="34" fillId="6" borderId="30" xfId="0" applyFont="1" applyFill="1" applyBorder="1" applyAlignment="1" applyProtection="1">
      <alignment horizontal="left"/>
      <protection hidden="1"/>
    </xf>
    <xf numFmtId="0" fontId="29" fillId="6" borderId="4" xfId="0" applyFont="1" applyFill="1" applyBorder="1" applyProtection="1">
      <alignment vertical="center"/>
      <protection hidden="1"/>
    </xf>
    <xf numFmtId="0" fontId="29" fillId="6" borderId="35" xfId="0" applyFont="1" applyFill="1" applyBorder="1" applyProtection="1">
      <alignment vertical="center"/>
      <protection hidden="1"/>
    </xf>
    <xf numFmtId="0" fontId="34" fillId="6" borderId="22" xfId="0" applyFont="1" applyFill="1" applyBorder="1" applyAlignment="1" applyProtection="1">
      <alignment horizontal="left"/>
      <protection hidden="1"/>
    </xf>
    <xf numFmtId="0" fontId="33" fillId="6" borderId="0" xfId="0" applyFont="1" applyFill="1" applyBorder="1" applyAlignment="1" applyProtection="1">
      <alignment horizontal="left" vertical="center"/>
      <protection hidden="1"/>
    </xf>
    <xf numFmtId="0" fontId="29" fillId="6" borderId="49" xfId="0" applyFont="1" applyFill="1" applyBorder="1" applyProtection="1">
      <alignment vertical="center"/>
      <protection hidden="1"/>
    </xf>
    <xf numFmtId="178" fontId="37" fillId="3" borderId="24" xfId="0" applyNumberFormat="1" applyFont="1" applyFill="1" applyBorder="1" applyAlignment="1" applyProtection="1">
      <alignment horizontal="center" vertical="center"/>
      <protection hidden="1"/>
    </xf>
    <xf numFmtId="0" fontId="34" fillId="6" borderId="25" xfId="0" applyFont="1" applyFill="1" applyBorder="1" applyAlignment="1" applyProtection="1">
      <alignment horizontal="left"/>
      <protection hidden="1"/>
    </xf>
    <xf numFmtId="0" fontId="29" fillId="6" borderId="0" xfId="0" applyFont="1" applyFill="1" applyBorder="1" applyProtection="1">
      <alignment vertical="center"/>
      <protection hidden="1"/>
    </xf>
    <xf numFmtId="0" fontId="29" fillId="6" borderId="23" xfId="0" applyFont="1" applyFill="1" applyBorder="1" applyProtection="1">
      <alignment vertical="center"/>
      <protection hidden="1"/>
    </xf>
    <xf numFmtId="179" fontId="37" fillId="3" borderId="24" xfId="0" applyNumberFormat="1" applyFont="1" applyFill="1" applyBorder="1" applyAlignment="1" applyProtection="1">
      <alignment horizontal="center" vertical="center"/>
      <protection hidden="1"/>
    </xf>
    <xf numFmtId="0" fontId="29" fillId="6" borderId="51" xfId="0" applyFont="1" applyFill="1" applyBorder="1" applyProtection="1">
      <alignment vertical="center"/>
      <protection hidden="1"/>
    </xf>
    <xf numFmtId="178" fontId="37" fillId="3" borderId="27" xfId="0" applyNumberFormat="1" applyFont="1" applyFill="1" applyBorder="1" applyAlignment="1" applyProtection="1">
      <alignment horizontal="center" vertical="center"/>
      <protection hidden="1"/>
    </xf>
    <xf numFmtId="0" fontId="34" fillId="6" borderId="45" xfId="0" applyFont="1" applyFill="1" applyBorder="1" applyAlignment="1" applyProtection="1">
      <alignment horizontal="left"/>
      <protection hidden="1"/>
    </xf>
    <xf numFmtId="178" fontId="37" fillId="3" borderId="33" xfId="0" applyNumberFormat="1" applyFont="1" applyFill="1" applyBorder="1" applyAlignment="1" applyProtection="1">
      <alignment horizontal="center" vertical="center"/>
      <protection hidden="1"/>
    </xf>
    <xf numFmtId="0" fontId="29" fillId="6" borderId="11" xfId="0" applyFont="1" applyFill="1" applyBorder="1" applyProtection="1">
      <alignment vertical="center"/>
      <protection hidden="1"/>
    </xf>
    <xf numFmtId="178" fontId="30" fillId="4" borderId="12" xfId="0" applyNumberFormat="1" applyFont="1" applyFill="1" applyBorder="1" applyAlignment="1" applyProtection="1">
      <alignment horizontal="center" vertical="center"/>
      <protection locked="0"/>
    </xf>
    <xf numFmtId="0" fontId="34" fillId="6" borderId="13" xfId="0" applyFont="1" applyFill="1" applyBorder="1" applyAlignment="1" applyProtection="1">
      <alignment horizontal="left"/>
      <protection hidden="1"/>
    </xf>
    <xf numFmtId="0" fontId="29" fillId="6" borderId="15" xfId="0" applyFont="1" applyFill="1" applyBorder="1" applyProtection="1">
      <alignment vertical="center"/>
      <protection hidden="1"/>
    </xf>
    <xf numFmtId="176" fontId="37" fillId="3" borderId="12" xfId="0" applyNumberFormat="1" applyFont="1" applyFill="1" applyBorder="1" applyAlignment="1" applyProtection="1">
      <alignment horizontal="center" vertical="center"/>
      <protection hidden="1"/>
    </xf>
    <xf numFmtId="0" fontId="29" fillId="6" borderId="53" xfId="0" applyFont="1" applyFill="1" applyBorder="1" applyProtection="1">
      <alignment vertical="center"/>
      <protection hidden="1"/>
    </xf>
    <xf numFmtId="177" fontId="37" fillId="3" borderId="33" xfId="0" applyNumberFormat="1" applyFont="1" applyFill="1" applyBorder="1" applyAlignment="1" applyProtection="1">
      <alignment horizontal="center" vertical="center"/>
      <protection hidden="1"/>
    </xf>
    <xf numFmtId="179" fontId="37" fillId="3" borderId="33" xfId="0" applyNumberFormat="1" applyFont="1" applyFill="1" applyBorder="1" applyAlignment="1" applyProtection="1">
      <alignment horizontal="center" vertical="center"/>
      <protection hidden="1"/>
    </xf>
    <xf numFmtId="0" fontId="34" fillId="6" borderId="22" xfId="0" applyFont="1" applyFill="1" applyBorder="1" applyAlignment="1" applyProtection="1">
      <alignment horizontal="left" vertical="center"/>
      <protection hidden="1"/>
    </xf>
    <xf numFmtId="177" fontId="30" fillId="4" borderId="12" xfId="0" applyNumberFormat="1" applyFont="1" applyFill="1" applyBorder="1" applyAlignment="1" applyProtection="1">
      <alignment horizontal="center" vertical="center"/>
      <protection locked="0"/>
    </xf>
    <xf numFmtId="0" fontId="34" fillId="6" borderId="13" xfId="0" applyFont="1" applyFill="1" applyBorder="1" applyAlignment="1" applyProtection="1">
      <alignment horizontal="left" vertical="center"/>
      <protection hidden="1"/>
    </xf>
    <xf numFmtId="176" fontId="30" fillId="4" borderId="17" xfId="0" applyNumberFormat="1" applyFont="1" applyFill="1" applyBorder="1" applyAlignment="1" applyProtection="1">
      <alignment horizontal="center" vertical="center"/>
      <protection locked="0"/>
    </xf>
    <xf numFmtId="0" fontId="29" fillId="6" borderId="31" xfId="0" applyFont="1" applyFill="1" applyBorder="1" applyProtection="1">
      <alignment vertical="center"/>
      <protection hidden="1"/>
    </xf>
    <xf numFmtId="177" fontId="37" fillId="3" borderId="24" xfId="0" applyNumberFormat="1" applyFont="1" applyFill="1" applyBorder="1" applyAlignment="1" applyProtection="1">
      <alignment horizontal="center" vertical="center"/>
      <protection hidden="1"/>
    </xf>
    <xf numFmtId="0" fontId="34" fillId="6" borderId="32" xfId="0" applyFont="1" applyFill="1" applyBorder="1" applyAlignment="1" applyProtection="1">
      <alignment horizontal="left" vertical="center"/>
      <protection hidden="1"/>
    </xf>
    <xf numFmtId="0" fontId="29" fillId="6" borderId="54" xfId="0" applyFont="1" applyFill="1" applyBorder="1" applyProtection="1">
      <alignment vertical="center"/>
      <protection hidden="1"/>
    </xf>
    <xf numFmtId="176" fontId="30" fillId="4" borderId="33" xfId="0" applyNumberFormat="1" applyFont="1" applyFill="1" applyBorder="1" applyAlignment="1" applyProtection="1">
      <alignment horizontal="center" vertical="center"/>
      <protection locked="0"/>
    </xf>
    <xf numFmtId="0" fontId="34" fillId="6" borderId="36" xfId="0" applyFont="1" applyFill="1" applyBorder="1" applyAlignment="1" applyProtection="1">
      <alignment horizontal="left"/>
      <protection hidden="1"/>
    </xf>
    <xf numFmtId="178" fontId="30" fillId="4" borderId="17" xfId="0" applyNumberFormat="1" applyFont="1" applyFill="1" applyBorder="1" applyAlignment="1" applyProtection="1">
      <alignment horizontal="center" vertical="center"/>
      <protection locked="0"/>
    </xf>
    <xf numFmtId="0" fontId="29" fillId="6" borderId="3" xfId="0" applyFont="1" applyFill="1" applyBorder="1" applyProtection="1">
      <alignment vertical="center"/>
      <protection hidden="1"/>
    </xf>
    <xf numFmtId="0" fontId="34" fillId="6" borderId="4" xfId="0" applyFont="1" applyFill="1" applyBorder="1" applyAlignment="1" applyProtection="1">
      <alignment horizontal="left" vertical="center"/>
      <protection hidden="1"/>
    </xf>
    <xf numFmtId="0" fontId="29" fillId="6" borderId="26" xfId="0" applyFont="1" applyFill="1" applyBorder="1" applyProtection="1">
      <alignment vertical="center"/>
      <protection hidden="1"/>
    </xf>
    <xf numFmtId="177" fontId="37" fillId="3" borderId="17" xfId="0" applyNumberFormat="1" applyFont="1" applyFill="1" applyBorder="1" applyAlignment="1" applyProtection="1">
      <alignment horizontal="center" vertical="center"/>
    </xf>
    <xf numFmtId="0" fontId="34" fillId="6" borderId="28" xfId="0" applyFont="1" applyFill="1" applyBorder="1" applyAlignment="1" applyProtection="1">
      <alignment horizontal="left"/>
      <protection hidden="1"/>
    </xf>
    <xf numFmtId="0" fontId="29" fillId="6" borderId="50" xfId="0" applyFont="1" applyFill="1" applyBorder="1">
      <alignment vertical="center"/>
    </xf>
    <xf numFmtId="0" fontId="34" fillId="6" borderId="32" xfId="0" applyFont="1" applyFill="1" applyBorder="1" applyAlignment="1" applyProtection="1">
      <alignment horizontal="left"/>
      <protection hidden="1"/>
    </xf>
    <xf numFmtId="0" fontId="34" fillId="6" borderId="28" xfId="0" applyFont="1" applyFill="1" applyBorder="1" applyAlignment="1" applyProtection="1">
      <alignment horizontal="left" vertical="center"/>
      <protection hidden="1"/>
    </xf>
    <xf numFmtId="0" fontId="29" fillId="6" borderId="9" xfId="0" applyFont="1" applyFill="1" applyBorder="1">
      <alignment vertical="center"/>
    </xf>
    <xf numFmtId="0" fontId="29" fillId="6" borderId="8" xfId="0" applyFont="1" applyFill="1" applyBorder="1" applyProtection="1">
      <alignment vertical="center"/>
      <protection hidden="1"/>
    </xf>
    <xf numFmtId="0" fontId="29" fillId="6" borderId="26" xfId="0" applyFont="1" applyFill="1" applyBorder="1">
      <alignment vertical="center"/>
    </xf>
    <xf numFmtId="0" fontId="34" fillId="6" borderId="4" xfId="0" applyFont="1" applyFill="1" applyBorder="1" applyAlignment="1" applyProtection="1">
      <alignment horizontal="left"/>
      <protection hidden="1"/>
    </xf>
    <xf numFmtId="0" fontId="29" fillId="6" borderId="31" xfId="0" applyFont="1" applyFill="1" applyBorder="1">
      <alignment vertical="center"/>
    </xf>
    <xf numFmtId="0" fontId="29" fillId="6" borderId="41" xfId="0" applyFont="1" applyFill="1" applyBorder="1" applyProtection="1">
      <alignment vertical="center"/>
      <protection hidden="1"/>
    </xf>
    <xf numFmtId="179" fontId="37" fillId="3" borderId="12" xfId="0" applyNumberFormat="1" applyFont="1" applyFill="1" applyBorder="1" applyAlignment="1" applyProtection="1">
      <alignment horizontal="center" vertical="center"/>
      <protection hidden="1"/>
    </xf>
    <xf numFmtId="0" fontId="34" fillId="6" borderId="44" xfId="0" applyFont="1" applyFill="1" applyBorder="1" applyAlignment="1" applyProtection="1">
      <alignment horizontal="left"/>
      <protection hidden="1"/>
    </xf>
    <xf numFmtId="0" fontId="34" fillId="6" borderId="25" xfId="0" applyFont="1" applyFill="1" applyBorder="1" applyAlignment="1" applyProtection="1">
      <alignment horizontal="left" vertical="center"/>
      <protection hidden="1"/>
    </xf>
    <xf numFmtId="0" fontId="29" fillId="6" borderId="46" xfId="0" applyFont="1" applyFill="1" applyBorder="1" applyProtection="1">
      <alignment vertical="center"/>
      <protection hidden="1"/>
    </xf>
    <xf numFmtId="179" fontId="37" fillId="3" borderId="27" xfId="0" applyNumberFormat="1" applyFont="1" applyFill="1" applyBorder="1" applyAlignment="1" applyProtection="1">
      <alignment horizontal="center" vertical="center"/>
      <protection hidden="1"/>
    </xf>
    <xf numFmtId="0" fontId="29" fillId="6" borderId="19" xfId="0" applyFont="1" applyFill="1" applyBorder="1" applyAlignment="1" applyProtection="1">
      <alignment horizontal="center" vertical="center"/>
      <protection hidden="1"/>
    </xf>
    <xf numFmtId="179" fontId="30" fillId="6" borderId="12" xfId="0" applyNumberFormat="1" applyFont="1" applyFill="1" applyBorder="1" applyAlignment="1" applyProtection="1">
      <alignment horizontal="center" vertical="center"/>
      <protection locked="0"/>
    </xf>
    <xf numFmtId="176" fontId="30" fillId="4" borderId="27" xfId="0" applyNumberFormat="1" applyFont="1" applyFill="1" applyBorder="1" applyAlignment="1" applyProtection="1">
      <alignment horizontal="center" vertical="center"/>
      <protection locked="0"/>
    </xf>
    <xf numFmtId="0" fontId="34" fillId="6" borderId="43" xfId="0" applyFont="1" applyFill="1" applyBorder="1" applyAlignment="1" applyProtection="1">
      <alignment horizontal="left" vertical="center"/>
      <protection hidden="1"/>
    </xf>
    <xf numFmtId="0" fontId="29" fillId="6" borderId="55" xfId="0" applyFont="1" applyFill="1" applyBorder="1" applyProtection="1">
      <alignment vertical="center"/>
      <protection hidden="1"/>
    </xf>
    <xf numFmtId="177" fontId="30" fillId="6" borderId="34" xfId="0" applyNumberFormat="1" applyFont="1" applyFill="1" applyBorder="1" applyAlignment="1" applyProtection="1">
      <alignment horizontal="center" vertical="center"/>
      <protection locked="0"/>
    </xf>
    <xf numFmtId="0" fontId="34" fillId="6" borderId="39" xfId="0" applyFont="1" applyFill="1" applyBorder="1" applyAlignment="1" applyProtection="1">
      <alignment horizontal="left" vertical="center"/>
      <protection hidden="1"/>
    </xf>
    <xf numFmtId="178" fontId="30" fillId="4" borderId="21" xfId="0" applyNumberFormat="1" applyFont="1" applyFill="1" applyBorder="1" applyAlignment="1" applyProtection="1">
      <alignment horizontal="center" vertical="center"/>
      <protection locked="0"/>
    </xf>
    <xf numFmtId="0" fontId="29" fillId="6" borderId="37" xfId="0" applyFont="1" applyFill="1" applyBorder="1" applyAlignment="1" applyProtection="1">
      <alignment horizontal="center" vertical="center"/>
      <protection hidden="1"/>
    </xf>
    <xf numFmtId="0" fontId="29" fillId="6" borderId="38" xfId="0" applyFont="1" applyFill="1" applyBorder="1" applyProtection="1">
      <alignment vertical="center"/>
      <protection hidden="1"/>
    </xf>
    <xf numFmtId="0" fontId="34" fillId="6" borderId="36" xfId="0" applyFont="1" applyFill="1" applyBorder="1" applyAlignment="1" applyProtection="1">
      <alignment horizontal="left" vertical="center"/>
      <protection hidden="1"/>
    </xf>
    <xf numFmtId="0" fontId="29" fillId="6" borderId="46" xfId="0" applyFont="1" applyFill="1" applyBorder="1" applyAlignment="1" applyProtection="1">
      <alignment horizontal="left" vertical="center"/>
      <protection hidden="1"/>
    </xf>
    <xf numFmtId="177" fontId="37" fillId="3" borderId="27" xfId="0" applyNumberFormat="1" applyFont="1" applyFill="1" applyBorder="1" applyAlignment="1" applyProtection="1">
      <alignment horizontal="center" vertical="center"/>
      <protection hidden="1"/>
    </xf>
    <xf numFmtId="0" fontId="29" fillId="6" borderId="11" xfId="0" applyFont="1" applyFill="1" applyBorder="1" applyAlignment="1" applyProtection="1">
      <alignment horizontal="left" vertical="center"/>
      <protection hidden="1"/>
    </xf>
    <xf numFmtId="178" fontId="30" fillId="6" borderId="12" xfId="0" applyNumberFormat="1" applyFont="1" applyFill="1" applyBorder="1" applyAlignment="1" applyProtection="1">
      <alignment horizontal="center" vertical="center"/>
      <protection locked="0"/>
    </xf>
    <xf numFmtId="0" fontId="29" fillId="6" borderId="15" xfId="0" applyFont="1" applyFill="1" applyBorder="1" applyAlignment="1" applyProtection="1">
      <alignment horizontal="left" vertical="center"/>
      <protection hidden="1"/>
    </xf>
    <xf numFmtId="178" fontId="37" fillId="3" borderId="12" xfId="0" applyNumberFormat="1" applyFont="1" applyFill="1" applyBorder="1" applyAlignment="1" applyProtection="1">
      <alignment horizontal="center" vertical="center"/>
      <protection hidden="1"/>
    </xf>
    <xf numFmtId="0" fontId="29" fillId="6" borderId="38" xfId="0" applyFont="1" applyFill="1" applyBorder="1" applyAlignment="1" applyProtection="1">
      <alignment horizontal="left" vertical="center"/>
      <protection hidden="1"/>
    </xf>
    <xf numFmtId="0" fontId="29" fillId="6" borderId="35" xfId="0" applyFont="1" applyFill="1" applyBorder="1">
      <alignment vertical="center"/>
    </xf>
    <xf numFmtId="0" fontId="29" fillId="6" borderId="0" xfId="0" applyFont="1" applyFill="1" applyProtection="1">
      <alignment vertical="center"/>
      <protection hidden="1"/>
    </xf>
    <xf numFmtId="178" fontId="33" fillId="6" borderId="0" xfId="0" applyNumberFormat="1" applyFont="1" applyFill="1" applyAlignment="1" applyProtection="1">
      <alignment horizontal="center" vertical="center"/>
      <protection hidden="1"/>
    </xf>
    <xf numFmtId="0" fontId="34" fillId="6" borderId="0" xfId="0" applyFont="1" applyFill="1" applyAlignment="1" applyProtection="1">
      <alignment horizontal="left"/>
      <protection hidden="1"/>
    </xf>
    <xf numFmtId="0" fontId="35" fillId="4" borderId="9" xfId="0" applyFont="1" applyFill="1" applyBorder="1" applyAlignment="1" applyProtection="1">
      <alignment horizontal="center" vertical="center"/>
      <protection locked="0"/>
    </xf>
    <xf numFmtId="0" fontId="33" fillId="6" borderId="25" xfId="0" applyFont="1" applyFill="1" applyBorder="1" applyAlignment="1" applyProtection="1">
      <alignment horizontal="left" vertical="center"/>
      <protection hidden="1"/>
    </xf>
    <xf numFmtId="0" fontId="33" fillId="6" borderId="19" xfId="0" applyFont="1" applyFill="1" applyBorder="1" applyAlignment="1" applyProtection="1">
      <alignment horizontal="center" vertical="center"/>
      <protection hidden="1"/>
    </xf>
    <xf numFmtId="0" fontId="33" fillId="6" borderId="3" xfId="0" applyFont="1" applyFill="1" applyBorder="1" applyAlignment="1" applyProtection="1">
      <alignment horizontal="center" vertical="center"/>
      <protection hidden="1"/>
    </xf>
    <xf numFmtId="0" fontId="33" fillId="6" borderId="0" xfId="0" applyFont="1" applyFill="1" applyBorder="1" applyAlignment="1" applyProtection="1">
      <alignment horizontal="center" vertical="center"/>
      <protection hidden="1"/>
    </xf>
    <xf numFmtId="0" fontId="33" fillId="6" borderId="4" xfId="0" applyFont="1" applyFill="1" applyBorder="1" applyAlignment="1" applyProtection="1">
      <alignment horizontal="center" vertical="center"/>
      <protection hidden="1"/>
    </xf>
    <xf numFmtId="0" fontId="29" fillId="6" borderId="9" xfId="0" applyFont="1" applyFill="1" applyBorder="1" applyProtection="1">
      <alignment vertical="center"/>
      <protection hidden="1"/>
    </xf>
    <xf numFmtId="0" fontId="33" fillId="6" borderId="37" xfId="0" applyFont="1" applyFill="1" applyBorder="1" applyAlignment="1" applyProtection="1">
      <alignment horizontal="center" vertical="center"/>
      <protection hidden="1"/>
    </xf>
    <xf numFmtId="0" fontId="33" fillId="6" borderId="8" xfId="0" applyFont="1" applyFill="1" applyBorder="1" applyAlignment="1" applyProtection="1">
      <alignment horizontal="center" vertical="center"/>
      <protection hidden="1"/>
    </xf>
    <xf numFmtId="0" fontId="33" fillId="6" borderId="9" xfId="0" applyFont="1" applyFill="1" applyBorder="1" applyAlignment="1" applyProtection="1">
      <alignment horizontal="center" vertical="center"/>
      <protection hidden="1"/>
    </xf>
    <xf numFmtId="0" fontId="33" fillId="6" borderId="10" xfId="0" applyFont="1" applyFill="1" applyBorder="1" applyAlignment="1" applyProtection="1">
      <alignment horizontal="center" vertical="center"/>
      <protection hidden="1"/>
    </xf>
    <xf numFmtId="0" fontId="24" fillId="6" borderId="0" xfId="0" applyFont="1" applyFill="1" applyProtection="1">
      <alignment vertical="center"/>
      <protection hidden="1"/>
    </xf>
    <xf numFmtId="178" fontId="33" fillId="6" borderId="0" xfId="0" applyNumberFormat="1" applyFont="1" applyFill="1" applyBorder="1" applyAlignment="1" applyProtection="1">
      <alignment horizontal="center" vertical="center"/>
      <protection hidden="1"/>
    </xf>
    <xf numFmtId="0" fontId="34" fillId="6" borderId="0" xfId="0" applyFont="1" applyFill="1" applyBorder="1" applyAlignment="1" applyProtection="1">
      <alignment horizontal="left"/>
      <protection hidden="1"/>
    </xf>
    <xf numFmtId="176" fontId="38" fillId="6" borderId="0" xfId="0" applyNumberFormat="1" applyFont="1" applyFill="1" applyBorder="1" applyAlignment="1" applyProtection="1">
      <alignment horizontal="center" vertical="center"/>
      <protection hidden="1"/>
    </xf>
    <xf numFmtId="0" fontId="34" fillId="6" borderId="0" xfId="0" applyFont="1" applyFill="1" applyBorder="1" applyAlignment="1" applyProtection="1">
      <alignment horizontal="left" vertical="center"/>
      <protection hidden="1"/>
    </xf>
    <xf numFmtId="178" fontId="33" fillId="6" borderId="0" xfId="0" applyNumberFormat="1" applyFont="1" applyFill="1" applyBorder="1" applyAlignment="1" applyProtection="1">
      <alignment horizontal="left" vertical="center"/>
      <protection hidden="1"/>
    </xf>
    <xf numFmtId="179" fontId="38" fillId="6" borderId="0" xfId="0" applyNumberFormat="1" applyFont="1" applyFill="1" applyBorder="1" applyAlignment="1" applyProtection="1">
      <alignment horizontal="center" vertical="center"/>
      <protection hidden="1"/>
    </xf>
    <xf numFmtId="0" fontId="33" fillId="6" borderId="0" xfId="0" applyFont="1" applyFill="1" applyAlignment="1" applyProtection="1">
      <alignment horizontal="center" vertical="center"/>
      <protection hidden="1"/>
    </xf>
    <xf numFmtId="0" fontId="34" fillId="6" borderId="0" xfId="0" applyFont="1" applyFill="1" applyAlignment="1" applyProtection="1">
      <alignment horizontal="left" vertical="center"/>
      <protection hidden="1"/>
    </xf>
    <xf numFmtId="177" fontId="30" fillId="4" borderId="17" xfId="0" applyNumberFormat="1" applyFont="1" applyFill="1" applyBorder="1" applyAlignment="1" applyProtection="1">
      <alignment horizontal="center" vertical="center"/>
      <protection locked="0"/>
    </xf>
    <xf numFmtId="0" fontId="24" fillId="6" borderId="3" xfId="0" applyFont="1" applyFill="1" applyBorder="1" applyAlignment="1" applyProtection="1">
      <alignment horizontal="center" vertical="center"/>
      <protection hidden="1"/>
    </xf>
    <xf numFmtId="0" fontId="34" fillId="6" borderId="56" xfId="0" applyFont="1" applyFill="1" applyBorder="1" applyAlignment="1" applyProtection="1">
      <alignment horizontal="left"/>
      <protection hidden="1"/>
    </xf>
    <xf numFmtId="178" fontId="37" fillId="6" borderId="3" xfId="0" applyNumberFormat="1" applyFont="1" applyFill="1" applyBorder="1" applyAlignment="1" applyProtection="1">
      <alignment horizontal="center" vertical="center"/>
      <protection hidden="1"/>
    </xf>
    <xf numFmtId="178" fontId="37" fillId="6" borderId="0" xfId="0" applyNumberFormat="1" applyFont="1" applyFill="1" applyBorder="1" applyAlignment="1" applyProtection="1">
      <alignment horizontal="center" vertical="center"/>
      <protection hidden="1"/>
    </xf>
    <xf numFmtId="178" fontId="37" fillId="6" borderId="4" xfId="0" applyNumberFormat="1" applyFont="1" applyFill="1" applyBorder="1" applyAlignment="1" applyProtection="1">
      <alignment horizontal="center" vertical="center"/>
      <protection hidden="1"/>
    </xf>
    <xf numFmtId="0" fontId="29" fillId="6" borderId="3" xfId="0" applyFont="1" applyFill="1" applyBorder="1" applyAlignment="1" applyProtection="1">
      <alignment horizontal="center" vertical="center"/>
      <protection hidden="1"/>
    </xf>
    <xf numFmtId="0" fontId="29" fillId="6" borderId="57" xfId="0" applyFont="1" applyFill="1" applyBorder="1" applyProtection="1">
      <alignment vertical="center"/>
      <protection hidden="1"/>
    </xf>
    <xf numFmtId="178" fontId="33" fillId="6" borderId="1" xfId="0" applyNumberFormat="1" applyFont="1" applyFill="1" applyBorder="1" applyAlignment="1" applyProtection="1">
      <alignment horizontal="center" vertical="center"/>
      <protection hidden="1"/>
    </xf>
    <xf numFmtId="179" fontId="37" fillId="3" borderId="17" xfId="0" applyNumberFormat="1" applyFont="1" applyFill="1" applyBorder="1" applyAlignment="1" applyProtection="1">
      <alignment horizontal="center" vertical="center"/>
      <protection hidden="1"/>
    </xf>
    <xf numFmtId="0" fontId="33" fillId="6" borderId="3" xfId="0" applyFont="1" applyFill="1" applyBorder="1" applyAlignment="1" applyProtection="1">
      <alignment horizontal="center" vertical="center"/>
      <protection hidden="1"/>
    </xf>
    <xf numFmtId="0" fontId="33" fillId="6" borderId="0" xfId="0" applyFont="1" applyFill="1" applyBorder="1" applyAlignment="1" applyProtection="1">
      <alignment horizontal="center" vertical="center"/>
      <protection hidden="1"/>
    </xf>
    <xf numFmtId="0" fontId="33" fillId="6" borderId="4" xfId="0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Protection="1">
      <alignment vertical="center"/>
      <protection hidden="1"/>
    </xf>
    <xf numFmtId="176" fontId="37" fillId="3" borderId="24" xfId="0" applyNumberFormat="1" applyFont="1" applyFill="1" applyBorder="1" applyAlignment="1" applyProtection="1">
      <alignment horizontal="center" vertical="center"/>
      <protection hidden="1"/>
    </xf>
    <xf numFmtId="0" fontId="29" fillId="6" borderId="0" xfId="0" applyFont="1" applyFill="1" applyBorder="1">
      <alignment vertical="center"/>
    </xf>
    <xf numFmtId="0" fontId="34" fillId="6" borderId="2" xfId="0" applyFont="1" applyFill="1" applyBorder="1" applyAlignment="1" applyProtection="1">
      <alignment horizontal="left"/>
      <protection hidden="1"/>
    </xf>
    <xf numFmtId="0" fontId="29" fillId="6" borderId="5" xfId="0" applyFont="1" applyFill="1" applyBorder="1" applyProtection="1">
      <alignment vertical="center"/>
      <protection hidden="1"/>
    </xf>
    <xf numFmtId="0" fontId="34" fillId="6" borderId="7" xfId="0" applyFont="1" applyFill="1" applyBorder="1" applyAlignment="1" applyProtection="1">
      <alignment horizontal="left" vertical="center"/>
      <protection hidden="1"/>
    </xf>
    <xf numFmtId="178" fontId="33" fillId="6" borderId="48" xfId="0" applyNumberFormat="1" applyFont="1" applyFill="1" applyBorder="1" applyAlignment="1" applyProtection="1">
      <alignment horizontal="center" vertical="center"/>
      <protection hidden="1"/>
    </xf>
    <xf numFmtId="178" fontId="33" fillId="6" borderId="50" xfId="0" applyNumberFormat="1" applyFont="1" applyFill="1" applyBorder="1" applyAlignment="1" applyProtection="1">
      <alignment horizontal="center" vertical="center"/>
      <protection hidden="1"/>
    </xf>
    <xf numFmtId="0" fontId="34" fillId="6" borderId="10" xfId="0" applyFont="1" applyFill="1" applyBorder="1" applyAlignment="1" applyProtection="1">
      <alignment horizontal="left" vertical="center"/>
      <protection hidden="1"/>
    </xf>
    <xf numFmtId="179" fontId="32" fillId="7" borderId="24" xfId="0" applyNumberFormat="1" applyFont="1" applyFill="1" applyBorder="1" applyAlignment="1" applyProtection="1">
      <alignment horizontal="center" vertical="center"/>
      <protection locked="0"/>
    </xf>
    <xf numFmtId="0" fontId="33" fillId="6" borderId="0" xfId="0" applyFont="1" applyFill="1" applyBorder="1" applyAlignment="1" applyProtection="1">
      <alignment vertical="center"/>
      <protection hidden="1"/>
    </xf>
    <xf numFmtId="0" fontId="33" fillId="6" borderId="9" xfId="0" applyFont="1" applyFill="1" applyBorder="1" applyAlignment="1" applyProtection="1">
      <alignment vertical="center"/>
      <protection hidden="1"/>
    </xf>
    <xf numFmtId="0" fontId="33" fillId="6" borderId="51" xfId="0" applyFont="1" applyFill="1" applyBorder="1" applyAlignment="1" applyProtection="1">
      <alignment vertical="center"/>
      <protection hidden="1"/>
    </xf>
    <xf numFmtId="0" fontId="4" fillId="6" borderId="16" xfId="0" applyFont="1" applyFill="1" applyBorder="1" applyProtection="1">
      <alignment vertical="center"/>
      <protection hidden="1"/>
    </xf>
    <xf numFmtId="176" fontId="37" fillId="3" borderId="17" xfId="0" applyNumberFormat="1" applyFont="1" applyFill="1" applyBorder="1" applyAlignment="1" applyProtection="1">
      <alignment horizontal="center" vertical="center"/>
      <protection hidden="1"/>
    </xf>
    <xf numFmtId="0" fontId="40" fillId="2" borderId="0" xfId="0" applyNumberFormat="1" applyFont="1" applyFill="1" applyAlignment="1" applyProtection="1">
      <alignment horizontal="center" vertical="center"/>
      <protection hidden="1"/>
    </xf>
    <xf numFmtId="0" fontId="41" fillId="2" borderId="0" xfId="0" applyNumberFormat="1" applyFont="1" applyFill="1" applyAlignment="1" applyProtection="1">
      <alignment horizontal="center" vertical="center"/>
      <protection hidden="1"/>
    </xf>
    <xf numFmtId="0" fontId="39" fillId="2" borderId="0" xfId="0" applyNumberFormat="1" applyFont="1" applyFill="1" applyAlignment="1" applyProtection="1">
      <alignment horizontal="center" vertical="center"/>
      <protection hidden="1"/>
    </xf>
    <xf numFmtId="0" fontId="39" fillId="2" borderId="0" xfId="0" applyFont="1" applyFill="1" applyProtection="1">
      <alignment vertical="center"/>
      <protection hidden="1"/>
    </xf>
    <xf numFmtId="0" fontId="39" fillId="2" borderId="0" xfId="0" applyFont="1" applyFill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center" vertical="center"/>
      <protection hidden="1"/>
    </xf>
    <xf numFmtId="0" fontId="39" fillId="0" borderId="0" xfId="0" applyFont="1" applyFill="1" applyProtection="1">
      <alignment vertical="center"/>
      <protection hidden="1"/>
    </xf>
    <xf numFmtId="0" fontId="42" fillId="0" borderId="0" xfId="0" applyFont="1" applyFill="1" applyAlignment="1" applyProtection="1">
      <alignment horizontal="right" vertical="center"/>
      <protection hidden="1"/>
    </xf>
    <xf numFmtId="0" fontId="42" fillId="2" borderId="0" xfId="0" applyFont="1" applyFill="1" applyAlignment="1" applyProtection="1">
      <alignment horizontal="right" vertical="center"/>
      <protection hidden="1"/>
    </xf>
    <xf numFmtId="0" fontId="42" fillId="2" borderId="0" xfId="0" applyFont="1" applyFill="1" applyProtection="1">
      <alignment vertical="center"/>
      <protection hidden="1"/>
    </xf>
    <xf numFmtId="0" fontId="0" fillId="2" borderId="0" xfId="0" applyFill="1">
      <alignment vertical="center"/>
    </xf>
    <xf numFmtId="0" fontId="29" fillId="6" borderId="58" xfId="0" applyFont="1" applyFill="1" applyBorder="1" applyProtection="1">
      <alignment vertical="center"/>
      <protection hidden="1"/>
    </xf>
    <xf numFmtId="179" fontId="32" fillId="7" borderId="47" xfId="0" applyNumberFormat="1" applyFont="1" applyFill="1" applyBorder="1" applyAlignment="1" applyProtection="1">
      <alignment horizontal="center" vertical="center"/>
      <protection locked="0"/>
    </xf>
    <xf numFmtId="0" fontId="34" fillId="6" borderId="59" xfId="0" applyFont="1" applyFill="1" applyBorder="1" applyAlignment="1" applyProtection="1">
      <alignment horizontal="left"/>
      <protection hidden="1"/>
    </xf>
    <xf numFmtId="0" fontId="29" fillId="6" borderId="60" xfId="0" applyFont="1" applyFill="1" applyBorder="1" applyProtection="1">
      <alignment vertical="center"/>
      <protection hidden="1"/>
    </xf>
    <xf numFmtId="179" fontId="32" fillId="6" borderId="61" xfId="0" applyNumberFormat="1" applyFont="1" applyFill="1" applyBorder="1" applyAlignment="1" applyProtection="1">
      <alignment horizontal="center" vertical="center"/>
      <protection locked="0"/>
    </xf>
    <xf numFmtId="0" fontId="29" fillId="6" borderId="62" xfId="0" applyFont="1" applyFill="1" applyBorder="1" applyProtection="1">
      <alignment vertical="center"/>
      <protection hidden="1"/>
    </xf>
    <xf numFmtId="0" fontId="4" fillId="6" borderId="60" xfId="0" applyFont="1" applyFill="1" applyBorder="1" applyAlignment="1" applyProtection="1">
      <alignment vertical="center"/>
      <protection hidden="1"/>
    </xf>
    <xf numFmtId="177" fontId="32" fillId="7" borderId="17" xfId="0" applyNumberFormat="1" applyFont="1" applyFill="1" applyBorder="1" applyAlignment="1" applyProtection="1">
      <alignment horizontal="center" vertical="center"/>
      <protection locked="0"/>
    </xf>
    <xf numFmtId="178" fontId="32" fillId="7" borderId="27" xfId="0" applyNumberFormat="1" applyFont="1" applyFill="1" applyBorder="1" applyAlignment="1" applyProtection="1">
      <alignment horizontal="center" vertical="center"/>
      <protection locked="0"/>
    </xf>
    <xf numFmtId="0" fontId="29" fillId="6" borderId="19" xfId="0" applyFont="1" applyFill="1" applyBorder="1" applyAlignment="1" applyProtection="1">
      <alignment vertical="center"/>
      <protection hidden="1"/>
    </xf>
    <xf numFmtId="0" fontId="33" fillId="6" borderId="5" xfId="0" applyFont="1" applyFill="1" applyBorder="1" applyAlignment="1" applyProtection="1">
      <alignment vertical="center"/>
      <protection hidden="1"/>
    </xf>
    <xf numFmtId="0" fontId="33" fillId="6" borderId="6" xfId="0" applyFont="1" applyFill="1" applyBorder="1" applyAlignment="1" applyProtection="1">
      <alignment vertical="center"/>
      <protection hidden="1"/>
    </xf>
    <xf numFmtId="0" fontId="33" fillId="6" borderId="7" xfId="0" applyFont="1" applyFill="1" applyBorder="1" applyAlignment="1" applyProtection="1">
      <alignment vertical="center"/>
      <protection hidden="1"/>
    </xf>
    <xf numFmtId="0" fontId="33" fillId="6" borderId="3" xfId="0" applyFont="1" applyFill="1" applyBorder="1" applyAlignment="1" applyProtection="1">
      <alignment vertical="center"/>
      <protection hidden="1"/>
    </xf>
    <xf numFmtId="0" fontId="33" fillId="6" borderId="4" xfId="0" applyFont="1" applyFill="1" applyBorder="1" applyAlignment="1" applyProtection="1">
      <alignment vertical="center"/>
      <protection hidden="1"/>
    </xf>
    <xf numFmtId="0" fontId="4" fillId="6" borderId="0" xfId="0" applyFont="1" applyFill="1" applyProtection="1">
      <alignment vertical="center"/>
      <protection hidden="1"/>
    </xf>
    <xf numFmtId="0" fontId="29" fillId="6" borderId="63" xfId="0" applyFont="1" applyFill="1" applyBorder="1" applyAlignment="1" applyProtection="1">
      <alignment vertical="center"/>
      <protection hidden="1"/>
    </xf>
    <xf numFmtId="0" fontId="29" fillId="6" borderId="59" xfId="0" applyFont="1" applyFill="1" applyBorder="1" applyAlignment="1" applyProtection="1">
      <alignment vertical="center"/>
      <protection hidden="1"/>
    </xf>
    <xf numFmtId="0" fontId="29" fillId="6" borderId="50" xfId="0" applyFont="1" applyFill="1" applyBorder="1" applyAlignment="1" applyProtection="1">
      <alignment vertical="center"/>
      <protection hidden="1"/>
    </xf>
    <xf numFmtId="177" fontId="37" fillId="3" borderId="17" xfId="0" applyNumberFormat="1" applyFont="1" applyFill="1" applyBorder="1" applyAlignment="1" applyProtection="1">
      <alignment horizontal="center" vertical="center"/>
      <protection hidden="1"/>
    </xf>
    <xf numFmtId="178" fontId="37" fillId="3" borderId="17" xfId="0" applyNumberFormat="1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Border="1" applyProtection="1">
      <alignment vertical="center"/>
      <protection hidden="1"/>
    </xf>
    <xf numFmtId="0" fontId="44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0" xfId="0" applyNumberFormat="1" applyFont="1" applyFill="1" applyAlignment="1" applyProtection="1">
      <alignment horizontal="center" vertical="center"/>
      <protection hidden="1"/>
    </xf>
    <xf numFmtId="0" fontId="0" fillId="2" borderId="0" xfId="0" applyFont="1" applyFill="1" applyProtection="1">
      <alignment vertical="center"/>
      <protection hidden="1"/>
    </xf>
    <xf numFmtId="0" fontId="43" fillId="2" borderId="0" xfId="0" applyFont="1" applyFill="1" applyProtection="1">
      <alignment vertical="center"/>
      <protection hidden="1"/>
    </xf>
    <xf numFmtId="0" fontId="45" fillId="2" borderId="0" xfId="0" applyNumberFormat="1" applyFont="1" applyFill="1" applyAlignment="1" applyProtection="1">
      <alignment horizontal="center" vertical="center"/>
      <protection hidden="1"/>
    </xf>
    <xf numFmtId="0" fontId="46" fillId="2" borderId="0" xfId="0" applyNumberFormat="1" applyFont="1" applyFill="1" applyAlignment="1" applyProtection="1">
      <alignment horizontal="center" vertical="center"/>
      <protection hidden="1"/>
    </xf>
    <xf numFmtId="177" fontId="30" fillId="0" borderId="0" xfId="0" applyNumberFormat="1" applyFont="1" applyFill="1" applyBorder="1" applyAlignment="1" applyProtection="1">
      <alignment horizontal="center" vertical="center"/>
    </xf>
    <xf numFmtId="177" fontId="30" fillId="7" borderId="0" xfId="0" applyNumberFormat="1" applyFont="1" applyFill="1" applyBorder="1" applyAlignment="1" applyProtection="1">
      <alignment horizontal="center" vertical="center"/>
      <protection hidden="1"/>
    </xf>
    <xf numFmtId="0" fontId="46" fillId="2" borderId="0" xfId="0" applyFont="1" applyFill="1" applyAlignment="1" applyProtection="1">
      <alignment vertical="center"/>
      <protection hidden="1"/>
    </xf>
    <xf numFmtId="0" fontId="30" fillId="6" borderId="23" xfId="0" applyFont="1" applyFill="1" applyBorder="1" applyAlignment="1" applyProtection="1">
      <alignment horizontal="center" vertical="center"/>
      <protection hidden="1"/>
    </xf>
    <xf numFmtId="0" fontId="25" fillId="6" borderId="6" xfId="0" applyFont="1" applyFill="1" applyBorder="1" applyAlignment="1" applyProtection="1">
      <alignment horizontal="center" vertical="center"/>
      <protection hidden="1"/>
    </xf>
    <xf numFmtId="0" fontId="25" fillId="6" borderId="7" xfId="0" applyFont="1" applyFill="1" applyBorder="1" applyAlignment="1" applyProtection="1">
      <alignment horizontal="center" vertical="center"/>
      <protection hidden="1"/>
    </xf>
    <xf numFmtId="0" fontId="29" fillId="6" borderId="0" xfId="0" applyFont="1" applyFill="1" applyBorder="1" applyAlignment="1" applyProtection="1">
      <alignment horizontal="left"/>
      <protection hidden="1"/>
    </xf>
    <xf numFmtId="0" fontId="29" fillId="6" borderId="4" xfId="0" applyFont="1" applyFill="1" applyBorder="1" applyAlignment="1" applyProtection="1">
      <alignment horizontal="left"/>
      <protection hidden="1"/>
    </xf>
    <xf numFmtId="0" fontId="28" fillId="6" borderId="1" xfId="0" applyFont="1" applyFill="1" applyBorder="1" applyAlignment="1" applyProtection="1">
      <alignment horizontal="center" vertical="center"/>
      <protection hidden="1"/>
    </xf>
    <xf numFmtId="0" fontId="28" fillId="6" borderId="2" xfId="0" applyFont="1" applyFill="1" applyBorder="1" applyAlignment="1" applyProtection="1">
      <alignment horizontal="center" vertical="center"/>
      <protection hidden="1"/>
    </xf>
    <xf numFmtId="0" fontId="29" fillId="6" borderId="1" xfId="0" applyFont="1" applyFill="1" applyBorder="1" applyAlignment="1" applyProtection="1">
      <alignment horizontal="left"/>
      <protection hidden="1"/>
    </xf>
    <xf numFmtId="0" fontId="29" fillId="6" borderId="2" xfId="0" applyFont="1" applyFill="1" applyBorder="1" applyAlignment="1" applyProtection="1">
      <alignment horizontal="left"/>
      <protection hidden="1"/>
    </xf>
    <xf numFmtId="0" fontId="29" fillId="6" borderId="9" xfId="0" applyFont="1" applyFill="1" applyBorder="1" applyAlignment="1" applyProtection="1">
      <alignment horizontal="center"/>
      <protection hidden="1"/>
    </xf>
    <xf numFmtId="0" fontId="29" fillId="6" borderId="10" xfId="0" applyFont="1" applyFill="1" applyBorder="1" applyAlignment="1" applyProtection="1">
      <alignment horizontal="center"/>
      <protection hidden="1"/>
    </xf>
    <xf numFmtId="0" fontId="33" fillId="6" borderId="5" xfId="0" applyFont="1" applyFill="1" applyBorder="1" applyAlignment="1" applyProtection="1">
      <alignment horizontal="center" vertical="center"/>
      <protection hidden="1"/>
    </xf>
    <xf numFmtId="0" fontId="33" fillId="6" borderId="6" xfId="0" applyFont="1" applyFill="1" applyBorder="1" applyAlignment="1" applyProtection="1">
      <alignment horizontal="center" vertical="center"/>
      <protection hidden="1"/>
    </xf>
    <xf numFmtId="0" fontId="33" fillId="6" borderId="7" xfId="0" applyFont="1" applyFill="1" applyBorder="1" applyAlignment="1" applyProtection="1">
      <alignment horizontal="center" vertical="center"/>
      <protection hidden="1"/>
    </xf>
    <xf numFmtId="0" fontId="33" fillId="6" borderId="3" xfId="0" applyFont="1" applyFill="1" applyBorder="1" applyAlignment="1" applyProtection="1">
      <alignment horizontal="center" vertical="center"/>
      <protection hidden="1"/>
    </xf>
    <xf numFmtId="0" fontId="33" fillId="6" borderId="0" xfId="0" applyFont="1" applyFill="1" applyBorder="1" applyAlignment="1" applyProtection="1">
      <alignment horizontal="center" vertical="center"/>
      <protection hidden="1"/>
    </xf>
    <xf numFmtId="0" fontId="33" fillId="6" borderId="4" xfId="0" applyFont="1" applyFill="1" applyBorder="1" applyAlignment="1" applyProtection="1">
      <alignment horizontal="center" vertical="center"/>
      <protection hidden="1"/>
    </xf>
    <xf numFmtId="0" fontId="33" fillId="6" borderId="8" xfId="0" applyFont="1" applyFill="1" applyBorder="1" applyAlignment="1" applyProtection="1">
      <alignment horizontal="center" vertical="center"/>
      <protection hidden="1"/>
    </xf>
    <xf numFmtId="0" fontId="33" fillId="6" borderId="9" xfId="0" applyFont="1" applyFill="1" applyBorder="1" applyAlignment="1" applyProtection="1">
      <alignment horizontal="center" vertical="center"/>
      <protection hidden="1"/>
    </xf>
    <xf numFmtId="0" fontId="33" fillId="6" borderId="10" xfId="0" applyFont="1" applyFill="1" applyBorder="1" applyAlignment="1" applyProtection="1">
      <alignment horizontal="center" vertical="center"/>
      <protection hidden="1"/>
    </xf>
    <xf numFmtId="0" fontId="33" fillId="6" borderId="11" xfId="0" applyFont="1" applyFill="1" applyBorder="1" applyAlignment="1" applyProtection="1">
      <alignment horizontal="left" vertical="center"/>
      <protection hidden="1"/>
    </xf>
    <xf numFmtId="0" fontId="33" fillId="6" borderId="12" xfId="0" applyFont="1" applyFill="1" applyBorder="1" applyAlignment="1" applyProtection="1">
      <alignment horizontal="left" vertical="center"/>
      <protection hidden="1"/>
    </xf>
    <xf numFmtId="0" fontId="33" fillId="6" borderId="13" xfId="0" applyFont="1" applyFill="1" applyBorder="1" applyAlignment="1" applyProtection="1">
      <alignment horizontal="left" vertical="center"/>
      <protection hidden="1"/>
    </xf>
    <xf numFmtId="0" fontId="33" fillId="6" borderId="15" xfId="0" applyFont="1" applyFill="1" applyBorder="1" applyAlignment="1" applyProtection="1">
      <alignment horizontal="left" vertical="center"/>
      <protection hidden="1"/>
    </xf>
    <xf numFmtId="0" fontId="33" fillId="6" borderId="41" xfId="0" applyFont="1" applyFill="1" applyBorder="1" applyAlignment="1" applyProtection="1">
      <alignment horizontal="left" vertical="center"/>
      <protection hidden="1"/>
    </xf>
    <xf numFmtId="0" fontId="33" fillId="6" borderId="48" xfId="0" applyFont="1" applyFill="1" applyBorder="1" applyAlignment="1" applyProtection="1">
      <alignment horizontal="left" vertical="center"/>
      <protection hidden="1"/>
    </xf>
    <xf numFmtId="0" fontId="33" fillId="6" borderId="44" xfId="0" applyFont="1" applyFill="1" applyBorder="1" applyAlignment="1" applyProtection="1">
      <alignment horizontal="left" vertical="center"/>
      <protection hidden="1"/>
    </xf>
    <xf numFmtId="0" fontId="33" fillId="6" borderId="6" xfId="0" applyFont="1" applyFill="1" applyBorder="1" applyAlignment="1" applyProtection="1">
      <alignment horizontal="left" vertical="center"/>
      <protection hidden="1"/>
    </xf>
    <xf numFmtId="0" fontId="33" fillId="6" borderId="7" xfId="0" applyFont="1" applyFill="1" applyBorder="1" applyAlignment="1" applyProtection="1">
      <alignment horizontal="left" vertical="center"/>
      <protection hidden="1"/>
    </xf>
    <xf numFmtId="177" fontId="22" fillId="5" borderId="17" xfId="1" applyNumberFormat="1" applyFont="1" applyFill="1" applyBorder="1" applyAlignment="1" applyProtection="1">
      <alignment horizontal="left" wrapText="1"/>
    </xf>
    <xf numFmtId="177" fontId="18" fillId="5" borderId="17" xfId="2" applyNumberFormat="1" applyFont="1" applyFill="1" applyBorder="1" applyAlignment="1" applyProtection="1">
      <alignment horizontal="left" vertical="center"/>
    </xf>
    <xf numFmtId="183" fontId="20" fillId="5" borderId="17" xfId="0" applyNumberFormat="1" applyFont="1" applyFill="1" applyBorder="1" applyAlignment="1" applyProtection="1">
      <alignment horizontal="left" vertical="center"/>
    </xf>
    <xf numFmtId="178" fontId="17" fillId="5" borderId="47" xfId="0" applyNumberFormat="1" applyFont="1" applyFill="1" applyBorder="1" applyAlignment="1" applyProtection="1">
      <alignment horizontal="left" vertical="center"/>
    </xf>
    <xf numFmtId="178" fontId="17" fillId="5" borderId="24" xfId="0" applyNumberFormat="1" applyFont="1" applyFill="1" applyBorder="1" applyAlignment="1" applyProtection="1">
      <alignment horizontal="left" vertical="center"/>
    </xf>
    <xf numFmtId="177" fontId="4" fillId="5" borderId="17" xfId="1" applyNumberFormat="1" applyFont="1" applyFill="1" applyBorder="1" applyAlignment="1" applyProtection="1">
      <alignment horizontal="left" wrapText="1"/>
    </xf>
    <xf numFmtId="0" fontId="9" fillId="5" borderId="17" xfId="2" applyFont="1" applyFill="1" applyBorder="1" applyAlignment="1" applyProtection="1">
      <alignment horizontal="center"/>
      <protection hidden="1"/>
    </xf>
    <xf numFmtId="0" fontId="10" fillId="5" borderId="17" xfId="2" applyFont="1" applyFill="1" applyBorder="1" applyAlignment="1" applyProtection="1">
      <alignment horizontal="center"/>
      <protection hidden="1"/>
    </xf>
  </cellXfs>
  <cellStyles count="3">
    <cellStyle name="常规" xfId="0" builtinId="0"/>
    <cellStyle name="常规 2 2" xfId="1"/>
    <cellStyle name="常规 3" xfId="2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FF99"/>
      <color rgb="FF00FF99"/>
      <color rgb="FFFFFFD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</a:t>
            </a:r>
            <a:r>
              <a:rPr lang="en-US" altLang="zh-CN"/>
              <a:t>AC</a:t>
            </a:r>
            <a:r>
              <a:rPr lang="zh-CN" altLang="en-US"/>
              <a:t>输入电流 </a:t>
            </a:r>
            <a:r>
              <a:rPr lang="en-US" altLang="zh-CN">
                <a:latin typeface="Times New Roman" panose="02020603050405020304" pitchFamily="18" charset="0"/>
                <a:cs typeface="Times New Roman" panose="02020603050405020304" pitchFamily="18" charset="0"/>
              </a:rPr>
              <a:t>Iin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0210492322331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097991115017"/>
          <c:y val="0.16207829232880999"/>
          <c:w val="0.80161253905487195"/>
          <c:h val="0.622918574451606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变压器设计!$CC$4</c:f>
              <c:strCache>
                <c:ptCount val="1"/>
                <c:pt idx="0">
                  <c:v>Iin_triac</c:v>
                </c:pt>
              </c:strCache>
            </c:strRef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变压器设计!$CC$7:$CC$368</c:f>
              <c:numCache>
                <c:formatCode>General</c:formatCode>
                <c:ptCount val="3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4.7367230064348065E-2</c:v>
                </c:pt>
                <c:pt idx="142">
                  <c:v>4.7057485280114428E-2</c:v>
                </c:pt>
                <c:pt idx="143">
                  <c:v>4.6750020536974107E-2</c:v>
                </c:pt>
                <c:pt idx="144">
                  <c:v>4.6444818893490371E-2</c:v>
                </c:pt>
                <c:pt idx="145">
                  <c:v>4.6141864616796383E-2</c:v>
                </c:pt>
                <c:pt idx="146">
                  <c:v>4.5841143154355092E-2</c:v>
                </c:pt>
                <c:pt idx="147">
                  <c:v>4.5542641106871187E-2</c:v>
                </c:pt>
                <c:pt idx="148">
                  <c:v>4.5246346202313346E-2</c:v>
                </c:pt>
                <c:pt idx="149">
                  <c:v>4.4952247271007162E-2</c:v>
                </c:pt>
                <c:pt idx="150">
                  <c:v>4.4660334221761008E-2</c:v>
                </c:pt>
                <c:pt idx="151">
                  <c:v>4.4370598018989189E-2</c:v>
                </c:pt>
                <c:pt idx="152">
                  <c:v>4.40830306607988E-2</c:v>
                </c:pt>
                <c:pt idx="153">
                  <c:v>4.3797625158007905E-2</c:v>
                </c:pt>
                <c:pt idx="154">
                  <c:v>4.3514375514064993E-2</c:v>
                </c:pt>
                <c:pt idx="155">
                  <c:v>4.323327670584088E-2</c:v>
                </c:pt>
                <c:pt idx="156">
                  <c:v>4.2954324665265789E-2</c:v>
                </c:pt>
                <c:pt idx="157">
                  <c:v>4.2677516261786098E-2</c:v>
                </c:pt>
                <c:pt idx="158">
                  <c:v>4.2402849285616322E-2</c:v>
                </c:pt>
                <c:pt idx="159">
                  <c:v>4.2130322431763317E-2</c:v>
                </c:pt>
                <c:pt idx="160">
                  <c:v>4.1859935284801343E-2</c:v>
                </c:pt>
                <c:pt idx="161">
                  <c:v>4.1591688304377171E-2</c:v>
                </c:pt>
                <c:pt idx="162">
                  <c:v>4.1325582811426398E-2</c:v>
                </c:pt>
                <c:pt idx="163">
                  <c:v>4.1061620975082626E-2</c:v>
                </c:pt>
                <c:pt idx="164">
                  <c:v>4.079980580026276E-2</c:v>
                </c:pt>
                <c:pt idx="165">
                  <c:v>4.0540141115912254E-2</c:v>
                </c:pt>
                <c:pt idx="166">
                  <c:v>4.0282631563895749E-2</c:v>
                </c:pt>
                <c:pt idx="167">
                  <c:v>4.0027282588518953E-2</c:v>
                </c:pt>
                <c:pt idx="168">
                  <c:v>3.977410042666895E-2</c:v>
                </c:pt>
                <c:pt idx="169">
                  <c:v>3.9523092098561037E-2</c:v>
                </c:pt>
                <c:pt idx="170">
                  <c:v>3.9274265399080743E-2</c:v>
                </c:pt>
                <c:pt idx="171">
                  <c:v>3.9027628889711084E-2</c:v>
                </c:pt>
                <c:pt idx="172">
                  <c:v>3.8783191891035601E-2</c:v>
                </c:pt>
                <c:pt idx="173">
                  <c:v>3.8540964475808501E-2</c:v>
                </c:pt>
                <c:pt idx="174">
                  <c:v>3.8300957462584412E-2</c:v>
                </c:pt>
                <c:pt idx="175">
                  <c:v>3.8063182409900781E-2</c:v>
                </c:pt>
                <c:pt idx="176">
                  <c:v>3.7827651611006555E-2</c:v>
                </c:pt>
                <c:pt idx="177">
                  <c:v>3.7594378089132123E-2</c:v>
                </c:pt>
                <c:pt idx="178">
                  <c:v>3.7363375593295667E-2</c:v>
                </c:pt>
                <c:pt idx="179">
                  <c:v>3.7134658594641996E-2</c:v>
                </c:pt>
                <c:pt idx="180">
                  <c:v>3.6908242283310973E-2</c:v>
                </c:pt>
                <c:pt idx="181">
                  <c:v>3.6684142565832835E-2</c:v>
                </c:pt>
                <c:pt idx="182">
                  <c:v>3.6462376063048953E-2</c:v>
                </c:pt>
                <c:pt idx="183">
                  <c:v>3.6242960108556863E-2</c:v>
                </c:pt>
                <c:pt idx="184">
                  <c:v>3.6025912747679481E-2</c:v>
                </c:pt>
                <c:pt idx="185">
                  <c:v>3.5811252736958787E-2</c:v>
                </c:pt>
                <c:pt idx="186">
                  <c:v>3.5598999544175274E-2</c:v>
                </c:pt>
                <c:pt idx="187">
                  <c:v>3.5389173348895034E-2</c:v>
                </c:pt>
                <c:pt idx="188">
                  <c:v>3.5181795043547036E-2</c:v>
                </c:pt>
                <c:pt idx="189">
                  <c:v>3.4976886235034033E-2</c:v>
                </c:pt>
                <c:pt idx="190">
                  <c:v>3.4774469246880976E-2</c:v>
                </c:pt>
                <c:pt idx="191">
                  <c:v>3.4574567121926046E-2</c:v>
                </c:pt>
                <c:pt idx="192">
                  <c:v>3.4377203625559634E-2</c:v>
                </c:pt>
                <c:pt idx="193">
                  <c:v>3.4182403249517664E-2</c:v>
                </c:pt>
                <c:pt idx="194">
                  <c:v>3.399019121623649E-2</c:v>
                </c:pt>
                <c:pt idx="195">
                  <c:v>3.3800593483777092E-2</c:v>
                </c:pt>
                <c:pt idx="196">
                  <c:v>3.3613636751327412E-2</c:v>
                </c:pt>
                <c:pt idx="197">
                  <c:v>3.3429348465292483E-2</c:v>
                </c:pt>
                <c:pt idx="198">
                  <c:v>3.3247756825982466E-2</c:v>
                </c:pt>
                <c:pt idx="199">
                  <c:v>3.3068890794910134E-2</c:v>
                </c:pt>
                <c:pt idx="200">
                  <c:v>3.2892780102710031E-2</c:v>
                </c:pt>
                <c:pt idx="201">
                  <c:v>3.2719455257692147E-2</c:v>
                </c:pt>
                <c:pt idx="202">
                  <c:v>3.2548947555044401E-2</c:v>
                </c:pt>
                <c:pt idx="203">
                  <c:v>3.238128908669903E-2</c:v>
                </c:pt>
                <c:pt idx="204">
                  <c:v>3.221651275187884E-2</c:v>
                </c:pt>
                <c:pt idx="205">
                  <c:v>3.2054652268340478E-2</c:v>
                </c:pt>
                <c:pt idx="206">
                  <c:v>3.1895742184333206E-2</c:v>
                </c:pt>
                <c:pt idx="207">
                  <c:v>3.1739817891292314E-2</c:v>
                </c:pt>
                <c:pt idx="208">
                  <c:v>3.1586915637287896E-2</c:v>
                </c:pt>
                <c:pt idx="209">
                  <c:v>3.1437072541250922E-2</c:v>
                </c:pt>
                <c:pt idx="210">
                  <c:v>3.1290326607999547E-2</c:v>
                </c:pt>
                <c:pt idx="211">
                  <c:v>3.1146716744090242E-2</c:v>
                </c:pt>
                <c:pt idx="212">
                  <c:v>3.1006282774519785E-2</c:v>
                </c:pt>
                <c:pt idx="213">
                  <c:v>3.0869065460305187E-2</c:v>
                </c:pt>
                <c:pt idx="214">
                  <c:v>3.0735106516970759E-2</c:v>
                </c:pt>
                <c:pt idx="215">
                  <c:v>3.0604448633972554E-2</c:v>
                </c:pt>
                <c:pt idx="216">
                  <c:v>3.047713549509282E-2</c:v>
                </c:pt>
                <c:pt idx="217">
                  <c:v>3.0353211799837888E-2</c:v>
                </c:pt>
                <c:pt idx="218">
                  <c:v>3.0232723285875923E-2</c:v>
                </c:pt>
                <c:pt idx="219">
                  <c:v>3.0115716752551903E-2</c:v>
                </c:pt>
                <c:pt idx="220">
                  <c:v>3.0002240085519966E-2</c:v>
                </c:pt>
                <c:pt idx="221">
                  <c:v>2.9892342282534998E-2</c:v>
                </c:pt>
                <c:pt idx="222">
                  <c:v>2.9786073480447775E-2</c:v>
                </c:pt>
                <c:pt idx="223">
                  <c:v>2.9683484983450432E-2</c:v>
                </c:pt>
                <c:pt idx="224">
                  <c:v>2.9584629292621255E-2</c:v>
                </c:pt>
                <c:pt idx="225">
                  <c:v>2.9489560136820928E-2</c:v>
                </c:pt>
                <c:pt idx="226">
                  <c:v>2.939833250499465E-2</c:v>
                </c:pt>
                <c:pt idx="227">
                  <c:v>2.9311002679937824E-2</c:v>
                </c:pt>
                <c:pt idx="228">
                  <c:v>2.9227628273586131E-2</c:v>
                </c:pt>
                <c:pt idx="229">
                  <c:v>2.9148268263893835E-2</c:v>
                </c:pt>
                <c:pt idx="230">
                  <c:v>2.9072983033367899E-2</c:v>
                </c:pt>
                <c:pt idx="231">
                  <c:v>2.900183440932922E-2</c:v>
                </c:pt>
                <c:pt idx="232">
                  <c:v>2.8934885705975903E-2</c:v>
                </c:pt>
                <c:pt idx="233">
                  <c:v>2.8872201768327693E-2</c:v>
                </c:pt>
                <c:pt idx="234">
                  <c:v>2.8813849018135478E-2</c:v>
                </c:pt>
                <c:pt idx="235">
                  <c:v>2.8759895501843623E-2</c:v>
                </c:pt>
                <c:pt idx="236">
                  <c:v>2.8710410940698552E-2</c:v>
                </c:pt>
                <c:pt idx="237">
                  <c:v>2.8665466783101695E-2</c:v>
                </c:pt>
                <c:pt idx="238">
                  <c:v>2.8625136259310523E-2</c:v>
                </c:pt>
                <c:pt idx="239">
                  <c:v>2.8589494438597613E-2</c:v>
                </c:pt>
                <c:pt idx="240">
                  <c:v>2.8558618288983144E-2</c:v>
                </c:pt>
                <c:pt idx="241">
                  <c:v>2.8532586739663759E-2</c:v>
                </c:pt>
                <c:pt idx="242">
                  <c:v>2.8511480746266915E-2</c:v>
                </c:pt>
                <c:pt idx="243">
                  <c:v>2.8495383359067789E-2</c:v>
                </c:pt>
                <c:pt idx="244">
                  <c:v>2.8484379794313605E-2</c:v>
                </c:pt>
                <c:pt idx="245">
                  <c:v>2.8478557508808601E-2</c:v>
                </c:pt>
                <c:pt idx="246">
                  <c:v>2.8478006277922255E-2</c:v>
                </c:pt>
                <c:pt idx="247">
                  <c:v>2.8482818277192047E-2</c:v>
                </c:pt>
                <c:pt idx="248">
                  <c:v>2.8493088167703726E-2</c:v>
                </c:pt>
                <c:pt idx="249">
                  <c:v>2.8442658440437175E-2</c:v>
                </c:pt>
                <c:pt idx="250">
                  <c:v>2.8198204392414605E-2</c:v>
                </c:pt>
                <c:pt idx="251">
                  <c:v>2.7953516860727001E-2</c:v>
                </c:pt>
                <c:pt idx="252">
                  <c:v>2.7708584783370547E-2</c:v>
                </c:pt>
                <c:pt idx="253">
                  <c:v>2.7463396204507381E-2</c:v>
                </c:pt>
                <c:pt idx="254">
                  <c:v>2.7217938244751948E-2</c:v>
                </c:pt>
                <c:pt idx="255">
                  <c:v>2.6972197070155825E-2</c:v>
                </c:pt>
                <c:pt idx="256">
                  <c:v>2.6726157859823213E-2</c:v>
                </c:pt>
                <c:pt idx="257">
                  <c:v>2.6479804772084677E-2</c:v>
                </c:pt>
                <c:pt idx="258">
                  <c:v>2.6233120909153418E-2</c:v>
                </c:pt>
                <c:pt idx="259">
                  <c:v>2.5986088280182281E-2</c:v>
                </c:pt>
                <c:pt idx="260">
                  <c:v>2.5738687762635749E-2</c:v>
                </c:pt>
                <c:pt idx="261">
                  <c:v>2.5490899061885262E-2</c:v>
                </c:pt>
                <c:pt idx="262">
                  <c:v>2.5242700668930539E-2</c:v>
                </c:pt>
                <c:pt idx="263">
                  <c:v>2.4994069816143317E-2</c:v>
                </c:pt>
                <c:pt idx="264">
                  <c:v>2.4744982430923695E-2</c:v>
                </c:pt>
                <c:pt idx="265">
                  <c:v>2.4495413087151488E-2</c:v>
                </c:pt>
                <c:pt idx="266">
                  <c:v>2.4245334954307977E-2</c:v>
                </c:pt>
                <c:pt idx="267">
                  <c:v>2.3994719744135286E-2</c:v>
                </c:pt>
                <c:pt idx="268">
                  <c:v>2.3743537654690762E-2</c:v>
                </c:pt>
                <c:pt idx="269">
                  <c:v>2.3491757311646485E-2</c:v>
                </c:pt>
                <c:pt idx="270">
                  <c:v>2.3239345706671168E-2</c:v>
                </c:pt>
                <c:pt idx="271">
                  <c:v>2.2986268132723212E-2</c:v>
                </c:pt>
                <c:pt idx="272">
                  <c:v>2.2732488116070242E-2</c:v>
                </c:pt>
                <c:pt idx="273">
                  <c:v>2.2477967344838926E-2</c:v>
                </c:pt>
                <c:pt idx="274">
                  <c:v>2.2222665593884531E-2</c:v>
                </c:pt>
                <c:pt idx="275">
                  <c:v>2.1966540645755043E-2</c:v>
                </c:pt>
                <c:pt idx="276">
                  <c:v>2.1709548207509477E-2</c:v>
                </c:pt>
                <c:pt idx="277">
                  <c:v>2.1451641823131813E-2</c:v>
                </c:pt>
                <c:pt idx="278">
                  <c:v>2.1192772781264347E-2</c:v>
                </c:pt>
                <c:pt idx="279">
                  <c:v>2.0932890017963827E-2</c:v>
                </c:pt>
                <c:pt idx="280">
                  <c:v>2.067194001416188E-2</c:v>
                </c:pt>
                <c:pt idx="281">
                  <c:v>2.0409866687488485E-2</c:v>
                </c:pt>
                <c:pt idx="282">
                  <c:v>2.0146611278090934E-2</c:v>
                </c:pt>
                <c:pt idx="283">
                  <c:v>1.9882112228053851E-2</c:v>
                </c:pt>
                <c:pt idx="284">
                  <c:v>1.9616305053995399E-2</c:v>
                </c:pt>
                <c:pt idx="285">
                  <c:v>1.934912221238301E-2</c:v>
                </c:pt>
                <c:pt idx="286">
                  <c:v>1.9080492957075527E-2</c:v>
                </c:pt>
                <c:pt idx="287">
                  <c:v>1.8810343188561836E-2</c:v>
                </c:pt>
                <c:pt idx="288">
                  <c:v>1.853859529432254E-2</c:v>
                </c:pt>
                <c:pt idx="289">
                  <c:v>1.8265167979697267E-2</c:v>
                </c:pt>
                <c:pt idx="290">
                  <c:v>1.7989976088589377E-2</c:v>
                </c:pt>
                <c:pt idx="291">
                  <c:v>1.7712930413286608E-2</c:v>
                </c:pt>
                <c:pt idx="292">
                  <c:v>1.7433937492616233E-2</c:v>
                </c:pt>
                <c:pt idx="293">
                  <c:v>1.7152899397589617E-2</c:v>
                </c:pt>
                <c:pt idx="294">
                  <c:v>1.6869713503619519E-2</c:v>
                </c:pt>
                <c:pt idx="295">
                  <c:v>1.6584272248316649E-2</c:v>
                </c:pt>
                <c:pt idx="296">
                  <c:v>1.6296462873787197E-2</c:v>
                </c:pt>
                <c:pt idx="297">
                  <c:v>1.6006167152259745E-2</c:v>
                </c:pt>
                <c:pt idx="298">
                  <c:v>1.5713261093768111E-2</c:v>
                </c:pt>
                <c:pt idx="299">
                  <c:v>1.5417614634504851E-2</c:v>
                </c:pt>
                <c:pt idx="300">
                  <c:v>1.511909130433587E-2</c:v>
                </c:pt>
                <c:pt idx="301">
                  <c:v>1.4817547871831864E-2</c:v>
                </c:pt>
                <c:pt idx="302">
                  <c:v>1.4512833965022023E-2</c:v>
                </c:pt>
                <c:pt idx="303">
                  <c:v>1.420479166591013E-2</c:v>
                </c:pt>
                <c:pt idx="304">
                  <c:v>1.3893255076611759E-2</c:v>
                </c:pt>
                <c:pt idx="305">
                  <c:v>1.3578049854768705E-2</c:v>
                </c:pt>
                <c:pt idx="306">
                  <c:v>1.3258992715674302E-2</c:v>
                </c:pt>
                <c:pt idx="307">
                  <c:v>1.2935890898296432E-2</c:v>
                </c:pt>
                <c:pt idx="308">
                  <c:v>1.260854159211014E-2</c:v>
                </c:pt>
                <c:pt idx="309">
                  <c:v>1.2276731321348783E-2</c:v>
                </c:pt>
                <c:pt idx="310">
                  <c:v>1.1940235282943325E-2</c:v>
                </c:pt>
                <c:pt idx="311">
                  <c:v>1.1598816634044037E-2</c:v>
                </c:pt>
                <c:pt idx="312">
                  <c:v>1.1252225724599125E-2</c:v>
                </c:pt>
                <c:pt idx="313">
                  <c:v>1.0900199269997767E-2</c:v>
                </c:pt>
                <c:pt idx="314">
                  <c:v>1.0542459458262501E-2</c:v>
                </c:pt>
                <c:pt idx="315">
                  <c:v>1.0178712985692919E-2</c:v>
                </c:pt>
                <c:pt idx="316">
                  <c:v>9.8086500142088723E-3</c:v>
                </c:pt>
                <c:pt idx="317">
                  <c:v>9.431943042910073E-3</c:v>
                </c:pt>
                <c:pt idx="318">
                  <c:v>9.0482456855471814E-3</c:v>
                </c:pt>
                <c:pt idx="319">
                  <c:v>8.6571913446778816E-3</c:v>
                </c:pt>
                <c:pt idx="320">
                  <c:v>8.258391772244026E-3</c:v>
                </c:pt>
                <c:pt idx="321">
                  <c:v>7.8514355051390247E-3</c:v>
                </c:pt>
                <c:pt idx="322">
                  <c:v>7.435886163019087E-3</c:v>
                </c:pt>
                <c:pt idx="323">
                  <c:v>7.0112805941287132E-3</c:v>
                </c:pt>
                <c:pt idx="324">
                  <c:v>6.5771268532362655E-3</c:v>
                </c:pt>
                <c:pt idx="325">
                  <c:v>6.1329019938834821E-3</c:v>
                </c:pt>
                <c:pt idx="326">
                  <c:v>5.6780496550142903E-3</c:v>
                </c:pt>
                <c:pt idx="327">
                  <c:v>5.2119774196305521E-3</c:v>
                </c:pt>
                <c:pt idx="328">
                  <c:v>4.7340539203871539E-3</c:v>
                </c:pt>
                <c:pt idx="329">
                  <c:v>4.2436056639477554E-3</c:v>
                </c:pt>
                <c:pt idx="330">
                  <c:v>3.7399135424288459E-3</c:v>
                </c:pt>
                <c:pt idx="331">
                  <c:v>3.2222089963220499E-3</c:v>
                </c:pt>
                <c:pt idx="332">
                  <c:v>2.689669788848395E-3</c:v>
                </c:pt>
                <c:pt idx="333">
                  <c:v>2.1414153467307767E-3</c:v>
                </c:pt>
                <c:pt idx="334">
                  <c:v>1.5765016168259351E-3</c:v>
                </c:pt>
                <c:pt idx="335">
                  <c:v>9.9391538193082524E-4</c:v>
                </c:pt>
                <c:pt idx="336">
                  <c:v>3.9256797238211918E-4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BAB-42CC-91B9-8C0D91FDE20F}"/>
            </c:ext>
          </c:extLst>
        </c:ser>
        <c:ser>
          <c:idx val="1"/>
          <c:order val="1"/>
          <c:tx>
            <c:strRef>
              <c:f>变压器设计!$BG$4</c:f>
              <c:strCache>
                <c:ptCount val="1"/>
                <c:pt idx="0">
                  <c:v>Iin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变压器设计!$BG$7:$BG$368</c:f>
              <c:numCache>
                <c:formatCode>General</c:formatCode>
                <c:ptCount val="362"/>
                <c:pt idx="0">
                  <c:v>2.5546576894410609E-2</c:v>
                </c:pt>
                <c:pt idx="1">
                  <c:v>2.5799481298502947E-2</c:v>
                </c:pt>
                <c:pt idx="2">
                  <c:v>2.6054251176553966E-2</c:v>
                </c:pt>
                <c:pt idx="3">
                  <c:v>2.6310880006267509E-2</c:v>
                </c:pt>
                <c:pt idx="4">
                  <c:v>2.6569360152999183E-2</c:v>
                </c:pt>
                <c:pt idx="5">
                  <c:v>2.6829682862060944E-2</c:v>
                </c:pt>
                <c:pt idx="6">
                  <c:v>2.7091838251504078E-2</c:v>
                </c:pt>
                <c:pt idx="7">
                  <c:v>2.735581530538566E-2</c:v>
                </c:pt>
                <c:pt idx="8">
                  <c:v>2.7621601867523243E-2</c:v>
                </c:pt>
                <c:pt idx="9">
                  <c:v>2.788918463574247E-2</c:v>
                </c:pt>
                <c:pt idx="10">
                  <c:v>2.8158549156621849E-2</c:v>
                </c:pt>
                <c:pt idx="11">
                  <c:v>2.8429679820738851E-2</c:v>
                </c:pt>
                <c:pt idx="12">
                  <c:v>2.8702559858421024E-2</c:v>
                </c:pt>
                <c:pt idx="13">
                  <c:v>2.8977171336005782E-2</c:v>
                </c:pt>
                <c:pt idx="14">
                  <c:v>2.9253495152612153E-2</c:v>
                </c:pt>
                <c:pt idx="15">
                  <c:v>2.9531511037427433E-2</c:v>
                </c:pt>
                <c:pt idx="16">
                  <c:v>2.9811197547511638E-2</c:v>
                </c:pt>
                <c:pt idx="17">
                  <c:v>3.0092532066122196E-2</c:v>
                </c:pt>
                <c:pt idx="18">
                  <c:v>3.0375490801561138E-2</c:v>
                </c:pt>
                <c:pt idx="19">
                  <c:v>3.0660048786546826E-2</c:v>
                </c:pt>
                <c:pt idx="20">
                  <c:v>3.0946179878111831E-2</c:v>
                </c:pt>
                <c:pt idx="21">
                  <c:v>3.1233856758028644E-2</c:v>
                </c:pt>
                <c:pt idx="22">
                  <c:v>3.1523050933764188E-2</c:v>
                </c:pt>
                <c:pt idx="23">
                  <c:v>3.1813732739964247E-2</c:v>
                </c:pt>
                <c:pt idx="24">
                  <c:v>3.2105871340468439E-2</c:v>
                </c:pt>
                <c:pt idx="25">
                  <c:v>3.2399434730856151E-2</c:v>
                </c:pt>
                <c:pt idx="26">
                  <c:v>3.2694389741523708E-2</c:v>
                </c:pt>
                <c:pt idx="27">
                  <c:v>3.2990702041292529E-2</c:v>
                </c:pt>
                <c:pt idx="28">
                  <c:v>3.3288336141548108E-2</c:v>
                </c:pt>
                <c:pt idx="29">
                  <c:v>3.3587255400909052E-2</c:v>
                </c:pt>
                <c:pt idx="30">
                  <c:v>3.3887422030425565E-2</c:v>
                </c:pt>
                <c:pt idx="31">
                  <c:v>3.4188797099306008E-2</c:v>
                </c:pt>
                <c:pt idx="32">
                  <c:v>3.4491340541170423E-2</c:v>
                </c:pt>
                <c:pt idx="33">
                  <c:v>3.4795011160829226E-2</c:v>
                </c:pt>
                <c:pt idx="34">
                  <c:v>3.4968068056113008E-2</c:v>
                </c:pt>
                <c:pt idx="35">
                  <c:v>3.5100385461914657E-2</c:v>
                </c:pt>
                <c:pt idx="36">
                  <c:v>3.5227344930159089E-2</c:v>
                </c:pt>
                <c:pt idx="38">
                  <c:v>3.5349073118101662E-2</c:v>
                </c:pt>
                <c:pt idx="39">
                  <c:v>3.5465690291185868E-2</c:v>
                </c:pt>
                <c:pt idx="40">
                  <c:v>3.5577310736175573E-2</c:v>
                </c:pt>
                <c:pt idx="41">
                  <c:v>3.5684043143393268E-2</c:v>
                </c:pt>
                <c:pt idx="42">
                  <c:v>3.5785990960724316E-2</c:v>
                </c:pt>
                <c:pt idx="43">
                  <c:v>3.5883252721788578E-2</c:v>
                </c:pt>
                <c:pt idx="44">
                  <c:v>3.5975922350449739E-2</c:v>
                </c:pt>
                <c:pt idx="45">
                  <c:v>3.6064089443627156E-2</c:v>
                </c:pt>
                <c:pt idx="46">
                  <c:v>3.6147839534190318E-2</c:v>
                </c:pt>
                <c:pt idx="47">
                  <c:v>3.6227254335550942E-2</c:v>
                </c:pt>
                <c:pt idx="48">
                  <c:v>3.6302411969419975E-2</c:v>
                </c:pt>
                <c:pt idx="49">
                  <c:v>3.6373387178063384E-2</c:v>
                </c:pt>
                <c:pt idx="50">
                  <c:v>3.6440251522271441E-2</c:v>
                </c:pt>
                <c:pt idx="51">
                  <c:v>3.6503073566148285E-2</c:v>
                </c:pt>
                <c:pt idx="52">
                  <c:v>3.6561919049731786E-2</c:v>
                </c:pt>
                <c:pt idx="53">
                  <c:v>3.6616851050365821E-2</c:v>
                </c:pt>
                <c:pt idx="54">
                  <c:v>3.6667930133668369E-2</c:v>
                </c:pt>
                <c:pt idx="55">
                  <c:v>3.6715214494866942E-2</c:v>
                </c:pt>
                <c:pt idx="56">
                  <c:v>3.6758760091208244E-2</c:v>
                </c:pt>
                <c:pt idx="57">
                  <c:v>3.6798620766090188E-2</c:v>
                </c:pt>
                <c:pt idx="58">
                  <c:v>3.6834848365511069E-2</c:v>
                </c:pt>
                <c:pt idx="59">
                  <c:v>3.686749284738227E-2</c:v>
                </c:pt>
                <c:pt idx="60">
                  <c:v>3.6896602384206709E-2</c:v>
                </c:pt>
                <c:pt idx="61">
                  <c:v>3.6922223459585651E-2</c:v>
                </c:pt>
                <c:pt idx="62">
                  <c:v>3.6944400958979273E-2</c:v>
                </c:pt>
                <c:pt idx="63">
                  <c:v>3.6963178255113575E-2</c:v>
                </c:pt>
                <c:pt idx="64">
                  <c:v>3.6978597288395691E-2</c:v>
                </c:pt>
                <c:pt idx="65">
                  <c:v>3.6990698642671883E-2</c:v>
                </c:pt>
                <c:pt idx="66">
                  <c:v>3.6999521616636992E-2</c:v>
                </c:pt>
                <c:pt idx="67">
                  <c:v>3.7005104291181007E-2</c:v>
                </c:pt>
                <c:pt idx="68">
                  <c:v>3.7007483592937145E-2</c:v>
                </c:pt>
                <c:pt idx="69">
                  <c:v>3.7006695354276059E-2</c:v>
                </c:pt>
                <c:pt idx="70">
                  <c:v>3.7002774369973103E-2</c:v>
                </c:pt>
                <c:pt idx="71">
                  <c:v>3.6995754450759206E-2</c:v>
                </c:pt>
                <c:pt idx="72">
                  <c:v>3.6985668473950316E-2</c:v>
                </c:pt>
                <c:pt idx="73">
                  <c:v>3.6972548431337057E-2</c:v>
                </c:pt>
                <c:pt idx="74">
                  <c:v>3.6956425474503E-2</c:v>
                </c:pt>
                <c:pt idx="75">
                  <c:v>3.6937329957728332E-2</c:v>
                </c:pt>
                <c:pt idx="76">
                  <c:v>3.6915291478624865E-2</c:v>
                </c:pt>
                <c:pt idx="77">
                  <c:v>3.6890338916637982E-2</c:v>
                </c:pt>
                <c:pt idx="78">
                  <c:v>3.6862500469542467E-2</c:v>
                </c:pt>
                <c:pt idx="79">
                  <c:v>3.683180368804987E-2</c:v>
                </c:pt>
                <c:pt idx="80">
                  <c:v>3.6798275508637658E-2</c:v>
                </c:pt>
                <c:pt idx="81">
                  <c:v>3.6761942284702954E-2</c:v>
                </c:pt>
                <c:pt idx="82">
                  <c:v>3.6722829816136754E-2</c:v>
                </c:pt>
                <c:pt idx="83">
                  <c:v>3.6680963377408393E-2</c:v>
                </c:pt>
                <c:pt idx="84">
                  <c:v>3.6636367744244128E-2</c:v>
                </c:pt>
                <c:pt idx="85">
                  <c:v>3.6589067218978283E-2</c:v>
                </c:pt>
                <c:pt idx="86">
                  <c:v>3.653908565465059E-2</c:v>
                </c:pt>
                <c:pt idx="87">
                  <c:v>3.6486446477918225E-2</c:v>
                </c:pt>
                <c:pt idx="88">
                  <c:v>3.6431172710847406E-2</c:v>
                </c:pt>
                <c:pt idx="89">
                  <c:v>3.6373286991644785E-2</c:v>
                </c:pt>
                <c:pt idx="90">
                  <c:v>3.6312811594385395E-2</c:v>
                </c:pt>
                <c:pt idx="91">
                  <c:v>3.6249768447790431E-2</c:v>
                </c:pt>
                <c:pt idx="92">
                  <c:v>3.6184179153104873E-2</c:v>
                </c:pt>
                <c:pt idx="93">
                  <c:v>3.6116065001121925E-2</c:v>
                </c:pt>
                <c:pt idx="94">
                  <c:v>3.6045446988398289E-2</c:v>
                </c:pt>
                <c:pt idx="95">
                  <c:v>3.5972345832702077E-2</c:v>
                </c:pt>
                <c:pt idx="96">
                  <c:v>3.5896781987732163E-2</c:v>
                </c:pt>
                <c:pt idx="97">
                  <c:v>3.5818775657145793E-2</c:v>
                </c:pt>
                <c:pt idx="98">
                  <c:v>3.5738346807929311E-2</c:v>
                </c:pt>
                <c:pt idx="99">
                  <c:v>3.5655515183144262E-2</c:v>
                </c:pt>
                <c:pt idx="100">
                  <c:v>3.5570300314079872E-2</c:v>
                </c:pt>
                <c:pt idx="101">
                  <c:v>3.5482721531840899E-2</c:v>
                </c:pt>
                <c:pt idx="102">
                  <c:v>3.5392797978398123E-2</c:v>
                </c:pt>
                <c:pt idx="103">
                  <c:v>3.530054861712717E-2</c:v>
                </c:pt>
                <c:pt idx="104">
                  <c:v>3.5205992242860432E-2</c:v>
                </c:pt>
                <c:pt idx="105">
                  <c:v>3.510914749147466E-2</c:v>
                </c:pt>
                <c:pt idx="106">
                  <c:v>3.5010032849036171E-2</c:v>
                </c:pt>
                <c:pt idx="107">
                  <c:v>3.4908666660524411E-2</c:v>
                </c:pt>
                <c:pt idx="108">
                  <c:v>3.4805067138152943E-2</c:v>
                </c:pt>
                <c:pt idx="109">
                  <c:v>3.469925236930653E-2</c:v>
                </c:pt>
                <c:pt idx="110">
                  <c:v>3.4591240324111608E-2</c:v>
                </c:pt>
                <c:pt idx="111">
                  <c:v>3.4481048862656682E-2</c:v>
                </c:pt>
                <c:pt idx="112">
                  <c:v>3.4368695741878175E-2</c:v>
                </c:pt>
                <c:pt idx="113">
                  <c:v>3.425419862212651E-2</c:v>
                </c:pt>
                <c:pt idx="114">
                  <c:v>3.4137575073426595E-2</c:v>
                </c:pt>
                <c:pt idx="115">
                  <c:v>3.4018842581445746E-2</c:v>
                </c:pt>
                <c:pt idx="116">
                  <c:v>3.3898018553181843E-2</c:v>
                </c:pt>
                <c:pt idx="117">
                  <c:v>3.377512032238348E-2</c:v>
                </c:pt>
                <c:pt idx="118">
                  <c:v>3.365016515471371E-2</c:v>
                </c:pt>
                <c:pt idx="119">
                  <c:v>3.3523170252667829E-2</c:v>
                </c:pt>
                <c:pt idx="120">
                  <c:v>3.3394152760255688E-2</c:v>
                </c:pt>
                <c:pt idx="121">
                  <c:v>3.3263129767458051E-2</c:v>
                </c:pt>
                <c:pt idx="122">
                  <c:v>3.3130118314466238E-2</c:v>
                </c:pt>
                <c:pt idx="123">
                  <c:v>3.2995135395714116E-2</c:v>
                </c:pt>
                <c:pt idx="124">
                  <c:v>3.2858197963710166E-2</c:v>
                </c:pt>
                <c:pt idx="125">
                  <c:v>3.271932293267818E-2</c:v>
                </c:pt>
                <c:pt idx="126">
                  <c:v>3.2578527182013733E-2</c:v>
                </c:pt>
                <c:pt idx="127">
                  <c:v>3.243582755956366E-2</c:v>
                </c:pt>
                <c:pt idx="128">
                  <c:v>3.2291240884735527E-2</c:v>
                </c:pt>
                <c:pt idx="129">
                  <c:v>3.2144783951443351E-2</c:v>
                </c:pt>
                <c:pt idx="130">
                  <c:v>3.1996473530895922E-2</c:v>
                </c:pt>
                <c:pt idx="131">
                  <c:v>3.18463263742335E-2</c:v>
                </c:pt>
                <c:pt idx="132">
                  <c:v>3.1694359215018703E-2</c:v>
                </c:pt>
                <c:pt idx="133">
                  <c:v>3.1540588771586463E-2</c:v>
                </c:pt>
                <c:pt idx="134">
                  <c:v>3.1385031749258815E-2</c:v>
                </c:pt>
                <c:pt idx="135">
                  <c:v>3.1227704842428677E-2</c:v>
                </c:pt>
                <c:pt idx="136">
                  <c:v>3.1068624736517812E-2</c:v>
                </c:pt>
                <c:pt idx="137">
                  <c:v>3.0907808109812897E-2</c:v>
                </c:pt>
                <c:pt idx="138">
                  <c:v>3.0745271635184347E-2</c:v>
                </c:pt>
                <c:pt idx="139">
                  <c:v>3.05810319816915E-2</c:v>
                </c:pt>
                <c:pt idx="140">
                  <c:v>3.0415105816078307E-2</c:v>
                </c:pt>
                <c:pt idx="141">
                  <c:v>3.0247509804162943E-2</c:v>
                </c:pt>
                <c:pt idx="142">
                  <c:v>3.0078260612124864E-2</c:v>
                </c:pt>
                <c:pt idx="143">
                  <c:v>2.9907374907692789E-2</c:v>
                </c:pt>
                <c:pt idx="144">
                  <c:v>2.9734869361236517E-2</c:v>
                </c:pt>
                <c:pt idx="145">
                  <c:v>2.9560760646765702E-2</c:v>
                </c:pt>
                <c:pt idx="146">
                  <c:v>2.9385065442838518E-2</c:v>
                </c:pt>
                <c:pt idx="147">
                  <c:v>2.9207800433382981E-2</c:v>
                </c:pt>
                <c:pt idx="148">
                  <c:v>2.9028982308433232E-2</c:v>
                </c:pt>
                <c:pt idx="149">
                  <c:v>2.8848627764783787E-2</c:v>
                </c:pt>
                <c:pt idx="150">
                  <c:v>2.8666753506563565E-2</c:v>
                </c:pt>
                <c:pt idx="151">
                  <c:v>2.8483376245732571E-2</c:v>
                </c:pt>
                <c:pt idx="152">
                  <c:v>2.8298512702502773E-2</c:v>
                </c:pt>
                <c:pt idx="153">
                  <c:v>2.8112179605685694E-2</c:v>
                </c:pt>
                <c:pt idx="154">
                  <c:v>2.7924393692968428E-2</c:v>
                </c:pt>
                <c:pt idx="155">
                  <c:v>2.773517171112011E-2</c:v>
                </c:pt>
                <c:pt idx="156">
                  <c:v>2.754453041613043E-2</c:v>
                </c:pt>
                <c:pt idx="157">
                  <c:v>2.735248657328207E-2</c:v>
                </c:pt>
                <c:pt idx="158">
                  <c:v>2.7159056957158447E-2</c:v>
                </c:pt>
                <c:pt idx="159">
                  <c:v>2.6964258351588614E-2</c:v>
                </c:pt>
                <c:pt idx="160">
                  <c:v>2.6768107549530379E-2</c:v>
                </c:pt>
                <c:pt idx="161">
                  <c:v>2.6570621352893301E-2</c:v>
                </c:pt>
                <c:pt idx="162">
                  <c:v>2.6371816572302746E-2</c:v>
                </c:pt>
                <c:pt idx="163">
                  <c:v>2.6171710026806232E-2</c:v>
                </c:pt>
                <c:pt idx="164">
                  <c:v>2.5970318543523205E-2</c:v>
                </c:pt>
                <c:pt idx="165">
                  <c:v>2.5767658957239564E-2</c:v>
                </c:pt>
                <c:pt idx="166">
                  <c:v>2.5563748109947475E-2</c:v>
                </c:pt>
                <c:pt idx="167">
                  <c:v>2.5358602850332097E-2</c:v>
                </c:pt>
                <c:pt idx="168">
                  <c:v>2.5152240033205486E-2</c:v>
                </c:pt>
                <c:pt idx="169">
                  <c:v>2.4944676518889097E-2</c:v>
                </c:pt>
                <c:pt idx="170">
                  <c:v>2.4735929172545149E-2</c:v>
                </c:pt>
                <c:pt idx="171">
                  <c:v>2.4526014863458182E-2</c:v>
                </c:pt>
                <c:pt idx="172">
                  <c:v>2.4314950464266842E-2</c:v>
                </c:pt>
                <c:pt idx="173">
                  <c:v>2.4102752850147117E-2</c:v>
                </c:pt>
                <c:pt idx="174">
                  <c:v>2.3889438897947264E-2</c:v>
                </c:pt>
                <c:pt idx="175">
                  <c:v>2.3675025485274951E-2</c:v>
                </c:pt>
                <c:pt idx="176">
                  <c:v>2.3459529489537327E-2</c:v>
                </c:pt>
                <c:pt idx="177">
                  <c:v>2.324296778693424E-2</c:v>
                </c:pt>
                <c:pt idx="178">
                  <c:v>2.3025357251405008E-2</c:v>
                </c:pt>
                <c:pt idx="179">
                  <c:v>2.2806714753529279E-2</c:v>
                </c:pt>
                <c:pt idx="180">
                  <c:v>2.2587057159381859E-2</c:v>
                </c:pt>
                <c:pt idx="181">
                  <c:v>2.2366401329342204E-2</c:v>
                </c:pt>
                <c:pt idx="182">
                  <c:v>2.2144764116858499E-2</c:v>
                </c:pt>
                <c:pt idx="183">
                  <c:v>2.1922162367166407E-2</c:v>
                </c:pt>
                <c:pt idx="184">
                  <c:v>2.1698612915962864E-2</c:v>
                </c:pt>
                <c:pt idx="185">
                  <c:v>2.1474132588034659E-2</c:v>
                </c:pt>
                <c:pt idx="186">
                  <c:v>2.1248738195841978E-2</c:v>
                </c:pt>
                <c:pt idx="187">
                  <c:v>2.1022446538056898E-2</c:v>
                </c:pt>
                <c:pt idx="188">
                  <c:v>2.0795274398056469E-2</c:v>
                </c:pt>
                <c:pt idx="189">
                  <c:v>2.0567238542370692E-2</c:v>
                </c:pt>
                <c:pt idx="190">
                  <c:v>2.0338355719084697E-2</c:v>
                </c:pt>
                <c:pt idx="191">
                  <c:v>2.0108642656195191E-2</c:v>
                </c:pt>
                <c:pt idx="192">
                  <c:v>1.9878116059920906E-2</c:v>
                </c:pt>
                <c:pt idx="193">
                  <c:v>1.9646792612966542E-2</c:v>
                </c:pt>
                <c:pt idx="194">
                  <c:v>1.9414688972739718E-2</c:v>
                </c:pt>
                <c:pt idx="195">
                  <c:v>1.9181821769521015E-2</c:v>
                </c:pt>
                <c:pt idx="196">
                  <c:v>1.8948207604585789E-2</c:v>
                </c:pt>
                <c:pt idx="197">
                  <c:v>1.8713863048278018E-2</c:v>
                </c:pt>
                <c:pt idx="198">
                  <c:v>1.8478804638034953E-2</c:v>
                </c:pt>
                <c:pt idx="199">
                  <c:v>1.824304887636231E-2</c:v>
                </c:pt>
                <c:pt idx="200">
                  <c:v>1.8006612228758961E-2</c:v>
                </c:pt>
                <c:pt idx="201">
                  <c:v>1.7769511121590635E-2</c:v>
                </c:pt>
                <c:pt idx="202">
                  <c:v>1.7531761939911551E-2</c:v>
                </c:pt>
                <c:pt idx="203">
                  <c:v>1.7293381025233104E-2</c:v>
                </c:pt>
                <c:pt idx="204">
                  <c:v>1.7054384673238748E-2</c:v>
                </c:pt>
                <c:pt idx="205">
                  <c:v>1.6814789131443932E-2</c:v>
                </c:pt>
                <c:pt idx="206">
                  <c:v>1.6574610596799884E-2</c:v>
                </c:pt>
                <c:pt idx="207">
                  <c:v>1.6333865213240324E-2</c:v>
                </c:pt>
                <c:pt idx="208">
                  <c:v>1.6092569069169407E-2</c:v>
                </c:pt>
                <c:pt idx="209">
                  <c:v>1.5850738194889955E-2</c:v>
                </c:pt>
                <c:pt idx="210">
                  <c:v>1.5608388559970494E-2</c:v>
                </c:pt>
                <c:pt idx="211">
                  <c:v>1.5365536070549149E-2</c:v>
                </c:pt>
                <c:pt idx="212">
                  <c:v>1.5122196566573431E-2</c:v>
                </c:pt>
                <c:pt idx="213">
                  <c:v>1.4878385818973733E-2</c:v>
                </c:pt>
                <c:pt idx="214">
                  <c:v>1.4634119526768963E-2</c:v>
                </c:pt>
                <c:pt idx="215">
                  <c:v>1.4389413314102475E-2</c:v>
                </c:pt>
                <c:pt idx="216">
                  <c:v>1.4144282727205998E-2</c:v>
                </c:pt>
                <c:pt idx="217">
                  <c:v>1.3898743231289911E-2</c:v>
                </c:pt>
                <c:pt idx="218">
                  <c:v>1.3652810207357199E-2</c:v>
                </c:pt>
                <c:pt idx="219">
                  <c:v>1.3406498948939161E-2</c:v>
                </c:pt>
                <c:pt idx="220">
                  <c:v>1.3159824658750085E-2</c:v>
                </c:pt>
                <c:pt idx="221">
                  <c:v>1.2912802445258467E-2</c:v>
                </c:pt>
                <c:pt idx="222">
                  <c:v>1.266544731917201E-2</c:v>
                </c:pt>
                <c:pt idx="223">
                  <c:v>1.24177741898337E-2</c:v>
                </c:pt>
                <c:pt idx="224">
                  <c:v>1.2169797861525503E-2</c:v>
                </c:pt>
                <c:pt idx="225">
                  <c:v>1.1921533029677077E-2</c:v>
                </c:pt>
                <c:pt idx="226">
                  <c:v>1.167299427697578E-2</c:v>
                </c:pt>
                <c:pt idx="227">
                  <c:v>1.1424196069374601E-2</c:v>
                </c:pt>
                <c:pt idx="228">
                  <c:v>1.1175152751994375E-2</c:v>
                </c:pt>
                <c:pt idx="229">
                  <c:v>1.0925878544916187E-2</c:v>
                </c:pt>
                <c:pt idx="230">
                  <c:v>1.0676387538860278E-2</c:v>
                </c:pt>
                <c:pt idx="231">
                  <c:v>1.0426693690746796E-2</c:v>
                </c:pt>
                <c:pt idx="232">
                  <c:v>1.0176810819134087E-2</c:v>
                </c:pt>
                <c:pt idx="233">
                  <c:v>9.9267525995297857E-3</c:v>
                </c:pt>
                <c:pt idx="234">
                  <c:v>9.6765325595695798E-3</c:v>
                </c:pt>
                <c:pt idx="235">
                  <c:v>9.4261640740586714E-3</c:v>
                </c:pt>
                <c:pt idx="236">
                  <c:v>9.1756603598701948E-3</c:v>
                </c:pt>
                <c:pt idx="237">
                  <c:v>8.925034470694853E-3</c:v>
                </c:pt>
                <c:pt idx="238">
                  <c:v>8.6742992916358161E-3</c:v>
                </c:pt>
                <c:pt idx="239">
                  <c:v>8.4234675336423356E-3</c:v>
                </c:pt>
                <c:pt idx="240">
                  <c:v>8.1725517277752621E-3</c:v>
                </c:pt>
                <c:pt idx="241">
                  <c:v>7.9215642192976433E-3</c:v>
                </c:pt>
                <c:pt idx="242">
                  <c:v>7.6705171615825598E-3</c:v>
                </c:pt>
                <c:pt idx="243">
                  <c:v>7.4194225098307542E-3</c:v>
                </c:pt>
                <c:pt idx="244">
                  <c:v>7.1682920145892757E-3</c:v>
                </c:pt>
                <c:pt idx="245">
                  <c:v>6.9171372150628411E-3</c:v>
                </c:pt>
                <c:pt idx="246">
                  <c:v>6.665969432208577E-3</c:v>
                </c:pt>
                <c:pt idx="247">
                  <c:v>6.4147997616041553E-3</c:v>
                </c:pt>
                <c:pt idx="248">
                  <c:v>6.1636390660798467E-3</c:v>
                </c:pt>
                <c:pt idx="249">
                  <c:v>5.9124979681026354E-3</c:v>
                </c:pt>
                <c:pt idx="250">
                  <c:v>5.661386841902186E-3</c:v>
                </c:pt>
                <c:pt idx="251">
                  <c:v>5.4103158053257893E-3</c:v>
                </c:pt>
                <c:pt idx="252">
                  <c:v>5.159294711410127E-3</c:v>
                </c:pt>
                <c:pt idx="253">
                  <c:v>4.908333139656381E-3</c:v>
                </c:pt>
                <c:pt idx="254">
                  <c:v>4.6574403869944977E-3</c:v>
                </c:pt>
                <c:pt idx="255">
                  <c:v>4.4066254584218013E-3</c:v>
                </c:pt>
                <c:pt idx="256">
                  <c:v>4.1558970573003628E-3</c:v>
                </c:pt>
                <c:pt idx="257">
                  <c:v>3.9052635752961432E-3</c:v>
                </c:pt>
                <c:pt idx="258">
                  <c:v>3.654733081942755E-3</c:v>
                </c:pt>
                <c:pt idx="259">
                  <c:v>3.4043133138110249E-3</c:v>
                </c:pt>
                <c:pt idx="260">
                  <c:v>3.1540116632646116E-3</c:v>
                </c:pt>
                <c:pt idx="261">
                  <c:v>2.9038351667811275E-3</c:v>
                </c:pt>
                <c:pt idx="262">
                  <c:v>2.653790492816669E-3</c:v>
                </c:pt>
                <c:pt idx="263">
                  <c:v>2.4038839291899983E-3</c:v>
                </c:pt>
                <c:pt idx="264">
                  <c:v>2.1541213699625972E-3</c:v>
                </c:pt>
                <c:pt idx="265">
                  <c:v>1.9045083017872298E-3</c:v>
                </c:pt>
                <c:pt idx="266">
                  <c:v>1.6550497896981459E-3</c:v>
                </c:pt>
                <c:pt idx="267">
                  <c:v>1.4057504623131573E-3</c:v>
                </c:pt>
                <c:pt idx="268">
                  <c:v>1.1566144964160786E-3</c:v>
                </c:pt>
                <c:pt idx="269">
                  <c:v>9.0764560088672439E-4</c:v>
                </c:pt>
                <c:pt idx="270">
                  <c:v>6.588469999428935E-4</c:v>
                </c:pt>
                <c:pt idx="271">
                  <c:v>4.1022141565725742E-4</c:v>
                </c:pt>
                <c:pt idx="272">
                  <c:v>1.6177104970869702E-4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BAB-42CC-91B9-8C0D91FD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33728"/>
        <c:axId val="165821296"/>
      </c:scatterChart>
      <c:valAx>
        <c:axId val="13363372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400" b="1" i="0" baseline="0">
                    <a:effectLst/>
                  </a:rPr>
                  <a:t>θ</a:t>
                </a:r>
                <a:r>
                  <a:rPr lang="zh-CN" altLang="en-US" sz="1400" b="1" i="0" baseline="0">
                    <a:effectLst/>
                  </a:rPr>
                  <a:t>（工频周期）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245185792992399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65821296"/>
        <c:crosses val="autoZero"/>
        <c:crossBetween val="midCat"/>
        <c:majorUnit val="0.5"/>
      </c:valAx>
      <c:valAx>
        <c:axId val="16582129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Iin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633728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3257298379222799"/>
          <c:y val="5.3780302156512499E-2"/>
          <c:w val="0.165670856997157"/>
          <c:h val="0.192607229985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调光输出电流 </a:t>
            </a:r>
            <a:r>
              <a:rPr lang="en-US" altLang="zh-CN">
                <a:latin typeface="Times New Roman" panose="02020603050405020304" pitchFamily="18" charset="0"/>
                <a:cs typeface="Times New Roman" panose="02020603050405020304" pitchFamily="18" charset="0"/>
              </a:rPr>
              <a:t>Io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9532126061388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097991115017"/>
          <c:y val="0.16207829232880999"/>
          <c:w val="0.80161253905487195"/>
          <c:h val="0.634128017154750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变压器设计!$BY$4</c:f>
              <c:strCache>
                <c:ptCount val="1"/>
                <c:pt idx="0">
                  <c:v>Iotriac_x</c:v>
                </c:pt>
              </c:strCache>
            </c:strRef>
          </c:tx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变压器设计!$BY$7:$BY$368</c:f>
              <c:numCache>
                <c:formatCode>General</c:formatCode>
                <c:ptCount val="3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0.17622850269880919</c:v>
                </c:pt>
                <c:pt idx="142">
                  <c:v>0.1763242493108316</c:v>
                </c:pt>
                <c:pt idx="143">
                  <c:v>0.17641718892364974</c:v>
                </c:pt>
                <c:pt idx="144">
                  <c:v>0.17650735312870502</c:v>
                </c:pt>
                <c:pt idx="145">
                  <c:v>0.17659477240560637</c:v>
                </c:pt>
                <c:pt idx="146">
                  <c:v>0.17667947614801696</c:v>
                </c:pt>
                <c:pt idx="147">
                  <c:v>0.17676149268843336</c:v>
                </c:pt>
                <c:pt idx="148">
                  <c:v>0.17684084932189728</c:v>
                </c:pt>
                <c:pt idx="149">
                  <c:v>0.17691757232867877</c:v>
                </c:pt>
                <c:pt idx="150">
                  <c:v>0.17699168699596596</c:v>
                </c:pt>
                <c:pt idx="151">
                  <c:v>0.17706321763859612</c:v>
                </c:pt>
                <c:pt idx="152">
                  <c:v>0.17713218761886065</c:v>
                </c:pt>
                <c:pt idx="153">
                  <c:v>0.17719861936541467</c:v>
                </c:pt>
                <c:pt idx="154">
                  <c:v>0.17726253439131995</c:v>
                </c:pt>
                <c:pt idx="155">
                  <c:v>0.17732395331124959</c:v>
                </c:pt>
                <c:pt idx="156">
                  <c:v>0.17738289585787975</c:v>
                </c:pt>
                <c:pt idx="157">
                  <c:v>0.177439380897494</c:v>
                </c:pt>
                <c:pt idx="158">
                  <c:v>0.17749342644482277</c:v>
                </c:pt>
                <c:pt idx="159">
                  <c:v>0.17754504967714077</c:v>
                </c:pt>
                <c:pt idx="160">
                  <c:v>0.17759426694764258</c:v>
                </c:pt>
                <c:pt idx="161">
                  <c:v>0.1776410937981166</c:v>
                </c:pt>
                <c:pt idx="162">
                  <c:v>0.17768554497093547</c:v>
                </c:pt>
                <c:pt idx="163">
                  <c:v>0.17772763442038075</c:v>
                </c:pt>
                <c:pt idx="164">
                  <c:v>0.17776737532331741</c:v>
                </c:pt>
                <c:pt idx="165">
                  <c:v>0.17780478008923475</c:v>
                </c:pt>
                <c:pt idx="166">
                  <c:v>0.17783986036966692</c:v>
                </c:pt>
                <c:pt idx="167">
                  <c:v>0.17787262706700696</c:v>
                </c:pt>
                <c:pt idx="168">
                  <c:v>0.17790309034272667</c:v>
                </c:pt>
                <c:pt idx="169">
                  <c:v>0.1779312596250143</c:v>
                </c:pt>
                <c:pt idx="170">
                  <c:v>0.17795714361584036</c:v>
                </c:pt>
                <c:pt idx="171">
                  <c:v>0.17798075029746105</c:v>
                </c:pt>
                <c:pt idx="172">
                  <c:v>0.17800208693836975</c:v>
                </c:pt>
                <c:pt idx="173">
                  <c:v>0.17802116009870317</c:v>
                </c:pt>
                <c:pt idx="174">
                  <c:v>0.17803797563511087</c:v>
                </c:pt>
                <c:pt idx="175">
                  <c:v>0.17805253870509422</c:v>
                </c:pt>
                <c:pt idx="176">
                  <c:v>0.17806485377082124</c:v>
                </c:pt>
                <c:pt idx="177">
                  <c:v>0.17807492460242186</c:v>
                </c:pt>
                <c:pt idx="178">
                  <c:v>0.1780827542807692</c:v>
                </c:pt>
                <c:pt idx="179">
                  <c:v>0.17808834519974942</c:v>
                </c:pt>
                <c:pt idx="180">
                  <c:v>0.17809169906802452</c:v>
                </c:pt>
                <c:pt idx="181">
                  <c:v>0.17809281691028911</c:v>
                </c:pt>
                <c:pt idx="182">
                  <c:v>0.17809169906802452</c:v>
                </c:pt>
                <c:pt idx="183">
                  <c:v>0.17808834519974942</c:v>
                </c:pt>
                <c:pt idx="184">
                  <c:v>0.1780827542807692</c:v>
                </c:pt>
                <c:pt idx="185">
                  <c:v>0.17807492460242186</c:v>
                </c:pt>
                <c:pt idx="186">
                  <c:v>0.17806485377082124</c:v>
                </c:pt>
                <c:pt idx="187">
                  <c:v>0.17805253870509422</c:v>
                </c:pt>
                <c:pt idx="188">
                  <c:v>0.17803797563511087</c:v>
                </c:pt>
                <c:pt idx="189">
                  <c:v>0.17802116009870317</c:v>
                </c:pt>
                <c:pt idx="190">
                  <c:v>0.17800208693836975</c:v>
                </c:pt>
                <c:pt idx="191">
                  <c:v>0.17798075029746105</c:v>
                </c:pt>
                <c:pt idx="192">
                  <c:v>0.17795714361584036</c:v>
                </c:pt>
                <c:pt idx="193">
                  <c:v>0.1779312596250143</c:v>
                </c:pt>
                <c:pt idx="194">
                  <c:v>0.17790309034272667</c:v>
                </c:pt>
                <c:pt idx="195">
                  <c:v>0.17787262706700696</c:v>
                </c:pt>
                <c:pt idx="196">
                  <c:v>0.17783986036966692</c:v>
                </c:pt>
                <c:pt idx="197">
                  <c:v>0.17780478008923475</c:v>
                </c:pt>
                <c:pt idx="198">
                  <c:v>0.17776737532331741</c:v>
                </c:pt>
                <c:pt idx="199">
                  <c:v>0.17772763442038075</c:v>
                </c:pt>
                <c:pt idx="200">
                  <c:v>0.17768554497093547</c:v>
                </c:pt>
                <c:pt idx="201">
                  <c:v>0.1776410937981166</c:v>
                </c:pt>
                <c:pt idx="202">
                  <c:v>0.17759426694764258</c:v>
                </c:pt>
                <c:pt idx="203">
                  <c:v>0.17754504967714077</c:v>
                </c:pt>
                <c:pt idx="204">
                  <c:v>0.17749342644482277</c:v>
                </c:pt>
                <c:pt idx="205">
                  <c:v>0.177439380897494</c:v>
                </c:pt>
                <c:pt idx="206">
                  <c:v>0.17738289585787975</c:v>
                </c:pt>
                <c:pt idx="207">
                  <c:v>0.17732395331124959</c:v>
                </c:pt>
                <c:pt idx="208">
                  <c:v>0.17726253439131995</c:v>
                </c:pt>
                <c:pt idx="209">
                  <c:v>0.17719861936541467</c:v>
                </c:pt>
                <c:pt idx="210">
                  <c:v>0.17713218761886065</c:v>
                </c:pt>
                <c:pt idx="211">
                  <c:v>0.17706321763859612</c:v>
                </c:pt>
                <c:pt idx="212">
                  <c:v>0.17699168699596596</c:v>
                </c:pt>
                <c:pt idx="213">
                  <c:v>0.17691757232867877</c:v>
                </c:pt>
                <c:pt idx="214">
                  <c:v>0.17684084932189728</c:v>
                </c:pt>
                <c:pt idx="215">
                  <c:v>0.17676149268843336</c:v>
                </c:pt>
                <c:pt idx="216">
                  <c:v>0.17667947614801699</c:v>
                </c:pt>
                <c:pt idx="217">
                  <c:v>0.17659477240560637</c:v>
                </c:pt>
                <c:pt idx="218">
                  <c:v>0.17650735312870502</c:v>
                </c:pt>
                <c:pt idx="219">
                  <c:v>0.17641718892364974</c:v>
                </c:pt>
                <c:pt idx="220">
                  <c:v>0.1763242493108316</c:v>
                </c:pt>
                <c:pt idx="221">
                  <c:v>0.17622850269880919</c:v>
                </c:pt>
                <c:pt idx="222">
                  <c:v>0.17612991635727229</c:v>
                </c:pt>
                <c:pt idx="223">
                  <c:v>0.17602845638881129</c:v>
                </c:pt>
                <c:pt idx="224">
                  <c:v>0.17592408769944504</c:v>
                </c:pt>
                <c:pt idx="225">
                  <c:v>0.17581677396785733</c:v>
                </c:pt>
                <c:pt idx="226">
                  <c:v>0.17570647761329086</c:v>
                </c:pt>
                <c:pt idx="227">
                  <c:v>0.17559315976204201</c:v>
                </c:pt>
                <c:pt idx="228">
                  <c:v>0.17547678021249946</c:v>
                </c:pt>
                <c:pt idx="229">
                  <c:v>0.1753572973986649</c:v>
                </c:pt>
                <c:pt idx="230">
                  <c:v>0.17523466835209134</c:v>
                </c:pt>
                <c:pt idx="231">
                  <c:v>0.17510884866217116</c:v>
                </c:pt>
                <c:pt idx="232">
                  <c:v>0.1749797924347013</c:v>
                </c:pt>
                <c:pt idx="233">
                  <c:v>0.17484745224865073</c:v>
                </c:pt>
                <c:pt idx="234">
                  <c:v>0.17471177911104971</c:v>
                </c:pt>
                <c:pt idx="235">
                  <c:v>0.17457272240991625</c:v>
                </c:pt>
                <c:pt idx="236">
                  <c:v>0.17443022986513118</c:v>
                </c:pt>
                <c:pt idx="237">
                  <c:v>0.1742842474771672</c:v>
                </c:pt>
                <c:pt idx="238">
                  <c:v>0.17413471947357323</c:v>
                </c:pt>
                <c:pt idx="239">
                  <c:v>0.17398158825310808</c:v>
                </c:pt>
                <c:pt idx="240">
                  <c:v>0.17382479432741349</c:v>
                </c:pt>
                <c:pt idx="241">
                  <c:v>0.17366427626010894</c:v>
                </c:pt>
                <c:pt idx="242">
                  <c:v>0.17349997060318398</c:v>
                </c:pt>
                <c:pt idx="243">
                  <c:v>0.1733318118305571</c:v>
                </c:pt>
                <c:pt idx="244">
                  <c:v>0.17315973226866299</c:v>
                </c:pt>
                <c:pt idx="245">
                  <c:v>0.17298366202392026</c:v>
                </c:pt>
                <c:pt idx="246">
                  <c:v>0.17280352890692524</c:v>
                </c:pt>
                <c:pt idx="247">
                  <c:v>0.17261925835320652</c:v>
                </c:pt>
                <c:pt idx="248">
                  <c:v>0.17243077334036611</c:v>
                </c:pt>
                <c:pt idx="249">
                  <c:v>0.17197133346810078</c:v>
                </c:pt>
                <c:pt idx="250">
                  <c:v>0.17071177230009851</c:v>
                </c:pt>
                <c:pt idx="251">
                  <c:v>0.16943678818388097</c:v>
                </c:pt>
                <c:pt idx="252">
                  <c:v>0.16814651347361623</c:v>
                </c:pt>
                <c:pt idx="253">
                  <c:v>0.16684108277182527</c:v>
                </c:pt>
                <c:pt idx="254">
                  <c:v>0.16552063295553909</c:v>
                </c:pt>
                <c:pt idx="255">
                  <c:v>0.16418530320391586</c:v>
                </c:pt>
                <c:pt idx="256">
                  <c:v>0.16283523502739899</c:v>
                </c:pt>
                <c:pt idx="257">
                  <c:v>0.16147057229850159</c:v>
                </c:pt>
                <c:pt idx="258">
                  <c:v>0.16009146128431107</c:v>
                </c:pt>
                <c:pt idx="259">
                  <c:v>0.15869805068080994</c:v>
                </c:pt>
                <c:pt idx="260">
                  <c:v>0.15729049164911602</c:v>
                </c:pt>
                <c:pt idx="261">
                  <c:v>0.15586893785375266</c:v>
                </c:pt>
                <c:pt idx="262">
                  <c:v>0.15443354550306626</c:v>
                </c:pt>
                <c:pt idx="263">
                  <c:v>0.15298447339191265</c:v>
                </c:pt>
                <c:pt idx="264">
                  <c:v>0.15152188294674815</c:v>
                </c:pt>
                <c:pt idx="265">
                  <c:v>0.15004593827326235</c:v>
                </c:pt>
                <c:pt idx="266">
                  <c:v>0.14855680620670433</c:v>
                </c:pt>
                <c:pt idx="267">
                  <c:v>0.14705465636506157</c:v>
                </c:pt>
                <c:pt idx="268">
                  <c:v>0.14553966120525977</c:v>
                </c:pt>
                <c:pt idx="269">
                  <c:v>0.14401199608256759</c:v>
                </c:pt>
                <c:pt idx="270">
                  <c:v>0.1424718393133968</c:v>
                </c:pt>
                <c:pt idx="271">
                  <c:v>0.14091937224170617</c:v>
                </c:pt>
                <c:pt idx="272">
                  <c:v>0.13935477930922849</c:v>
                </c:pt>
                <c:pt idx="273">
                  <c:v>0.1377782481297567</c:v>
                </c:pt>
                <c:pt idx="274">
                  <c:v>0.1361899695677414</c:v>
                </c:pt>
                <c:pt idx="275">
                  <c:v>0.13459013782146786</c:v>
                </c:pt>
                <c:pt idx="276">
                  <c:v>0.13297895051110278</c:v>
                </c:pt>
                <c:pt idx="277">
                  <c:v>0.13135660877191865</c:v>
                </c:pt>
                <c:pt idx="278">
                  <c:v>0.12972331735302753</c:v>
                </c:pt>
                <c:pt idx="279">
                  <c:v>0.12807928472197913</c:v>
                </c:pt>
                <c:pt idx="280">
                  <c:v>0.12642472317560402</c:v>
                </c:pt>
                <c:pt idx="281">
                  <c:v>0.12475984895751278</c:v>
                </c:pt>
                <c:pt idx="282">
                  <c:v>0.12308488238268901</c:v>
                </c:pt>
                <c:pt idx="283">
                  <c:v>0.12140004796965043</c:v>
                </c:pt>
                <c:pt idx="284">
                  <c:v>0.11970557458068599</c:v>
                </c:pt>
                <c:pt idx="285">
                  <c:v>0.11800169557071812</c:v>
                </c:pt>
                <c:pt idx="286">
                  <c:v>0.1162886489453779</c:v>
                </c:pt>
                <c:pt idx="287">
                  <c:v>0.11456667752893249</c:v>
                </c:pt>
                <c:pt idx="288">
                  <c:v>0.11283602914274876</c:v>
                </c:pt>
                <c:pt idx="289">
                  <c:v>0.11109695679503563</c:v>
                </c:pt>
                <c:pt idx="290">
                  <c:v>0.10934971888266616</c:v>
                </c:pt>
                <c:pt idx="291">
                  <c:v>0.1075945794059453</c:v>
                </c:pt>
                <c:pt idx="292">
                  <c:v>0.10583180819725981</c:v>
                </c:pt>
                <c:pt idx="293">
                  <c:v>0.10406168116462697</c:v>
                </c:pt>
                <c:pt idx="294">
                  <c:v>0.10228448055124167</c:v>
                </c:pt>
                <c:pt idx="295">
                  <c:v>0.10050049521221467</c:v>
                </c:pt>
                <c:pt idx="296">
                  <c:v>9.8710020909799981E-2</c:v>
                </c:pt>
                <c:pt idx="297">
                  <c:v>9.6913360628517992E-2</c:v>
                </c:pt>
                <c:pt idx="298">
                  <c:v>9.5110824911706623E-2</c:v>
                </c:pt>
                <c:pt idx="299">
                  <c:v>9.3302732221168472E-2</c:v>
                </c:pt>
                <c:pt idx="300">
                  <c:v>9.1489409321729498E-2</c:v>
                </c:pt>
                <c:pt idx="301">
                  <c:v>8.9671191692691402E-2</c:v>
                </c:pt>
                <c:pt idx="302">
                  <c:v>8.7848423968341083E-2</c:v>
                </c:pt>
                <c:pt idx="303">
                  <c:v>8.6021460409878597E-2</c:v>
                </c:pt>
                <c:pt idx="304">
                  <c:v>8.419066541135127E-2</c:v>
                </c:pt>
                <c:pt idx="305">
                  <c:v>8.2356414042422554E-2</c:v>
                </c:pt>
                <c:pt idx="306">
                  <c:v>8.0519092631078024E-2</c:v>
                </c:pt>
                <c:pt idx="307">
                  <c:v>7.8679099389673712E-2</c:v>
                </c:pt>
                <c:pt idx="308">
                  <c:v>7.6836845088062988E-2</c:v>
                </c:pt>
                <c:pt idx="309">
                  <c:v>7.4992753777916143E-2</c:v>
                </c:pt>
                <c:pt idx="310">
                  <c:v>7.3147263572756652E-2</c:v>
                </c:pt>
                <c:pt idx="311">
                  <c:v>7.1300827488702992E-2</c:v>
                </c:pt>
                <c:pt idx="312">
                  <c:v>6.9453914351421606E-2</c:v>
                </c:pt>
                <c:pt idx="313">
                  <c:v>6.7607009775372345E-2</c:v>
                </c:pt>
                <c:pt idx="314">
                  <c:v>6.5760617222074491E-2</c:v>
                </c:pt>
                <c:pt idx="315">
                  <c:v>6.3915259144846512E-2</c:v>
                </c:pt>
                <c:pt idx="316">
                  <c:v>6.2071478228284835E-2</c:v>
                </c:pt>
                <c:pt idx="317">
                  <c:v>6.0229838731663328E-2</c:v>
                </c:pt>
                <c:pt idx="318">
                  <c:v>5.839092794646248E-2</c:v>
                </c:pt>
                <c:pt idx="319">
                  <c:v>5.6555357779402661E-2</c:v>
                </c:pt>
                <c:pt idx="320">
                  <c:v>5.4723766473664462E-2</c:v>
                </c:pt>
                <c:pt idx="321">
                  <c:v>5.2896820482468417E-2</c:v>
                </c:pt>
                <c:pt idx="322">
                  <c:v>5.1075216510867404E-2</c:v>
                </c:pt>
                <c:pt idx="323">
                  <c:v>4.9259683743518905E-2</c:v>
                </c:pt>
                <c:pt idx="324">
                  <c:v>4.745098627837948E-2</c:v>
                </c:pt>
                <c:pt idx="325">
                  <c:v>4.5649925788743918E-2</c:v>
                </c:pt>
                <c:pt idx="326">
                  <c:v>4.3857344438881618E-2</c:v>
                </c:pt>
                <c:pt idx="327">
                  <c:v>4.207412808176595E-2</c:v>
                </c:pt>
                <c:pt idx="328">
                  <c:v>4.0301209771103186E-2</c:v>
                </c:pt>
                <c:pt idx="329">
                  <c:v>3.8539573624138936E-2</c:v>
                </c:pt>
                <c:pt idx="330">
                  <c:v>3.6790259076628584E-2</c:v>
                </c:pt>
                <c:pt idx="331">
                  <c:v>3.5054365577034376E-2</c:v>
                </c:pt>
                <c:pt idx="332">
                  <c:v>3.3333057773557946E-2</c:v>
                </c:pt>
                <c:pt idx="333">
                  <c:v>3.1627571255224481E-2</c:v>
                </c:pt>
                <c:pt idx="334">
                  <c:v>2.9939218917053045E-2</c:v>
                </c:pt>
                <c:pt idx="335">
                  <c:v>2.8269398029632707E-2</c:v>
                </c:pt>
                <c:pt idx="336">
                  <c:v>2.6619598105418026E-2</c:v>
                </c:pt>
                <c:pt idx="337">
                  <c:v>2.4991409668097531E-2</c:v>
                </c:pt>
                <c:pt idx="338">
                  <c:v>2.3386534047861399E-2</c:v>
                </c:pt>
                <c:pt idx="339">
                  <c:v>2.180679434475238E-2</c:v>
                </c:pt>
                <c:pt idx="340">
                  <c:v>2.0254147725117185E-2</c:v>
                </c:pt>
                <c:pt idx="341">
                  <c:v>1.8730699243129086E-2</c:v>
                </c:pt>
                <c:pt idx="342">
                  <c:v>1.7238717411274262E-2</c:v>
                </c:pt>
                <c:pt idx="343">
                  <c:v>1.5780651781524803E-2</c:v>
                </c:pt>
                <c:pt idx="344">
                  <c:v>1.4359152843833187E-2</c:v>
                </c:pt>
                <c:pt idx="345">
                  <c:v>1.2977094601869337E-2</c:v>
                </c:pt>
                <c:pt idx="346">
                  <c:v>1.1637600249066491E-2</c:v>
                </c:pt>
                <c:pt idx="347">
                  <c:v>1.0344071442505712E-2</c:v>
                </c:pt>
                <c:pt idx="348">
                  <c:v>9.1002217591279692E-3</c:v>
                </c:pt>
                <c:pt idx="349">
                  <c:v>7.9101150183561696E-3</c:v>
                </c:pt>
                <c:pt idx="350">
                  <c:v>6.7782092647491656E-3</c:v>
                </c:pt>
                <c:pt idx="351">
                  <c:v>5.7094073142729407E-3</c:v>
                </c:pt>
                <c:pt idx="352">
                  <c:v>4.7091148519209898E-3</c:v>
                </c:pt>
                <c:pt idx="353">
                  <c:v>3.783307059059304E-3</c:v>
                </c:pt>
                <c:pt idx="354">
                  <c:v>2.9386044702747827E-3</c:v>
                </c:pt>
                <c:pt idx="355">
                  <c:v>2.1823577342216772E-3</c:v>
                </c:pt>
                <c:pt idx="356">
                  <c:v>1.5227377776610947E-3</c:v>
                </c:pt>
                <c:pt idx="357">
                  <c:v>9.6881792833589369E-4</c:v>
                </c:pt>
                <c:pt idx="358">
                  <c:v>5.3060005161526458E-4</c:v>
                </c:pt>
                <c:pt idx="359">
                  <c:v>2.1879191417370614E-4</c:v>
                </c:pt>
                <c:pt idx="360">
                  <c:v>4.3301172162377925E-5</c:v>
                </c:pt>
                <c:pt idx="361">
                  <c:v>-2.4809237652342301E-9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EDA-47F9-B1F8-495A4B47395A}"/>
            </c:ext>
          </c:extLst>
        </c:ser>
        <c:ser>
          <c:idx val="1"/>
          <c:order val="1"/>
          <c:tx>
            <c:strRef>
              <c:f>变压器设计!$AU$4</c:f>
              <c:strCache>
                <c:ptCount val="1"/>
                <c:pt idx="0">
                  <c:v>Io</c:v>
                </c:pt>
              </c:strCache>
            </c:strRef>
          </c:tx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变压器设计!$AU$7:$AU$368</c:f>
              <c:numCache>
                <c:formatCode>General</c:formatCode>
                <c:ptCount val="362"/>
                <c:pt idx="0">
                  <c:v>-3.242548170352063E-9</c:v>
                </c:pt>
                <c:pt idx="1">
                  <c:v>1.0752333429618459E-5</c:v>
                </c:pt>
                <c:pt idx="2">
                  <c:v>4.3341396835207121E-5</c:v>
                </c:pt>
                <c:pt idx="3">
                  <c:v>9.824061675460791E-5</c:v>
                </c:pt>
                <c:pt idx="4">
                  <c:v>1.7592409783295047E-4</c:v>
                </c:pt>
                <c:pt idx="5">
                  <c:v>2.7686032993890891E-4</c:v>
                </c:pt>
                <c:pt idx="6">
                  <c:v>4.0151208945119913E-4</c:v>
                </c:pt>
                <c:pt idx="7">
                  <c:v>5.5033610660539455E-4</c:v>
                </c:pt>
                <c:pt idx="8">
                  <c:v>7.2378268942460504E-4</c:v>
                </c:pt>
                <c:pt idx="9">
                  <c:v>9.2229533829604813E-4</c:v>
                </c:pt>
                <c:pt idx="10">
                  <c:v>1.1463103582602799E-3</c:v>
                </c:pt>
                <c:pt idx="11">
                  <c:v>1.3962564711728605E-3</c:v>
                </c:pt>
                <c:pt idx="12">
                  <c:v>1.6725544286724178E-3</c:v>
                </c:pt>
                <c:pt idx="13">
                  <c:v>1.9756166265125098E-3</c:v>
                </c:pt>
                <c:pt idx="14">
                  <c:v>2.3058467206805793E-3</c:v>
                </c:pt>
                <c:pt idx="15">
                  <c:v>2.6636392456738326E-3</c:v>
                </c:pt>
                <c:pt idx="16">
                  <c:v>3.0493792352783841E-3</c:v>
                </c:pt>
                <c:pt idx="17">
                  <c:v>3.4634418461868613E-3</c:v>
                </c:pt>
                <c:pt idx="18">
                  <c:v>3.9061919847836377E-3</c:v>
                </c:pt>
                <c:pt idx="19">
                  <c:v>4.3779839374232712E-3</c:v>
                </c:pt>
                <c:pt idx="20">
                  <c:v>4.8791610045251293E-3</c:v>
                </c:pt>
                <c:pt idx="21">
                  <c:v>5.4100551388049384E-3</c:v>
                </c:pt>
                <c:pt idx="22">
                  <c:v>5.9709865879620022E-3</c:v>
                </c:pt>
                <c:pt idx="23">
                  <c:v>6.5622635421385264E-3</c:v>
                </c:pt>
                <c:pt idx="24">
                  <c:v>7.1841817864652189E-3</c:v>
                </c:pt>
                <c:pt idx="25">
                  <c:v>7.8370243590047649E-3</c:v>
                </c:pt>
                <c:pt idx="26">
                  <c:v>8.5210612144020169E-3</c:v>
                </c:pt>
                <c:pt idx="27">
                  <c:v>9.2365488935466748E-3</c:v>
                </c:pt>
                <c:pt idx="28">
                  <c:v>9.9837301995509137E-3</c:v>
                </c:pt>
                <c:pt idx="29">
                  <c:v>1.0762833880340949E-2</c:v>
                </c:pt>
                <c:pt idx="30">
                  <c:v>1.1574074318157658E-2</c:v>
                </c:pt>
                <c:pt idx="31">
                  <c:v>1.2417651226257284E-2</c:v>
                </c:pt>
                <c:pt idx="32">
                  <c:v>1.3293749353098887E-2</c:v>
                </c:pt>
                <c:pt idx="33">
                  <c:v>1.4202538194300693E-2</c:v>
                </c:pt>
                <c:pt idx="34">
                  <c:v>1.4957239367606788E-2</c:v>
                </c:pt>
                <c:pt idx="35">
                  <c:v>1.567327221386668E-2</c:v>
                </c:pt>
                <c:pt idx="36">
                  <c:v>1.6398891672279304E-2</c:v>
                </c:pt>
                <c:pt idx="38">
                  <c:v>1.7133761722828055E-2</c:v>
                </c:pt>
                <c:pt idx="39">
                  <c:v>1.7877555639239658E-2</c:v>
                </c:pt>
                <c:pt idx="40">
                  <c:v>1.8629955324804902E-2</c:v>
                </c:pt>
                <c:pt idx="41">
                  <c:v>1.9390650700335889E-2</c:v>
                </c:pt>
                <c:pt idx="42">
                  <c:v>2.0159339139807667E-2</c:v>
                </c:pt>
                <c:pt idx="43">
                  <c:v>2.0935724949663958E-2</c:v>
                </c:pt>
                <c:pt idx="44">
                  <c:v>2.1719518888151709E-2</c:v>
                </c:pt>
                <c:pt idx="45">
                  <c:v>2.25104377213943E-2</c:v>
                </c:pt>
                <c:pt idx="46">
                  <c:v>2.3308203813220203E-2</c:v>
                </c:pt>
                <c:pt idx="47">
                  <c:v>2.4112544746039927E-2</c:v>
                </c:pt>
                <c:pt idx="48">
                  <c:v>2.4923192970311786E-2</c:v>
                </c:pt>
                <c:pt idx="49">
                  <c:v>2.5739885480358236E-2</c:v>
                </c:pt>
                <c:pt idx="50">
                  <c:v>2.6562363514495091E-2</c:v>
                </c:pt>
                <c:pt idx="51">
                  <c:v>2.7390372277614837E-2</c:v>
                </c:pt>
                <c:pt idx="52">
                  <c:v>2.8223660684527977E-2</c:v>
                </c:pt>
                <c:pt idx="53">
                  <c:v>2.9061981122512091E-2</c:v>
                </c:pt>
                <c:pt idx="54">
                  <c:v>2.9905089231650316E-2</c:v>
                </c:pt>
                <c:pt idx="55">
                  <c:v>3.0752743701660899E-2</c:v>
                </c:pt>
                <c:pt idx="56">
                  <c:v>3.160470608402708E-2</c:v>
                </c:pt>
                <c:pt idx="57">
                  <c:v>3.2460740618334781E-2</c:v>
                </c:pt>
                <c:pt idx="58">
                  <c:v>3.33206140718149E-2</c:v>
                </c:pt>
                <c:pt idx="59">
                  <c:v>3.4184095591167259E-2</c:v>
                </c:pt>
                <c:pt idx="60">
                  <c:v>3.5050956565816589E-2</c:v>
                </c:pt>
                <c:pt idx="61">
                  <c:v>3.5920970501819263E-2</c:v>
                </c:pt>
                <c:pt idx="62">
                  <c:v>3.6793912905698056E-2</c:v>
                </c:pt>
                <c:pt idx="63">
                  <c:v>3.766956117753982E-2</c:v>
                </c:pt>
                <c:pt idx="64">
                  <c:v>3.8547694512740614E-2</c:v>
                </c:pt>
                <c:pt idx="65">
                  <c:v>3.9428093811829358E-2</c:v>
                </c:pt>
                <c:pt idx="66">
                  <c:v>4.0310541597843676E-2</c:v>
                </c:pt>
                <c:pt idx="67">
                  <c:v>4.1194821940769732E-2</c:v>
                </c:pt>
                <c:pt idx="68">
                  <c:v>4.2080720388594402E-2</c:v>
                </c:pt>
                <c:pt idx="69">
                  <c:v>4.2968023904549429E-2</c:v>
                </c:pt>
                <c:pt idx="70">
                  <c:v>4.3856520810158062E-2</c:v>
                </c:pt>
                <c:pt idx="71">
                  <c:v>4.4746000733721814E-2</c:v>
                </c:pt>
                <c:pt idx="72">
                  <c:v>4.5636254563909864E-2</c:v>
                </c:pt>
                <c:pt idx="73">
                  <c:v>4.6527074408136943E-2</c:v>
                </c:pt>
                <c:pt idx="74">
                  <c:v>4.7418253555437509E-2</c:v>
                </c:pt>
                <c:pt idx="75">
                  <c:v>4.8309586443562536E-2</c:v>
                </c:pt>
                <c:pt idx="76">
                  <c:v>4.9200868630044393E-2</c:v>
                </c:pt>
                <c:pt idx="77">
                  <c:v>5.009189676699121E-2</c:v>
                </c:pt>
                <c:pt idx="78">
                  <c:v>5.0982468579388256E-2</c:v>
                </c:pt>
                <c:pt idx="79">
                  <c:v>5.1872382846697498E-2</c:v>
                </c:pt>
                <c:pt idx="80">
                  <c:v>5.2761439387559957E-2</c:v>
                </c:pt>
                <c:pt idx="81">
                  <c:v>5.3649439047417785E-2</c:v>
                </c:pt>
                <c:pt idx="82">
                  <c:v>5.4536183688884195E-2</c:v>
                </c:pt>
                <c:pt idx="83">
                  <c:v>5.542147618469935E-2</c:v>
                </c:pt>
                <c:pt idx="84">
                  <c:v>5.6305120413121086E-2</c:v>
                </c:pt>
                <c:pt idx="85">
                  <c:v>5.7186921255606836E-2</c:v>
                </c:pt>
                <c:pt idx="86">
                  <c:v>5.8066684596653532E-2</c:v>
                </c:pt>
                <c:pt idx="87">
                  <c:v>5.8944217325666994E-2</c:v>
                </c:pt>
                <c:pt idx="88">
                  <c:v>5.9819327340743488E-2</c:v>
                </c:pt>
                <c:pt idx="89">
                  <c:v>6.0691823554248736E-2</c:v>
                </c:pt>
                <c:pt idx="90">
                  <c:v>6.1561515900088959E-2</c:v>
                </c:pt>
                <c:pt idx="91">
                  <c:v>6.2428215342572584E-2</c:v>
                </c:pt>
                <c:pt idx="92">
                  <c:v>6.3291733886768148E-2</c:v>
                </c:pt>
                <c:pt idx="93">
                  <c:v>6.4151884590266911E-2</c:v>
                </c:pt>
                <c:pt idx="94">
                  <c:v>6.5008481576265334E-2</c:v>
                </c:pt>
                <c:pt idx="95">
                  <c:v>6.5861340047886713E-2</c:v>
                </c:pt>
                <c:pt idx="96">
                  <c:v>6.671027630366326E-2</c:v>
                </c:pt>
                <c:pt idx="97">
                  <c:v>6.7555107754107321E-2</c:v>
                </c:pt>
                <c:pt idx="98">
                  <c:v>6.8395652939300972E-2</c:v>
                </c:pt>
                <c:pt idx="99">
                  <c:v>6.9231731547437836E-2</c:v>
                </c:pt>
                <c:pt idx="100">
                  <c:v>7.0063164434253866E-2</c:v>
                </c:pt>
                <c:pt idx="101">
                  <c:v>7.0889773643287857E-2</c:v>
                </c:pt>
                <c:pt idx="102">
                  <c:v>7.1711382426913217E-2</c:v>
                </c:pt>
                <c:pt idx="103">
                  <c:v>7.2527815268086118E-2</c:v>
                </c:pt>
                <c:pt idx="104">
                  <c:v>7.3338897902759173E-2</c:v>
                </c:pt>
                <c:pt idx="105">
                  <c:v>7.4144457342908504E-2</c:v>
                </c:pt>
                <c:pt idx="106">
                  <c:v>7.4944321900127592E-2</c:v>
                </c:pt>
                <c:pt idx="107">
                  <c:v>7.5738321209742498E-2</c:v>
                </c:pt>
                <c:pt idx="108">
                  <c:v>7.6526286255402504E-2</c:v>
                </c:pt>
                <c:pt idx="109">
                  <c:v>7.7308049394106293E-2</c:v>
                </c:pt>
                <c:pt idx="110">
                  <c:v>7.80834443816215E-2</c:v>
                </c:pt>
                <c:pt idx="111">
                  <c:v>7.8852306398260269E-2</c:v>
                </c:pt>
                <c:pt idx="112">
                  <c:v>7.9614472074971618E-2</c:v>
                </c:pt>
                <c:pt idx="113">
                  <c:v>8.0369779519716508E-2</c:v>
                </c:pt>
                <c:pt idx="114">
                  <c:v>8.1118068344090605E-2</c:v>
                </c:pt>
                <c:pt idx="115">
                  <c:v>8.1859179690160627E-2</c:v>
                </c:pt>
                <c:pt idx="116">
                  <c:v>8.259295625748303E-2</c:v>
                </c:pt>
                <c:pt idx="117">
                  <c:v>8.3319242330274171E-2</c:v>
                </c:pt>
                <c:pt idx="118">
                  <c:v>8.4037883804702201E-2</c:v>
                </c:pt>
                <c:pt idx="119">
                  <c:v>8.4748728216271246E-2</c:v>
                </c:pt>
                <c:pt idx="120">
                  <c:v>8.5451624767271236E-2</c:v>
                </c:pt>
                <c:pt idx="121">
                  <c:v>8.614642435426545E-2</c:v>
                </c:pt>
                <c:pt idx="122">
                  <c:v>8.6832979595590915E-2</c:v>
                </c:pt>
                <c:pt idx="123">
                  <c:v>8.7511144858846465E-2</c:v>
                </c:pt>
                <c:pt idx="124">
                  <c:v>8.8180776288342977E-2</c:v>
                </c:pt>
                <c:pt idx="125">
                  <c:v>8.8841731832494469E-2</c:v>
                </c:pt>
                <c:pt idx="126">
                  <c:v>8.949387127112586E-2</c:v>
                </c:pt>
                <c:pt idx="127">
                  <c:v>9.0137056242675651E-2</c:v>
                </c:pt>
                <c:pt idx="128">
                  <c:v>9.0771150271272999E-2</c:v>
                </c:pt>
                <c:pt idx="129">
                  <c:v>9.1396018793667919E-2</c:v>
                </c:pt>
                <c:pt idx="130">
                  <c:v>9.201152918599477E-2</c:v>
                </c:pt>
                <c:pt idx="131">
                  <c:v>9.2617550790349876E-2</c:v>
                </c:pt>
                <c:pt idx="132">
                  <c:v>9.321395494116462E-2</c:v>
                </c:pt>
                <c:pt idx="133">
                  <c:v>9.3800614991355002E-2</c:v>
                </c:pt>
                <c:pt idx="134">
                  <c:v>9.4377406338231759E-2</c:v>
                </c:pt>
                <c:pt idx="135">
                  <c:v>9.494420644915158E-2</c:v>
                </c:pt>
                <c:pt idx="136">
                  <c:v>9.5500894886895546E-2</c:v>
                </c:pt>
                <c:pt idx="137">
                  <c:v>9.6047353334755642E-2</c:v>
                </c:pt>
                <c:pt idx="138">
                  <c:v>9.6583465621316866E-2</c:v>
                </c:pt>
                <c:pt idx="139">
                  <c:v>9.7109117744917456E-2</c:v>
                </c:pt>
                <c:pt idx="140">
                  <c:v>9.7624197897773574E-2</c:v>
                </c:pt>
                <c:pt idx="141">
                  <c:v>9.812859648975418E-2</c:v>
                </c:pt>
                <c:pt idx="142">
                  <c:v>9.8622206171791835E-2</c:v>
                </c:pt>
                <c:pt idx="143">
                  <c:v>9.9104921858916797E-2</c:v>
                </c:pt>
                <c:pt idx="144">
                  <c:v>9.9576640752900611E-2</c:v>
                </c:pt>
                <c:pt idx="145">
                  <c:v>0.10003726236449688</c:v>
                </c:pt>
                <c:pt idx="146">
                  <c:v>0.10048668853526749</c:v>
                </c:pt>
                <c:pt idx="147">
                  <c:v>0.1009248234589824</c:v>
                </c:pt>
                <c:pt idx="148">
                  <c:v>0.10135157370258002</c:v>
                </c:pt>
                <c:pt idx="149">
                  <c:v>0.1017668482266801</c:v>
                </c:pt>
                <c:pt idx="150">
                  <c:v>0.10217055840563496</c:v>
                </c:pt>
                <c:pt idx="151">
                  <c:v>0.10256261804711254</c:v>
                </c:pt>
                <c:pt idx="152">
                  <c:v>0.10294294341119706</c:v>
                </c:pt>
                <c:pt idx="153">
                  <c:v>0.10331145322900134</c:v>
                </c:pt>
                <c:pt idx="154">
                  <c:v>0.10366806872077924</c:v>
                </c:pt>
                <c:pt idx="155">
                  <c:v>0.10401271361353019</c:v>
                </c:pt>
                <c:pt idx="156">
                  <c:v>0.10434531415808676</c:v>
                </c:pt>
                <c:pt idx="157">
                  <c:v>0.10466579914567729</c:v>
                </c:pt>
                <c:pt idx="158">
                  <c:v>0.10497409992395483</c:v>
                </c:pt>
                <c:pt idx="159">
                  <c:v>0.10527015041248632</c:v>
                </c:pt>
                <c:pt idx="160">
                  <c:v>0.1055538871176924</c:v>
                </c:pt>
                <c:pt idx="161">
                  <c:v>0.10582524914723289</c:v>
                </c:pt>
                <c:pt idx="162">
                  <c:v>0.10608417822382989</c:v>
                </c:pt>
                <c:pt idx="163">
                  <c:v>0.10633061869852244</c:v>
                </c:pt>
                <c:pt idx="164">
                  <c:v>0.10656451756334651</c:v>
                </c:pt>
                <c:pt idx="165">
                  <c:v>0.10678582446343542</c:v>
                </c:pt>
                <c:pt idx="166">
                  <c:v>0.10699449170853291</c:v>
                </c:pt>
                <c:pt idx="167">
                  <c:v>0.10719047428391656</c:v>
                </c:pt>
                <c:pt idx="168">
                  <c:v>0.10737372986072392</c:v>
                </c:pt>
                <c:pt idx="169">
                  <c:v>0.10754421880567876</c:v>
                </c:pt>
                <c:pt idx="170">
                  <c:v>0.10770190419021125</c:v>
                </c:pt>
                <c:pt idx="171">
                  <c:v>0.10784675179897053</c:v>
                </c:pt>
                <c:pt idx="172">
                  <c:v>0.1079787301377223</c:v>
                </c:pt>
                <c:pt idx="173">
                  <c:v>0.10809781044063177</c:v>
                </c:pt>
                <c:pt idx="174">
                  <c:v>0.10820396667692633</c:v>
                </c:pt>
                <c:pt idx="175">
                  <c:v>0.10829717555693522</c:v>
                </c:pt>
                <c:pt idx="176">
                  <c:v>0.10837741653750479</c:v>
                </c:pt>
                <c:pt idx="177">
                  <c:v>0.10844467182678603</c:v>
                </c:pt>
                <c:pt idx="178">
                  <c:v>0.1084989263883924</c:v>
                </c:pt>
                <c:pt idx="179">
                  <c:v>0.10854016794492671</c:v>
                </c:pt>
                <c:pt idx="180">
                  <c:v>0.1085683869808747</c:v>
                </c:pt>
                <c:pt idx="181">
                  <c:v>0.10858357674486531</c:v>
                </c:pt>
                <c:pt idx="182">
                  <c:v>0.10858573325129553</c:v>
                </c:pt>
                <c:pt idx="183">
                  <c:v>0.10857485528131994</c:v>
                </c:pt>
                <c:pt idx="184">
                  <c:v>0.10855094438320441</c:v>
                </c:pt>
                <c:pt idx="185">
                  <c:v>0.10851400487204389</c:v>
                </c:pt>
                <c:pt idx="186">
                  <c:v>0.10846404382884432</c:v>
                </c:pt>
                <c:pt idx="187">
                  <c:v>0.10840107109896954</c:v>
                </c:pt>
                <c:pt idx="188">
                  <c:v>0.10832509928995375</c:v>
                </c:pt>
                <c:pt idx="189">
                  <c:v>0.10823614376868053</c:v>
                </c:pt>
                <c:pt idx="190">
                  <c:v>0.10813422265793017</c:v>
                </c:pt>
                <c:pt idx="191">
                  <c:v>0.10801935683229609</c:v>
                </c:pt>
                <c:pt idx="192">
                  <c:v>0.10789156991347353</c:v>
                </c:pt>
                <c:pt idx="193">
                  <c:v>0.10775088826492206</c:v>
                </c:pt>
                <c:pt idx="194">
                  <c:v>0.10759734098590326</c:v>
                </c:pt>
                <c:pt idx="195">
                  <c:v>0.10743095990489962</c:v>
                </c:pt>
                <c:pt idx="196">
                  <c:v>0.10725177957241327</c:v>
                </c:pt>
                <c:pt idx="197">
                  <c:v>0.10705983725315246</c:v>
                </c:pt>
                <c:pt idx="198">
                  <c:v>0.10685517291760559</c:v>
                </c:pt>
                <c:pt idx="199">
                  <c:v>0.10663782923300989</c:v>
                </c:pt>
                <c:pt idx="200">
                  <c:v>0.10640785155371622</c:v>
                </c:pt>
                <c:pt idx="201">
                  <c:v>0.1061652879109572</c:v>
                </c:pt>
                <c:pt idx="202">
                  <c:v>0.10591018900202152</c:v>
                </c:pt>
                <c:pt idx="203">
                  <c:v>0.10564260817884011</c:v>
                </c:pt>
                <c:pt idx="204">
                  <c:v>0.10536260143599044</c:v>
                </c:pt>
                <c:pt idx="205">
                  <c:v>0.10507022739812394</c:v>
                </c:pt>
                <c:pt idx="206">
                  <c:v>0.10476554730682235</c:v>
                </c:pt>
                <c:pt idx="207">
                  <c:v>0.10444862500689056</c:v>
                </c:pt>
                <c:pt idx="208">
                  <c:v>0.10411952693209088</c:v>
                </c:pt>
                <c:pt idx="209">
                  <c:v>0.10377832209032774</c:v>
                </c:pt>
                <c:pt idx="210">
                  <c:v>0.10342508204828871</c:v>
                </c:pt>
                <c:pt idx="211">
                  <c:v>0.10305988091554998</c:v>
                </c:pt>
                <c:pt idx="212">
                  <c:v>0.10268279532815423</c:v>
                </c:pt>
                <c:pt idx="213">
                  <c:v>0.10229390443166954</c:v>
                </c:pt>
                <c:pt idx="214">
                  <c:v>0.10189328986373697</c:v>
                </c:pt>
                <c:pt idx="215">
                  <c:v>0.10148103573611779</c:v>
                </c:pt>
                <c:pt idx="216">
                  <c:v>0.10105722861624682</c:v>
                </c:pt>
                <c:pt idx="217">
                  <c:v>0.10062195750830476</c:v>
                </c:pt>
                <c:pt idx="218">
                  <c:v>0.10017531383381639</c:v>
                </c:pt>
                <c:pt idx="219">
                  <c:v>9.971739141178837E-2</c:v>
                </c:pt>
                <c:pt idx="220">
                  <c:v>9.9248286438394159E-2</c:v>
                </c:pt>
                <c:pt idx="221">
                  <c:v>9.8768097466219479E-2</c:v>
                </c:pt>
                <c:pt idx="222">
                  <c:v>9.8276925383078834E-2</c:v>
                </c:pt>
                <c:pt idx="223">
                  <c:v>9.7774873390415906E-2</c:v>
                </c:pt>
                <c:pt idx="224">
                  <c:v>9.726204698129845E-2</c:v>
                </c:pt>
                <c:pt idx="225">
                  <c:v>9.6738553918022385E-2</c:v>
                </c:pt>
                <c:pt idx="226">
                  <c:v>9.6204504209337197E-2</c:v>
                </c:pt>
                <c:pt idx="227">
                  <c:v>9.566001008730618E-2</c:v>
                </c:pt>
                <c:pt idx="228">
                  <c:v>9.5105185983816426E-2</c:v>
                </c:pt>
                <c:pt idx="229">
                  <c:v>9.4540148506751312E-2</c:v>
                </c:pt>
                <c:pt idx="230">
                  <c:v>9.3965016415842789E-2</c:v>
                </c:pt>
                <c:pt idx="231">
                  <c:v>9.3379910598217208E-2</c:v>
                </c:pt>
                <c:pt idx="232">
                  <c:v>9.2784954043650766E-2</c:v>
                </c:pt>
                <c:pt idx="233">
                  <c:v>9.2180271819552004E-2</c:v>
                </c:pt>
                <c:pt idx="234">
                  <c:v>9.1565991045687162E-2</c:v>
                </c:pt>
                <c:pt idx="235">
                  <c:v>9.0942240868666854E-2</c:v>
                </c:pt>
                <c:pt idx="236">
                  <c:v>9.0309152436211737E-2</c:v>
                </c:pt>
                <c:pt idx="237">
                  <c:v>8.9666858871215338E-2</c:v>
                </c:pt>
                <c:pt idx="238">
                  <c:v>8.9015495245624812E-2</c:v>
                </c:pt>
                <c:pt idx="239">
                  <c:v>8.8355198554157952E-2</c:v>
                </c:pt>
                <c:pt idx="240">
                  <c:v>8.7686107687877796E-2</c:v>
                </c:pt>
                <c:pt idx="241">
                  <c:v>8.7008363407646616E-2</c:v>
                </c:pt>
                <c:pt idx="242">
                  <c:v>8.6322108317479565E-2</c:v>
                </c:pt>
                <c:pt idx="243">
                  <c:v>8.5627486837823202E-2</c:v>
                </c:pt>
                <c:pt idx="244">
                  <c:v>8.4924645178779914E-2</c:v>
                </c:pt>
                <c:pt idx="245">
                  <c:v>8.4213731313304438E-2</c:v>
                </c:pt>
                <c:pt idx="246">
                  <c:v>8.3494894950396831E-2</c:v>
                </c:pt>
                <c:pt idx="247">
                  <c:v>8.2768287508317412E-2</c:v>
                </c:pt>
                <c:pt idx="248">
                  <c:v>8.2034062087852772E-2</c:v>
                </c:pt>
                <c:pt idx="249">
                  <c:v>8.1292373445657776E-2</c:v>
                </c:pt>
                <c:pt idx="250">
                  <c:v>8.0543377967705651E-2</c:v>
                </c:pt>
                <c:pt idx="251">
                  <c:v>7.9787233642874045E-2</c:v>
                </c:pt>
                <c:pt idx="252">
                  <c:v>7.9024100036699574E-2</c:v>
                </c:pt>
                <c:pt idx="253">
                  <c:v>7.8254138265332965E-2</c:v>
                </c:pt>
                <c:pt idx="254">
                  <c:v>7.7477510969728366E-2</c:v>
                </c:pt>
                <c:pt idx="255">
                  <c:v>7.6694382290102073E-2</c:v>
                </c:pt>
                <c:pt idx="256">
                  <c:v>7.5904917840697597E-2</c:v>
                </c:pt>
                <c:pt idx="257">
                  <c:v>7.510928468489389E-2</c:v>
                </c:pt>
                <c:pt idx="258">
                  <c:v>7.4307651310697914E-2</c:v>
                </c:pt>
                <c:pt idx="259">
                  <c:v>7.3500187606662104E-2</c:v>
                </c:pt>
                <c:pt idx="260">
                  <c:v>7.268706483826877E-2</c:v>
                </c:pt>
                <c:pt idx="261">
                  <c:v>7.1868455624828562E-2</c:v>
                </c:pt>
                <c:pt idx="262">
                  <c:v>7.1044533916938393E-2</c:v>
                </c:pt>
                <c:pt idx="263">
                  <c:v>7.0215474974547623E-2</c:v>
                </c:pt>
                <c:pt idx="264">
                  <c:v>6.9381455345686252E-2</c:v>
                </c:pt>
                <c:pt idx="265">
                  <c:v>6.8542652845905272E-2</c:v>
                </c:pt>
                <c:pt idx="266">
                  <c:v>6.7699246538488883E-2</c:v>
                </c:pt>
                <c:pt idx="267">
                  <c:v>6.6851416715496034E-2</c:v>
                </c:pt>
                <c:pt idx="268">
                  <c:v>6.5999344879693236E-2</c:v>
                </c:pt>
                <c:pt idx="269">
                  <c:v>6.5143213727444471E-2</c:v>
                </c:pt>
                <c:pt idx="270">
                  <c:v>6.4283207132625864E-2</c:v>
                </c:pt>
                <c:pt idx="271">
                  <c:v>6.341951013163849E-2</c:v>
                </c:pt>
                <c:pt idx="272">
                  <c:v>6.2552308909592791E-2</c:v>
                </c:pt>
                <c:pt idx="273">
                  <c:v>6.1681790787746986E-2</c:v>
                </c:pt>
                <c:pt idx="274">
                  <c:v>6.0808144212282533E-2</c:v>
                </c:pt>
                <c:pt idx="275">
                  <c:v>5.993155874450487E-2</c:v>
                </c:pt>
                <c:pt idx="276">
                  <c:v>5.905222505256455E-2</c:v>
                </c:pt>
                <c:pt idx="277">
                  <c:v>5.8170334904797449E-2</c:v>
                </c:pt>
                <c:pt idx="278">
                  <c:v>5.7286081164788928E-2</c:v>
                </c:pt>
                <c:pt idx="279">
                  <c:v>5.6399657788273522E-2</c:v>
                </c:pt>
                <c:pt idx="280">
                  <c:v>5.551125982198693E-2</c:v>
                </c:pt>
                <c:pt idx="281">
                  <c:v>5.4621083404597065E-2</c:v>
                </c:pt>
                <c:pt idx="282">
                  <c:v>5.3729325769844898E-2</c:v>
                </c:pt>
                <c:pt idx="283">
                  <c:v>5.2836185252037315E-2</c:v>
                </c:pt>
                <c:pt idx="284">
                  <c:v>5.1941861294040888E-2</c:v>
                </c:pt>
                <c:pt idx="285">
                  <c:v>5.1046554457937252E-2</c:v>
                </c:pt>
                <c:pt idx="286">
                  <c:v>5.0150466438507846E-2</c:v>
                </c:pt>
                <c:pt idx="287">
                  <c:v>4.925380007973186E-2</c:v>
                </c:pt>
                <c:pt idx="288">
                  <c:v>4.8356759394487456E-2</c:v>
                </c:pt>
                <c:pt idx="289">
                  <c:v>4.7459549587665233E-2</c:v>
                </c:pt>
                <c:pt idx="290">
                  <c:v>4.656237708291245E-2</c:v>
                </c:pt>
                <c:pt idx="291">
                  <c:v>4.5665449553244891E-2</c:v>
                </c:pt>
                <c:pt idx="292">
                  <c:v>4.4768975955777925E-2</c:v>
                </c:pt>
                <c:pt idx="293">
                  <c:v>4.3873166570847937E-2</c:v>
                </c:pt>
                <c:pt idx="294">
                  <c:v>4.2978233045814079E-2</c:v>
                </c:pt>
                <c:pt idx="295">
                  <c:v>4.2084388443850609E-2</c:v>
                </c:pt>
                <c:pt idx="296">
                  <c:v>4.1191847298065874E-2</c:v>
                </c:pt>
                <c:pt idx="297">
                  <c:v>4.0300825671305905E-2</c:v>
                </c:pt>
                <c:pt idx="298">
                  <c:v>3.9411541222030853E-2</c:v>
                </c:pt>
                <c:pt idx="299">
                  <c:v>3.8524213276680062E-2</c:v>
                </c:pt>
                <c:pt idx="300">
                  <c:v>3.7639062908975743E-2</c:v>
                </c:pt>
                <c:pt idx="301">
                  <c:v>3.6756313026649355E-2</c:v>
                </c:pt>
                <c:pt idx="302">
                  <c:v>3.587618846611574E-2</c:v>
                </c:pt>
                <c:pt idx="303">
                  <c:v>3.4998916095658653E-2</c:v>
                </c:pt>
                <c:pt idx="304">
                  <c:v>3.412472492774276E-2</c:v>
                </c:pt>
                <c:pt idx="305">
                  <c:v>3.3253846241113459E-2</c:v>
                </c:pt>
                <c:pt idx="306">
                  <c:v>3.2386513713404251E-2</c:v>
                </c:pt>
                <c:pt idx="307">
                  <c:v>3.1522963565032376E-2</c:v>
                </c:pt>
                <c:pt idx="308">
                  <c:v>3.0663434715228602E-2</c:v>
                </c:pt>
                <c:pt idx="309">
                  <c:v>2.9808168951123676E-2</c:v>
                </c:pt>
                <c:pt idx="310">
                  <c:v>2.8957411110894084E-2</c:v>
                </c:pt>
                <c:pt idx="311">
                  <c:v>2.8111409282057385E-2</c:v>
                </c:pt>
                <c:pt idx="312">
                  <c:v>2.727041501611038E-2</c:v>
                </c:pt>
                <c:pt idx="313">
                  <c:v>2.6434683560808334E-2</c:v>
                </c:pt>
                <c:pt idx="314">
                  <c:v>2.560447411150649E-2</c:v>
                </c:pt>
                <c:pt idx="315">
                  <c:v>2.4780050083117358E-2</c:v>
                </c:pt>
                <c:pt idx="316">
                  <c:v>2.3961679404385795E-2</c:v>
                </c:pt>
                <c:pt idx="317">
                  <c:v>2.3149634836347261E-2</c:v>
                </c:pt>
                <c:pt idx="318">
                  <c:v>2.2344194317016244E-2</c:v>
                </c:pt>
                <c:pt idx="319">
                  <c:v>2.1545641334556088E-2</c:v>
                </c:pt>
                <c:pt idx="320">
                  <c:v>2.0754265331403537E-2</c:v>
                </c:pt>
                <c:pt idx="321">
                  <c:v>1.9970362142075659E-2</c:v>
                </c:pt>
                <c:pt idx="322">
                  <c:v>1.9194234467664831E-2</c:v>
                </c:pt>
                <c:pt idx="323">
                  <c:v>1.8426192390341524E-2</c:v>
                </c:pt>
                <c:pt idx="324">
                  <c:v>1.7666553931534809E-2</c:v>
                </c:pt>
                <c:pt idx="325">
                  <c:v>1.6915645657854098E-2</c:v>
                </c:pt>
                <c:pt idx="326">
                  <c:v>1.6118788066387259E-2</c:v>
                </c:pt>
                <c:pt idx="327">
                  <c:v>1.5144171712642689E-2</c:v>
                </c:pt>
                <c:pt idx="328">
                  <c:v>1.4202538194300691E-2</c:v>
                </c:pt>
                <c:pt idx="329">
                  <c:v>1.3293749353098936E-2</c:v>
                </c:pt>
                <c:pt idx="330">
                  <c:v>1.2417651226257308E-2</c:v>
                </c:pt>
                <c:pt idx="331">
                  <c:v>1.1574074318157684E-2</c:v>
                </c:pt>
                <c:pt idx="332">
                  <c:v>1.0762833880340935E-2</c:v>
                </c:pt>
                <c:pt idx="333">
                  <c:v>9.9837301995509137E-3</c:v>
                </c:pt>
                <c:pt idx="334">
                  <c:v>9.2365488935466852E-3</c:v>
                </c:pt>
                <c:pt idx="335">
                  <c:v>8.521061214402003E-3</c:v>
                </c:pt>
                <c:pt idx="336">
                  <c:v>7.8370243590047874E-3</c:v>
                </c:pt>
                <c:pt idx="337">
                  <c:v>7.1841817864652189E-3</c:v>
                </c:pt>
                <c:pt idx="338">
                  <c:v>6.5622635421385628E-3</c:v>
                </c:pt>
                <c:pt idx="339">
                  <c:v>5.9709865879620126E-3</c:v>
                </c:pt>
                <c:pt idx="340">
                  <c:v>5.4100551388049549E-3</c:v>
                </c:pt>
                <c:pt idx="341">
                  <c:v>4.8791610045251258E-3</c:v>
                </c:pt>
                <c:pt idx="342">
                  <c:v>4.3779839374232981E-3</c:v>
                </c:pt>
                <c:pt idx="343">
                  <c:v>3.9061919847836442E-3</c:v>
                </c:pt>
                <c:pt idx="344">
                  <c:v>3.4634418461868483E-3</c:v>
                </c:pt>
                <c:pt idx="345">
                  <c:v>3.0493792352783984E-3</c:v>
                </c:pt>
                <c:pt idx="346">
                  <c:v>2.6636392456738326E-3</c:v>
                </c:pt>
                <c:pt idx="347">
                  <c:v>2.3058467206805832E-3</c:v>
                </c:pt>
                <c:pt idx="348">
                  <c:v>1.9756166265125145E-3</c:v>
                </c:pt>
                <c:pt idx="349">
                  <c:v>1.6725544286724265E-3</c:v>
                </c:pt>
                <c:pt idx="350">
                  <c:v>1.3962564711728588E-3</c:v>
                </c:pt>
                <c:pt idx="351">
                  <c:v>1.146310358260293E-3</c:v>
                </c:pt>
                <c:pt idx="352">
                  <c:v>9.2229533829605128E-4</c:v>
                </c:pt>
                <c:pt idx="353">
                  <c:v>7.2378268942461003E-4</c:v>
                </c:pt>
                <c:pt idx="354">
                  <c:v>5.503361066054003E-4</c:v>
                </c:pt>
                <c:pt idx="355">
                  <c:v>4.015120894511987E-4</c:v>
                </c:pt>
                <c:pt idx="356">
                  <c:v>2.7686032993890977E-4</c:v>
                </c:pt>
                <c:pt idx="357">
                  <c:v>1.7592409783294784E-4</c:v>
                </c:pt>
                <c:pt idx="358">
                  <c:v>9.8240616754609957E-5</c:v>
                </c:pt>
                <c:pt idx="359">
                  <c:v>4.3341396835206742E-5</c:v>
                </c:pt>
                <c:pt idx="360">
                  <c:v>1.0752333429619613E-5</c:v>
                </c:pt>
                <c:pt idx="361">
                  <c:v>-3.242548170352063E-9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EDA-47F9-B1F8-495A4B473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802112"/>
        <c:axId val="263802504"/>
      </c:scatterChart>
      <c:valAx>
        <c:axId val="263802112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400" b="1" i="0" baseline="0">
                    <a:effectLst/>
                  </a:rPr>
                  <a:t>θ</a:t>
                </a:r>
                <a:r>
                  <a:rPr lang="zh-CN" altLang="en-US" sz="1400" b="1" i="0" baseline="0">
                    <a:effectLst/>
                  </a:rPr>
                  <a:t>（工频周期）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438917991939798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3802504"/>
        <c:crosses val="autoZero"/>
        <c:crossBetween val="midCat"/>
        <c:majorUnit val="0.5"/>
      </c:valAx>
      <c:valAx>
        <c:axId val="263802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6380211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3257298379222799"/>
          <c:y val="5.3780302156512499E-2"/>
          <c:w val="0.165670856997157"/>
          <c:h val="0.192607229985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调光电感峰值电流</a:t>
            </a:r>
            <a:r>
              <a:rPr lang="en-US" altLang="zh-CN"/>
              <a:t>Ipk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22142354724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097991115017"/>
          <c:y val="0.16207829232880999"/>
          <c:w val="0.80161253905487195"/>
          <c:h val="0.634128017154750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变压器设计!$BR$4</c:f>
              <c:strCache>
                <c:ptCount val="1"/>
                <c:pt idx="0">
                  <c:v>Ipk_triac</c:v>
                </c:pt>
              </c:strCache>
            </c:strRef>
          </c:tx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变压器设计!$BR$7:$BR$368</c:f>
              <c:numCache>
                <c:formatCode>General</c:formatCode>
                <c:ptCount val="3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0.44999999999999996</c:v>
                </c:pt>
                <c:pt idx="142">
                  <c:v>0.44999999999999996</c:v>
                </c:pt>
                <c:pt idx="143">
                  <c:v>0.44999999999999996</c:v>
                </c:pt>
                <c:pt idx="144">
                  <c:v>0.44999999999999996</c:v>
                </c:pt>
                <c:pt idx="145">
                  <c:v>0.44999999999999996</c:v>
                </c:pt>
                <c:pt idx="146">
                  <c:v>0.44999999999999996</c:v>
                </c:pt>
                <c:pt idx="147">
                  <c:v>0.44999999999999996</c:v>
                </c:pt>
                <c:pt idx="148">
                  <c:v>0.44999999999999996</c:v>
                </c:pt>
                <c:pt idx="149">
                  <c:v>0.44999999999999996</c:v>
                </c:pt>
                <c:pt idx="150">
                  <c:v>0.44999999999999996</c:v>
                </c:pt>
                <c:pt idx="151">
                  <c:v>0.44999999999999996</c:v>
                </c:pt>
                <c:pt idx="152">
                  <c:v>0.44999999999999996</c:v>
                </c:pt>
                <c:pt idx="153">
                  <c:v>0.44999999999999996</c:v>
                </c:pt>
                <c:pt idx="154">
                  <c:v>0.44999999999999996</c:v>
                </c:pt>
                <c:pt idx="155">
                  <c:v>0.44999999999999996</c:v>
                </c:pt>
                <c:pt idx="156">
                  <c:v>0.44999999999999996</c:v>
                </c:pt>
                <c:pt idx="157">
                  <c:v>0.44999999999999996</c:v>
                </c:pt>
                <c:pt idx="158">
                  <c:v>0.44999999999999996</c:v>
                </c:pt>
                <c:pt idx="159">
                  <c:v>0.44999999999999996</c:v>
                </c:pt>
                <c:pt idx="160">
                  <c:v>0.44999999999999996</c:v>
                </c:pt>
                <c:pt idx="161">
                  <c:v>0.44999999999999996</c:v>
                </c:pt>
                <c:pt idx="162">
                  <c:v>0.44999999999999996</c:v>
                </c:pt>
                <c:pt idx="163">
                  <c:v>0.44999999999999996</c:v>
                </c:pt>
                <c:pt idx="164">
                  <c:v>0.44999999999999996</c:v>
                </c:pt>
                <c:pt idx="165">
                  <c:v>0.44999999999999996</c:v>
                </c:pt>
                <c:pt idx="166">
                  <c:v>0.44999999999999996</c:v>
                </c:pt>
                <c:pt idx="167">
                  <c:v>0.44999999999999996</c:v>
                </c:pt>
                <c:pt idx="168">
                  <c:v>0.44999999999999996</c:v>
                </c:pt>
                <c:pt idx="169">
                  <c:v>0.44999999999999996</c:v>
                </c:pt>
                <c:pt idx="170">
                  <c:v>0.44999999999999996</c:v>
                </c:pt>
                <c:pt idx="171">
                  <c:v>0.44999999999999996</c:v>
                </c:pt>
                <c:pt idx="172">
                  <c:v>0.44999999999999996</c:v>
                </c:pt>
                <c:pt idx="173">
                  <c:v>0.44999999999999996</c:v>
                </c:pt>
                <c:pt idx="174">
                  <c:v>0.44999999999999996</c:v>
                </c:pt>
                <c:pt idx="175">
                  <c:v>0.44999999999999996</c:v>
                </c:pt>
                <c:pt idx="176">
                  <c:v>0.44999999999999996</c:v>
                </c:pt>
                <c:pt idx="177">
                  <c:v>0.44999999999999996</c:v>
                </c:pt>
                <c:pt idx="178">
                  <c:v>0.44999999999999996</c:v>
                </c:pt>
                <c:pt idx="179">
                  <c:v>0.44999999999999996</c:v>
                </c:pt>
                <c:pt idx="180">
                  <c:v>0.44999999999999996</c:v>
                </c:pt>
                <c:pt idx="181">
                  <c:v>0.44999999999999996</c:v>
                </c:pt>
                <c:pt idx="182">
                  <c:v>0.44999999999999996</c:v>
                </c:pt>
                <c:pt idx="183">
                  <c:v>0.44999999999999996</c:v>
                </c:pt>
                <c:pt idx="184">
                  <c:v>0.44999999999999996</c:v>
                </c:pt>
                <c:pt idx="185">
                  <c:v>0.44999999999999996</c:v>
                </c:pt>
                <c:pt idx="186">
                  <c:v>0.44999999999999996</c:v>
                </c:pt>
                <c:pt idx="187">
                  <c:v>0.44999999999999996</c:v>
                </c:pt>
                <c:pt idx="188">
                  <c:v>0.44999999999999996</c:v>
                </c:pt>
                <c:pt idx="189">
                  <c:v>0.44999999999999996</c:v>
                </c:pt>
                <c:pt idx="190">
                  <c:v>0.44999999999999996</c:v>
                </c:pt>
                <c:pt idx="191">
                  <c:v>0.44999999999999996</c:v>
                </c:pt>
                <c:pt idx="192">
                  <c:v>0.44999999999999996</c:v>
                </c:pt>
                <c:pt idx="193">
                  <c:v>0.44999999999999996</c:v>
                </c:pt>
                <c:pt idx="194">
                  <c:v>0.44999999999999996</c:v>
                </c:pt>
                <c:pt idx="195">
                  <c:v>0.44999999999999996</c:v>
                </c:pt>
                <c:pt idx="196">
                  <c:v>0.44999999999999996</c:v>
                </c:pt>
                <c:pt idx="197">
                  <c:v>0.44999999999999996</c:v>
                </c:pt>
                <c:pt idx="198">
                  <c:v>0.44999999999999996</c:v>
                </c:pt>
                <c:pt idx="199">
                  <c:v>0.44999999999999996</c:v>
                </c:pt>
                <c:pt idx="200">
                  <c:v>0.44999999999999996</c:v>
                </c:pt>
                <c:pt idx="201">
                  <c:v>0.44999999999999996</c:v>
                </c:pt>
                <c:pt idx="202">
                  <c:v>0.44999999999999996</c:v>
                </c:pt>
                <c:pt idx="203">
                  <c:v>0.44999999999999996</c:v>
                </c:pt>
                <c:pt idx="204">
                  <c:v>0.44999999999999996</c:v>
                </c:pt>
                <c:pt idx="205">
                  <c:v>0.44999999999999996</c:v>
                </c:pt>
                <c:pt idx="206">
                  <c:v>0.44999999999999996</c:v>
                </c:pt>
                <c:pt idx="207">
                  <c:v>0.44999999999999996</c:v>
                </c:pt>
                <c:pt idx="208">
                  <c:v>0.44999999999999996</c:v>
                </c:pt>
                <c:pt idx="209">
                  <c:v>0.44999999999999996</c:v>
                </c:pt>
                <c:pt idx="210">
                  <c:v>0.44999999999999996</c:v>
                </c:pt>
                <c:pt idx="211">
                  <c:v>0.44999999999999996</c:v>
                </c:pt>
                <c:pt idx="212">
                  <c:v>0.44999999999999996</c:v>
                </c:pt>
                <c:pt idx="213">
                  <c:v>0.44999999999999996</c:v>
                </c:pt>
                <c:pt idx="214">
                  <c:v>0.44999999999999996</c:v>
                </c:pt>
                <c:pt idx="215">
                  <c:v>0.44999999999999996</c:v>
                </c:pt>
                <c:pt idx="216">
                  <c:v>0.44999999999999996</c:v>
                </c:pt>
                <c:pt idx="217">
                  <c:v>0.44999999999999996</c:v>
                </c:pt>
                <c:pt idx="218">
                  <c:v>0.44999999999999996</c:v>
                </c:pt>
                <c:pt idx="219">
                  <c:v>0.44999999999999996</c:v>
                </c:pt>
                <c:pt idx="220">
                  <c:v>0.44999999999999996</c:v>
                </c:pt>
                <c:pt idx="221">
                  <c:v>0.44999999999999996</c:v>
                </c:pt>
                <c:pt idx="222">
                  <c:v>0.44999999999999996</c:v>
                </c:pt>
                <c:pt idx="223">
                  <c:v>0.44999999999999996</c:v>
                </c:pt>
                <c:pt idx="224">
                  <c:v>0.44999999999999996</c:v>
                </c:pt>
                <c:pt idx="225">
                  <c:v>0.44999999999999996</c:v>
                </c:pt>
                <c:pt idx="226">
                  <c:v>0.44999999999999996</c:v>
                </c:pt>
                <c:pt idx="227">
                  <c:v>0.44999999999999996</c:v>
                </c:pt>
                <c:pt idx="228">
                  <c:v>0.44999999999999996</c:v>
                </c:pt>
                <c:pt idx="229">
                  <c:v>0.44999999999999996</c:v>
                </c:pt>
                <c:pt idx="230">
                  <c:v>0.44999999999999996</c:v>
                </c:pt>
                <c:pt idx="231">
                  <c:v>0.44999999999999996</c:v>
                </c:pt>
                <c:pt idx="232">
                  <c:v>0.44999999999999996</c:v>
                </c:pt>
                <c:pt idx="233">
                  <c:v>0.44999999999999996</c:v>
                </c:pt>
                <c:pt idx="234">
                  <c:v>0.44999999999999996</c:v>
                </c:pt>
                <c:pt idx="235">
                  <c:v>0.44999999999999996</c:v>
                </c:pt>
                <c:pt idx="236">
                  <c:v>0.44999999999999996</c:v>
                </c:pt>
                <c:pt idx="237">
                  <c:v>0.44999999999999996</c:v>
                </c:pt>
                <c:pt idx="238">
                  <c:v>0.44999999999999996</c:v>
                </c:pt>
                <c:pt idx="239">
                  <c:v>0.44999999999999996</c:v>
                </c:pt>
                <c:pt idx="240">
                  <c:v>0.44999999999999996</c:v>
                </c:pt>
                <c:pt idx="241">
                  <c:v>0.44999999999999996</c:v>
                </c:pt>
                <c:pt idx="242">
                  <c:v>0.44999999999999996</c:v>
                </c:pt>
                <c:pt idx="243">
                  <c:v>0.44999999999999996</c:v>
                </c:pt>
                <c:pt idx="244">
                  <c:v>0.44999999999999996</c:v>
                </c:pt>
                <c:pt idx="245">
                  <c:v>0.44999999999999996</c:v>
                </c:pt>
                <c:pt idx="246">
                  <c:v>0.44999999999999996</c:v>
                </c:pt>
                <c:pt idx="247">
                  <c:v>0.44999999999999996</c:v>
                </c:pt>
                <c:pt idx="248">
                  <c:v>0.44999999999999996</c:v>
                </c:pt>
                <c:pt idx="249">
                  <c:v>0.4493328576924942</c:v>
                </c:pt>
                <c:pt idx="250">
                  <c:v>0.44667092022318239</c:v>
                </c:pt>
                <c:pt idx="251">
                  <c:v>0.44397496703393891</c:v>
                </c:pt>
                <c:pt idx="252">
                  <c:v>0.4412452034320366</c:v>
                </c:pt>
                <c:pt idx="253">
                  <c:v>0.43848183729954282</c:v>
                </c:pt>
                <c:pt idx="254">
                  <c:v>0.4356850790774871</c:v>
                </c:pt>
                <c:pt idx="255">
                  <c:v>0.43285514174983614</c:v>
                </c:pt>
                <c:pt idx="256">
                  <c:v>0.4299922408272745</c:v>
                </c:pt>
                <c:pt idx="257">
                  <c:v>0.42709659433079106</c:v>
                </c:pt>
                <c:pt idx="258">
                  <c:v>0.42416842277507755</c:v>
                </c:pt>
                <c:pt idx="259">
                  <c:v>0.42120794915173498</c:v>
                </c:pt>
                <c:pt idx="260">
                  <c:v>0.41821539891229159</c:v>
                </c:pt>
                <c:pt idx="261">
                  <c:v>0.41519099995103409</c:v>
                </c:pt>
                <c:pt idx="262">
                  <c:v>0.41213498258765324</c:v>
                </c:pt>
                <c:pt idx="263">
                  <c:v>0.40904757954970267</c:v>
                </c:pt>
                <c:pt idx="264">
                  <c:v>0.40592902595487745</c:v>
                </c:pt>
                <c:pt idx="265">
                  <c:v>0.40277955929310766</c:v>
                </c:pt>
                <c:pt idx="266">
                  <c:v>0.3995994194084731</c:v>
                </c:pt>
                <c:pt idx="267">
                  <c:v>0.39638884848093875</c:v>
                </c:pt>
                <c:pt idx="268">
                  <c:v>0.39314809100791059</c:v>
                </c:pt>
                <c:pt idx="269">
                  <c:v>0.38987739378561753</c:v>
                </c:pt>
                <c:pt idx="270">
                  <c:v>0.38657700589031585</c:v>
                </c:pt>
                <c:pt idx="271">
                  <c:v>0.38324717865932195</c:v>
                </c:pt>
                <c:pt idx="272">
                  <c:v>0.37988816567187139</c:v>
                </c:pt>
                <c:pt idx="273">
                  <c:v>0.37650022272980793</c:v>
                </c:pt>
                <c:pt idx="274">
                  <c:v>0.3730836078381039</c:v>
                </c:pt>
                <c:pt idx="275">
                  <c:v>0.36963858118521109</c:v>
                </c:pt>
                <c:pt idx="276">
                  <c:v>0.36616540512324702</c:v>
                </c:pt>
                <c:pt idx="277">
                  <c:v>0.36266434414801579</c:v>
                </c:pt>
                <c:pt idx="278">
                  <c:v>0.3591356648788655</c:v>
                </c:pt>
                <c:pt idx="279">
                  <c:v>0.35557963603838455</c:v>
                </c:pt>
                <c:pt idx="280">
                  <c:v>0.35199652843193674</c:v>
                </c:pt>
                <c:pt idx="281">
                  <c:v>0.34838661492703882</c:v>
                </c:pt>
                <c:pt idx="282">
                  <c:v>0.34475017043258066</c:v>
                </c:pt>
                <c:pt idx="283">
                  <c:v>0.34108747187788946</c:v>
                </c:pt>
                <c:pt idx="284">
                  <c:v>0.33739879819164076</c:v>
                </c:pt>
                <c:pt idx="285">
                  <c:v>0.33368443028061739</c:v>
                </c:pt>
                <c:pt idx="286">
                  <c:v>0.32994465100831616</c:v>
                </c:pt>
                <c:pt idx="287">
                  <c:v>0.32617974517340809</c:v>
                </c:pt>
                <c:pt idx="288">
                  <c:v>0.32238999948804897</c:v>
                </c:pt>
                <c:pt idx="289">
                  <c:v>0.31857570255604523</c:v>
                </c:pt>
                <c:pt idx="290">
                  <c:v>0.31473714485087567</c:v>
                </c:pt>
                <c:pt idx="291">
                  <c:v>0.31087461869357152</c:v>
                </c:pt>
                <c:pt idx="292">
                  <c:v>0.3069884182304537</c:v>
                </c:pt>
                <c:pt idx="293">
                  <c:v>0.30307883941073344</c:v>
                </c:pt>
                <c:pt idx="294">
                  <c:v>0.2991461799639748</c:v>
                </c:pt>
                <c:pt idx="295">
                  <c:v>0.2951907393774203</c:v>
                </c:pt>
                <c:pt idx="296">
                  <c:v>0.29121281887318484</c:v>
                </c:pt>
                <c:pt idx="297">
                  <c:v>0.28721272138531601</c:v>
                </c:pt>
                <c:pt idx="298">
                  <c:v>0.28319075153672441</c:v>
                </c:pt>
                <c:pt idx="299">
                  <c:v>0.27914721561598571</c:v>
                </c:pt>
                <c:pt idx="300">
                  <c:v>0.27508242155401552</c:v>
                </c:pt>
                <c:pt idx="301">
                  <c:v>0.27099667890061874</c:v>
                </c:pt>
                <c:pt idx="302">
                  <c:v>0.26689029880091775</c:v>
                </c:pt>
                <c:pt idx="303">
                  <c:v>0.26276359397165516</c:v>
                </c:pt>
                <c:pt idx="304">
                  <c:v>0.25861687867738103</c:v>
                </c:pt>
                <c:pt idx="305">
                  <c:v>0.25445046870651966</c:v>
                </c:pt>
                <c:pt idx="306">
                  <c:v>0.25026468134732105</c:v>
                </c:pt>
                <c:pt idx="307">
                  <c:v>0.24605983536369891</c:v>
                </c:pt>
                <c:pt idx="308">
                  <c:v>0.24183625097095443</c:v>
                </c:pt>
                <c:pt idx="309">
                  <c:v>0.23759424981139118</c:v>
                </c:pt>
                <c:pt idx="310">
                  <c:v>0.23333415492982151</c:v>
                </c:pt>
                <c:pt idx="311">
                  <c:v>0.22905629074896403</c:v>
                </c:pt>
                <c:pt idx="312">
                  <c:v>0.22476098304473849</c:v>
                </c:pt>
                <c:pt idx="313">
                  <c:v>0.22044855892145657</c:v>
                </c:pt>
                <c:pt idx="314">
                  <c:v>0.2161193467869115</c:v>
                </c:pt>
                <c:pt idx="315">
                  <c:v>0.21177367632736854</c:v>
                </c:pt>
                <c:pt idx="316">
                  <c:v>0.2074118784824579</c:v>
                </c:pt>
                <c:pt idx="317">
                  <c:v>0.20303428541997326</c:v>
                </c:pt>
                <c:pt idx="318">
                  <c:v>0.1986412305105745</c:v>
                </c:pt>
                <c:pt idx="319">
                  <c:v>0.19423304830240176</c:v>
                </c:pt>
                <c:pt idx="320">
                  <c:v>0.18981007449559703</c:v>
                </c:pt>
                <c:pt idx="321">
                  <c:v>0.18537264591673983</c:v>
                </c:pt>
                <c:pt idx="322">
                  <c:v>0.18092110049319671</c:v>
                </c:pt>
                <c:pt idx="323">
                  <c:v>0.17645577722738651</c:v>
                </c:pt>
                <c:pt idx="324">
                  <c:v>0.17197701617096389</c:v>
                </c:pt>
                <c:pt idx="325">
                  <c:v>0.16748515839892397</c:v>
                </c:pt>
                <c:pt idx="326">
                  <c:v>0.16298054598362682</c:v>
                </c:pt>
                <c:pt idx="327">
                  <c:v>0.15846352196874824</c:v>
                </c:pt>
                <c:pt idx="328">
                  <c:v>0.15393443034315496</c:v>
                </c:pt>
                <c:pt idx="329">
                  <c:v>0.14939361601471016</c:v>
                </c:pt>
                <c:pt idx="330">
                  <c:v>0.14484142478400447</c:v>
                </c:pt>
                <c:pt idx="331">
                  <c:v>0.14027820331802535</c:v>
                </c:pt>
                <c:pt idx="332">
                  <c:v>0.13570429912375415</c:v>
                </c:pt>
                <c:pt idx="333">
                  <c:v>0.13112006052170438</c:v>
                </c:pt>
                <c:pt idx="334">
                  <c:v>0.1265258366193939</c:v>
                </c:pt>
                <c:pt idx="335">
                  <c:v>0.12192197728475995</c:v>
                </c:pt>
                <c:pt idx="336">
                  <c:v>0.11730883311951611</c:v>
                </c:pt>
                <c:pt idx="337">
                  <c:v>0.11268675543245013</c:v>
                </c:pt>
                <c:pt idx="338">
                  <c:v>0.1080560962126739</c:v>
                </c:pt>
                <c:pt idx="339">
                  <c:v>0.10341720810281443</c:v>
                </c:pt>
                <c:pt idx="340">
                  <c:v>9.8770444372162175E-2</c:v>
                </c:pt>
                <c:pt idx="341">
                  <c:v>9.4116158889765419E-2</c:v>
                </c:pt>
                <c:pt idx="342">
                  <c:v>8.9454706097484155E-2</c:v>
                </c:pt>
                <c:pt idx="343">
                  <c:v>8.478644098299512E-2</c:v>
                </c:pt>
                <c:pt idx="344">
                  <c:v>8.0111719052761154E-2</c:v>
                </c:pt>
                <c:pt idx="345">
                  <c:v>7.5430896304956682E-2</c:v>
                </c:pt>
                <c:pt idx="346">
                  <c:v>7.0744329202355544E-2</c:v>
                </c:pt>
                <c:pt idx="347">
                  <c:v>6.6052374645188039E-2</c:v>
                </c:pt>
                <c:pt idx="348">
                  <c:v>6.1355389943959136E-2</c:v>
                </c:pt>
                <c:pt idx="349">
                  <c:v>5.6653732792238967E-2</c:v>
                </c:pt>
                <c:pt idx="350">
                  <c:v>5.1947761239422588E-2</c:v>
                </c:pt>
                <c:pt idx="351">
                  <c:v>4.7237833663464374E-2</c:v>
                </c:pt>
                <c:pt idx="352">
                  <c:v>4.252430874358349E-2</c:v>
                </c:pt>
                <c:pt idx="353">
                  <c:v>3.7807545432952464E-2</c:v>
                </c:pt>
                <c:pt idx="354">
                  <c:v>3.3087902931358854E-2</c:v>
                </c:pt>
                <c:pt idx="355">
                  <c:v>2.836574065785176E-2</c:v>
                </c:pt>
                <c:pt idx="356">
                  <c:v>2.3641418223371378E-2</c:v>
                </c:pt>
                <c:pt idx="357">
                  <c:v>1.8915295403361575E-2</c:v>
                </c:pt>
                <c:pt idx="358">
                  <c:v>1.4187732110373741E-2</c:v>
                </c:pt>
                <c:pt idx="359">
                  <c:v>9.4590883666551863E-3</c:v>
                </c:pt>
                <c:pt idx="360">
                  <c:v>4.729724276735639E-3</c:v>
                </c:pt>
                <c:pt idx="361">
                  <c:v>6.6402232488092117E-17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FE3-4E50-8B0B-2470E1362FEA}"/>
            </c:ext>
          </c:extLst>
        </c:ser>
        <c:ser>
          <c:idx val="1"/>
          <c:order val="1"/>
          <c:tx>
            <c:strRef>
              <c:f>变压器设计!$AQ$4</c:f>
              <c:strCache>
                <c:ptCount val="1"/>
                <c:pt idx="0">
                  <c:v>Ipk</c:v>
                </c:pt>
              </c:strCache>
            </c:strRef>
          </c:tx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变压器设计!$AQ$7:$AQ$368</c:f>
              <c:numCache>
                <c:formatCode>General</c:formatCode>
                <c:ptCount val="362"/>
                <c:pt idx="0">
                  <c:v>0</c:v>
                </c:pt>
                <c:pt idx="1">
                  <c:v>1.6050178714634949E-3</c:v>
                </c:pt>
                <c:pt idx="2">
                  <c:v>3.2242779680984285E-3</c:v>
                </c:pt>
                <c:pt idx="3">
                  <c:v>4.8576520544523312E-3</c:v>
                </c:pt>
                <c:pt idx="4">
                  <c:v>6.5050075402192575E-3</c:v>
                </c:pt>
                <c:pt idx="5">
                  <c:v>8.1662074928356195E-3</c:v>
                </c:pt>
                <c:pt idx="6">
                  <c:v>9.841110651405062E-3</c:v>
                </c:pt>
                <c:pt idx="7">
                  <c:v>1.1529571441950284E-2</c:v>
                </c:pt>
                <c:pt idx="8">
                  <c:v>1.323143999398922E-2</c:v>
                </c:pt>
                <c:pt idx="9">
                  <c:v>1.4946562158432678E-2</c:v>
                </c:pt>
                <c:pt idx="10">
                  <c:v>1.6674779526800111E-2</c:v>
                </c:pt>
                <c:pt idx="11">
                  <c:v>1.8415929451749725E-2</c:v>
                </c:pt>
                <c:pt idx="12">
                  <c:v>2.0169845068918887E-2</c:v>
                </c:pt>
                <c:pt idx="13">
                  <c:v>2.1936355320070128E-2</c:v>
                </c:pt>
                <c:pt idx="14">
                  <c:v>2.3715284977537974E-2</c:v>
                </c:pt>
                <c:pt idx="15">
                  <c:v>2.5506454669971153E-2</c:v>
                </c:pt>
                <c:pt idx="16">
                  <c:v>2.7309680909364458E-2</c:v>
                </c:pt>
                <c:pt idx="17">
                  <c:v>2.9124776119374148E-2</c:v>
                </c:pt>
                <c:pt idx="18">
                  <c:v>3.09515486649104E-2</c:v>
                </c:pt>
                <c:pt idx="19">
                  <c:v>3.2789802882999798E-2</c:v>
                </c:pt>
                <c:pt idx="20">
                  <c:v>3.463933911491069E-2</c:v>
                </c:pt>
                <c:pt idx="21">
                  <c:v>3.6499953739533526E-2</c:v>
                </c:pt>
                <c:pt idx="22">
                  <c:v>3.8371439208008326E-2</c:v>
                </c:pt>
                <c:pt idx="23">
                  <c:v>4.0253584079590669E-2</c:v>
                </c:pt>
                <c:pt idx="24">
                  <c:v>4.2146173058747342E-2</c:v>
                </c:pt>
                <c:pt idx="25">
                  <c:v>4.4048987033472584E-2</c:v>
                </c:pt>
                <c:pt idx="26">
                  <c:v>4.5961803114815118E-2</c:v>
                </c:pt>
                <c:pt idx="27">
                  <c:v>4.7884394677606232E-2</c:v>
                </c:pt>
                <c:pt idx="28">
                  <c:v>4.9816531402378357E-2</c:v>
                </c:pt>
                <c:pt idx="29">
                  <c:v>5.1757979318463529E-2</c:v>
                </c:pt>
                <c:pt idx="30">
                  <c:v>5.3708500848260822E-2</c:v>
                </c:pt>
                <c:pt idx="31">
                  <c:v>5.5667854852661014E-2</c:v>
                </c:pt>
                <c:pt idx="32">
                  <c:v>5.7635796677616924E-2</c:v>
                </c:pt>
                <c:pt idx="33">
                  <c:v>5.9612078201847191E-2</c:v>
                </c:pt>
                <c:pt idx="34">
                  <c:v>6.1596447885661092E-2</c:v>
                </c:pt>
                <c:pt idx="35">
                  <c:v>6.3588650820891462E-2</c:v>
                </c:pt>
                <c:pt idx="36">
                  <c:v>6.558842878192267E-2</c:v>
                </c:pt>
                <c:pt idx="38">
                  <c:v>6.7595520277799886E-2</c:v>
                </c:pt>
                <c:pt idx="39">
                  <c:v>6.9609660605406062E-2</c:v>
                </c:pt>
                <c:pt idx="40">
                  <c:v>7.163058190369237E-2</c:v>
                </c:pt>
                <c:pt idx="41">
                  <c:v>7.3658013208947437E-2</c:v>
                </c:pt>
                <c:pt idx="42">
                  <c:v>7.5691680511090723E-2</c:v>
                </c:pt>
                <c:pt idx="43">
                  <c:v>7.7731306810974968E-2</c:v>
                </c:pt>
                <c:pt idx="44">
                  <c:v>7.9776612178681705E-2</c:v>
                </c:pt>
                <c:pt idx="45">
                  <c:v>8.1827313812794969E-2</c:v>
                </c:pt>
                <c:pt idx="46">
                  <c:v>8.3883126100636363E-2</c:v>
                </c:pt>
                <c:pt idx="47">
                  <c:v>8.5943760679445272E-2</c:v>
                </c:pt>
                <c:pt idx="48">
                  <c:v>8.8008926498487974E-2</c:v>
                </c:pt>
                <c:pt idx="49">
                  <c:v>9.0078329882078048E-2</c:v>
                </c:pt>
                <c:pt idx="50">
                  <c:v>9.215167459349137E-2</c:v>
                </c:pt>
                <c:pt idx="51">
                  <c:v>9.4228661899757843E-2</c:v>
                </c:pt>
                <c:pt idx="52">
                  <c:v>9.6308990637312172E-2</c:v>
                </c:pt>
                <c:pt idx="53">
                  <c:v>9.8392357278485873E-2</c:v>
                </c:pt>
                <c:pt idx="54">
                  <c:v>0.10047845599882148</c:v>
                </c:pt>
                <c:pt idx="55">
                  <c:v>0.1025669787451912</c:v>
                </c:pt>
                <c:pt idx="56">
                  <c:v>0.10465761530470069</c:v>
                </c:pt>
                <c:pt idx="57">
                  <c:v>0.10675005337435878</c:v>
                </c:pt>
                <c:pt idx="58">
                  <c:v>0.10884397863149425</c:v>
                </c:pt>
                <c:pt idx="59">
                  <c:v>0.11093907480489983</c:v>
                </c:pt>
                <c:pt idx="60">
                  <c:v>0.11303502374668321</c:v>
                </c:pt>
                <c:pt idx="61">
                  <c:v>0.11513150550480619</c:v>
                </c:pt>
                <c:pt idx="62">
                  <c:v>0.11722819839629027</c:v>
                </c:pt>
                <c:pt idx="63">
                  <c:v>0.11932477908106948</c:v>
                </c:pt>
                <c:pt idx="64">
                  <c:v>0.12142092263646892</c:v>
                </c:pt>
                <c:pt idx="65">
                  <c:v>0.12351630263228883</c:v>
                </c:pt>
                <c:pt idx="66">
                  <c:v>0.1256105912064725</c:v>
                </c:pt>
                <c:pt idx="67">
                  <c:v>0.12770345914133727</c:v>
                </c:pt>
                <c:pt idx="68">
                  <c:v>0.12979457594034705</c:v>
                </c:pt>
                <c:pt idx="69">
                  <c:v>0.13188360990540457</c:v>
                </c:pt>
                <c:pt idx="70">
                  <c:v>0.13397022821464186</c:v>
                </c:pt>
                <c:pt idx="71">
                  <c:v>0.13605409700068699</c:v>
                </c:pt>
                <c:pt idx="72">
                  <c:v>0.13813488142938499</c:v>
                </c:pt>
                <c:pt idx="73">
                  <c:v>0.14021224577895025</c:v>
                </c:pt>
                <c:pt idx="74">
                  <c:v>0.14228585351952905</c:v>
                </c:pt>
                <c:pt idx="75">
                  <c:v>0.14435536739314861</c:v>
                </c:pt>
                <c:pt idx="76">
                  <c:v>0.14642044949403091</c:v>
                </c:pt>
                <c:pt idx="77">
                  <c:v>0.14848076134924781</c:v>
                </c:pt>
                <c:pt idx="78">
                  <c:v>0.15053596399969518</c:v>
                </c:pt>
                <c:pt idx="79">
                  <c:v>0.15258571808136259</c:v>
                </c:pt>
                <c:pt idx="80">
                  <c:v>0.15462968390687584</c:v>
                </c:pt>
                <c:pt idx="81">
                  <c:v>0.15666752154728897</c:v>
                </c:pt>
                <c:pt idx="82">
                  <c:v>0.15869889091410258</c:v>
                </c:pt>
                <c:pt idx="83">
                  <c:v>0.16072345184148479</c:v>
                </c:pt>
                <c:pt idx="84">
                  <c:v>0.16274086416867226</c:v>
                </c:pt>
                <c:pt idx="85">
                  <c:v>0.16475078782252633</c:v>
                </c:pt>
                <c:pt idx="86">
                  <c:v>0.1667528829002228</c:v>
                </c:pt>
                <c:pt idx="87">
                  <c:v>0.16874680975204925</c:v>
                </c:pt>
                <c:pt idx="88">
                  <c:v>0.17073222906428875</c:v>
                </c:pt>
                <c:pt idx="89">
                  <c:v>0.17270880194216448</c:v>
                </c:pt>
                <c:pt idx="90">
                  <c:v>0.17467618999282228</c:v>
                </c:pt>
                <c:pt idx="91">
                  <c:v>0.17663405540832725</c:v>
                </c:pt>
                <c:pt idx="92">
                  <c:v>0.1785820610486511</c:v>
                </c:pt>
                <c:pt idx="93">
                  <c:v>0.18051987052462551</c:v>
                </c:pt>
                <c:pt idx="94">
                  <c:v>0.18244714828083855</c:v>
                </c:pt>
                <c:pt idx="95">
                  <c:v>0.18436355967845056</c:v>
                </c:pt>
                <c:pt idx="96">
                  <c:v>0.18626877107790446</c:v>
                </c:pt>
                <c:pt idx="97">
                  <c:v>0.18816244992150843</c:v>
                </c:pt>
                <c:pt idx="98">
                  <c:v>0.19004426481586623</c:v>
                </c:pt>
                <c:pt idx="99">
                  <c:v>0.19191388561413156</c:v>
                </c:pt>
                <c:pt idx="100">
                  <c:v>0.19377098349806296</c:v>
                </c:pt>
                <c:pt idx="101">
                  <c:v>0.19561523105985601</c:v>
                </c:pt>
                <c:pt idx="102">
                  <c:v>0.19744630238372901</c:v>
                </c:pt>
                <c:pt idx="103">
                  <c:v>0.19926387312723789</c:v>
                </c:pt>
                <c:pt idx="104">
                  <c:v>0.20106762060229888</c:v>
                </c:pt>
                <c:pt idx="105">
                  <c:v>0.20285722385589339</c:v>
                </c:pt>
                <c:pt idx="106">
                  <c:v>0.20463236375043309</c:v>
                </c:pt>
                <c:pt idx="107">
                  <c:v>0.20639272304376288</c:v>
                </c:pt>
                <c:pt idx="108">
                  <c:v>0.20813798646877626</c:v>
                </c:pt>
                <c:pt idx="109">
                  <c:v>0.20986784081262216</c:v>
                </c:pt>
                <c:pt idx="110">
                  <c:v>0.21158197499547979</c:v>
                </c:pt>
                <c:pt idx="111">
                  <c:v>0.2132800801488792</c:v>
                </c:pt>
                <c:pt idx="112">
                  <c:v>0.21496184969354307</c:v>
                </c:pt>
                <c:pt idx="113">
                  <c:v>0.21662697941673029</c:v>
                </c:pt>
                <c:pt idx="114">
                  <c:v>0.21827516754905671</c:v>
                </c:pt>
                <c:pt idx="115">
                  <c:v>0.21990611484077147</c:v>
                </c:pt>
                <c:pt idx="116">
                  <c:v>0.2215195246374668</c:v>
                </c:pt>
                <c:pt idx="117">
                  <c:v>0.22311510295520001</c:v>
                </c:pt>
                <c:pt idx="118">
                  <c:v>0.22469255855500544</c:v>
                </c:pt>
                <c:pt idx="119">
                  <c:v>0.22625160301677436</c:v>
                </c:pt>
                <c:pt idx="120">
                  <c:v>0.22779195081248244</c:v>
                </c:pt>
                <c:pt idx="121">
                  <c:v>0.2293133193787428</c:v>
                </c:pt>
                <c:pt idx="122">
                  <c:v>0.23081542918866427</c:v>
                </c:pt>
                <c:pt idx="123">
                  <c:v>0.23229800382299354</c:v>
                </c:pt>
                <c:pt idx="124">
                  <c:v>0.23376077004052051</c:v>
                </c:pt>
                <c:pt idx="125">
                  <c:v>0.23520345784772728</c:v>
                </c:pt>
                <c:pt idx="126">
                  <c:v>0.23662580056765978</c:v>
                </c:pt>
                <c:pt idx="127">
                  <c:v>0.23802753490800202</c:v>
                </c:pt>
                <c:pt idx="128">
                  <c:v>0.23940840102833402</c:v>
                </c:pt>
                <c:pt idx="129">
                  <c:v>0.24076814260655327</c:v>
                </c:pt>
                <c:pt idx="130">
                  <c:v>0.2421065069044406</c:v>
                </c:pt>
                <c:pt idx="131">
                  <c:v>0.24342324483235142</c:v>
                </c:pt>
                <c:pt idx="132">
                  <c:v>0.24471811101301372</c:v>
                </c:pt>
                <c:pt idx="133">
                  <c:v>0.24599086384441393</c:v>
                </c:pt>
                <c:pt idx="134">
                  <c:v>0.24724126556175341</c:v>
                </c:pt>
                <c:pt idx="135">
                  <c:v>0.24846908229845563</c:v>
                </c:pt>
                <c:pt idx="136">
                  <c:v>0.24967408414620898</c:v>
                </c:pt>
                <c:pt idx="137">
                  <c:v>0.25085604521402466</c:v>
                </c:pt>
                <c:pt idx="138">
                  <c:v>0.25201474368629584</c:v>
                </c:pt>
                <c:pt idx="139">
                  <c:v>0.25314996187983835</c:v>
                </c:pt>
                <c:pt idx="140">
                  <c:v>0.25426148629989814</c:v>
                </c:pt>
                <c:pt idx="141">
                  <c:v>0.25534910769510827</c:v>
                </c:pt>
                <c:pt idx="142">
                  <c:v>0.25641262111137986</c:v>
                </c:pt>
                <c:pt idx="143">
                  <c:v>0.25745182594471167</c:v>
                </c:pt>
                <c:pt idx="144">
                  <c:v>0.25846652599290215</c:v>
                </c:pt>
                <c:pt idx="145">
                  <c:v>0.259456529506149</c:v>
                </c:pt>
                <c:pt idx="146">
                  <c:v>0.26042164923652289</c:v>
                </c:pt>
                <c:pt idx="147">
                  <c:v>0.26136170248629942</c:v>
                </c:pt>
                <c:pt idx="148">
                  <c:v>0.26227651115513467</c:v>
                </c:pt>
                <c:pt idx="149">
                  <c:v>0.26316590178607402</c:v>
                </c:pt>
                <c:pt idx="150">
                  <c:v>0.26402970561037603</c:v>
                </c:pt>
                <c:pt idx="151">
                  <c:v>0.26486775859114325</c:v>
                </c:pt>
                <c:pt idx="152">
                  <c:v>0.26567990146574261</c:v>
                </c:pt>
                <c:pt idx="153">
                  <c:v>0.26646597978700687</c:v>
                </c:pt>
                <c:pt idx="154">
                  <c:v>0.26722584396320292</c:v>
                </c:pt>
                <c:pt idx="155">
                  <c:v>0.26795934929675608</c:v>
                </c:pt>
                <c:pt idx="156">
                  <c:v>0.26866635602171884</c:v>
                </c:pt>
                <c:pt idx="157">
                  <c:v>0.26934672933997356</c:v>
                </c:pt>
                <c:pt idx="158">
                  <c:v>0.2700003394561577</c:v>
                </c:pt>
                <c:pt idx="159">
                  <c:v>0.27062706161130284</c:v>
                </c:pt>
                <c:pt idx="160">
                  <c:v>0.27122677611517615</c:v>
                </c:pt>
                <c:pt idx="161">
                  <c:v>0.27179936837731605</c:v>
                </c:pt>
                <c:pt idx="162">
                  <c:v>0.27234472893675232</c:v>
                </c:pt>
                <c:pt idx="163">
                  <c:v>0.27286275349040223</c:v>
                </c:pt>
                <c:pt idx="164">
                  <c:v>0.2733533429201343</c:v>
                </c:pt>
                <c:pt idx="165">
                  <c:v>0.27381640331849294</c:v>
                </c:pt>
                <c:pt idx="166">
                  <c:v>0.27425184601307356</c:v>
                </c:pt>
                <c:pt idx="167">
                  <c:v>0.27465958758954512</c:v>
                </c:pt>
                <c:pt idx="168">
                  <c:v>0.27503954991330959</c:v>
                </c:pt>
                <c:pt idx="169">
                  <c:v>0.27539166014979449</c:v>
                </c:pt>
                <c:pt idx="170">
                  <c:v>0.27571585078337141</c:v>
                </c:pt>
                <c:pt idx="171">
                  <c:v>0.27601205963489606</c:v>
                </c:pt>
                <c:pt idx="172">
                  <c:v>0.27628022987786255</c:v>
                </c:pt>
                <c:pt idx="173">
                  <c:v>0.27652031005317057</c:v>
                </c:pt>
                <c:pt idx="174">
                  <c:v>0.27673225408249802</c:v>
                </c:pt>
                <c:pt idx="175">
                  <c:v>0.27691602128027654</c:v>
                </c:pt>
                <c:pt idx="176">
                  <c:v>0.27707157636426677</c:v>
                </c:pt>
                <c:pt idx="177">
                  <c:v>0.27719888946472976</c:v>
                </c:pt>
                <c:pt idx="178">
                  <c:v>0.2772979361321915</c:v>
                </c:pt>
                <c:pt idx="179">
                  <c:v>0.2773686973437996</c:v>
                </c:pt>
                <c:pt idx="180">
                  <c:v>0.27741115950826833</c:v>
                </c:pt>
                <c:pt idx="181">
                  <c:v>0.27742531446941254</c:v>
                </c:pt>
                <c:pt idx="182">
                  <c:v>0.27741115950826833</c:v>
                </c:pt>
                <c:pt idx="183">
                  <c:v>0.2773686973437996</c:v>
                </c:pt>
                <c:pt idx="184">
                  <c:v>0.2772979361321915</c:v>
                </c:pt>
                <c:pt idx="185">
                  <c:v>0.27719888946472976</c:v>
                </c:pt>
                <c:pt idx="186">
                  <c:v>0.27707157636426677</c:v>
                </c:pt>
                <c:pt idx="187">
                  <c:v>0.27691602128027654</c:v>
                </c:pt>
                <c:pt idx="188">
                  <c:v>0.27673225408249802</c:v>
                </c:pt>
                <c:pt idx="189">
                  <c:v>0.27652031005317057</c:v>
                </c:pt>
                <c:pt idx="190">
                  <c:v>0.27628022987786255</c:v>
                </c:pt>
                <c:pt idx="191">
                  <c:v>0.27601205963489606</c:v>
                </c:pt>
                <c:pt idx="192">
                  <c:v>0.27571585078337146</c:v>
                </c:pt>
                <c:pt idx="193">
                  <c:v>0.27539166014979455</c:v>
                </c:pt>
                <c:pt idx="194">
                  <c:v>0.27503954991330959</c:v>
                </c:pt>
                <c:pt idx="195">
                  <c:v>0.27465958758954517</c:v>
                </c:pt>
                <c:pt idx="196">
                  <c:v>0.27425184601307356</c:v>
                </c:pt>
                <c:pt idx="197">
                  <c:v>0.27381640331849294</c:v>
                </c:pt>
                <c:pt idx="198">
                  <c:v>0.2733533429201343</c:v>
                </c:pt>
                <c:pt idx="199">
                  <c:v>0.27286275349040223</c:v>
                </c:pt>
                <c:pt idx="200">
                  <c:v>0.27234472893675238</c:v>
                </c:pt>
                <c:pt idx="201">
                  <c:v>0.27179936837731605</c:v>
                </c:pt>
                <c:pt idx="202">
                  <c:v>0.27122677611517615</c:v>
                </c:pt>
                <c:pt idx="203">
                  <c:v>0.27062706161130284</c:v>
                </c:pt>
                <c:pt idx="204">
                  <c:v>0.2700003394561577</c:v>
                </c:pt>
                <c:pt idx="205">
                  <c:v>0.26934672933997356</c:v>
                </c:pt>
                <c:pt idx="206">
                  <c:v>0.26866635602171884</c:v>
                </c:pt>
                <c:pt idx="207">
                  <c:v>0.26795934929675608</c:v>
                </c:pt>
                <c:pt idx="208">
                  <c:v>0.26722584396320298</c:v>
                </c:pt>
                <c:pt idx="209">
                  <c:v>0.26646597978700687</c:v>
                </c:pt>
                <c:pt idx="210">
                  <c:v>0.26567990146574261</c:v>
                </c:pt>
                <c:pt idx="211">
                  <c:v>0.26486775859114325</c:v>
                </c:pt>
                <c:pt idx="212">
                  <c:v>0.26402970561037603</c:v>
                </c:pt>
                <c:pt idx="213">
                  <c:v>0.26316590178607402</c:v>
                </c:pt>
                <c:pt idx="214">
                  <c:v>0.26227651115513467</c:v>
                </c:pt>
                <c:pt idx="215">
                  <c:v>0.26136170248629942</c:v>
                </c:pt>
                <c:pt idx="216">
                  <c:v>0.26042164923652295</c:v>
                </c:pt>
                <c:pt idx="217">
                  <c:v>0.25945652950614906</c:v>
                </c:pt>
                <c:pt idx="218">
                  <c:v>0.25846652599290215</c:v>
                </c:pt>
                <c:pt idx="219">
                  <c:v>0.25745182594471167</c:v>
                </c:pt>
                <c:pt idx="220">
                  <c:v>0.25641262111137986</c:v>
                </c:pt>
                <c:pt idx="221">
                  <c:v>0.25534910769510827</c:v>
                </c:pt>
                <c:pt idx="222">
                  <c:v>0.25426148629989814</c:v>
                </c:pt>
                <c:pt idx="223">
                  <c:v>0.25314996187983835</c:v>
                </c:pt>
                <c:pt idx="224">
                  <c:v>0.25201474368629584</c:v>
                </c:pt>
                <c:pt idx="225">
                  <c:v>0.25085604521402466</c:v>
                </c:pt>
                <c:pt idx="226">
                  <c:v>0.24967408414620898</c:v>
                </c:pt>
                <c:pt idx="227">
                  <c:v>0.24846908229845568</c:v>
                </c:pt>
                <c:pt idx="228">
                  <c:v>0.24724126556175346</c:v>
                </c:pt>
                <c:pt idx="229">
                  <c:v>0.24599086384441401</c:v>
                </c:pt>
                <c:pt idx="230">
                  <c:v>0.24471811101301372</c:v>
                </c:pt>
                <c:pt idx="231">
                  <c:v>0.24342324483235148</c:v>
                </c:pt>
                <c:pt idx="232">
                  <c:v>0.2421065069044406</c:v>
                </c:pt>
                <c:pt idx="233">
                  <c:v>0.24076814260655327</c:v>
                </c:pt>
                <c:pt idx="234">
                  <c:v>0.23940840102833397</c:v>
                </c:pt>
                <c:pt idx="235">
                  <c:v>0.23802753490800202</c:v>
                </c:pt>
                <c:pt idx="236">
                  <c:v>0.23662580056765983</c:v>
                </c:pt>
                <c:pt idx="237">
                  <c:v>0.23520345784772734</c:v>
                </c:pt>
                <c:pt idx="238">
                  <c:v>0.23376077004052051</c:v>
                </c:pt>
                <c:pt idx="239">
                  <c:v>0.23229800382299354</c:v>
                </c:pt>
                <c:pt idx="240">
                  <c:v>0.23081542918866427</c:v>
                </c:pt>
                <c:pt idx="241">
                  <c:v>0.2293133193787428</c:v>
                </c:pt>
                <c:pt idx="242">
                  <c:v>0.22779195081248244</c:v>
                </c:pt>
                <c:pt idx="243">
                  <c:v>0.22625160301677438</c:v>
                </c:pt>
                <c:pt idx="244">
                  <c:v>0.22469255855500547</c:v>
                </c:pt>
                <c:pt idx="245">
                  <c:v>0.22311510295520004</c:v>
                </c:pt>
                <c:pt idx="246">
                  <c:v>0.22151952463746682</c:v>
                </c:pt>
                <c:pt idx="247">
                  <c:v>0.21990611484077147</c:v>
                </c:pt>
                <c:pt idx="248">
                  <c:v>0.21827516754905679</c:v>
                </c:pt>
                <c:pt idx="249">
                  <c:v>0.21662697941673029</c:v>
                </c:pt>
                <c:pt idx="250">
                  <c:v>0.21496184969354307</c:v>
                </c:pt>
                <c:pt idx="251">
                  <c:v>0.21328008014887931</c:v>
                </c:pt>
                <c:pt idx="252">
                  <c:v>0.21158197499547993</c:v>
                </c:pt>
                <c:pt idx="253">
                  <c:v>0.20986784081262216</c:v>
                </c:pt>
                <c:pt idx="254">
                  <c:v>0.20813798646877626</c:v>
                </c:pt>
                <c:pt idx="255">
                  <c:v>0.20639272304376283</c:v>
                </c:pt>
                <c:pt idx="256">
                  <c:v>0.20463236375043309</c:v>
                </c:pt>
                <c:pt idx="257">
                  <c:v>0.20285722385589339</c:v>
                </c:pt>
                <c:pt idx="258">
                  <c:v>0.20106762060229896</c:v>
                </c:pt>
                <c:pt idx="259">
                  <c:v>0.19926387312723803</c:v>
                </c:pt>
                <c:pt idx="260">
                  <c:v>0.19744630238372909</c:v>
                </c:pt>
                <c:pt idx="261">
                  <c:v>0.19561523105985601</c:v>
                </c:pt>
                <c:pt idx="262">
                  <c:v>0.19377098349806296</c:v>
                </c:pt>
                <c:pt idx="263">
                  <c:v>0.19191388561413145</c:v>
                </c:pt>
                <c:pt idx="264">
                  <c:v>0.19004426481586623</c:v>
                </c:pt>
                <c:pt idx="265">
                  <c:v>0.18816244992150846</c:v>
                </c:pt>
                <c:pt idx="266">
                  <c:v>0.18626877107790446</c:v>
                </c:pt>
                <c:pt idx="267">
                  <c:v>0.18436355967845058</c:v>
                </c:pt>
                <c:pt idx="268">
                  <c:v>0.18244714828083863</c:v>
                </c:pt>
                <c:pt idx="269">
                  <c:v>0.18051987052462556</c:v>
                </c:pt>
                <c:pt idx="270">
                  <c:v>0.1785820610486511</c:v>
                </c:pt>
                <c:pt idx="271">
                  <c:v>0.17663405540832727</c:v>
                </c:pt>
                <c:pt idx="272">
                  <c:v>0.17467618999282231</c:v>
                </c:pt>
                <c:pt idx="273">
                  <c:v>0.17270880194216448</c:v>
                </c:pt>
                <c:pt idx="274">
                  <c:v>0.17073222906428875</c:v>
                </c:pt>
                <c:pt idx="275">
                  <c:v>0.16874680975204925</c:v>
                </c:pt>
                <c:pt idx="276">
                  <c:v>0.16675288290022283</c:v>
                </c:pt>
                <c:pt idx="277">
                  <c:v>0.16475078782252639</c:v>
                </c:pt>
                <c:pt idx="278">
                  <c:v>0.1627408641686722</c:v>
                </c:pt>
                <c:pt idx="279">
                  <c:v>0.16072345184148484</c:v>
                </c:pt>
                <c:pt idx="280">
                  <c:v>0.15869889091410261</c:v>
                </c:pt>
                <c:pt idx="281">
                  <c:v>0.15666752154728905</c:v>
                </c:pt>
                <c:pt idx="282">
                  <c:v>0.1546296839068759</c:v>
                </c:pt>
                <c:pt idx="283">
                  <c:v>0.1525857180813627</c:v>
                </c:pt>
                <c:pt idx="284">
                  <c:v>0.15053596399969521</c:v>
                </c:pt>
                <c:pt idx="285">
                  <c:v>0.14848076134924787</c:v>
                </c:pt>
                <c:pt idx="286">
                  <c:v>0.14642044949403085</c:v>
                </c:pt>
                <c:pt idx="287">
                  <c:v>0.14435536739314858</c:v>
                </c:pt>
                <c:pt idx="288">
                  <c:v>0.14228585351952905</c:v>
                </c:pt>
                <c:pt idx="289">
                  <c:v>0.14021224577895028</c:v>
                </c:pt>
                <c:pt idx="290">
                  <c:v>0.13813488142938501</c:v>
                </c:pt>
                <c:pt idx="291">
                  <c:v>0.1360540970006871</c:v>
                </c:pt>
                <c:pt idx="292">
                  <c:v>0.13397022821464194</c:v>
                </c:pt>
                <c:pt idx="293">
                  <c:v>0.13188360990540457</c:v>
                </c:pt>
                <c:pt idx="294">
                  <c:v>0.12979457594034707</c:v>
                </c:pt>
                <c:pt idx="295">
                  <c:v>0.12770345914133724</c:v>
                </c:pt>
                <c:pt idx="296">
                  <c:v>0.1256105912064725</c:v>
                </c:pt>
                <c:pt idx="297">
                  <c:v>0.12351630263228883</c:v>
                </c:pt>
                <c:pt idx="298">
                  <c:v>0.12142092263646895</c:v>
                </c:pt>
                <c:pt idx="299">
                  <c:v>0.11932477908106952</c:v>
                </c:pt>
                <c:pt idx="300">
                  <c:v>0.11722819839629038</c:v>
                </c:pt>
                <c:pt idx="301">
                  <c:v>0.11513150550480619</c:v>
                </c:pt>
                <c:pt idx="302">
                  <c:v>0.11303502374668326</c:v>
                </c:pt>
                <c:pt idx="303">
                  <c:v>0.11093907480489985</c:v>
                </c:pt>
                <c:pt idx="304">
                  <c:v>0.10884397863149431</c:v>
                </c:pt>
                <c:pt idx="305">
                  <c:v>0.10675005337435886</c:v>
                </c:pt>
                <c:pt idx="306">
                  <c:v>0.10465761530470069</c:v>
                </c:pt>
                <c:pt idx="307">
                  <c:v>0.10256697874519125</c:v>
                </c:pt>
                <c:pt idx="308">
                  <c:v>0.10047845599882155</c:v>
                </c:pt>
                <c:pt idx="309">
                  <c:v>9.8392357278485831E-2</c:v>
                </c:pt>
                <c:pt idx="310">
                  <c:v>9.6308990637312172E-2</c:v>
                </c:pt>
                <c:pt idx="311">
                  <c:v>9.4228661899757843E-2</c:v>
                </c:pt>
                <c:pt idx="312">
                  <c:v>9.2151674593491426E-2</c:v>
                </c:pt>
                <c:pt idx="313">
                  <c:v>9.0078329882078118E-2</c:v>
                </c:pt>
                <c:pt idx="314">
                  <c:v>8.8008926498488085E-2</c:v>
                </c:pt>
                <c:pt idx="315">
                  <c:v>8.5943760679445369E-2</c:v>
                </c:pt>
                <c:pt idx="316">
                  <c:v>8.388312610063639E-2</c:v>
                </c:pt>
                <c:pt idx="317">
                  <c:v>8.1827313812795024E-2</c:v>
                </c:pt>
                <c:pt idx="318">
                  <c:v>7.9776612178681663E-2</c:v>
                </c:pt>
                <c:pt idx="319">
                  <c:v>7.773130681097494E-2</c:v>
                </c:pt>
                <c:pt idx="320">
                  <c:v>7.5691680511090764E-2</c:v>
                </c:pt>
                <c:pt idx="321">
                  <c:v>7.3658013208947479E-2</c:v>
                </c:pt>
                <c:pt idx="322">
                  <c:v>7.1630581903692439E-2</c:v>
                </c:pt>
                <c:pt idx="323">
                  <c:v>6.960966060540616E-2</c:v>
                </c:pt>
                <c:pt idx="324">
                  <c:v>6.7595520277799886E-2</c:v>
                </c:pt>
                <c:pt idx="325">
                  <c:v>6.5588428781922697E-2</c:v>
                </c:pt>
                <c:pt idx="326">
                  <c:v>6.3588650820891518E-2</c:v>
                </c:pt>
                <c:pt idx="327">
                  <c:v>6.1596447885661154E-2</c:v>
                </c:pt>
                <c:pt idx="328">
                  <c:v>5.9612078201847184E-2</c:v>
                </c:pt>
                <c:pt idx="329">
                  <c:v>5.7635796677617035E-2</c:v>
                </c:pt>
                <c:pt idx="330">
                  <c:v>5.5667854852661063E-2</c:v>
                </c:pt>
                <c:pt idx="331">
                  <c:v>5.3708500848260884E-2</c:v>
                </c:pt>
                <c:pt idx="332">
                  <c:v>5.1757979318463501E-2</c:v>
                </c:pt>
                <c:pt idx="333">
                  <c:v>4.9816531402378357E-2</c:v>
                </c:pt>
                <c:pt idx="334">
                  <c:v>4.788439467760626E-2</c:v>
                </c:pt>
                <c:pt idx="335">
                  <c:v>4.5961803114815077E-2</c:v>
                </c:pt>
                <c:pt idx="336">
                  <c:v>4.4048987033472646E-2</c:v>
                </c:pt>
                <c:pt idx="337">
                  <c:v>4.2146173058747342E-2</c:v>
                </c:pt>
                <c:pt idx="338">
                  <c:v>4.025358407959078E-2</c:v>
                </c:pt>
                <c:pt idx="339">
                  <c:v>3.8371439208008361E-2</c:v>
                </c:pt>
                <c:pt idx="340">
                  <c:v>3.6499953739533582E-2</c:v>
                </c:pt>
                <c:pt idx="341">
                  <c:v>3.4639339114910676E-2</c:v>
                </c:pt>
                <c:pt idx="342">
                  <c:v>3.2789802882999895E-2</c:v>
                </c:pt>
                <c:pt idx="343">
                  <c:v>3.0951548664910424E-2</c:v>
                </c:pt>
                <c:pt idx="344">
                  <c:v>2.9124776119374095E-2</c:v>
                </c:pt>
                <c:pt idx="345">
                  <c:v>2.7309680909364524E-2</c:v>
                </c:pt>
                <c:pt idx="346">
                  <c:v>2.5506454669971153E-2</c:v>
                </c:pt>
                <c:pt idx="347">
                  <c:v>2.3715284977537991E-2</c:v>
                </c:pt>
                <c:pt idx="348">
                  <c:v>2.1936355320070156E-2</c:v>
                </c:pt>
                <c:pt idx="349">
                  <c:v>2.0169845068918939E-2</c:v>
                </c:pt>
                <c:pt idx="350">
                  <c:v>1.8415929451749715E-2</c:v>
                </c:pt>
                <c:pt idx="351">
                  <c:v>1.6674779526800205E-2</c:v>
                </c:pt>
                <c:pt idx="352">
                  <c:v>1.4946562158432704E-2</c:v>
                </c:pt>
                <c:pt idx="353">
                  <c:v>1.3231439993989267E-2</c:v>
                </c:pt>
                <c:pt idx="354">
                  <c:v>1.1529571441950345E-2</c:v>
                </c:pt>
                <c:pt idx="355">
                  <c:v>9.8411106514050568E-3</c:v>
                </c:pt>
                <c:pt idx="356">
                  <c:v>8.1662074928356317E-3</c:v>
                </c:pt>
                <c:pt idx="357">
                  <c:v>6.5050075402192081E-3</c:v>
                </c:pt>
                <c:pt idx="358">
                  <c:v>4.8576520544523823E-3</c:v>
                </c:pt>
                <c:pt idx="359">
                  <c:v>3.2242779680984142E-3</c:v>
                </c:pt>
                <c:pt idx="360">
                  <c:v>1.6050178714635815E-3</c:v>
                </c:pt>
                <c:pt idx="361">
                  <c:v>2.2432554894732762E-17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FE3-4E50-8B0B-2470E1362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803288"/>
        <c:axId val="264473272"/>
      </c:scatterChart>
      <c:valAx>
        <c:axId val="26380328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400" b="1" i="0" baseline="0">
                    <a:effectLst/>
                  </a:rPr>
                  <a:t>θ</a:t>
                </a:r>
                <a:r>
                  <a:rPr lang="zh-CN" altLang="en-US" sz="1400" b="1" i="0" baseline="0">
                    <a:effectLst/>
                  </a:rPr>
                  <a:t>（工频周期）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021384678772950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4473272"/>
        <c:crosses val="autoZero"/>
        <c:crossBetween val="midCat"/>
        <c:majorUnit val="0.5"/>
      </c:valAx>
      <c:valAx>
        <c:axId val="26447327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Ipk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63803288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5775815845188796"/>
          <c:y val="5.3780448247632902E-2"/>
          <c:w val="0.13273645510652901"/>
          <c:h val="0.192607229985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</a:t>
            </a:r>
            <a:r>
              <a:rPr lang="en-US" altLang="zh-CN"/>
              <a:t>Tonmax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Tonmax</c:v>
          </c:tx>
          <c:marker>
            <c:symbol val="none"/>
          </c:marker>
          <c:xVal>
            <c:numRef>
              <c:f>变压器设计!$DA$4:$DS$4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变压器设计!$DA$3:$DS$3</c:f>
              <c:numCache>
                <c:formatCode>General</c:formatCode>
                <c:ptCount val="19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4.0711372571840769</c:v>
                </c:pt>
                <c:pt idx="9">
                  <c:v>3.4827289017854302</c:v>
                </c:pt>
                <c:pt idx="10">
                  <c:v>2.8943205463867843</c:v>
                </c:pt>
                <c:pt idx="11">
                  <c:v>2.305912190988137</c:v>
                </c:pt>
                <c:pt idx="12">
                  <c:v>1.7175038355894914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C92-48D8-9E2D-E56C0FF17ED1}"/>
            </c:ext>
          </c:extLst>
        </c:ser>
        <c:ser>
          <c:idx val="0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</c:spPr>
          </c:marker>
          <c:xVal>
            <c:numRef>
              <c:f>变压器设计!$C$50</c:f>
              <c:numCache>
                <c:formatCode>0.0_ </c:formatCode>
                <c:ptCount val="1"/>
                <c:pt idx="0">
                  <c:v>110</c:v>
                </c:pt>
              </c:numCache>
            </c:numRef>
          </c:xVal>
          <c:yVal>
            <c:numRef>
              <c:f>变压器设计!$G$52</c:f>
              <c:numCache>
                <c:formatCode>0.00_ </c:formatCode>
                <c:ptCount val="1"/>
                <c:pt idx="0">
                  <c:v>4.5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1C92-48D8-9E2D-E56C0FF17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474056"/>
        <c:axId val="264474448"/>
      </c:scatterChart>
      <c:valAx>
        <c:axId val="264474056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4474448"/>
        <c:crosses val="autoZero"/>
        <c:crossBetween val="midCat"/>
        <c:majorUnit val="20"/>
      </c:valAx>
      <c:valAx>
        <c:axId val="264474448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Tonmax</a:t>
                </a:r>
                <a:r>
                  <a:rPr lang="zh-CN" altLang="en-US"/>
                  <a:t>（</a:t>
                </a:r>
                <a:r>
                  <a:rPr lang="en-US" altLang="zh-CN"/>
                  <a:t>us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264474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43585320429804"/>
          <c:y val="0.60365089067980204"/>
          <c:w val="0.12089113323617701"/>
          <c:h val="0.1358982749754570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调光电感限流</a:t>
            </a:r>
            <a:r>
              <a:rPr lang="en-US" altLang="zh-CN"/>
              <a:t>Ipk_limit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Ipk</c:v>
          </c:tx>
          <c:marker>
            <c:symbol val="none"/>
          </c:marker>
          <c:xVal>
            <c:numRef>
              <c:f>变压器设计!$DA$4:$DS$4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变压器设计!$CG$188:$CY$188</c:f>
              <c:numCache>
                <c:formatCode>General</c:formatCode>
                <c:ptCount val="19"/>
                <c:pt idx="0">
                  <c:v>0.44999999999999996</c:v>
                </c:pt>
                <c:pt idx="1">
                  <c:v>0.44999999999999996</c:v>
                </c:pt>
                <c:pt idx="2">
                  <c:v>0.44999999999999996</c:v>
                </c:pt>
                <c:pt idx="3">
                  <c:v>0.44999999999999996</c:v>
                </c:pt>
                <c:pt idx="4">
                  <c:v>0.44999999999999996</c:v>
                </c:pt>
                <c:pt idx="5">
                  <c:v>0.44999999999999996</c:v>
                </c:pt>
                <c:pt idx="6">
                  <c:v>0.44999999999999996</c:v>
                </c:pt>
                <c:pt idx="7">
                  <c:v>0.44999999999999996</c:v>
                </c:pt>
                <c:pt idx="8">
                  <c:v>0.44999999999999996</c:v>
                </c:pt>
                <c:pt idx="9">
                  <c:v>0.41450835953399867</c:v>
                </c:pt>
                <c:pt idx="10">
                  <c:v>0.34363871057826167</c:v>
                </c:pt>
                <c:pt idx="11">
                  <c:v>0.27276906162252462</c:v>
                </c:pt>
                <c:pt idx="12">
                  <c:v>0.20189941266678776</c:v>
                </c:pt>
                <c:pt idx="13">
                  <c:v>0.17570260506994401</c:v>
                </c:pt>
                <c:pt idx="14">
                  <c:v>0.17570260506994401</c:v>
                </c:pt>
                <c:pt idx="15">
                  <c:v>0.17570260506994401</c:v>
                </c:pt>
                <c:pt idx="16">
                  <c:v>0.17570260506994401</c:v>
                </c:pt>
                <c:pt idx="17">
                  <c:v>0.17570260506994401</c:v>
                </c:pt>
                <c:pt idx="18">
                  <c:v>0.17570260506994401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7BE-4E3F-AAB7-AC78699FB7E6}"/>
            </c:ext>
          </c:extLst>
        </c:ser>
        <c:ser>
          <c:idx val="0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</c:marker>
          <c:xVal>
            <c:numRef>
              <c:f>变压器设计!$C$50</c:f>
              <c:numCache>
                <c:formatCode>0.0_ </c:formatCode>
                <c:ptCount val="1"/>
                <c:pt idx="0">
                  <c:v>110</c:v>
                </c:pt>
              </c:numCache>
            </c:numRef>
          </c:xVal>
          <c:yVal>
            <c:numRef>
              <c:f>变压器设计!$C$51</c:f>
              <c:numCache>
                <c:formatCode>0.000_ </c:formatCode>
                <c:ptCount val="1"/>
                <c:pt idx="0">
                  <c:v>0.44999999999999996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7BE-4E3F-AAB7-AC78699F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475232"/>
        <c:axId val="264475624"/>
      </c:scatterChart>
      <c:valAx>
        <c:axId val="264475232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4475624"/>
        <c:crosses val="autoZero"/>
        <c:crossBetween val="midCat"/>
        <c:majorUnit val="20"/>
      </c:valAx>
      <c:valAx>
        <c:axId val="264475624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Ipk_limit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264475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288561616573304"/>
          <c:y val="0.47964866035385301"/>
          <c:w val="0.10430880469981101"/>
          <c:h val="0.13564358540915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</a:t>
            </a:r>
            <a:r>
              <a:rPr lang="en-US" altLang="zh-CN"/>
              <a:t>DIM</a:t>
            </a:r>
            <a:r>
              <a:rPr lang="zh-CN" altLang="en-US"/>
              <a:t>电压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DIM</c:v>
          </c:tx>
          <c:marker>
            <c:symbol val="none"/>
          </c:marker>
          <c:xVal>
            <c:numRef>
              <c:f>变压器设计!$DA$4:$DS$4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变压器设计!$DA$2:$DS$2</c:f>
              <c:numCache>
                <c:formatCode>General</c:formatCode>
                <c:ptCount val="19"/>
                <c:pt idx="0">
                  <c:v>3.6540011946426487</c:v>
                </c:pt>
                <c:pt idx="1">
                  <c:v>3.5529984398240217</c:v>
                </c:pt>
                <c:pt idx="2">
                  <c:v>3.3372487095111847</c:v>
                </c:pt>
                <c:pt idx="3">
                  <c:v>3.1214989791983476</c:v>
                </c:pt>
                <c:pt idx="4">
                  <c:v>2.9057492488855101</c:v>
                </c:pt>
                <c:pt idx="5">
                  <c:v>2.6899995185726735</c:v>
                </c:pt>
                <c:pt idx="6">
                  <c:v>2.4742497882598364</c:v>
                </c:pt>
                <c:pt idx="7">
                  <c:v>2.2585000579469989</c:v>
                </c:pt>
                <c:pt idx="8">
                  <c:v>2.0427503276341619</c:v>
                </c:pt>
                <c:pt idx="9">
                  <c:v>1.8270005973213246</c:v>
                </c:pt>
                <c:pt idx="10">
                  <c:v>1.6112508670084877</c:v>
                </c:pt>
                <c:pt idx="11">
                  <c:v>1.3955011366956505</c:v>
                </c:pt>
                <c:pt idx="12">
                  <c:v>1.1797514063828136</c:v>
                </c:pt>
                <c:pt idx="13">
                  <c:v>0.96400167606997611</c:v>
                </c:pt>
                <c:pt idx="14">
                  <c:v>0.74825194575713927</c:v>
                </c:pt>
                <c:pt idx="15">
                  <c:v>0.53250221544430187</c:v>
                </c:pt>
                <c:pt idx="16">
                  <c:v>0.31675248513146503</c:v>
                </c:pt>
                <c:pt idx="17">
                  <c:v>0.10100275481862815</c:v>
                </c:pt>
                <c:pt idx="1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25-444E-A431-7E3A3D8021A4}"/>
            </c:ext>
          </c:extLst>
        </c:ser>
        <c:ser>
          <c:idx val="0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</c:marker>
          <c:xVal>
            <c:numRef>
              <c:f>变压器设计!$C$50</c:f>
              <c:numCache>
                <c:formatCode>0.0_ </c:formatCode>
                <c:ptCount val="1"/>
                <c:pt idx="0">
                  <c:v>110</c:v>
                </c:pt>
              </c:numCache>
            </c:numRef>
          </c:xVal>
          <c:yVal>
            <c:numRef>
              <c:f>变压器设计!$G$51</c:f>
              <c:numCache>
                <c:formatCode>0.00_ </c:formatCode>
                <c:ptCount val="1"/>
                <c:pt idx="0">
                  <c:v>2.237581690557513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325-444E-A431-7E3A3D80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476408"/>
        <c:axId val="264476800"/>
      </c:scatterChart>
      <c:valAx>
        <c:axId val="264476408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4476800"/>
        <c:crosses val="autoZero"/>
        <c:crossBetween val="midCat"/>
        <c:majorUnit val="20"/>
      </c:valAx>
      <c:valAx>
        <c:axId val="264476800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DIM</a:t>
                </a:r>
                <a:r>
                  <a:rPr lang="zh-CN" altLang="en-US"/>
                  <a:t>（</a:t>
                </a:r>
                <a:r>
                  <a:rPr lang="en-US" altLang="zh-CN"/>
                  <a:t>V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264476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504545092565401"/>
          <c:y val="0.64874260972170406"/>
          <c:w val="0.101128252479325"/>
          <c:h val="0.13495679302013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zh-CN" altLang="en-US" sz="1050"/>
              <a:t>输出电流 </a:t>
            </a:r>
            <a:r>
              <a:rPr lang="en-US" altLang="zh-CN" sz="1050">
                <a:latin typeface="Times New Roman" panose="02020603050405020304" pitchFamily="18" charset="0"/>
                <a:cs typeface="Times New Roman" panose="02020603050405020304" pitchFamily="18" charset="0"/>
              </a:rPr>
              <a:t>Io</a:t>
            </a:r>
            <a:endParaRPr lang="zh-CN" altLang="en-US" sz="105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5898892318368503"/>
          <c:y val="1.47192934739133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1020760821729"/>
          <c:y val="0.167669035276441"/>
          <c:w val="0.66694666641835898"/>
          <c:h val="0.5984691583746970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变压器设计!$AU$4</c:f>
              <c:strCache>
                <c:ptCount val="1"/>
                <c:pt idx="0">
                  <c:v>Io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变压器设计!$AU$7:$AU$368</c:f>
              <c:numCache>
                <c:formatCode>General</c:formatCode>
                <c:ptCount val="362"/>
                <c:pt idx="0">
                  <c:v>-3.242548170352063E-9</c:v>
                </c:pt>
                <c:pt idx="1">
                  <c:v>1.0752333429618459E-5</c:v>
                </c:pt>
                <c:pt idx="2">
                  <c:v>4.3341396835207121E-5</c:v>
                </c:pt>
                <c:pt idx="3">
                  <c:v>9.824061675460791E-5</c:v>
                </c:pt>
                <c:pt idx="4">
                  <c:v>1.7592409783295047E-4</c:v>
                </c:pt>
                <c:pt idx="5">
                  <c:v>2.7686032993890891E-4</c:v>
                </c:pt>
                <c:pt idx="6">
                  <c:v>4.0151208945119913E-4</c:v>
                </c:pt>
                <c:pt idx="7">
                  <c:v>5.5033610660539455E-4</c:v>
                </c:pt>
                <c:pt idx="8">
                  <c:v>7.2378268942460504E-4</c:v>
                </c:pt>
                <c:pt idx="9">
                  <c:v>9.2229533829604813E-4</c:v>
                </c:pt>
                <c:pt idx="10">
                  <c:v>1.1463103582602799E-3</c:v>
                </c:pt>
                <c:pt idx="11">
                  <c:v>1.3962564711728605E-3</c:v>
                </c:pt>
                <c:pt idx="12">
                  <c:v>1.6725544286724178E-3</c:v>
                </c:pt>
                <c:pt idx="13">
                  <c:v>1.9756166265125098E-3</c:v>
                </c:pt>
                <c:pt idx="14">
                  <c:v>2.3058467206805793E-3</c:v>
                </c:pt>
                <c:pt idx="15">
                  <c:v>2.6636392456738326E-3</c:v>
                </c:pt>
                <c:pt idx="16">
                  <c:v>3.0493792352783841E-3</c:v>
                </c:pt>
                <c:pt idx="17">
                  <c:v>3.4634418461868613E-3</c:v>
                </c:pt>
                <c:pt idx="18">
                  <c:v>3.9061919847836377E-3</c:v>
                </c:pt>
                <c:pt idx="19">
                  <c:v>4.3779839374232712E-3</c:v>
                </c:pt>
                <c:pt idx="20">
                  <c:v>4.8791610045251293E-3</c:v>
                </c:pt>
                <c:pt idx="21">
                  <c:v>5.4100551388049384E-3</c:v>
                </c:pt>
                <c:pt idx="22">
                  <c:v>5.9709865879620022E-3</c:v>
                </c:pt>
                <c:pt idx="23">
                  <c:v>6.5622635421385264E-3</c:v>
                </c:pt>
                <c:pt idx="24">
                  <c:v>7.1841817864652189E-3</c:v>
                </c:pt>
                <c:pt idx="25">
                  <c:v>7.8370243590047649E-3</c:v>
                </c:pt>
                <c:pt idx="26">
                  <c:v>8.5210612144020169E-3</c:v>
                </c:pt>
                <c:pt idx="27">
                  <c:v>9.2365488935466748E-3</c:v>
                </c:pt>
                <c:pt idx="28">
                  <c:v>9.9837301995509137E-3</c:v>
                </c:pt>
                <c:pt idx="29">
                  <c:v>1.0762833880340949E-2</c:v>
                </c:pt>
                <c:pt idx="30">
                  <c:v>1.1574074318157658E-2</c:v>
                </c:pt>
                <c:pt idx="31">
                  <c:v>1.2417651226257284E-2</c:v>
                </c:pt>
                <c:pt idx="32">
                  <c:v>1.3293749353098887E-2</c:v>
                </c:pt>
                <c:pt idx="33">
                  <c:v>1.4202538194300693E-2</c:v>
                </c:pt>
                <c:pt idx="34">
                  <c:v>1.4957239367606788E-2</c:v>
                </c:pt>
                <c:pt idx="35">
                  <c:v>1.567327221386668E-2</c:v>
                </c:pt>
                <c:pt idx="36">
                  <c:v>1.6398891672279304E-2</c:v>
                </c:pt>
                <c:pt idx="38">
                  <c:v>1.7133761722828055E-2</c:v>
                </c:pt>
                <c:pt idx="39">
                  <c:v>1.7877555639239658E-2</c:v>
                </c:pt>
                <c:pt idx="40">
                  <c:v>1.8629955324804902E-2</c:v>
                </c:pt>
                <c:pt idx="41">
                  <c:v>1.9390650700335889E-2</c:v>
                </c:pt>
                <c:pt idx="42">
                  <c:v>2.0159339139807667E-2</c:v>
                </c:pt>
                <c:pt idx="43">
                  <c:v>2.0935724949663958E-2</c:v>
                </c:pt>
                <c:pt idx="44">
                  <c:v>2.1719518888151709E-2</c:v>
                </c:pt>
                <c:pt idx="45">
                  <c:v>2.25104377213943E-2</c:v>
                </c:pt>
                <c:pt idx="46">
                  <c:v>2.3308203813220203E-2</c:v>
                </c:pt>
                <c:pt idx="47">
                  <c:v>2.4112544746039927E-2</c:v>
                </c:pt>
                <c:pt idx="48">
                  <c:v>2.4923192970311786E-2</c:v>
                </c:pt>
                <c:pt idx="49">
                  <c:v>2.5739885480358236E-2</c:v>
                </c:pt>
                <c:pt idx="50">
                  <c:v>2.6562363514495091E-2</c:v>
                </c:pt>
                <c:pt idx="51">
                  <c:v>2.7390372277614837E-2</c:v>
                </c:pt>
                <c:pt idx="52">
                  <c:v>2.8223660684527977E-2</c:v>
                </c:pt>
                <c:pt idx="53">
                  <c:v>2.9061981122512091E-2</c:v>
                </c:pt>
                <c:pt idx="54">
                  <c:v>2.9905089231650316E-2</c:v>
                </c:pt>
                <c:pt idx="55">
                  <c:v>3.0752743701660899E-2</c:v>
                </c:pt>
                <c:pt idx="56">
                  <c:v>3.160470608402708E-2</c:v>
                </c:pt>
                <c:pt idx="57">
                  <c:v>3.2460740618334781E-2</c:v>
                </c:pt>
                <c:pt idx="58">
                  <c:v>3.33206140718149E-2</c:v>
                </c:pt>
                <c:pt idx="59">
                  <c:v>3.4184095591167259E-2</c:v>
                </c:pt>
                <c:pt idx="60">
                  <c:v>3.5050956565816589E-2</c:v>
                </c:pt>
                <c:pt idx="61">
                  <c:v>3.5920970501819263E-2</c:v>
                </c:pt>
                <c:pt idx="62">
                  <c:v>3.6793912905698056E-2</c:v>
                </c:pt>
                <c:pt idx="63">
                  <c:v>3.766956117753982E-2</c:v>
                </c:pt>
                <c:pt idx="64">
                  <c:v>3.8547694512740614E-2</c:v>
                </c:pt>
                <c:pt idx="65">
                  <c:v>3.9428093811829358E-2</c:v>
                </c:pt>
                <c:pt idx="66">
                  <c:v>4.0310541597843676E-2</c:v>
                </c:pt>
                <c:pt idx="67">
                  <c:v>4.1194821940769732E-2</c:v>
                </c:pt>
                <c:pt idx="68">
                  <c:v>4.2080720388594402E-2</c:v>
                </c:pt>
                <c:pt idx="69">
                  <c:v>4.2968023904549429E-2</c:v>
                </c:pt>
                <c:pt idx="70">
                  <c:v>4.3856520810158062E-2</c:v>
                </c:pt>
                <c:pt idx="71">
                  <c:v>4.4746000733721814E-2</c:v>
                </c:pt>
                <c:pt idx="72">
                  <c:v>4.5636254563909864E-2</c:v>
                </c:pt>
                <c:pt idx="73">
                  <c:v>4.6527074408136943E-2</c:v>
                </c:pt>
                <c:pt idx="74">
                  <c:v>4.7418253555437509E-2</c:v>
                </c:pt>
                <c:pt idx="75">
                  <c:v>4.8309586443562536E-2</c:v>
                </c:pt>
                <c:pt idx="76">
                  <c:v>4.9200868630044393E-2</c:v>
                </c:pt>
                <c:pt idx="77">
                  <c:v>5.009189676699121E-2</c:v>
                </c:pt>
                <c:pt idx="78">
                  <c:v>5.0982468579388256E-2</c:v>
                </c:pt>
                <c:pt idx="79">
                  <c:v>5.1872382846697498E-2</c:v>
                </c:pt>
                <c:pt idx="80">
                  <c:v>5.2761439387559957E-2</c:v>
                </c:pt>
                <c:pt idx="81">
                  <c:v>5.3649439047417785E-2</c:v>
                </c:pt>
                <c:pt idx="82">
                  <c:v>5.4536183688884195E-2</c:v>
                </c:pt>
                <c:pt idx="83">
                  <c:v>5.542147618469935E-2</c:v>
                </c:pt>
                <c:pt idx="84">
                  <c:v>5.6305120413121086E-2</c:v>
                </c:pt>
                <c:pt idx="85">
                  <c:v>5.7186921255606836E-2</c:v>
                </c:pt>
                <c:pt idx="86">
                  <c:v>5.8066684596653532E-2</c:v>
                </c:pt>
                <c:pt idx="87">
                  <c:v>5.8944217325666994E-2</c:v>
                </c:pt>
                <c:pt idx="88">
                  <c:v>5.9819327340743488E-2</c:v>
                </c:pt>
                <c:pt idx="89">
                  <c:v>6.0691823554248736E-2</c:v>
                </c:pt>
                <c:pt idx="90">
                  <c:v>6.1561515900088959E-2</c:v>
                </c:pt>
                <c:pt idx="91">
                  <c:v>6.2428215342572584E-2</c:v>
                </c:pt>
                <c:pt idx="92">
                  <c:v>6.3291733886768148E-2</c:v>
                </c:pt>
                <c:pt idx="93">
                  <c:v>6.4151884590266911E-2</c:v>
                </c:pt>
                <c:pt idx="94">
                  <c:v>6.5008481576265334E-2</c:v>
                </c:pt>
                <c:pt idx="95">
                  <c:v>6.5861340047886713E-2</c:v>
                </c:pt>
                <c:pt idx="96">
                  <c:v>6.671027630366326E-2</c:v>
                </c:pt>
                <c:pt idx="97">
                  <c:v>6.7555107754107321E-2</c:v>
                </c:pt>
                <c:pt idx="98">
                  <c:v>6.8395652939300972E-2</c:v>
                </c:pt>
                <c:pt idx="99">
                  <c:v>6.9231731547437836E-2</c:v>
                </c:pt>
                <c:pt idx="100">
                  <c:v>7.0063164434253866E-2</c:v>
                </c:pt>
                <c:pt idx="101">
                  <c:v>7.0889773643287857E-2</c:v>
                </c:pt>
                <c:pt idx="102">
                  <c:v>7.1711382426913217E-2</c:v>
                </c:pt>
                <c:pt idx="103">
                  <c:v>7.2527815268086118E-2</c:v>
                </c:pt>
                <c:pt idx="104">
                  <c:v>7.3338897902759173E-2</c:v>
                </c:pt>
                <c:pt idx="105">
                  <c:v>7.4144457342908504E-2</c:v>
                </c:pt>
                <c:pt idx="106">
                  <c:v>7.4944321900127592E-2</c:v>
                </c:pt>
                <c:pt idx="107">
                  <c:v>7.5738321209742498E-2</c:v>
                </c:pt>
                <c:pt idx="108">
                  <c:v>7.6526286255402504E-2</c:v>
                </c:pt>
                <c:pt idx="109">
                  <c:v>7.7308049394106293E-2</c:v>
                </c:pt>
                <c:pt idx="110">
                  <c:v>7.80834443816215E-2</c:v>
                </c:pt>
                <c:pt idx="111">
                  <c:v>7.8852306398260269E-2</c:v>
                </c:pt>
                <c:pt idx="112">
                  <c:v>7.9614472074971618E-2</c:v>
                </c:pt>
                <c:pt idx="113">
                  <c:v>8.0369779519716508E-2</c:v>
                </c:pt>
                <c:pt idx="114">
                  <c:v>8.1118068344090605E-2</c:v>
                </c:pt>
                <c:pt idx="115">
                  <c:v>8.1859179690160627E-2</c:v>
                </c:pt>
                <c:pt idx="116">
                  <c:v>8.259295625748303E-2</c:v>
                </c:pt>
                <c:pt idx="117">
                  <c:v>8.3319242330274171E-2</c:v>
                </c:pt>
                <c:pt idx="118">
                  <c:v>8.4037883804702201E-2</c:v>
                </c:pt>
                <c:pt idx="119">
                  <c:v>8.4748728216271246E-2</c:v>
                </c:pt>
                <c:pt idx="120">
                  <c:v>8.5451624767271236E-2</c:v>
                </c:pt>
                <c:pt idx="121">
                  <c:v>8.614642435426545E-2</c:v>
                </c:pt>
                <c:pt idx="122">
                  <c:v>8.6832979595590915E-2</c:v>
                </c:pt>
                <c:pt idx="123">
                  <c:v>8.7511144858846465E-2</c:v>
                </c:pt>
                <c:pt idx="124">
                  <c:v>8.8180776288342977E-2</c:v>
                </c:pt>
                <c:pt idx="125">
                  <c:v>8.8841731832494469E-2</c:v>
                </c:pt>
                <c:pt idx="126">
                  <c:v>8.949387127112586E-2</c:v>
                </c:pt>
                <c:pt idx="127">
                  <c:v>9.0137056242675651E-2</c:v>
                </c:pt>
                <c:pt idx="128">
                  <c:v>9.0771150271272999E-2</c:v>
                </c:pt>
                <c:pt idx="129">
                  <c:v>9.1396018793667919E-2</c:v>
                </c:pt>
                <c:pt idx="130">
                  <c:v>9.201152918599477E-2</c:v>
                </c:pt>
                <c:pt idx="131">
                  <c:v>9.2617550790349876E-2</c:v>
                </c:pt>
                <c:pt idx="132">
                  <c:v>9.321395494116462E-2</c:v>
                </c:pt>
                <c:pt idx="133">
                  <c:v>9.3800614991355002E-2</c:v>
                </c:pt>
                <c:pt idx="134">
                  <c:v>9.4377406338231759E-2</c:v>
                </c:pt>
                <c:pt idx="135">
                  <c:v>9.494420644915158E-2</c:v>
                </c:pt>
                <c:pt idx="136">
                  <c:v>9.5500894886895546E-2</c:v>
                </c:pt>
                <c:pt idx="137">
                  <c:v>9.6047353334755642E-2</c:v>
                </c:pt>
                <c:pt idx="138">
                  <c:v>9.6583465621316866E-2</c:v>
                </c:pt>
                <c:pt idx="139">
                  <c:v>9.7109117744917456E-2</c:v>
                </c:pt>
                <c:pt idx="140">
                  <c:v>9.7624197897773574E-2</c:v>
                </c:pt>
                <c:pt idx="141">
                  <c:v>9.812859648975418E-2</c:v>
                </c:pt>
                <c:pt idx="142">
                  <c:v>9.8622206171791835E-2</c:v>
                </c:pt>
                <c:pt idx="143">
                  <c:v>9.9104921858916797E-2</c:v>
                </c:pt>
                <c:pt idx="144">
                  <c:v>9.9576640752900611E-2</c:v>
                </c:pt>
                <c:pt idx="145">
                  <c:v>0.10003726236449688</c:v>
                </c:pt>
                <c:pt idx="146">
                  <c:v>0.10048668853526749</c:v>
                </c:pt>
                <c:pt idx="147">
                  <c:v>0.1009248234589824</c:v>
                </c:pt>
                <c:pt idx="148">
                  <c:v>0.10135157370258002</c:v>
                </c:pt>
                <c:pt idx="149">
                  <c:v>0.1017668482266801</c:v>
                </c:pt>
                <c:pt idx="150">
                  <c:v>0.10217055840563496</c:v>
                </c:pt>
                <c:pt idx="151">
                  <c:v>0.10256261804711254</c:v>
                </c:pt>
                <c:pt idx="152">
                  <c:v>0.10294294341119706</c:v>
                </c:pt>
                <c:pt idx="153">
                  <c:v>0.10331145322900134</c:v>
                </c:pt>
                <c:pt idx="154">
                  <c:v>0.10366806872077924</c:v>
                </c:pt>
                <c:pt idx="155">
                  <c:v>0.10401271361353019</c:v>
                </c:pt>
                <c:pt idx="156">
                  <c:v>0.10434531415808676</c:v>
                </c:pt>
                <c:pt idx="157">
                  <c:v>0.10466579914567729</c:v>
                </c:pt>
                <c:pt idx="158">
                  <c:v>0.10497409992395483</c:v>
                </c:pt>
                <c:pt idx="159">
                  <c:v>0.10527015041248632</c:v>
                </c:pt>
                <c:pt idx="160">
                  <c:v>0.1055538871176924</c:v>
                </c:pt>
                <c:pt idx="161">
                  <c:v>0.10582524914723289</c:v>
                </c:pt>
                <c:pt idx="162">
                  <c:v>0.10608417822382989</c:v>
                </c:pt>
                <c:pt idx="163">
                  <c:v>0.10633061869852244</c:v>
                </c:pt>
                <c:pt idx="164">
                  <c:v>0.10656451756334651</c:v>
                </c:pt>
                <c:pt idx="165">
                  <c:v>0.10678582446343542</c:v>
                </c:pt>
                <c:pt idx="166">
                  <c:v>0.10699449170853291</c:v>
                </c:pt>
                <c:pt idx="167">
                  <c:v>0.10719047428391656</c:v>
                </c:pt>
                <c:pt idx="168">
                  <c:v>0.10737372986072392</c:v>
                </c:pt>
                <c:pt idx="169">
                  <c:v>0.10754421880567876</c:v>
                </c:pt>
                <c:pt idx="170">
                  <c:v>0.10770190419021125</c:v>
                </c:pt>
                <c:pt idx="171">
                  <c:v>0.10784675179897053</c:v>
                </c:pt>
                <c:pt idx="172">
                  <c:v>0.1079787301377223</c:v>
                </c:pt>
                <c:pt idx="173">
                  <c:v>0.10809781044063177</c:v>
                </c:pt>
                <c:pt idx="174">
                  <c:v>0.10820396667692633</c:v>
                </c:pt>
                <c:pt idx="175">
                  <c:v>0.10829717555693522</c:v>
                </c:pt>
                <c:pt idx="176">
                  <c:v>0.10837741653750479</c:v>
                </c:pt>
                <c:pt idx="177">
                  <c:v>0.10844467182678603</c:v>
                </c:pt>
                <c:pt idx="178">
                  <c:v>0.1084989263883924</c:v>
                </c:pt>
                <c:pt idx="179">
                  <c:v>0.10854016794492671</c:v>
                </c:pt>
                <c:pt idx="180">
                  <c:v>0.1085683869808747</c:v>
                </c:pt>
                <c:pt idx="181">
                  <c:v>0.10858357674486531</c:v>
                </c:pt>
                <c:pt idx="182">
                  <c:v>0.10858573325129553</c:v>
                </c:pt>
                <c:pt idx="183">
                  <c:v>0.10857485528131994</c:v>
                </c:pt>
                <c:pt idx="184">
                  <c:v>0.10855094438320441</c:v>
                </c:pt>
                <c:pt idx="185">
                  <c:v>0.10851400487204389</c:v>
                </c:pt>
                <c:pt idx="186">
                  <c:v>0.10846404382884432</c:v>
                </c:pt>
                <c:pt idx="187">
                  <c:v>0.10840107109896954</c:v>
                </c:pt>
                <c:pt idx="188">
                  <c:v>0.10832509928995375</c:v>
                </c:pt>
                <c:pt idx="189">
                  <c:v>0.10823614376868053</c:v>
                </c:pt>
                <c:pt idx="190">
                  <c:v>0.10813422265793017</c:v>
                </c:pt>
                <c:pt idx="191">
                  <c:v>0.10801935683229609</c:v>
                </c:pt>
                <c:pt idx="192">
                  <c:v>0.10789156991347353</c:v>
                </c:pt>
                <c:pt idx="193">
                  <c:v>0.10775088826492206</c:v>
                </c:pt>
                <c:pt idx="194">
                  <c:v>0.10759734098590326</c:v>
                </c:pt>
                <c:pt idx="195">
                  <c:v>0.10743095990489962</c:v>
                </c:pt>
                <c:pt idx="196">
                  <c:v>0.10725177957241327</c:v>
                </c:pt>
                <c:pt idx="197">
                  <c:v>0.10705983725315246</c:v>
                </c:pt>
                <c:pt idx="198">
                  <c:v>0.10685517291760559</c:v>
                </c:pt>
                <c:pt idx="199">
                  <c:v>0.10663782923300989</c:v>
                </c:pt>
                <c:pt idx="200">
                  <c:v>0.10640785155371622</c:v>
                </c:pt>
                <c:pt idx="201">
                  <c:v>0.1061652879109572</c:v>
                </c:pt>
                <c:pt idx="202">
                  <c:v>0.10591018900202152</c:v>
                </c:pt>
                <c:pt idx="203">
                  <c:v>0.10564260817884011</c:v>
                </c:pt>
                <c:pt idx="204">
                  <c:v>0.10536260143599044</c:v>
                </c:pt>
                <c:pt idx="205">
                  <c:v>0.10507022739812394</c:v>
                </c:pt>
                <c:pt idx="206">
                  <c:v>0.10476554730682235</c:v>
                </c:pt>
                <c:pt idx="207">
                  <c:v>0.10444862500689056</c:v>
                </c:pt>
                <c:pt idx="208">
                  <c:v>0.10411952693209088</c:v>
                </c:pt>
                <c:pt idx="209">
                  <c:v>0.10377832209032774</c:v>
                </c:pt>
                <c:pt idx="210">
                  <c:v>0.10342508204828871</c:v>
                </c:pt>
                <c:pt idx="211">
                  <c:v>0.10305988091554998</c:v>
                </c:pt>
                <c:pt idx="212">
                  <c:v>0.10268279532815423</c:v>
                </c:pt>
                <c:pt idx="213">
                  <c:v>0.10229390443166954</c:v>
                </c:pt>
                <c:pt idx="214">
                  <c:v>0.10189328986373697</c:v>
                </c:pt>
                <c:pt idx="215">
                  <c:v>0.10148103573611779</c:v>
                </c:pt>
                <c:pt idx="216">
                  <c:v>0.10105722861624682</c:v>
                </c:pt>
                <c:pt idx="217">
                  <c:v>0.10062195750830476</c:v>
                </c:pt>
                <c:pt idx="218">
                  <c:v>0.10017531383381639</c:v>
                </c:pt>
                <c:pt idx="219">
                  <c:v>9.971739141178837E-2</c:v>
                </c:pt>
                <c:pt idx="220">
                  <c:v>9.9248286438394159E-2</c:v>
                </c:pt>
                <c:pt idx="221">
                  <c:v>9.8768097466219479E-2</c:v>
                </c:pt>
                <c:pt idx="222">
                  <c:v>9.8276925383078834E-2</c:v>
                </c:pt>
                <c:pt idx="223">
                  <c:v>9.7774873390415906E-2</c:v>
                </c:pt>
                <c:pt idx="224">
                  <c:v>9.726204698129845E-2</c:v>
                </c:pt>
                <c:pt idx="225">
                  <c:v>9.6738553918022385E-2</c:v>
                </c:pt>
                <c:pt idx="226">
                  <c:v>9.6204504209337197E-2</c:v>
                </c:pt>
                <c:pt idx="227">
                  <c:v>9.566001008730618E-2</c:v>
                </c:pt>
                <c:pt idx="228">
                  <c:v>9.5105185983816426E-2</c:v>
                </c:pt>
                <c:pt idx="229">
                  <c:v>9.4540148506751312E-2</c:v>
                </c:pt>
                <c:pt idx="230">
                  <c:v>9.3965016415842789E-2</c:v>
                </c:pt>
                <c:pt idx="231">
                  <c:v>9.3379910598217208E-2</c:v>
                </c:pt>
                <c:pt idx="232">
                  <c:v>9.2784954043650766E-2</c:v>
                </c:pt>
                <c:pt idx="233">
                  <c:v>9.2180271819552004E-2</c:v>
                </c:pt>
                <c:pt idx="234">
                  <c:v>9.1565991045687162E-2</c:v>
                </c:pt>
                <c:pt idx="235">
                  <c:v>9.0942240868666854E-2</c:v>
                </c:pt>
                <c:pt idx="236">
                  <c:v>9.0309152436211737E-2</c:v>
                </c:pt>
                <c:pt idx="237">
                  <c:v>8.9666858871215338E-2</c:v>
                </c:pt>
                <c:pt idx="238">
                  <c:v>8.9015495245624812E-2</c:v>
                </c:pt>
                <c:pt idx="239">
                  <c:v>8.8355198554157952E-2</c:v>
                </c:pt>
                <c:pt idx="240">
                  <c:v>8.7686107687877796E-2</c:v>
                </c:pt>
                <c:pt idx="241">
                  <c:v>8.7008363407646616E-2</c:v>
                </c:pt>
                <c:pt idx="242">
                  <c:v>8.6322108317479565E-2</c:v>
                </c:pt>
                <c:pt idx="243">
                  <c:v>8.5627486837823202E-2</c:v>
                </c:pt>
                <c:pt idx="244">
                  <c:v>8.4924645178779914E-2</c:v>
                </c:pt>
                <c:pt idx="245">
                  <c:v>8.4213731313304438E-2</c:v>
                </c:pt>
                <c:pt idx="246">
                  <c:v>8.3494894950396831E-2</c:v>
                </c:pt>
                <c:pt idx="247">
                  <c:v>8.2768287508317412E-2</c:v>
                </c:pt>
                <c:pt idx="248">
                  <c:v>8.2034062087852772E-2</c:v>
                </c:pt>
                <c:pt idx="249">
                  <c:v>8.1292373445657776E-2</c:v>
                </c:pt>
                <c:pt idx="250">
                  <c:v>8.0543377967705651E-2</c:v>
                </c:pt>
                <c:pt idx="251">
                  <c:v>7.9787233642874045E-2</c:v>
                </c:pt>
                <c:pt idx="252">
                  <c:v>7.9024100036699574E-2</c:v>
                </c:pt>
                <c:pt idx="253">
                  <c:v>7.8254138265332965E-2</c:v>
                </c:pt>
                <c:pt idx="254">
                  <c:v>7.7477510969728366E-2</c:v>
                </c:pt>
                <c:pt idx="255">
                  <c:v>7.6694382290102073E-2</c:v>
                </c:pt>
                <c:pt idx="256">
                  <c:v>7.5904917840697597E-2</c:v>
                </c:pt>
                <c:pt idx="257">
                  <c:v>7.510928468489389E-2</c:v>
                </c:pt>
                <c:pt idx="258">
                  <c:v>7.4307651310697914E-2</c:v>
                </c:pt>
                <c:pt idx="259">
                  <c:v>7.3500187606662104E-2</c:v>
                </c:pt>
                <c:pt idx="260">
                  <c:v>7.268706483826877E-2</c:v>
                </c:pt>
                <c:pt idx="261">
                  <c:v>7.1868455624828562E-2</c:v>
                </c:pt>
                <c:pt idx="262">
                  <c:v>7.1044533916938393E-2</c:v>
                </c:pt>
                <c:pt idx="263">
                  <c:v>7.0215474974547623E-2</c:v>
                </c:pt>
                <c:pt idx="264">
                  <c:v>6.9381455345686252E-2</c:v>
                </c:pt>
                <c:pt idx="265">
                  <c:v>6.8542652845905272E-2</c:v>
                </c:pt>
                <c:pt idx="266">
                  <c:v>6.7699246538488883E-2</c:v>
                </c:pt>
                <c:pt idx="267">
                  <c:v>6.6851416715496034E-2</c:v>
                </c:pt>
                <c:pt idx="268">
                  <c:v>6.5999344879693236E-2</c:v>
                </c:pt>
                <c:pt idx="269">
                  <c:v>6.5143213727444471E-2</c:v>
                </c:pt>
                <c:pt idx="270">
                  <c:v>6.4283207132625864E-2</c:v>
                </c:pt>
                <c:pt idx="271">
                  <c:v>6.341951013163849E-2</c:v>
                </c:pt>
                <c:pt idx="272">
                  <c:v>6.2552308909592791E-2</c:v>
                </c:pt>
                <c:pt idx="273">
                  <c:v>6.1681790787746986E-2</c:v>
                </c:pt>
                <c:pt idx="274">
                  <c:v>6.0808144212282533E-2</c:v>
                </c:pt>
                <c:pt idx="275">
                  <c:v>5.993155874450487E-2</c:v>
                </c:pt>
                <c:pt idx="276">
                  <c:v>5.905222505256455E-2</c:v>
                </c:pt>
                <c:pt idx="277">
                  <c:v>5.8170334904797449E-2</c:v>
                </c:pt>
                <c:pt idx="278">
                  <c:v>5.7286081164788928E-2</c:v>
                </c:pt>
                <c:pt idx="279">
                  <c:v>5.6399657788273522E-2</c:v>
                </c:pt>
                <c:pt idx="280">
                  <c:v>5.551125982198693E-2</c:v>
                </c:pt>
                <c:pt idx="281">
                  <c:v>5.4621083404597065E-2</c:v>
                </c:pt>
                <c:pt idx="282">
                  <c:v>5.3729325769844898E-2</c:v>
                </c:pt>
                <c:pt idx="283">
                  <c:v>5.2836185252037315E-2</c:v>
                </c:pt>
                <c:pt idx="284">
                  <c:v>5.1941861294040888E-2</c:v>
                </c:pt>
                <c:pt idx="285">
                  <c:v>5.1046554457937252E-2</c:v>
                </c:pt>
                <c:pt idx="286">
                  <c:v>5.0150466438507846E-2</c:v>
                </c:pt>
                <c:pt idx="287">
                  <c:v>4.925380007973186E-2</c:v>
                </c:pt>
                <c:pt idx="288">
                  <c:v>4.8356759394487456E-2</c:v>
                </c:pt>
                <c:pt idx="289">
                  <c:v>4.7459549587665233E-2</c:v>
                </c:pt>
                <c:pt idx="290">
                  <c:v>4.656237708291245E-2</c:v>
                </c:pt>
                <c:pt idx="291">
                  <c:v>4.5665449553244891E-2</c:v>
                </c:pt>
                <c:pt idx="292">
                  <c:v>4.4768975955777925E-2</c:v>
                </c:pt>
                <c:pt idx="293">
                  <c:v>4.3873166570847937E-2</c:v>
                </c:pt>
                <c:pt idx="294">
                  <c:v>4.2978233045814079E-2</c:v>
                </c:pt>
                <c:pt idx="295">
                  <c:v>4.2084388443850609E-2</c:v>
                </c:pt>
                <c:pt idx="296">
                  <c:v>4.1191847298065874E-2</c:v>
                </c:pt>
                <c:pt idx="297">
                  <c:v>4.0300825671305905E-2</c:v>
                </c:pt>
                <c:pt idx="298">
                  <c:v>3.9411541222030853E-2</c:v>
                </c:pt>
                <c:pt idx="299">
                  <c:v>3.8524213276680062E-2</c:v>
                </c:pt>
                <c:pt idx="300">
                  <c:v>3.7639062908975743E-2</c:v>
                </c:pt>
                <c:pt idx="301">
                  <c:v>3.6756313026649355E-2</c:v>
                </c:pt>
                <c:pt idx="302">
                  <c:v>3.587618846611574E-2</c:v>
                </c:pt>
                <c:pt idx="303">
                  <c:v>3.4998916095658653E-2</c:v>
                </c:pt>
                <c:pt idx="304">
                  <c:v>3.412472492774276E-2</c:v>
                </c:pt>
                <c:pt idx="305">
                  <c:v>3.3253846241113459E-2</c:v>
                </c:pt>
                <c:pt idx="306">
                  <c:v>3.2386513713404251E-2</c:v>
                </c:pt>
                <c:pt idx="307">
                  <c:v>3.1522963565032376E-2</c:v>
                </c:pt>
                <c:pt idx="308">
                  <c:v>3.0663434715228602E-2</c:v>
                </c:pt>
                <c:pt idx="309">
                  <c:v>2.9808168951123676E-2</c:v>
                </c:pt>
                <c:pt idx="310">
                  <c:v>2.8957411110894084E-2</c:v>
                </c:pt>
                <c:pt idx="311">
                  <c:v>2.8111409282057385E-2</c:v>
                </c:pt>
                <c:pt idx="312">
                  <c:v>2.727041501611038E-2</c:v>
                </c:pt>
                <c:pt idx="313">
                  <c:v>2.6434683560808334E-2</c:v>
                </c:pt>
                <c:pt idx="314">
                  <c:v>2.560447411150649E-2</c:v>
                </c:pt>
                <c:pt idx="315">
                  <c:v>2.4780050083117358E-2</c:v>
                </c:pt>
                <c:pt idx="316">
                  <c:v>2.3961679404385795E-2</c:v>
                </c:pt>
                <c:pt idx="317">
                  <c:v>2.3149634836347261E-2</c:v>
                </c:pt>
                <c:pt idx="318">
                  <c:v>2.2344194317016244E-2</c:v>
                </c:pt>
                <c:pt idx="319">
                  <c:v>2.1545641334556088E-2</c:v>
                </c:pt>
                <c:pt idx="320">
                  <c:v>2.0754265331403537E-2</c:v>
                </c:pt>
                <c:pt idx="321">
                  <c:v>1.9970362142075659E-2</c:v>
                </c:pt>
                <c:pt idx="322">
                  <c:v>1.9194234467664831E-2</c:v>
                </c:pt>
                <c:pt idx="323">
                  <c:v>1.8426192390341524E-2</c:v>
                </c:pt>
                <c:pt idx="324">
                  <c:v>1.7666553931534809E-2</c:v>
                </c:pt>
                <c:pt idx="325">
                  <c:v>1.6915645657854098E-2</c:v>
                </c:pt>
                <c:pt idx="326">
                  <c:v>1.6118788066387259E-2</c:v>
                </c:pt>
                <c:pt idx="327">
                  <c:v>1.5144171712642689E-2</c:v>
                </c:pt>
                <c:pt idx="328">
                  <c:v>1.4202538194300691E-2</c:v>
                </c:pt>
                <c:pt idx="329">
                  <c:v>1.3293749353098936E-2</c:v>
                </c:pt>
                <c:pt idx="330">
                  <c:v>1.2417651226257308E-2</c:v>
                </c:pt>
                <c:pt idx="331">
                  <c:v>1.1574074318157684E-2</c:v>
                </c:pt>
                <c:pt idx="332">
                  <c:v>1.0762833880340935E-2</c:v>
                </c:pt>
                <c:pt idx="333">
                  <c:v>9.9837301995509137E-3</c:v>
                </c:pt>
                <c:pt idx="334">
                  <c:v>9.2365488935466852E-3</c:v>
                </c:pt>
                <c:pt idx="335">
                  <c:v>8.521061214402003E-3</c:v>
                </c:pt>
                <c:pt idx="336">
                  <c:v>7.8370243590047874E-3</c:v>
                </c:pt>
                <c:pt idx="337">
                  <c:v>7.1841817864652189E-3</c:v>
                </c:pt>
                <c:pt idx="338">
                  <c:v>6.5622635421385628E-3</c:v>
                </c:pt>
                <c:pt idx="339">
                  <c:v>5.9709865879620126E-3</c:v>
                </c:pt>
                <c:pt idx="340">
                  <c:v>5.4100551388049549E-3</c:v>
                </c:pt>
                <c:pt idx="341">
                  <c:v>4.8791610045251258E-3</c:v>
                </c:pt>
                <c:pt idx="342">
                  <c:v>4.3779839374232981E-3</c:v>
                </c:pt>
                <c:pt idx="343">
                  <c:v>3.9061919847836442E-3</c:v>
                </c:pt>
                <c:pt idx="344">
                  <c:v>3.4634418461868483E-3</c:v>
                </c:pt>
                <c:pt idx="345">
                  <c:v>3.0493792352783984E-3</c:v>
                </c:pt>
                <c:pt idx="346">
                  <c:v>2.6636392456738326E-3</c:v>
                </c:pt>
                <c:pt idx="347">
                  <c:v>2.3058467206805832E-3</c:v>
                </c:pt>
                <c:pt idx="348">
                  <c:v>1.9756166265125145E-3</c:v>
                </c:pt>
                <c:pt idx="349">
                  <c:v>1.6725544286724265E-3</c:v>
                </c:pt>
                <c:pt idx="350">
                  <c:v>1.3962564711728588E-3</c:v>
                </c:pt>
                <c:pt idx="351">
                  <c:v>1.146310358260293E-3</c:v>
                </c:pt>
                <c:pt idx="352">
                  <c:v>9.2229533829605128E-4</c:v>
                </c:pt>
                <c:pt idx="353">
                  <c:v>7.2378268942461003E-4</c:v>
                </c:pt>
                <c:pt idx="354">
                  <c:v>5.503361066054003E-4</c:v>
                </c:pt>
                <c:pt idx="355">
                  <c:v>4.015120894511987E-4</c:v>
                </c:pt>
                <c:pt idx="356">
                  <c:v>2.7686032993890977E-4</c:v>
                </c:pt>
                <c:pt idx="357">
                  <c:v>1.7592409783294784E-4</c:v>
                </c:pt>
                <c:pt idx="358">
                  <c:v>9.8240616754609957E-5</c:v>
                </c:pt>
                <c:pt idx="359">
                  <c:v>4.3341396835206742E-5</c:v>
                </c:pt>
                <c:pt idx="360">
                  <c:v>1.0752333429619613E-5</c:v>
                </c:pt>
                <c:pt idx="361">
                  <c:v>-3.242548170352063E-9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BEC-4575-ADBA-BFA62141F379}"/>
            </c:ext>
          </c:extLst>
        </c:ser>
        <c:ser>
          <c:idx val="0"/>
          <c:order val="1"/>
          <c:tx>
            <c:strRef>
              <c:f>变压器设计!$AV$4</c:f>
              <c:strCache>
                <c:ptCount val="1"/>
                <c:pt idx="0">
                  <c:v>Io_L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变压器设计!$AV$7:$AV$368</c:f>
              <c:numCache>
                <c:formatCode>General</c:formatCode>
                <c:ptCount val="362"/>
                <c:pt idx="0">
                  <c:v>-3.1276696607009023E-9</c:v>
                </c:pt>
                <c:pt idx="1">
                  <c:v>9.7740054644929718E-6</c:v>
                </c:pt>
                <c:pt idx="2">
                  <c:v>3.9394024873194144E-5</c:v>
                </c:pt>
                <c:pt idx="3">
                  <c:v>8.9284020276497828E-5</c:v>
                </c:pt>
                <c:pt idx="4">
                  <c:v>1.5986806101614726E-4</c:v>
                </c:pt>
                <c:pt idx="5">
                  <c:v>2.5156523390493907E-4</c:v>
                </c:pt>
                <c:pt idx="6">
                  <c:v>3.6478928286351339E-4</c:v>
                </c:pt>
                <c:pt idx="7">
                  <c:v>4.9994832393673232E-4</c:v>
                </c:pt>
                <c:pt idx="8">
                  <c:v>6.5744451237869771E-4</c:v>
                </c:pt>
                <c:pt idx="9">
                  <c:v>8.3767369952152115E-4</c:v>
                </c:pt>
                <c:pt idx="10">
                  <c:v>1.0410250871975596E-3</c:v>
                </c:pt>
                <c:pt idx="11">
                  <c:v>1.2678808820411217E-3</c:v>
                </c:pt>
                <c:pt idx="12">
                  <c:v>1.5186159506353099E-3</c:v>
                </c:pt>
                <c:pt idx="13">
                  <c:v>1.7935974760515004E-3</c:v>
                </c:pt>
                <c:pt idx="14">
                  <c:v>2.0931846161797427E-3</c:v>
                </c:pt>
                <c:pt idx="15">
                  <c:v>2.4177281641886857E-3</c:v>
                </c:pt>
                <c:pt idx="16">
                  <c:v>2.7675702114273353E-3</c:v>
                </c:pt>
                <c:pt idx="17">
                  <c:v>3.143043813068274E-3</c:v>
                </c:pt>
                <c:pt idx="18">
                  <c:v>3.5444726567851526E-3</c:v>
                </c:pt>
                <c:pt idx="19">
                  <c:v>3.9721707347532302E-3</c:v>
                </c:pt>
                <c:pt idx="20">
                  <c:v>4.4264420192587127E-3</c:v>
                </c:pt>
                <c:pt idx="21">
                  <c:v>4.9075801422003356E-3</c:v>
                </c:pt>
                <c:pt idx="22">
                  <c:v>5.4158680787643621E-3</c:v>
                </c:pt>
                <c:pt idx="23">
                  <c:v>5.9515778355519432E-3</c:v>
                </c:pt>
                <c:pt idx="24">
                  <c:v>6.5149701434353583E-3</c:v>
                </c:pt>
                <c:pt idx="25">
                  <c:v>7.106294155417271E-3</c:v>
                </c:pt>
                <c:pt idx="26">
                  <c:v>7.725787149764257E-3</c:v>
                </c:pt>
                <c:pt idx="27">
                  <c:v>8.3736742386830588E-3</c:v>
                </c:pt>
                <c:pt idx="28">
                  <c:v>9.0501680828048731E-3</c:v>
                </c:pt>
                <c:pt idx="29">
                  <c:v>9.7554686117394193E-3</c:v>
                </c:pt>
                <c:pt idx="30">
                  <c:v>1.0489762750957312E-2</c:v>
                </c:pt>
                <c:pt idx="31">
                  <c:v>1.1253224155255053E-2</c:v>
                </c:pt>
                <c:pt idx="32">
                  <c:v>1.204601294905315E-2</c:v>
                </c:pt>
                <c:pt idx="33">
                  <c:v>1.2868275473773576E-2</c:v>
                </c:pt>
                <c:pt idx="34">
                  <c:v>1.372014404253818E-2</c:v>
                </c:pt>
                <c:pt idx="35">
                  <c:v>1.4601736702425152E-2</c:v>
                </c:pt>
                <c:pt idx="36">
                  <c:v>1.5319446750569222E-2</c:v>
                </c:pt>
                <c:pt idx="38">
                  <c:v>1.601383221686048E-2</c:v>
                </c:pt>
                <c:pt idx="39">
                  <c:v>1.6716987701300645E-2</c:v>
                </c:pt>
                <c:pt idx="40">
                  <c:v>1.7428605697775344E-2</c:v>
                </c:pt>
                <c:pt idx="41">
                  <c:v>1.8148385996217209E-2</c:v>
                </c:pt>
                <c:pt idx="42">
                  <c:v>1.8876035190869535E-2</c:v>
                </c:pt>
                <c:pt idx="43">
                  <c:v>1.9611266225193161E-2</c:v>
                </c:pt>
                <c:pt idx="44">
                  <c:v>2.0353797970503337E-2</c:v>
                </c:pt>
                <c:pt idx="45">
                  <c:v>2.1103354835687066E-2</c:v>
                </c:pt>
                <c:pt idx="46">
                  <c:v>2.1859666405588382E-2</c:v>
                </c:pt>
                <c:pt idx="47">
                  <c:v>2.2622467105862638E-2</c:v>
                </c:pt>
                <c:pt idx="48">
                  <c:v>2.3391495892293081E-2</c:v>
                </c:pt>
                <c:pt idx="49">
                  <c:v>2.4166495962736321E-2</c:v>
                </c:pt>
                <c:pt idx="50">
                  <c:v>2.4947214490020506E-2</c:v>
                </c:pt>
                <c:pt idx="51">
                  <c:v>2.5733402374260961E-2</c:v>
                </c:pt>
                <c:pt idx="52">
                  <c:v>2.6524814013187126E-2</c:v>
                </c:pt>
                <c:pt idx="53">
                  <c:v>2.7321207089190502E-2</c:v>
                </c:pt>
                <c:pt idx="54">
                  <c:v>2.8122342371908391E-2</c:v>
                </c:pt>
                <c:pt idx="55">
                  <c:v>2.8927983535255154E-2</c:v>
                </c:pt>
                <c:pt idx="56">
                  <c:v>2.9737896987898426E-2</c:v>
                </c:pt>
                <c:pt idx="57">
                  <c:v>3.0551851716257891E-2</c:v>
                </c:pt>
                <c:pt idx="58">
                  <c:v>3.1369619139176116E-2</c:v>
                </c:pt>
                <c:pt idx="59">
                  <c:v>3.2190972973476659E-2</c:v>
                </c:pt>
                <c:pt idx="60">
                  <c:v>3.3015689109684887E-2</c:v>
                </c:pt>
                <c:pt idx="61">
                  <c:v>3.3843545497241584E-2</c:v>
                </c:pt>
                <c:pt idx="62">
                  <c:v>3.4674322038589868E-2</c:v>
                </c:pt>
                <c:pt idx="63">
                  <c:v>3.5507800491561513E-2</c:v>
                </c:pt>
                <c:pt idx="64">
                  <c:v>3.6343764379531109E-2</c:v>
                </c:pt>
                <c:pt idx="65">
                  <c:v>3.7181998908844653E-2</c:v>
                </c:pt>
                <c:pt idx="66">
                  <c:v>3.8022290893064907E-2</c:v>
                </c:pt>
                <c:pt idx="67">
                  <c:v>3.886442868360792E-2</c:v>
                </c:pt>
                <c:pt idx="68">
                  <c:v>3.9708202106375295E-2</c:v>
                </c:pt>
                <c:pt idx="69">
                  <c:v>4.0553402404013963E-2</c:v>
                </c:pt>
                <c:pt idx="70">
                  <c:v>4.1399822183460055E-2</c:v>
                </c:pt>
                <c:pt idx="71">
                  <c:v>4.2247255368448165E-2</c:v>
                </c:pt>
                <c:pt idx="72">
                  <c:v>4.3095497156686619E-2</c:v>
                </c:pt>
                <c:pt idx="73">
                  <c:v>4.3944343981420567E-2</c:v>
                </c:pt>
                <c:pt idx="74">
                  <c:v>4.4793593477123084E-2</c:v>
                </c:pt>
                <c:pt idx="75">
                  <c:v>4.5643044449069997E-2</c:v>
                </c:pt>
                <c:pt idx="76">
                  <c:v>4.6492496846570877E-2</c:v>
                </c:pt>
                <c:pt idx="77">
                  <c:v>4.734175173964289E-2</c:v>
                </c:pt>
                <c:pt idx="78">
                  <c:v>4.8190611298926968E-2</c:v>
                </c:pt>
                <c:pt idx="79">
                  <c:v>4.9038878778658507E-2</c:v>
                </c:pt>
                <c:pt idx="80">
                  <c:v>4.9886358502516395E-2</c:v>
                </c:pt>
                <c:pt idx="81">
                  <c:v>5.0732855852184414E-2</c:v>
                </c:pt>
                <c:pt idx="82">
                  <c:v>5.1578177258469089E-2</c:v>
                </c:pt>
                <c:pt idx="83">
                  <c:v>5.2422130194827117E-2</c:v>
                </c:pt>
                <c:pt idx="84">
                  <c:v>5.3264523173164324E-2</c:v>
                </c:pt>
                <c:pt idx="85">
                  <c:v>5.4105165741775207E-2</c:v>
                </c:pt>
                <c:pt idx="86">
                  <c:v>5.4943868485301008E-2</c:v>
                </c:pt>
                <c:pt idx="87">
                  <c:v>5.5780443026588848E-2</c:v>
                </c:pt>
                <c:pt idx="88">
                  <c:v>5.6614702030343023E-2</c:v>
                </c:pt>
                <c:pt idx="89">
                  <c:v>5.7446459208464438E-2</c:v>
                </c:pt>
                <c:pt idx="90">
                  <c:v>5.8275529326979367E-2</c:v>
                </c:pt>
                <c:pt idx="91">
                  <c:v>5.9101728214465021E-2</c:v>
                </c:pt>
                <c:pt idx="92">
                  <c:v>5.9924872771883186E-2</c:v>
                </c:pt>
                <c:pt idx="93">
                  <c:v>6.0744780983738055E-2</c:v>
                </c:pt>
                <c:pt idx="94">
                  <c:v>6.1561271930479347E-2</c:v>
                </c:pt>
                <c:pt idx="95">
                  <c:v>6.2374165802073972E-2</c:v>
                </c:pt>
                <c:pt idx="96">
                  <c:v>6.3183283912675414E-2</c:v>
                </c:pt>
                <c:pt idx="97">
                  <c:v>6.398844871632145E-2</c:v>
                </c:pt>
                <c:pt idx="98">
                  <c:v>6.4789483823596034E-2</c:v>
                </c:pt>
                <c:pt idx="99">
                  <c:v>6.5586214019191777E-2</c:v>
                </c:pt>
                <c:pt idx="100">
                  <c:v>6.6378465280315144E-2</c:v>
                </c:pt>
                <c:pt idx="101">
                  <c:v>6.7166064795876751E-2</c:v>
                </c:pt>
                <c:pt idx="102">
                  <c:v>6.7948840986413225E-2</c:v>
                </c:pt>
                <c:pt idx="103">
                  <c:v>6.8726623524688502E-2</c:v>
                </c:pt>
                <c:pt idx="104">
                  <c:v>6.9499243356925464E-2</c:v>
                </c:pt>
                <c:pt idx="105">
                  <c:v>7.0266532724620384E-2</c:v>
                </c:pt>
                <c:pt idx="106">
                  <c:v>7.1028325186894281E-2</c:v>
                </c:pt>
                <c:pt idx="107">
                  <c:v>7.1784455643338851E-2</c:v>
                </c:pt>
                <c:pt idx="108">
                  <c:v>7.253476035731396E-2</c:v>
                </c:pt>
                <c:pt idx="109">
                  <c:v>7.3279076979657506E-2</c:v>
                </c:pt>
                <c:pt idx="110">
                  <c:v>7.4017244572768273E-2</c:v>
                </c:pt>
                <c:pt idx="111">
                  <c:v>7.4749103635025821E-2</c:v>
                </c:pt>
                <c:pt idx="112">
                  <c:v>7.5474496125510826E-2</c:v>
                </c:pt>
                <c:pt idx="113">
                  <c:v>7.6193265488992148E-2</c:v>
                </c:pt>
                <c:pt idx="114">
                  <c:v>7.6905256681147408E-2</c:v>
                </c:pt>
                <c:pt idx="115">
                  <c:v>7.7610316193985382E-2</c:v>
                </c:pt>
                <c:pt idx="116">
                  <c:v>7.8308292081439426E-2</c:v>
                </c:pt>
                <c:pt idx="117">
                  <c:v>7.8999033985102204E-2</c:v>
                </c:pt>
                <c:pt idx="118">
                  <c:v>7.9682393160073958E-2</c:v>
                </c:pt>
                <c:pt idx="119">
                  <c:v>8.0358222500895235E-2</c:v>
                </c:pt>
                <c:pt idx="120">
                  <c:v>8.1026376567539388E-2</c:v>
                </c:pt>
                <c:pt idx="121">
                  <c:v>8.1686711611437327E-2</c:v>
                </c:pt>
                <c:pt idx="122">
                  <c:v>8.2339085601510514E-2</c:v>
                </c:pt>
                <c:pt idx="123">
                  <c:v>8.2983358250188516E-2</c:v>
                </c:pt>
                <c:pt idx="124">
                  <c:v>8.3619391039386828E-2</c:v>
                </c:pt>
                <c:pt idx="125">
                  <c:v>8.4247047246422874E-2</c:v>
                </c:pt>
                <c:pt idx="126">
                  <c:v>8.4866191969848945E-2</c:v>
                </c:pt>
                <c:pt idx="127">
                  <c:v>8.5476692155179751E-2</c:v>
                </c:pt>
                <c:pt idx="128">
                  <c:v>8.6078416620495243E-2</c:v>
                </c:pt>
                <c:pt idx="129">
                  <c:v>8.667123608189807E-2</c:v>
                </c:pt>
                <c:pt idx="130">
                  <c:v>8.7255023178806818E-2</c:v>
                </c:pt>
                <c:pt idx="131">
                  <c:v>8.7829652499066518E-2</c:v>
                </c:pt>
                <c:pt idx="132">
                  <c:v>8.8395000603857521E-2</c:v>
                </c:pt>
                <c:pt idx="133">
                  <c:v>8.8950946052386584E-2</c:v>
                </c:pt>
                <c:pt idx="134">
                  <c:v>8.9497369426341664E-2</c:v>
                </c:pt>
                <c:pt idx="135">
                  <c:v>9.0034153354094953E-2</c:v>
                </c:pt>
                <c:pt idx="136">
                  <c:v>9.0561182534638116E-2</c:v>
                </c:pt>
                <c:pt idx="137">
                  <c:v>9.1078343761233346E-2</c:v>
                </c:pt>
                <c:pt idx="138">
                  <c:v>9.1585525944766141E-2</c:v>
                </c:pt>
                <c:pt idx="139">
                  <c:v>9.208262013678474E-2</c:v>
                </c:pt>
                <c:pt idx="140">
                  <c:v>9.2569519552212418E-2</c:v>
                </c:pt>
                <c:pt idx="141">
                  <c:v>9.3046119591718032E-2</c:v>
                </c:pt>
                <c:pt idx="142">
                  <c:v>9.3512317863732874E-2</c:v>
                </c:pt>
                <c:pt idx="143">
                  <c:v>9.3968014206099515E-2</c:v>
                </c:pt>
                <c:pt idx="144">
                  <c:v>9.4413110707341361E-2</c:v>
                </c:pt>
                <c:pt idx="145">
                  <c:v>9.4847511727540065E-2</c:v>
                </c:pt>
                <c:pt idx="146">
                  <c:v>9.5271123918808723E-2</c:v>
                </c:pt>
                <c:pt idx="147">
                  <c:v>9.5683856245351195E-2</c:v>
                </c:pt>
                <c:pt idx="148">
                  <c:v>9.6085620003094299E-2</c:v>
                </c:pt>
                <c:pt idx="149">
                  <c:v>9.6476328838883685E-2</c:v>
                </c:pt>
                <c:pt idx="150">
                  <c:v>9.6855898769233159E-2</c:v>
                </c:pt>
                <c:pt idx="151">
                  <c:v>9.7224248198616608E-2</c:v>
                </c:pt>
                <c:pt idx="152">
                  <c:v>9.7581297937293782E-2</c:v>
                </c:pt>
                <c:pt idx="153">
                  <c:v>9.7926971218660064E-2</c:v>
                </c:pt>
                <c:pt idx="154">
                  <c:v>9.8261193716112166E-2</c:v>
                </c:pt>
                <c:pt idx="155">
                  <c:v>9.8583893559419988E-2</c:v>
                </c:pt>
                <c:pt idx="156">
                  <c:v>9.8895001350597311E-2</c:v>
                </c:pt>
                <c:pt idx="157">
                  <c:v>9.9194450179263066E-2</c:v>
                </c:pt>
                <c:pt idx="158">
                  <c:v>9.9482175637485404E-2</c:v>
                </c:pt>
                <c:pt idx="159">
                  <c:v>9.9758115834101296E-2</c:v>
                </c:pt>
                <c:pt idx="160">
                  <c:v>0.10002221140850523</c:v>
                </c:pt>
                <c:pt idx="161">
                  <c:v>0.10027440554389876</c:v>
                </c:pt>
                <c:pt idx="162">
                  <c:v>0.10051464397999681</c:v>
                </c:pt>
                <c:pt idx="163">
                  <c:v>0.1007428750251822</c:v>
                </c:pt>
                <c:pt idx="164">
                  <c:v>0.10095904956810445</c:v>
                </c:pt>
                <c:pt idx="165">
                  <c:v>0.10116312108871624</c:v>
                </c:pt>
                <c:pt idx="166">
                  <c:v>0.10135504566874298</c:v>
                </c:pt>
                <c:pt idx="167">
                  <c:v>0.10153478200157991</c:v>
                </c:pt>
                <c:pt idx="168">
                  <c:v>0.1017022914016129</c:v>
                </c:pt>
                <c:pt idx="169">
                  <c:v>0.1018575378129578</c:v>
                </c:pt>
                <c:pt idx="170">
                  <c:v>0.10200048781761459</c:v>
                </c:pt>
                <c:pt idx="171">
                  <c:v>0.10213111064303329</c:v>
                </c:pt>
                <c:pt idx="172">
                  <c:v>0.10224937816908622</c:v>
                </c:pt>
                <c:pt idx="173">
                  <c:v>0.1023552649344458</c:v>
                </c:pt>
                <c:pt idx="174">
                  <c:v>0.10244874814236334</c:v>
                </c:pt>
                <c:pt idx="175">
                  <c:v>0.10252980766584616</c:v>
                </c:pt>
                <c:pt idx="176">
                  <c:v>0.1025984260522321</c:v>
                </c:pt>
                <c:pt idx="177">
                  <c:v>0.10265458852715754</c:v>
                </c:pt>
                <c:pt idx="178">
                  <c:v>0.10269828299791843</c:v>
                </c:pt>
                <c:pt idx="179">
                  <c:v>0.10272950005622213</c:v>
                </c:pt>
                <c:pt idx="180">
                  <c:v>0.1027482329803288</c:v>
                </c:pt>
                <c:pt idx="181">
                  <c:v>0.10275447773658239</c:v>
                </c:pt>
                <c:pt idx="182">
                  <c:v>0.1027482329803288</c:v>
                </c:pt>
                <c:pt idx="183">
                  <c:v>0.10272950005622213</c:v>
                </c:pt>
                <c:pt idx="184">
                  <c:v>0.10269828299791843</c:v>
                </c:pt>
                <c:pt idx="185">
                  <c:v>0.10265458852715754</c:v>
                </c:pt>
                <c:pt idx="186">
                  <c:v>0.1025984260522321</c:v>
                </c:pt>
                <c:pt idx="187">
                  <c:v>0.10252980766584616</c:v>
                </c:pt>
                <c:pt idx="188">
                  <c:v>0.10244874814236334</c:v>
                </c:pt>
                <c:pt idx="189">
                  <c:v>0.1023552649344458</c:v>
                </c:pt>
                <c:pt idx="190">
                  <c:v>0.10224937816908622</c:v>
                </c:pt>
                <c:pt idx="191">
                  <c:v>0.10213111064303329</c:v>
                </c:pt>
                <c:pt idx="192">
                  <c:v>0.10200048781761464</c:v>
                </c:pt>
                <c:pt idx="193">
                  <c:v>0.1018575378129578</c:v>
                </c:pt>
                <c:pt idx="194">
                  <c:v>0.1017022914016129</c:v>
                </c:pt>
                <c:pt idx="195">
                  <c:v>0.10153478200157995</c:v>
                </c:pt>
                <c:pt idx="196">
                  <c:v>0.10135504566874297</c:v>
                </c:pt>
                <c:pt idx="197">
                  <c:v>0.10116312108871627</c:v>
                </c:pt>
                <c:pt idx="198">
                  <c:v>0.10095904956810445</c:v>
                </c:pt>
                <c:pt idx="199">
                  <c:v>0.1007428750251822</c:v>
                </c:pt>
                <c:pt idx="200">
                  <c:v>0.10051464397999681</c:v>
                </c:pt>
                <c:pt idx="201">
                  <c:v>0.10027440554389876</c:v>
                </c:pt>
                <c:pt idx="202">
                  <c:v>0.10002221140850523</c:v>
                </c:pt>
                <c:pt idx="203">
                  <c:v>9.9758115834101296E-2</c:v>
                </c:pt>
                <c:pt idx="204">
                  <c:v>9.9482175637485404E-2</c:v>
                </c:pt>
                <c:pt idx="205">
                  <c:v>9.9194450179263094E-2</c:v>
                </c:pt>
                <c:pt idx="206">
                  <c:v>9.8895001350597311E-2</c:v>
                </c:pt>
                <c:pt idx="207">
                  <c:v>9.8583893559419988E-2</c:v>
                </c:pt>
                <c:pt idx="208">
                  <c:v>9.8261193716112222E-2</c:v>
                </c:pt>
                <c:pt idx="209">
                  <c:v>9.7926971218660064E-2</c:v>
                </c:pt>
                <c:pt idx="210">
                  <c:v>9.7581297937293782E-2</c:v>
                </c:pt>
                <c:pt idx="211">
                  <c:v>9.7224248198616608E-2</c:v>
                </c:pt>
                <c:pt idx="212">
                  <c:v>9.6855898769233159E-2</c:v>
                </c:pt>
                <c:pt idx="213">
                  <c:v>9.6476328838883685E-2</c:v>
                </c:pt>
                <c:pt idx="214">
                  <c:v>9.6085620003094299E-2</c:v>
                </c:pt>
                <c:pt idx="215">
                  <c:v>9.5683856245351237E-2</c:v>
                </c:pt>
                <c:pt idx="216">
                  <c:v>9.5271123918808723E-2</c:v>
                </c:pt>
                <c:pt idx="217">
                  <c:v>9.4847511727540065E-2</c:v>
                </c:pt>
                <c:pt idx="218">
                  <c:v>9.4413110707341416E-2</c:v>
                </c:pt>
                <c:pt idx="219">
                  <c:v>9.3968014206099543E-2</c:v>
                </c:pt>
                <c:pt idx="220">
                  <c:v>9.3512317863732874E-2</c:v>
                </c:pt>
                <c:pt idx="221">
                  <c:v>9.304611959171806E-2</c:v>
                </c:pt>
                <c:pt idx="222">
                  <c:v>9.2569519552212418E-2</c:v>
                </c:pt>
                <c:pt idx="223">
                  <c:v>9.208262013678474E-2</c:v>
                </c:pt>
                <c:pt idx="224">
                  <c:v>9.1585525944766141E-2</c:v>
                </c:pt>
                <c:pt idx="225">
                  <c:v>9.1078343761233346E-2</c:v>
                </c:pt>
                <c:pt idx="226">
                  <c:v>9.0561182534638116E-2</c:v>
                </c:pt>
                <c:pt idx="227">
                  <c:v>9.0034153354094967E-2</c:v>
                </c:pt>
                <c:pt idx="228">
                  <c:v>8.9497369426341664E-2</c:v>
                </c:pt>
                <c:pt idx="229">
                  <c:v>8.8950946052386584E-2</c:v>
                </c:pt>
                <c:pt idx="230">
                  <c:v>8.8395000603857535E-2</c:v>
                </c:pt>
                <c:pt idx="231">
                  <c:v>8.7829652499066532E-2</c:v>
                </c:pt>
                <c:pt idx="232">
                  <c:v>8.7255023178806818E-2</c:v>
                </c:pt>
                <c:pt idx="233">
                  <c:v>8.6671236081898043E-2</c:v>
                </c:pt>
                <c:pt idx="234">
                  <c:v>8.6078416620495216E-2</c:v>
                </c:pt>
                <c:pt idx="235">
                  <c:v>8.5476692155179751E-2</c:v>
                </c:pt>
                <c:pt idx="236">
                  <c:v>8.4866191969848986E-2</c:v>
                </c:pt>
                <c:pt idx="237">
                  <c:v>8.4247047246422915E-2</c:v>
                </c:pt>
                <c:pt idx="238">
                  <c:v>8.3619391039386828E-2</c:v>
                </c:pt>
                <c:pt idx="239">
                  <c:v>8.2983358250188544E-2</c:v>
                </c:pt>
                <c:pt idx="240">
                  <c:v>8.2339085601510514E-2</c:v>
                </c:pt>
                <c:pt idx="241">
                  <c:v>8.1686711611437327E-2</c:v>
                </c:pt>
                <c:pt idx="242">
                  <c:v>8.1026376567539388E-2</c:v>
                </c:pt>
                <c:pt idx="243">
                  <c:v>8.0358222500895235E-2</c:v>
                </c:pt>
                <c:pt idx="244">
                  <c:v>7.9682393160073944E-2</c:v>
                </c:pt>
                <c:pt idx="245">
                  <c:v>7.8999033985102246E-2</c:v>
                </c:pt>
                <c:pt idx="246">
                  <c:v>7.8308292081439454E-2</c:v>
                </c:pt>
                <c:pt idx="247">
                  <c:v>7.7610316193985382E-2</c:v>
                </c:pt>
                <c:pt idx="248">
                  <c:v>7.6905256681147408E-2</c:v>
                </c:pt>
                <c:pt idx="249">
                  <c:v>7.6193265488992148E-2</c:v>
                </c:pt>
                <c:pt idx="250">
                  <c:v>7.5474496125510826E-2</c:v>
                </c:pt>
                <c:pt idx="251">
                  <c:v>7.4749103635025849E-2</c:v>
                </c:pt>
                <c:pt idx="252">
                  <c:v>7.4017244572768301E-2</c:v>
                </c:pt>
                <c:pt idx="253">
                  <c:v>7.3279076979657506E-2</c:v>
                </c:pt>
                <c:pt idx="254">
                  <c:v>7.2534760357313988E-2</c:v>
                </c:pt>
                <c:pt idx="255">
                  <c:v>7.1784455643338796E-2</c:v>
                </c:pt>
                <c:pt idx="256">
                  <c:v>7.1028325186894281E-2</c:v>
                </c:pt>
                <c:pt idx="257">
                  <c:v>7.0266532724620384E-2</c:v>
                </c:pt>
                <c:pt idx="258">
                  <c:v>6.9499243356925519E-2</c:v>
                </c:pt>
                <c:pt idx="259">
                  <c:v>6.8726623524688502E-2</c:v>
                </c:pt>
                <c:pt idx="260">
                  <c:v>6.7948840986413239E-2</c:v>
                </c:pt>
                <c:pt idx="261">
                  <c:v>6.7166064795876751E-2</c:v>
                </c:pt>
                <c:pt idx="262">
                  <c:v>6.6378465280315144E-2</c:v>
                </c:pt>
                <c:pt idx="263">
                  <c:v>6.5586214019191749E-2</c:v>
                </c:pt>
                <c:pt idx="264">
                  <c:v>6.4789483823596034E-2</c:v>
                </c:pt>
                <c:pt idx="265">
                  <c:v>6.398844871632145E-2</c:v>
                </c:pt>
                <c:pt idx="266">
                  <c:v>6.3183283912675414E-2</c:v>
                </c:pt>
                <c:pt idx="267">
                  <c:v>6.2374165802074E-2</c:v>
                </c:pt>
                <c:pt idx="268">
                  <c:v>6.1561271930479382E-2</c:v>
                </c:pt>
                <c:pt idx="269">
                  <c:v>6.0744780983738096E-2</c:v>
                </c:pt>
                <c:pt idx="270">
                  <c:v>5.9924872771883186E-2</c:v>
                </c:pt>
                <c:pt idx="271">
                  <c:v>5.9101728214465028E-2</c:v>
                </c:pt>
                <c:pt idx="272">
                  <c:v>5.8275529326979388E-2</c:v>
                </c:pt>
                <c:pt idx="273">
                  <c:v>5.7446459208464411E-2</c:v>
                </c:pt>
                <c:pt idx="274">
                  <c:v>5.6614702030343023E-2</c:v>
                </c:pt>
                <c:pt idx="275">
                  <c:v>5.5780443026588841E-2</c:v>
                </c:pt>
                <c:pt idx="276">
                  <c:v>5.4943868485301021E-2</c:v>
                </c:pt>
                <c:pt idx="277">
                  <c:v>5.4105165741775235E-2</c:v>
                </c:pt>
                <c:pt idx="278">
                  <c:v>5.326452317316431E-2</c:v>
                </c:pt>
                <c:pt idx="279">
                  <c:v>5.2422130194827159E-2</c:v>
                </c:pt>
                <c:pt idx="280">
                  <c:v>5.1578177258469103E-2</c:v>
                </c:pt>
                <c:pt idx="281">
                  <c:v>5.0732855852184448E-2</c:v>
                </c:pt>
                <c:pt idx="282">
                  <c:v>4.988635850251643E-2</c:v>
                </c:pt>
                <c:pt idx="283">
                  <c:v>4.9038878778658521E-2</c:v>
                </c:pt>
                <c:pt idx="284">
                  <c:v>4.8190611298926982E-2</c:v>
                </c:pt>
                <c:pt idx="285">
                  <c:v>4.7341751739642904E-2</c:v>
                </c:pt>
                <c:pt idx="286">
                  <c:v>4.6492496846570849E-2</c:v>
                </c:pt>
                <c:pt idx="287">
                  <c:v>4.5643044449069983E-2</c:v>
                </c:pt>
                <c:pt idx="288">
                  <c:v>4.4793593477123084E-2</c:v>
                </c:pt>
                <c:pt idx="289">
                  <c:v>4.3944343981420567E-2</c:v>
                </c:pt>
                <c:pt idx="290">
                  <c:v>4.3095497156686619E-2</c:v>
                </c:pt>
                <c:pt idx="291">
                  <c:v>4.2247255368448193E-2</c:v>
                </c:pt>
                <c:pt idx="292">
                  <c:v>4.1399822183460076E-2</c:v>
                </c:pt>
                <c:pt idx="293">
                  <c:v>4.0553402404013963E-2</c:v>
                </c:pt>
                <c:pt idx="294">
                  <c:v>3.9708202106375323E-2</c:v>
                </c:pt>
                <c:pt idx="295">
                  <c:v>3.886442868360792E-2</c:v>
                </c:pt>
                <c:pt idx="296">
                  <c:v>3.8022290893064893E-2</c:v>
                </c:pt>
                <c:pt idx="297">
                  <c:v>3.7181998908844653E-2</c:v>
                </c:pt>
                <c:pt idx="298">
                  <c:v>3.6343764379531115E-2</c:v>
                </c:pt>
                <c:pt idx="299">
                  <c:v>3.5507800491561541E-2</c:v>
                </c:pt>
                <c:pt idx="300">
                  <c:v>3.4674322038589896E-2</c:v>
                </c:pt>
                <c:pt idx="301">
                  <c:v>3.3843545497241584E-2</c:v>
                </c:pt>
                <c:pt idx="302">
                  <c:v>3.3015689109684901E-2</c:v>
                </c:pt>
                <c:pt idx="303">
                  <c:v>3.2190972973476659E-2</c:v>
                </c:pt>
                <c:pt idx="304">
                  <c:v>3.1369619139176137E-2</c:v>
                </c:pt>
                <c:pt idx="305">
                  <c:v>3.0551851716257915E-2</c:v>
                </c:pt>
                <c:pt idx="306">
                  <c:v>2.9737896987898426E-2</c:v>
                </c:pt>
                <c:pt idx="307">
                  <c:v>2.8927983535255154E-2</c:v>
                </c:pt>
                <c:pt idx="308">
                  <c:v>2.8122342371908401E-2</c:v>
                </c:pt>
                <c:pt idx="309">
                  <c:v>2.7321207089190488E-2</c:v>
                </c:pt>
                <c:pt idx="310">
                  <c:v>2.6524814013187126E-2</c:v>
                </c:pt>
                <c:pt idx="311">
                  <c:v>2.5733402374260972E-2</c:v>
                </c:pt>
                <c:pt idx="312">
                  <c:v>2.4947214490020523E-2</c:v>
                </c:pt>
                <c:pt idx="313">
                  <c:v>2.4166495962736342E-2</c:v>
                </c:pt>
                <c:pt idx="314">
                  <c:v>2.3391495892293127E-2</c:v>
                </c:pt>
                <c:pt idx="315">
                  <c:v>2.262246710586269E-2</c:v>
                </c:pt>
                <c:pt idx="316">
                  <c:v>2.1859666405588389E-2</c:v>
                </c:pt>
                <c:pt idx="317">
                  <c:v>2.1103354835687083E-2</c:v>
                </c:pt>
                <c:pt idx="318">
                  <c:v>2.0353797970503327E-2</c:v>
                </c:pt>
                <c:pt idx="319">
                  <c:v>1.9611266225193161E-2</c:v>
                </c:pt>
                <c:pt idx="320">
                  <c:v>1.8876035190869556E-2</c:v>
                </c:pt>
                <c:pt idx="321">
                  <c:v>1.814838599621723E-2</c:v>
                </c:pt>
                <c:pt idx="322">
                  <c:v>1.7428605697775375E-2</c:v>
                </c:pt>
                <c:pt idx="323">
                  <c:v>1.6716987701300683E-2</c:v>
                </c:pt>
                <c:pt idx="324">
                  <c:v>1.601383221686048E-2</c:v>
                </c:pt>
                <c:pt idx="325">
                  <c:v>1.531944675056923E-2</c:v>
                </c:pt>
                <c:pt idx="326">
                  <c:v>1.4601736702425172E-2</c:v>
                </c:pt>
                <c:pt idx="327">
                  <c:v>1.3720144042538197E-2</c:v>
                </c:pt>
                <c:pt idx="328">
                  <c:v>1.2868275473773571E-2</c:v>
                </c:pt>
                <c:pt idx="329">
                  <c:v>1.2046012949053197E-2</c:v>
                </c:pt>
                <c:pt idx="330">
                  <c:v>1.1253224155255068E-2</c:v>
                </c:pt>
                <c:pt idx="331">
                  <c:v>1.0489762750957343E-2</c:v>
                </c:pt>
                <c:pt idx="332">
                  <c:v>9.7554686117394124E-3</c:v>
                </c:pt>
                <c:pt idx="333">
                  <c:v>9.0501680828048731E-3</c:v>
                </c:pt>
                <c:pt idx="334">
                  <c:v>8.3736742386830692E-3</c:v>
                </c:pt>
                <c:pt idx="335">
                  <c:v>7.7257871497642397E-3</c:v>
                </c:pt>
                <c:pt idx="336">
                  <c:v>7.1062941554172919E-3</c:v>
                </c:pt>
                <c:pt idx="337">
                  <c:v>6.5149701434353583E-3</c:v>
                </c:pt>
                <c:pt idx="338">
                  <c:v>5.951577835551977E-3</c:v>
                </c:pt>
                <c:pt idx="339">
                  <c:v>5.4158680787643725E-3</c:v>
                </c:pt>
                <c:pt idx="340">
                  <c:v>4.9075801422003512E-3</c:v>
                </c:pt>
                <c:pt idx="341">
                  <c:v>4.426442019258711E-3</c:v>
                </c:pt>
                <c:pt idx="342">
                  <c:v>3.9721707347532553E-3</c:v>
                </c:pt>
                <c:pt idx="343">
                  <c:v>3.5444726567851578E-3</c:v>
                </c:pt>
                <c:pt idx="344">
                  <c:v>3.1430438130682623E-3</c:v>
                </c:pt>
                <c:pt idx="345">
                  <c:v>2.7675702114273492E-3</c:v>
                </c:pt>
                <c:pt idx="346">
                  <c:v>2.4177281641886857E-3</c:v>
                </c:pt>
                <c:pt idx="347">
                  <c:v>2.0931846161797462E-3</c:v>
                </c:pt>
                <c:pt idx="348">
                  <c:v>1.7935974760515062E-3</c:v>
                </c:pt>
                <c:pt idx="349">
                  <c:v>1.5186159506353175E-3</c:v>
                </c:pt>
                <c:pt idx="350">
                  <c:v>1.2678808820411201E-3</c:v>
                </c:pt>
                <c:pt idx="351">
                  <c:v>1.0410250871975711E-3</c:v>
                </c:pt>
                <c:pt idx="352">
                  <c:v>8.3767369952152408E-4</c:v>
                </c:pt>
                <c:pt idx="353">
                  <c:v>6.5744451237870227E-4</c:v>
                </c:pt>
                <c:pt idx="354">
                  <c:v>4.9994832393673774E-4</c:v>
                </c:pt>
                <c:pt idx="355">
                  <c:v>3.6478928286351312E-4</c:v>
                </c:pt>
                <c:pt idx="356">
                  <c:v>2.5156523390493999E-4</c:v>
                </c:pt>
                <c:pt idx="357">
                  <c:v>1.5986806101614488E-4</c:v>
                </c:pt>
                <c:pt idx="358">
                  <c:v>8.9284020276499725E-5</c:v>
                </c:pt>
                <c:pt idx="359">
                  <c:v>3.9394024873193792E-5</c:v>
                </c:pt>
                <c:pt idx="360">
                  <c:v>9.7740054644940204E-6</c:v>
                </c:pt>
                <c:pt idx="361">
                  <c:v>-3.1276696607009023E-9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BEC-4575-ADBA-BFA62141F379}"/>
            </c:ext>
          </c:extLst>
        </c:ser>
        <c:ser>
          <c:idx val="2"/>
          <c:order val="2"/>
          <c:tx>
            <c:strRef>
              <c:f>变压器设计!$AW$4</c:f>
              <c:strCache>
                <c:ptCount val="1"/>
                <c:pt idx="0">
                  <c:v>Io_H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变压器设计!$AW$7:$AW$368</c:f>
              <c:numCache>
                <c:formatCode>General</c:formatCode>
                <c:ptCount val="362"/>
                <c:pt idx="0">
                  <c:v>-3.4022739675047573E-9</c:v>
                </c:pt>
                <c:pt idx="1">
                  <c:v>9.6574862527320668E-6</c:v>
                </c:pt>
                <c:pt idx="2">
                  <c:v>3.8935485691078717E-5</c:v>
                </c:pt>
                <c:pt idx="3">
                  <c:v>8.8267468893534176E-5</c:v>
                </c:pt>
                <c:pt idx="4">
                  <c:v>1.5808861023173135E-4</c:v>
                </c:pt>
                <c:pt idx="5">
                  <c:v>2.4882910620161158E-4</c:v>
                </c:pt>
                <c:pt idx="6">
                  <c:v>3.609142083592785E-4</c:v>
                </c:pt>
                <c:pt idx="7">
                  <c:v>4.9476392055190679E-4</c:v>
                </c:pt>
                <c:pt idx="8">
                  <c:v>6.5079265391615752E-4</c:v>
                </c:pt>
                <c:pt idx="9">
                  <c:v>8.2940887251042492E-4</c:v>
                </c:pt>
                <c:pt idx="10">
                  <c:v>1.0310147363885263E-3</c:v>
                </c:pt>
                <c:pt idx="11">
                  <c:v>1.2560057441860009E-3</c:v>
                </c:pt>
                <c:pt idx="12">
                  <c:v>1.5047703761072238E-3</c:v>
                </c:pt>
                <c:pt idx="13">
                  <c:v>1.7776897378384128E-3</c:v>
                </c:pt>
                <c:pt idx="14">
                  <c:v>2.0751372057825177E-3</c:v>
                </c:pt>
                <c:pt idx="15">
                  <c:v>2.3974780739607566E-3</c:v>
                </c:pt>
                <c:pt idx="16">
                  <c:v>2.7450692029032859E-3</c:v>
                </c:pt>
                <c:pt idx="17">
                  <c:v>3.1182586708411292E-3</c:v>
                </c:pt>
                <c:pt idx="18">
                  <c:v>3.5173854275060783E-3</c:v>
                </c:pt>
                <c:pt idx="19">
                  <c:v>3.9427789508422089E-3</c:v>
                </c:pt>
                <c:pt idx="20">
                  <c:v>4.3947589069306082E-3</c:v>
                </c:pt>
                <c:pt idx="21">
                  <c:v>4.8736348134271537E-3</c:v>
                </c:pt>
                <c:pt idx="22">
                  <c:v>5.379705706811652E-3</c:v>
                </c:pt>
                <c:pt idx="23">
                  <c:v>5.9132598137449227E-3</c:v>
                </c:pt>
                <c:pt idx="24">
                  <c:v>6.474574226828636E-3</c:v>
                </c:pt>
                <c:pt idx="25">
                  <c:v>7.0639145850606285E-3</c:v>
                </c:pt>
                <c:pt idx="26">
                  <c:v>7.6815347592763105E-3</c:v>
                </c:pt>
                <c:pt idx="27">
                  <c:v>8.3276765428641313E-3</c:v>
                </c:pt>
                <c:pt idx="28">
                  <c:v>9.0025693480405254E-3</c:v>
                </c:pt>
                <c:pt idx="29">
                  <c:v>9.7064299079665777E-3</c:v>
                </c:pt>
                <c:pt idx="30">
                  <c:v>1.0439461984985649E-2</c:v>
                </c:pt>
                <c:pt idx="31">
                  <c:v>1.1201856085257563E-2</c:v>
                </c:pt>
                <c:pt idx="32">
                  <c:v>1.1993789180061212E-2</c:v>
                </c:pt>
                <c:pt idx="33">
                  <c:v>1.281542443403357E-2</c:v>
                </c:pt>
                <c:pt idx="34">
                  <c:v>1.3666910940608857E-2</c:v>
                </c:pt>
                <c:pt idx="35">
                  <c:v>1.4548383464917033E-2</c:v>
                </c:pt>
                <c:pt idx="36">
                  <c:v>1.5459962194396082E-2</c:v>
                </c:pt>
                <c:pt idx="38">
                  <c:v>1.6331426038517612E-2</c:v>
                </c:pt>
                <c:pt idx="39">
                  <c:v>1.7034627877355261E-2</c:v>
                </c:pt>
                <c:pt idx="40">
                  <c:v>1.7745677561141794E-2</c:v>
                </c:pt>
                <c:pt idx="41">
                  <c:v>1.8464282377577412E-2</c:v>
                </c:pt>
                <c:pt idx="42">
                  <c:v>1.9190156904413606E-2</c:v>
                </c:pt>
                <c:pt idx="43">
                  <c:v>1.9923022495030609E-2</c:v>
                </c:pt>
                <c:pt idx="44">
                  <c:v>2.0662606804216287E-2</c:v>
                </c:pt>
                <c:pt idx="45">
                  <c:v>2.1408643350772572E-2</c:v>
                </c:pt>
                <c:pt idx="46">
                  <c:v>2.2160871113897068E-2</c:v>
                </c:pt>
                <c:pt idx="47">
                  <c:v>2.2919034160576213E-2</c:v>
                </c:pt>
                <c:pt idx="48">
                  <c:v>2.3682881301482397E-2</c:v>
                </c:pt>
                <c:pt idx="49">
                  <c:v>2.4452165773099215E-2</c:v>
                </c:pt>
                <c:pt idx="50">
                  <c:v>2.5226644944005689E-2</c:v>
                </c:pt>
                <c:pt idx="51">
                  <c:v>2.6006080043435662E-2</c:v>
                </c:pt>
                <c:pt idx="52">
                  <c:v>2.6790235910396906E-2</c:v>
                </c:pt>
                <c:pt idx="53">
                  <c:v>2.7578880761784087E-2</c:v>
                </c:pt>
                <c:pt idx="54">
                  <c:v>2.8371785978056088E-2</c:v>
                </c:pt>
                <c:pt idx="55">
                  <c:v>2.9168725905170965E-2</c:v>
                </c:pt>
                <c:pt idx="56">
                  <c:v>2.9969477671581979E-2</c:v>
                </c:pt>
                <c:pt idx="57">
                  <c:v>3.0773821019199142E-2</c:v>
                </c:pt>
                <c:pt idx="58">
                  <c:v>3.1581538147311211E-2</c:v>
                </c:pt>
                <c:pt idx="59">
                  <c:v>3.2392413568545317E-2</c:v>
                </c:pt>
                <c:pt idx="60">
                  <c:v>3.3206233976016415E-2</c:v>
                </c:pt>
                <c:pt idx="61">
                  <c:v>3.4022788120886591E-2</c:v>
                </c:pt>
                <c:pt idx="62">
                  <c:v>3.4841866699616079E-2</c:v>
                </c:pt>
                <c:pt idx="63">
                  <c:v>3.5663262250243924E-2</c:v>
                </c:pt>
                <c:pt idx="64">
                  <c:v>3.648676905708774E-2</c:v>
                </c:pt>
                <c:pt idx="65">
                  <c:v>3.7312183063298726E-2</c:v>
                </c:pt>
                <c:pt idx="66">
                  <c:v>3.8139301790750604E-2</c:v>
                </c:pt>
                <c:pt idx="67">
                  <c:v>3.8967924266780543E-2</c:v>
                </c:pt>
                <c:pt idx="68">
                  <c:v>3.9797850957335346E-2</c:v>
                </c:pt>
                <c:pt idx="69">
                  <c:v>4.0628883706109252E-2</c:v>
                </c:pt>
                <c:pt idx="70">
                  <c:v>4.1460825679289576E-2</c:v>
                </c:pt>
                <c:pt idx="71">
                  <c:v>4.2293481315553612E-2</c:v>
                </c:pt>
                <c:pt idx="72">
                  <c:v>4.3126656280985894E-2</c:v>
                </c:pt>
                <c:pt idx="73">
                  <c:v>4.3960157428607281E-2</c:v>
                </c:pt>
                <c:pt idx="74">
                  <c:v>4.4793792762229723E-2</c:v>
                </c:pt>
                <c:pt idx="75">
                  <c:v>4.5627371404369156E-2</c:v>
                </c:pt>
                <c:pt idx="76">
                  <c:v>4.6460703567967235E-2</c:v>
                </c:pt>
                <c:pt idx="77">
                  <c:v>4.729360053168969E-2</c:v>
                </c:pt>
                <c:pt idx="78">
                  <c:v>4.8125874618584044E-2</c:v>
                </c:pt>
                <c:pt idx="79">
                  <c:v>4.8957339177893112E-2</c:v>
                </c:pt>
                <c:pt idx="80">
                  <c:v>4.9787808569834814E-2</c:v>
                </c:pt>
                <c:pt idx="81">
                  <c:v>5.0617098153170059E-2</c:v>
                </c:pt>
                <c:pt idx="82">
                  <c:v>5.144502427539159E-2</c:v>
                </c:pt>
                <c:pt idx="83">
                  <c:v>5.227140426537779E-2</c:v>
                </c:pt>
                <c:pt idx="84">
                  <c:v>5.3096056428364111E-2</c:v>
                </c:pt>
                <c:pt idx="85">
                  <c:v>5.3918800043093802E-2</c:v>
                </c:pt>
                <c:pt idx="86">
                  <c:v>5.4739455361018832E-2</c:v>
                </c:pt>
                <c:pt idx="87">
                  <c:v>5.5557843607427868E-2</c:v>
                </c:pt>
                <c:pt idx="88">
                  <c:v>5.6373786984386373E-2</c:v>
                </c:pt>
                <c:pt idx="89">
                  <c:v>5.718710867538053E-2</c:v>
                </c:pt>
                <c:pt idx="90">
                  <c:v>5.7997632851562127E-2</c:v>
                </c:pt>
                <c:pt idx="91">
                  <c:v>5.8805184679497462E-2</c:v>
                </c:pt>
                <c:pt idx="92">
                  <c:v>5.9609590330329199E-2</c:v>
                </c:pt>
                <c:pt idx="93">
                  <c:v>6.0410676990264284E-2</c:v>
                </c:pt>
                <c:pt idx="94">
                  <c:v>6.1208272872305632E-2</c:v>
                </c:pt>
                <c:pt idx="95">
                  <c:v>6.2002207229150799E-2</c:v>
                </c:pt>
                <c:pt idx="96">
                  <c:v>6.2792310367182622E-2</c:v>
                </c:pt>
                <c:pt idx="97">
                  <c:v>6.357841366148323E-2</c:v>
                </c:pt>
                <c:pt idx="98">
                  <c:v>6.4360349571803879E-2</c:v>
                </c:pt>
                <c:pt idx="99">
                  <c:v>6.5137951659428261E-2</c:v>
                </c:pt>
                <c:pt idx="100">
                  <c:v>6.591105460486843E-2</c:v>
                </c:pt>
                <c:pt idx="101">
                  <c:v>6.6679494226336428E-2</c:v>
                </c:pt>
                <c:pt idx="102">
                  <c:v>6.7443107498937602E-2</c:v>
                </c:pt>
                <c:pt idx="103">
                  <c:v>6.8201732574532103E-2</c:v>
                </c:pt>
                <c:pt idx="104">
                  <c:v>6.8955208802216644E-2</c:v>
                </c:pt>
                <c:pt idx="105">
                  <c:v>6.970337674937753E-2</c:v>
                </c:pt>
                <c:pt idx="106">
                  <c:v>7.0446078223270661E-2</c:v>
                </c:pt>
                <c:pt idx="107">
                  <c:v>7.118315629308461E-2</c:v>
                </c:pt>
                <c:pt idx="108">
                  <c:v>7.1914455312445266E-2</c:v>
                </c:pt>
                <c:pt idx="109">
                  <c:v>7.2639820942322117E-2</c:v>
                </c:pt>
                <c:pt idx="110">
                  <c:v>7.335910017429835E-2</c:v>
                </c:pt>
                <c:pt idx="111">
                  <c:v>7.4072141354167814E-2</c:v>
                </c:pt>
                <c:pt idx="112">
                  <c:v>7.477879420582384E-2</c:v>
                </c:pt>
                <c:pt idx="113">
                  <c:v>7.5478909855405923E-2</c:v>
                </c:pt>
                <c:pt idx="114">
                  <c:v>7.6172340855672344E-2</c:v>
                </c:pt>
                <c:pt idx="115">
                  <c:v>7.6858941210566634E-2</c:v>
                </c:pt>
                <c:pt idx="116">
                  <c:v>7.7538566399948411E-2</c:v>
                </c:pt>
                <c:pt idx="117">
                  <c:v>7.821107340445986E-2</c:v>
                </c:pt>
                <c:pt idx="118">
                  <c:v>7.8876320730498856E-2</c:v>
                </c:pt>
                <c:pt idx="119">
                  <c:v>7.9534168435273375E-2</c:v>
                </c:pt>
                <c:pt idx="120">
                  <c:v>8.0184478151909808E-2</c:v>
                </c:pt>
                <c:pt idx="121">
                  <c:v>8.0827113114590982E-2</c:v>
                </c:pt>
                <c:pt idx="122">
                  <c:v>8.1461938183699442E-2</c:v>
                </c:pt>
                <c:pt idx="123">
                  <c:v>8.2088819870942673E-2</c:v>
                </c:pt>
                <c:pt idx="124">
                  <c:v>8.270762636443775E-2</c:v>
                </c:pt>
                <c:pt idx="125">
                  <c:v>8.3318227553732971E-2</c:v>
                </c:pt>
                <c:pt idx="126">
                  <c:v>8.3920495054746969E-2</c:v>
                </c:pt>
                <c:pt idx="127">
                  <c:v>8.4514302234602573E-2</c:v>
                </c:pt>
                <c:pt idx="128">
                  <c:v>8.5099524236337848E-2</c:v>
                </c:pt>
                <c:pt idx="129">
                  <c:v>8.5676038003473468E-2</c:v>
                </c:pt>
                <c:pt idx="130">
                  <c:v>8.6243722304419443E-2</c:v>
                </c:pt>
                <c:pt idx="131">
                  <c:v>8.6802457756701576E-2</c:v>
                </c:pt>
                <c:pt idx="132">
                  <c:v>8.7352126850991973E-2</c:v>
                </c:pt>
                <c:pt idx="133">
                  <c:v>8.7892613974925107E-2</c:v>
                </c:pt>
                <c:pt idx="134">
                  <c:v>8.8423805436684613E-2</c:v>
                </c:pt>
                <c:pt idx="135">
                  <c:v>8.8945589488343815E-2</c:v>
                </c:pt>
                <c:pt idx="136">
                  <c:v>8.9457856348945819E-2</c:v>
                </c:pt>
                <c:pt idx="137">
                  <c:v>8.9960498227306507E-2</c:v>
                </c:pt>
                <c:pt idx="138">
                  <c:v>9.045340934452821E-2</c:v>
                </c:pt>
                <c:pt idx="139">
                  <c:v>9.0936485956208776E-2</c:v>
                </c:pt>
                <c:pt idx="140">
                  <c:v>9.1409626374332212E-2</c:v>
                </c:pt>
                <c:pt idx="141">
                  <c:v>9.1872730988829032E-2</c:v>
                </c:pt>
                <c:pt idx="142">
                  <c:v>9.2325702288792527E-2</c:v>
                </c:pt>
                <c:pt idx="143">
                  <c:v>9.2768444883339088E-2</c:v>
                </c:pt>
                <c:pt idx="144">
                  <c:v>9.3200865522100565E-2</c:v>
                </c:pt>
                <c:pt idx="145">
                  <c:v>9.362287311533718E-2</c:v>
                </c:pt>
                <c:pt idx="146">
                  <c:v>9.4034378753659706E-2</c:v>
                </c:pt>
                <c:pt idx="147">
                  <c:v>9.4435295727350169E-2</c:v>
                </c:pt>
                <c:pt idx="148">
                  <c:v>9.4825539545270565E-2</c:v>
                </c:pt>
                <c:pt idx="149">
                  <c:v>9.5205027953349425E-2</c:v>
                </c:pt>
                <c:pt idx="150">
                  <c:v>9.5573680952636839E-2</c:v>
                </c:pt>
                <c:pt idx="151">
                  <c:v>9.5931420816917537E-2</c:v>
                </c:pt>
                <c:pt idx="152">
                  <c:v>9.6278172109874188E-2</c:v>
                </c:pt>
                <c:pt idx="153">
                  <c:v>9.6613861701791093E-2</c:v>
                </c:pt>
                <c:pt idx="154">
                  <c:v>9.6938418785789945E-2</c:v>
                </c:pt>
                <c:pt idx="155">
                  <c:v>9.7251774893590617E-2</c:v>
                </c:pt>
                <c:pt idx="156">
                  <c:v>9.7553863910786964E-2</c:v>
                </c:pt>
                <c:pt idx="157">
                  <c:v>9.784462209163243E-2</c:v>
                </c:pt>
                <c:pt idx="158">
                  <c:v>9.8123988073326174E-2</c:v>
                </c:pt>
                <c:pt idx="159">
                  <c:v>9.8391902889794658E-2</c:v>
                </c:pt>
                <c:pt idx="160">
                  <c:v>9.8648309984960172E-2</c:v>
                </c:pt>
                <c:pt idx="161">
                  <c:v>9.8893155225491539E-2</c:v>
                </c:pt>
                <c:pt idx="162">
                  <c:v>9.9126386913029593E-2</c:v>
                </c:pt>
                <c:pt idx="163">
                  <c:v>9.9347955795882875E-2</c:v>
                </c:pt>
                <c:pt idx="164">
                  <c:v>9.9557815080186934E-2</c:v>
                </c:pt>
                <c:pt idx="165">
                  <c:v>9.9755920440522519E-2</c:v>
                </c:pt>
                <c:pt idx="166">
                  <c:v>9.9942230029988338E-2</c:v>
                </c:pt>
                <c:pt idx="167">
                  <c:v>0.10011670448972176</c:v>
                </c:pt>
                <c:pt idx="168">
                  <c:v>0.1002793069578656</c:v>
                </c:pt>
                <c:pt idx="169">
                  <c:v>0.10043000307797523</c:v>
                </c:pt>
                <c:pt idx="170">
                  <c:v>0.10056876100686205</c:v>
                </c:pt>
                <c:pt idx="171">
                  <c:v>0.10069555142187078</c:v>
                </c:pt>
                <c:pt idx="172">
                  <c:v>0.10081034752758672</c:v>
                </c:pt>
                <c:pt idx="173">
                  <c:v>0.10091312506196952</c:v>
                </c:pt>
                <c:pt idx="174">
                  <c:v>0.10100386230191172</c:v>
                </c:pt>
                <c:pt idx="175">
                  <c:v>0.10108254006821796</c:v>
                </c:pt>
                <c:pt idx="176">
                  <c:v>0.101149141730005</c:v>
                </c:pt>
                <c:pt idx="177">
                  <c:v>0.10120365320851783</c:v>
                </c:pt>
                <c:pt idx="178">
                  <c:v>0.10124606298036203</c:v>
                </c:pt>
                <c:pt idx="179">
                  <c:v>0.10127636208015077</c:v>
                </c:pt>
                <c:pt idx="180">
                  <c:v>0.10129454410256421</c:v>
                </c:pt>
                <c:pt idx="181">
                  <c:v>0.10130060520382146</c:v>
                </c:pt>
                <c:pt idx="182">
                  <c:v>0.10129454410256421</c:v>
                </c:pt>
                <c:pt idx="183">
                  <c:v>0.10127636208015077</c:v>
                </c:pt>
                <c:pt idx="184">
                  <c:v>0.10124606298036203</c:v>
                </c:pt>
                <c:pt idx="185">
                  <c:v>0.10120365320851783</c:v>
                </c:pt>
                <c:pt idx="186">
                  <c:v>0.101149141730005</c:v>
                </c:pt>
                <c:pt idx="187">
                  <c:v>0.10108254006821796</c:v>
                </c:pt>
                <c:pt idx="188">
                  <c:v>0.10100386230191172</c:v>
                </c:pt>
                <c:pt idx="189">
                  <c:v>0.10091312506196952</c:v>
                </c:pt>
                <c:pt idx="190">
                  <c:v>0.10081034752758672</c:v>
                </c:pt>
                <c:pt idx="191">
                  <c:v>0.10069555142187078</c:v>
                </c:pt>
                <c:pt idx="192">
                  <c:v>0.10056876100686206</c:v>
                </c:pt>
                <c:pt idx="193">
                  <c:v>0.10043000307797527</c:v>
                </c:pt>
                <c:pt idx="194">
                  <c:v>0.1002793069578656</c:v>
                </c:pt>
                <c:pt idx="195">
                  <c:v>0.10011670448972178</c:v>
                </c:pt>
                <c:pt idx="196">
                  <c:v>9.9942230029988338E-2</c:v>
                </c:pt>
                <c:pt idx="197">
                  <c:v>9.9755920440522519E-2</c:v>
                </c:pt>
                <c:pt idx="198">
                  <c:v>9.9557815080186934E-2</c:v>
                </c:pt>
                <c:pt idx="199">
                  <c:v>9.9347955795882875E-2</c:v>
                </c:pt>
                <c:pt idx="200">
                  <c:v>9.9126386913029663E-2</c:v>
                </c:pt>
                <c:pt idx="201">
                  <c:v>9.8893155225491539E-2</c:v>
                </c:pt>
                <c:pt idx="202">
                  <c:v>9.8648309984960172E-2</c:v>
                </c:pt>
                <c:pt idx="203">
                  <c:v>9.8391902889794658E-2</c:v>
                </c:pt>
                <c:pt idx="204">
                  <c:v>9.8123988073326174E-2</c:v>
                </c:pt>
                <c:pt idx="205">
                  <c:v>9.7844622091632458E-2</c:v>
                </c:pt>
                <c:pt idx="206">
                  <c:v>9.7553863910786964E-2</c:v>
                </c:pt>
                <c:pt idx="207">
                  <c:v>9.7251774893590617E-2</c:v>
                </c:pt>
                <c:pt idx="208">
                  <c:v>9.6938418785789987E-2</c:v>
                </c:pt>
                <c:pt idx="209">
                  <c:v>9.6613861701791093E-2</c:v>
                </c:pt>
                <c:pt idx="210">
                  <c:v>9.6278172109874188E-2</c:v>
                </c:pt>
                <c:pt idx="211">
                  <c:v>9.5931420816917537E-2</c:v>
                </c:pt>
                <c:pt idx="212">
                  <c:v>9.5573680952636839E-2</c:v>
                </c:pt>
                <c:pt idx="213">
                  <c:v>9.5205027953349425E-2</c:v>
                </c:pt>
                <c:pt idx="214">
                  <c:v>9.4825539545270565E-2</c:v>
                </c:pt>
                <c:pt idx="215">
                  <c:v>9.4435295727350169E-2</c:v>
                </c:pt>
                <c:pt idx="216">
                  <c:v>9.4034378753659734E-2</c:v>
                </c:pt>
                <c:pt idx="217">
                  <c:v>9.3622873115337221E-2</c:v>
                </c:pt>
                <c:pt idx="218">
                  <c:v>9.320086552210062E-2</c:v>
                </c:pt>
                <c:pt idx="219">
                  <c:v>9.2768444883339088E-2</c:v>
                </c:pt>
                <c:pt idx="220">
                  <c:v>9.2325702288792527E-2</c:v>
                </c:pt>
                <c:pt idx="221">
                  <c:v>9.187273098882906E-2</c:v>
                </c:pt>
                <c:pt idx="222">
                  <c:v>9.1409626374332212E-2</c:v>
                </c:pt>
                <c:pt idx="223">
                  <c:v>9.0936485956208776E-2</c:v>
                </c:pt>
                <c:pt idx="224">
                  <c:v>9.045340934452821E-2</c:v>
                </c:pt>
                <c:pt idx="225">
                  <c:v>8.9960498227306507E-2</c:v>
                </c:pt>
                <c:pt idx="226">
                  <c:v>8.9457856348945819E-2</c:v>
                </c:pt>
                <c:pt idx="227">
                  <c:v>8.8945589488343815E-2</c:v>
                </c:pt>
                <c:pt idx="228">
                  <c:v>8.8423805436684613E-2</c:v>
                </c:pt>
                <c:pt idx="229">
                  <c:v>8.7892613974925107E-2</c:v>
                </c:pt>
                <c:pt idx="230">
                  <c:v>8.7352126850991987E-2</c:v>
                </c:pt>
                <c:pt idx="231">
                  <c:v>8.6802457756701604E-2</c:v>
                </c:pt>
                <c:pt idx="232">
                  <c:v>8.6243722304419443E-2</c:v>
                </c:pt>
                <c:pt idx="233">
                  <c:v>8.5676038003473481E-2</c:v>
                </c:pt>
                <c:pt idx="234">
                  <c:v>8.5099524236337834E-2</c:v>
                </c:pt>
                <c:pt idx="235">
                  <c:v>8.4514302234602601E-2</c:v>
                </c:pt>
                <c:pt idx="236">
                  <c:v>8.3920495054746996E-2</c:v>
                </c:pt>
                <c:pt idx="237">
                  <c:v>8.3318227553732999E-2</c:v>
                </c:pt>
                <c:pt idx="238">
                  <c:v>8.270762636443775E-2</c:v>
                </c:pt>
                <c:pt idx="239">
                  <c:v>8.20888198709427E-2</c:v>
                </c:pt>
                <c:pt idx="240">
                  <c:v>8.1461938183699442E-2</c:v>
                </c:pt>
                <c:pt idx="241">
                  <c:v>8.0827113114590995E-2</c:v>
                </c:pt>
                <c:pt idx="242">
                  <c:v>8.0184478151909808E-2</c:v>
                </c:pt>
                <c:pt idx="243">
                  <c:v>7.9534168435273375E-2</c:v>
                </c:pt>
                <c:pt idx="244">
                  <c:v>7.8876320730498842E-2</c:v>
                </c:pt>
                <c:pt idx="245">
                  <c:v>7.821107340445986E-2</c:v>
                </c:pt>
                <c:pt idx="246">
                  <c:v>7.7538566399948453E-2</c:v>
                </c:pt>
                <c:pt idx="247">
                  <c:v>7.6858941210566634E-2</c:v>
                </c:pt>
                <c:pt idx="248">
                  <c:v>7.6172340855672371E-2</c:v>
                </c:pt>
                <c:pt idx="249">
                  <c:v>7.5478909855405923E-2</c:v>
                </c:pt>
                <c:pt idx="250">
                  <c:v>7.4778794205823867E-2</c:v>
                </c:pt>
                <c:pt idx="251">
                  <c:v>7.407214135416787E-2</c:v>
                </c:pt>
                <c:pt idx="252">
                  <c:v>7.335910017429835E-2</c:v>
                </c:pt>
                <c:pt idx="253">
                  <c:v>7.2639820942322117E-2</c:v>
                </c:pt>
                <c:pt idx="254">
                  <c:v>7.1914455312445294E-2</c:v>
                </c:pt>
                <c:pt idx="255">
                  <c:v>7.1183156293084554E-2</c:v>
                </c:pt>
                <c:pt idx="256">
                  <c:v>7.0446078223270661E-2</c:v>
                </c:pt>
                <c:pt idx="257">
                  <c:v>6.970337674937753E-2</c:v>
                </c:pt>
                <c:pt idx="258">
                  <c:v>6.8955208802216672E-2</c:v>
                </c:pt>
                <c:pt idx="259">
                  <c:v>6.8201732574532145E-2</c:v>
                </c:pt>
                <c:pt idx="260">
                  <c:v>6.7443107498937629E-2</c:v>
                </c:pt>
                <c:pt idx="261">
                  <c:v>6.6679494226336428E-2</c:v>
                </c:pt>
                <c:pt idx="262">
                  <c:v>6.591105460486843E-2</c:v>
                </c:pt>
                <c:pt idx="263">
                  <c:v>6.5137951659428234E-2</c:v>
                </c:pt>
                <c:pt idx="264">
                  <c:v>6.4360349571803879E-2</c:v>
                </c:pt>
                <c:pt idx="265">
                  <c:v>6.357841366148323E-2</c:v>
                </c:pt>
                <c:pt idx="266">
                  <c:v>6.2792310367182622E-2</c:v>
                </c:pt>
                <c:pt idx="267">
                  <c:v>6.2002207229150827E-2</c:v>
                </c:pt>
                <c:pt idx="268">
                  <c:v>6.120827287230568E-2</c:v>
                </c:pt>
                <c:pt idx="269">
                  <c:v>6.0410676990264311E-2</c:v>
                </c:pt>
                <c:pt idx="270">
                  <c:v>5.9609590330329199E-2</c:v>
                </c:pt>
                <c:pt idx="271">
                  <c:v>5.8805184679497476E-2</c:v>
                </c:pt>
                <c:pt idx="272">
                  <c:v>5.7997632851562141E-2</c:v>
                </c:pt>
                <c:pt idx="273">
                  <c:v>5.718710867538053E-2</c:v>
                </c:pt>
                <c:pt idx="274">
                  <c:v>5.6373786984386373E-2</c:v>
                </c:pt>
                <c:pt idx="275">
                  <c:v>5.5557843607427895E-2</c:v>
                </c:pt>
                <c:pt idx="276">
                  <c:v>5.4739455361018867E-2</c:v>
                </c:pt>
                <c:pt idx="277">
                  <c:v>5.3918800043093823E-2</c:v>
                </c:pt>
                <c:pt idx="278">
                  <c:v>5.3096056428364083E-2</c:v>
                </c:pt>
                <c:pt idx="279">
                  <c:v>5.2271404265377797E-2</c:v>
                </c:pt>
                <c:pt idx="280">
                  <c:v>5.144502427539159E-2</c:v>
                </c:pt>
                <c:pt idx="281">
                  <c:v>5.0617098153170066E-2</c:v>
                </c:pt>
                <c:pt idx="282">
                  <c:v>4.9787808569834863E-2</c:v>
                </c:pt>
                <c:pt idx="283">
                  <c:v>4.895733917789314E-2</c:v>
                </c:pt>
                <c:pt idx="284">
                  <c:v>4.8125874618584072E-2</c:v>
                </c:pt>
                <c:pt idx="285">
                  <c:v>4.7293600531689732E-2</c:v>
                </c:pt>
                <c:pt idx="286">
                  <c:v>4.6460703567967186E-2</c:v>
                </c:pt>
                <c:pt idx="287">
                  <c:v>4.5627371404369163E-2</c:v>
                </c:pt>
                <c:pt idx="288">
                  <c:v>4.4793792762229723E-2</c:v>
                </c:pt>
                <c:pt idx="289">
                  <c:v>4.3960157428607288E-2</c:v>
                </c:pt>
                <c:pt idx="290">
                  <c:v>4.3126656280985894E-2</c:v>
                </c:pt>
                <c:pt idx="291">
                  <c:v>4.2293481315553674E-2</c:v>
                </c:pt>
                <c:pt idx="292">
                  <c:v>4.146082567928961E-2</c:v>
                </c:pt>
                <c:pt idx="293">
                  <c:v>4.0628883706109252E-2</c:v>
                </c:pt>
                <c:pt idx="294">
                  <c:v>3.9797850957335359E-2</c:v>
                </c:pt>
                <c:pt idx="295">
                  <c:v>3.8967924266780543E-2</c:v>
                </c:pt>
                <c:pt idx="296">
                  <c:v>3.8139301790750584E-2</c:v>
                </c:pt>
                <c:pt idx="297">
                  <c:v>3.7312183063298726E-2</c:v>
                </c:pt>
                <c:pt idx="298">
                  <c:v>3.6486769057087753E-2</c:v>
                </c:pt>
                <c:pt idx="299">
                  <c:v>3.5663262250243952E-2</c:v>
                </c:pt>
                <c:pt idx="300">
                  <c:v>3.4841866699616114E-2</c:v>
                </c:pt>
                <c:pt idx="301">
                  <c:v>3.4022788120886591E-2</c:v>
                </c:pt>
                <c:pt idx="302">
                  <c:v>3.3206233976016422E-2</c:v>
                </c:pt>
                <c:pt idx="303">
                  <c:v>3.2392413568545331E-2</c:v>
                </c:pt>
                <c:pt idx="304">
                  <c:v>3.1581538147311239E-2</c:v>
                </c:pt>
                <c:pt idx="305">
                  <c:v>3.077382101919917E-2</c:v>
                </c:pt>
                <c:pt idx="306">
                  <c:v>2.9969477671581979E-2</c:v>
                </c:pt>
                <c:pt idx="307">
                  <c:v>2.9168725905170979E-2</c:v>
                </c:pt>
                <c:pt idx="308">
                  <c:v>2.8371785978056105E-2</c:v>
                </c:pt>
                <c:pt idx="309">
                  <c:v>2.7578880761784077E-2</c:v>
                </c:pt>
                <c:pt idx="310">
                  <c:v>2.6790235910396906E-2</c:v>
                </c:pt>
                <c:pt idx="311">
                  <c:v>2.6006080043435673E-2</c:v>
                </c:pt>
                <c:pt idx="312">
                  <c:v>2.5226644944005713E-2</c:v>
                </c:pt>
                <c:pt idx="313">
                  <c:v>2.4452165773099253E-2</c:v>
                </c:pt>
                <c:pt idx="314">
                  <c:v>2.3682881301482415E-2</c:v>
                </c:pt>
                <c:pt idx="315">
                  <c:v>2.2919034160576272E-2</c:v>
                </c:pt>
                <c:pt idx="316">
                  <c:v>2.2160871113897088E-2</c:v>
                </c:pt>
                <c:pt idx="317">
                  <c:v>2.1408643350772586E-2</c:v>
                </c:pt>
                <c:pt idx="318">
                  <c:v>2.0662606804216277E-2</c:v>
                </c:pt>
                <c:pt idx="319">
                  <c:v>1.9923022495030602E-2</c:v>
                </c:pt>
                <c:pt idx="320">
                  <c:v>1.9190156904413624E-2</c:v>
                </c:pt>
                <c:pt idx="321">
                  <c:v>1.8464282377577426E-2</c:v>
                </c:pt>
                <c:pt idx="322">
                  <c:v>1.7745677561141818E-2</c:v>
                </c:pt>
                <c:pt idx="323">
                  <c:v>1.7034627877355293E-2</c:v>
                </c:pt>
                <c:pt idx="324">
                  <c:v>1.6331426038517612E-2</c:v>
                </c:pt>
                <c:pt idx="325">
                  <c:v>1.5459962194396095E-2</c:v>
                </c:pt>
                <c:pt idx="326">
                  <c:v>1.4548383464917051E-2</c:v>
                </c:pt>
                <c:pt idx="327">
                  <c:v>1.3666910940608883E-2</c:v>
                </c:pt>
                <c:pt idx="328">
                  <c:v>1.2815424434033554E-2</c:v>
                </c:pt>
                <c:pt idx="329">
                  <c:v>1.1993789180061252E-2</c:v>
                </c:pt>
                <c:pt idx="330">
                  <c:v>1.1201856085257582E-2</c:v>
                </c:pt>
                <c:pt idx="331">
                  <c:v>1.0439461984985668E-2</c:v>
                </c:pt>
                <c:pt idx="332">
                  <c:v>9.7064299079665673E-3</c:v>
                </c:pt>
                <c:pt idx="333">
                  <c:v>9.0025693480405254E-3</c:v>
                </c:pt>
                <c:pt idx="334">
                  <c:v>8.3276765428641417E-3</c:v>
                </c:pt>
                <c:pt idx="335">
                  <c:v>7.6815347592762975E-3</c:v>
                </c:pt>
                <c:pt idx="336">
                  <c:v>7.063914585060652E-3</c:v>
                </c:pt>
                <c:pt idx="337">
                  <c:v>6.474574226828636E-3</c:v>
                </c:pt>
                <c:pt idx="338">
                  <c:v>5.9132598137449557E-3</c:v>
                </c:pt>
                <c:pt idx="339">
                  <c:v>5.3797057068116607E-3</c:v>
                </c:pt>
                <c:pt idx="340">
                  <c:v>4.8736348134271667E-3</c:v>
                </c:pt>
                <c:pt idx="341">
                  <c:v>4.3947589069306047E-3</c:v>
                </c:pt>
                <c:pt idx="342">
                  <c:v>3.9427789508422314E-3</c:v>
                </c:pt>
                <c:pt idx="343">
                  <c:v>3.5173854275060835E-3</c:v>
                </c:pt>
                <c:pt idx="344">
                  <c:v>3.1182586708411193E-3</c:v>
                </c:pt>
                <c:pt idx="345">
                  <c:v>2.7450692029032967E-3</c:v>
                </c:pt>
                <c:pt idx="346">
                  <c:v>2.3974780739607566E-3</c:v>
                </c:pt>
                <c:pt idx="347">
                  <c:v>2.0751372057825211E-3</c:v>
                </c:pt>
                <c:pt idx="348">
                  <c:v>1.7776897378384178E-3</c:v>
                </c:pt>
                <c:pt idx="349">
                  <c:v>1.5047703761072321E-3</c:v>
                </c:pt>
                <c:pt idx="350">
                  <c:v>1.256005744185999E-3</c:v>
                </c:pt>
                <c:pt idx="351">
                  <c:v>1.0310147363885385E-3</c:v>
                </c:pt>
                <c:pt idx="352">
                  <c:v>8.2940887251042796E-4</c:v>
                </c:pt>
                <c:pt idx="353">
                  <c:v>6.5079265391616175E-4</c:v>
                </c:pt>
                <c:pt idx="354">
                  <c:v>4.947639205519121E-4</c:v>
                </c:pt>
                <c:pt idx="355">
                  <c:v>3.6091420835927823E-4</c:v>
                </c:pt>
                <c:pt idx="356">
                  <c:v>2.4882910620161239E-4</c:v>
                </c:pt>
                <c:pt idx="357">
                  <c:v>1.5808861023172886E-4</c:v>
                </c:pt>
                <c:pt idx="358">
                  <c:v>8.8267468893536114E-5</c:v>
                </c:pt>
                <c:pt idx="359">
                  <c:v>3.8935485691078399E-5</c:v>
                </c:pt>
                <c:pt idx="360">
                  <c:v>9.6574862527331121E-6</c:v>
                </c:pt>
                <c:pt idx="361">
                  <c:v>-3.4022739675047573E-9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BEC-4575-ADBA-BFA62141F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884448"/>
        <c:axId val="264884840"/>
      </c:scatterChart>
      <c:valAx>
        <c:axId val="26488444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19019857111912"/>
              <c:y val="0.8643957783001879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4884840"/>
        <c:crosses val="autoZero"/>
        <c:crossBetween val="midCat"/>
        <c:majorUnit val="0.5"/>
      </c:valAx>
      <c:valAx>
        <c:axId val="26488484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2.98427666600258E-3"/>
              <c:y val="0.326386513085118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264884448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6660851035884805"/>
          <c:y val="0.11491845370967201"/>
          <c:w val="0.32736300023817899"/>
          <c:h val="0.24109825915136299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调光输出电流 </a:t>
            </a:r>
            <a:r>
              <a:rPr lang="en-US" altLang="zh-CN">
                <a:latin typeface="Times New Roman" panose="02020603050405020304" pitchFamily="18" charset="0"/>
                <a:cs typeface="Times New Roman" panose="02020603050405020304" pitchFamily="18" charset="0"/>
              </a:rPr>
              <a:t>Iout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Iout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变压器设计!$DA$4:$DS$4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变压器设计!$DA$6:$DS$6</c:f>
              <c:numCache>
                <c:formatCode>General</c:formatCode>
                <c:ptCount val="19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47.755203279594035</c:v>
                </c:pt>
                <c:pt idx="10">
                  <c:v>31.66211990242352</c:v>
                </c:pt>
                <c:pt idx="11">
                  <c:v>19.02876214047458</c:v>
                </c:pt>
                <c:pt idx="12">
                  <c:v>9.8483485063449834</c:v>
                </c:pt>
                <c:pt idx="13">
                  <c:v>5.5950500265751382</c:v>
                </c:pt>
                <c:pt idx="14">
                  <c:v>3.3248628188922749</c:v>
                </c:pt>
                <c:pt idx="15">
                  <c:v>1.6332382279153541</c:v>
                </c:pt>
                <c:pt idx="16">
                  <c:v>0.55861926131895967</c:v>
                </c:pt>
                <c:pt idx="17">
                  <c:v>7.2682974772884434E-2</c:v>
                </c:pt>
                <c:pt idx="18">
                  <c:v>-7.4218584145410543E-7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49-4CB8-9525-DD4445CEC467}"/>
            </c:ext>
          </c:extLst>
        </c:ser>
        <c:ser>
          <c:idx val="2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rgbClr val="00B0F0"/>
              </a:solidFill>
              <a:ln>
                <a:solidFill>
                  <a:schemeClr val="accent1">
                    <a:alpha val="93000"/>
                  </a:schemeClr>
                </a:solidFill>
              </a:ln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DA4-4D78-B5C1-EFB0369DC44E}"/>
              </c:ext>
            </c:extLst>
          </c:dPt>
          <c:xVal>
            <c:numRef>
              <c:f>变压器设计!$C$50</c:f>
              <c:numCache>
                <c:formatCode>0.0_ </c:formatCode>
                <c:ptCount val="1"/>
                <c:pt idx="0">
                  <c:v>110</c:v>
                </c:pt>
              </c:numCache>
            </c:numRef>
          </c:xVal>
          <c:yVal>
            <c:numRef>
              <c:f>变压器设计!$C$52</c:f>
              <c:numCache>
                <c:formatCode>0.00_ </c:formatCode>
                <c:ptCount val="1"/>
                <c:pt idx="0">
                  <c:v>60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DA4-4D78-B5C1-EFB0369D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95928"/>
        <c:axId val="165955144"/>
      </c:scatterChart>
      <c:valAx>
        <c:axId val="165995928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65955144"/>
        <c:crosses val="autoZero"/>
        <c:crossBetween val="midCat"/>
        <c:majorUnit val="20"/>
      </c:valAx>
      <c:valAx>
        <c:axId val="16595514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mA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165995928"/>
        <c:crosses val="autoZero"/>
        <c:crossBetween val="midCat"/>
        <c:minorUnit val="10"/>
      </c:valAx>
    </c:plotArea>
    <c:legend>
      <c:legendPos val="r"/>
      <c:layout>
        <c:manualLayout>
          <c:xMode val="edge"/>
          <c:yMode val="edge"/>
          <c:x val="0.84636964357198197"/>
          <c:y val="0.60365089067980204"/>
          <c:w val="0.13980405983299701"/>
          <c:h val="0.180048512062035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zh-CN" altLang="en-US" sz="1200"/>
              <a:t>电感峰值电流 </a:t>
            </a:r>
            <a:r>
              <a:rPr lang="en-US" altLang="zh-CN" sz="1200"/>
              <a:t>Ipk</a:t>
            </a:r>
          </a:p>
        </c:rich>
      </c:tx>
      <c:layout>
        <c:manualLayout>
          <c:xMode val="edge"/>
          <c:yMode val="edge"/>
          <c:x val="0.334826685565587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867186851382499"/>
          <c:y val="0.14785369950178001"/>
          <c:w val="0.68554144742748102"/>
          <c:h val="0.6377039914083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变压器设计!$AQ$4</c:f>
              <c:strCache>
                <c:ptCount val="1"/>
                <c:pt idx="0">
                  <c:v>Ipk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变压器设计!$AQ$7:$AQ$368</c:f>
              <c:numCache>
                <c:formatCode>General</c:formatCode>
                <c:ptCount val="362"/>
                <c:pt idx="0">
                  <c:v>0</c:v>
                </c:pt>
                <c:pt idx="1">
                  <c:v>1.6050178714634949E-3</c:v>
                </c:pt>
                <c:pt idx="2">
                  <c:v>3.2242779680984285E-3</c:v>
                </c:pt>
                <c:pt idx="3">
                  <c:v>4.8576520544523312E-3</c:v>
                </c:pt>
                <c:pt idx="4">
                  <c:v>6.5050075402192575E-3</c:v>
                </c:pt>
                <c:pt idx="5">
                  <c:v>8.1662074928356195E-3</c:v>
                </c:pt>
                <c:pt idx="6">
                  <c:v>9.841110651405062E-3</c:v>
                </c:pt>
                <c:pt idx="7">
                  <c:v>1.1529571441950284E-2</c:v>
                </c:pt>
                <c:pt idx="8">
                  <c:v>1.323143999398922E-2</c:v>
                </c:pt>
                <c:pt idx="9">
                  <c:v>1.4946562158432678E-2</c:v>
                </c:pt>
                <c:pt idx="10">
                  <c:v>1.6674779526800111E-2</c:v>
                </c:pt>
                <c:pt idx="11">
                  <c:v>1.8415929451749725E-2</c:v>
                </c:pt>
                <c:pt idx="12">
                  <c:v>2.0169845068918887E-2</c:v>
                </c:pt>
                <c:pt idx="13">
                  <c:v>2.1936355320070128E-2</c:v>
                </c:pt>
                <c:pt idx="14">
                  <c:v>2.3715284977537974E-2</c:v>
                </c:pt>
                <c:pt idx="15">
                  <c:v>2.5506454669971153E-2</c:v>
                </c:pt>
                <c:pt idx="16">
                  <c:v>2.7309680909364458E-2</c:v>
                </c:pt>
                <c:pt idx="17">
                  <c:v>2.9124776119374148E-2</c:v>
                </c:pt>
                <c:pt idx="18">
                  <c:v>3.09515486649104E-2</c:v>
                </c:pt>
                <c:pt idx="19">
                  <c:v>3.2789802882999798E-2</c:v>
                </c:pt>
                <c:pt idx="20">
                  <c:v>3.463933911491069E-2</c:v>
                </c:pt>
                <c:pt idx="21">
                  <c:v>3.6499953739533526E-2</c:v>
                </c:pt>
                <c:pt idx="22">
                  <c:v>3.8371439208008326E-2</c:v>
                </c:pt>
                <c:pt idx="23">
                  <c:v>4.0253584079590669E-2</c:v>
                </c:pt>
                <c:pt idx="24">
                  <c:v>4.2146173058747342E-2</c:v>
                </c:pt>
                <c:pt idx="25">
                  <c:v>4.4048987033472584E-2</c:v>
                </c:pt>
                <c:pt idx="26">
                  <c:v>4.5961803114815118E-2</c:v>
                </c:pt>
                <c:pt idx="27">
                  <c:v>4.7884394677606232E-2</c:v>
                </c:pt>
                <c:pt idx="28">
                  <c:v>4.9816531402378357E-2</c:v>
                </c:pt>
                <c:pt idx="29">
                  <c:v>5.1757979318463529E-2</c:v>
                </c:pt>
                <c:pt idx="30">
                  <c:v>5.3708500848260822E-2</c:v>
                </c:pt>
                <c:pt idx="31">
                  <c:v>5.5667854852661014E-2</c:v>
                </c:pt>
                <c:pt idx="32">
                  <c:v>5.7635796677616924E-2</c:v>
                </c:pt>
                <c:pt idx="33">
                  <c:v>5.9612078201847191E-2</c:v>
                </c:pt>
                <c:pt idx="34">
                  <c:v>6.1596447885661092E-2</c:v>
                </c:pt>
                <c:pt idx="35">
                  <c:v>6.3588650820891462E-2</c:v>
                </c:pt>
                <c:pt idx="36">
                  <c:v>6.558842878192267E-2</c:v>
                </c:pt>
                <c:pt idx="38">
                  <c:v>6.7595520277799886E-2</c:v>
                </c:pt>
                <c:pt idx="39">
                  <c:v>6.9609660605406062E-2</c:v>
                </c:pt>
                <c:pt idx="40">
                  <c:v>7.163058190369237E-2</c:v>
                </c:pt>
                <c:pt idx="41">
                  <c:v>7.3658013208947437E-2</c:v>
                </c:pt>
                <c:pt idx="42">
                  <c:v>7.5691680511090723E-2</c:v>
                </c:pt>
                <c:pt idx="43">
                  <c:v>7.7731306810974968E-2</c:v>
                </c:pt>
                <c:pt idx="44">
                  <c:v>7.9776612178681705E-2</c:v>
                </c:pt>
                <c:pt idx="45">
                  <c:v>8.1827313812794969E-2</c:v>
                </c:pt>
                <c:pt idx="46">
                  <c:v>8.3883126100636363E-2</c:v>
                </c:pt>
                <c:pt idx="47">
                  <c:v>8.5943760679445272E-2</c:v>
                </c:pt>
                <c:pt idx="48">
                  <c:v>8.8008926498487974E-2</c:v>
                </c:pt>
                <c:pt idx="49">
                  <c:v>9.0078329882078048E-2</c:v>
                </c:pt>
                <c:pt idx="50">
                  <c:v>9.215167459349137E-2</c:v>
                </c:pt>
                <c:pt idx="51">
                  <c:v>9.4228661899757843E-2</c:v>
                </c:pt>
                <c:pt idx="52">
                  <c:v>9.6308990637312172E-2</c:v>
                </c:pt>
                <c:pt idx="53">
                  <c:v>9.8392357278485873E-2</c:v>
                </c:pt>
                <c:pt idx="54">
                  <c:v>0.10047845599882148</c:v>
                </c:pt>
                <c:pt idx="55">
                  <c:v>0.1025669787451912</c:v>
                </c:pt>
                <c:pt idx="56">
                  <c:v>0.10465761530470069</c:v>
                </c:pt>
                <c:pt idx="57">
                  <c:v>0.10675005337435878</c:v>
                </c:pt>
                <c:pt idx="58">
                  <c:v>0.10884397863149425</c:v>
                </c:pt>
                <c:pt idx="59">
                  <c:v>0.11093907480489983</c:v>
                </c:pt>
                <c:pt idx="60">
                  <c:v>0.11303502374668321</c:v>
                </c:pt>
                <c:pt idx="61">
                  <c:v>0.11513150550480619</c:v>
                </c:pt>
                <c:pt idx="62">
                  <c:v>0.11722819839629027</c:v>
                </c:pt>
                <c:pt idx="63">
                  <c:v>0.11932477908106948</c:v>
                </c:pt>
                <c:pt idx="64">
                  <c:v>0.12142092263646892</c:v>
                </c:pt>
                <c:pt idx="65">
                  <c:v>0.12351630263228883</c:v>
                </c:pt>
                <c:pt idx="66">
                  <c:v>0.1256105912064725</c:v>
                </c:pt>
                <c:pt idx="67">
                  <c:v>0.12770345914133727</c:v>
                </c:pt>
                <c:pt idx="68">
                  <c:v>0.12979457594034705</c:v>
                </c:pt>
                <c:pt idx="69">
                  <c:v>0.13188360990540457</c:v>
                </c:pt>
                <c:pt idx="70">
                  <c:v>0.13397022821464186</c:v>
                </c:pt>
                <c:pt idx="71">
                  <c:v>0.13605409700068699</c:v>
                </c:pt>
                <c:pt idx="72">
                  <c:v>0.13813488142938499</c:v>
                </c:pt>
                <c:pt idx="73">
                  <c:v>0.14021224577895025</c:v>
                </c:pt>
                <c:pt idx="74">
                  <c:v>0.14228585351952905</c:v>
                </c:pt>
                <c:pt idx="75">
                  <c:v>0.14435536739314861</c:v>
                </c:pt>
                <c:pt idx="76">
                  <c:v>0.14642044949403091</c:v>
                </c:pt>
                <c:pt idx="77">
                  <c:v>0.14848076134924781</c:v>
                </c:pt>
                <c:pt idx="78">
                  <c:v>0.15053596399969518</c:v>
                </c:pt>
                <c:pt idx="79">
                  <c:v>0.15258571808136259</c:v>
                </c:pt>
                <c:pt idx="80">
                  <c:v>0.15462968390687584</c:v>
                </c:pt>
                <c:pt idx="81">
                  <c:v>0.15666752154728897</c:v>
                </c:pt>
                <c:pt idx="82">
                  <c:v>0.15869889091410258</c:v>
                </c:pt>
                <c:pt idx="83">
                  <c:v>0.16072345184148479</c:v>
                </c:pt>
                <c:pt idx="84">
                  <c:v>0.16274086416867226</c:v>
                </c:pt>
                <c:pt idx="85">
                  <c:v>0.16475078782252633</c:v>
                </c:pt>
                <c:pt idx="86">
                  <c:v>0.1667528829002228</c:v>
                </c:pt>
                <c:pt idx="87">
                  <c:v>0.16874680975204925</c:v>
                </c:pt>
                <c:pt idx="88">
                  <c:v>0.17073222906428875</c:v>
                </c:pt>
                <c:pt idx="89">
                  <c:v>0.17270880194216448</c:v>
                </c:pt>
                <c:pt idx="90">
                  <c:v>0.17467618999282228</c:v>
                </c:pt>
                <c:pt idx="91">
                  <c:v>0.17663405540832725</c:v>
                </c:pt>
                <c:pt idx="92">
                  <c:v>0.1785820610486511</c:v>
                </c:pt>
                <c:pt idx="93">
                  <c:v>0.18051987052462551</c:v>
                </c:pt>
                <c:pt idx="94">
                  <c:v>0.18244714828083855</c:v>
                </c:pt>
                <c:pt idx="95">
                  <c:v>0.18436355967845056</c:v>
                </c:pt>
                <c:pt idx="96">
                  <c:v>0.18626877107790446</c:v>
                </c:pt>
                <c:pt idx="97">
                  <c:v>0.18816244992150843</c:v>
                </c:pt>
                <c:pt idx="98">
                  <c:v>0.19004426481586623</c:v>
                </c:pt>
                <c:pt idx="99">
                  <c:v>0.19191388561413156</c:v>
                </c:pt>
                <c:pt idx="100">
                  <c:v>0.19377098349806296</c:v>
                </c:pt>
                <c:pt idx="101">
                  <c:v>0.19561523105985601</c:v>
                </c:pt>
                <c:pt idx="102">
                  <c:v>0.19744630238372901</c:v>
                </c:pt>
                <c:pt idx="103">
                  <c:v>0.19926387312723789</c:v>
                </c:pt>
                <c:pt idx="104">
                  <c:v>0.20106762060229888</c:v>
                </c:pt>
                <c:pt idx="105">
                  <c:v>0.20285722385589339</c:v>
                </c:pt>
                <c:pt idx="106">
                  <c:v>0.20463236375043309</c:v>
                </c:pt>
                <c:pt idx="107">
                  <c:v>0.20639272304376288</c:v>
                </c:pt>
                <c:pt idx="108">
                  <c:v>0.20813798646877626</c:v>
                </c:pt>
                <c:pt idx="109">
                  <c:v>0.20986784081262216</c:v>
                </c:pt>
                <c:pt idx="110">
                  <c:v>0.21158197499547979</c:v>
                </c:pt>
                <c:pt idx="111">
                  <c:v>0.2132800801488792</c:v>
                </c:pt>
                <c:pt idx="112">
                  <c:v>0.21496184969354307</c:v>
                </c:pt>
                <c:pt idx="113">
                  <c:v>0.21662697941673029</c:v>
                </c:pt>
                <c:pt idx="114">
                  <c:v>0.21827516754905671</c:v>
                </c:pt>
                <c:pt idx="115">
                  <c:v>0.21990611484077147</c:v>
                </c:pt>
                <c:pt idx="116">
                  <c:v>0.2215195246374668</c:v>
                </c:pt>
                <c:pt idx="117">
                  <c:v>0.22311510295520001</c:v>
                </c:pt>
                <c:pt idx="118">
                  <c:v>0.22469255855500544</c:v>
                </c:pt>
                <c:pt idx="119">
                  <c:v>0.22625160301677436</c:v>
                </c:pt>
                <c:pt idx="120">
                  <c:v>0.22779195081248244</c:v>
                </c:pt>
                <c:pt idx="121">
                  <c:v>0.2293133193787428</c:v>
                </c:pt>
                <c:pt idx="122">
                  <c:v>0.23081542918866427</c:v>
                </c:pt>
                <c:pt idx="123">
                  <c:v>0.23229800382299354</c:v>
                </c:pt>
                <c:pt idx="124">
                  <c:v>0.23376077004052051</c:v>
                </c:pt>
                <c:pt idx="125">
                  <c:v>0.23520345784772728</c:v>
                </c:pt>
                <c:pt idx="126">
                  <c:v>0.23662580056765978</c:v>
                </c:pt>
                <c:pt idx="127">
                  <c:v>0.23802753490800202</c:v>
                </c:pt>
                <c:pt idx="128">
                  <c:v>0.23940840102833402</c:v>
                </c:pt>
                <c:pt idx="129">
                  <c:v>0.24076814260655327</c:v>
                </c:pt>
                <c:pt idx="130">
                  <c:v>0.2421065069044406</c:v>
                </c:pt>
                <c:pt idx="131">
                  <c:v>0.24342324483235142</c:v>
                </c:pt>
                <c:pt idx="132">
                  <c:v>0.24471811101301372</c:v>
                </c:pt>
                <c:pt idx="133">
                  <c:v>0.24599086384441393</c:v>
                </c:pt>
                <c:pt idx="134">
                  <c:v>0.24724126556175341</c:v>
                </c:pt>
                <c:pt idx="135">
                  <c:v>0.24846908229845563</c:v>
                </c:pt>
                <c:pt idx="136">
                  <c:v>0.24967408414620898</c:v>
                </c:pt>
                <c:pt idx="137">
                  <c:v>0.25085604521402466</c:v>
                </c:pt>
                <c:pt idx="138">
                  <c:v>0.25201474368629584</c:v>
                </c:pt>
                <c:pt idx="139">
                  <c:v>0.25314996187983835</c:v>
                </c:pt>
                <c:pt idx="140">
                  <c:v>0.25426148629989814</c:v>
                </c:pt>
                <c:pt idx="141">
                  <c:v>0.25534910769510827</c:v>
                </c:pt>
                <c:pt idx="142">
                  <c:v>0.25641262111137986</c:v>
                </c:pt>
                <c:pt idx="143">
                  <c:v>0.25745182594471167</c:v>
                </c:pt>
                <c:pt idx="144">
                  <c:v>0.25846652599290215</c:v>
                </c:pt>
                <c:pt idx="145">
                  <c:v>0.259456529506149</c:v>
                </c:pt>
                <c:pt idx="146">
                  <c:v>0.26042164923652289</c:v>
                </c:pt>
                <c:pt idx="147">
                  <c:v>0.26136170248629942</c:v>
                </c:pt>
                <c:pt idx="148">
                  <c:v>0.26227651115513467</c:v>
                </c:pt>
                <c:pt idx="149">
                  <c:v>0.26316590178607402</c:v>
                </c:pt>
                <c:pt idx="150">
                  <c:v>0.26402970561037603</c:v>
                </c:pt>
                <c:pt idx="151">
                  <c:v>0.26486775859114325</c:v>
                </c:pt>
                <c:pt idx="152">
                  <c:v>0.26567990146574261</c:v>
                </c:pt>
                <c:pt idx="153">
                  <c:v>0.26646597978700687</c:v>
                </c:pt>
                <c:pt idx="154">
                  <c:v>0.26722584396320292</c:v>
                </c:pt>
                <c:pt idx="155">
                  <c:v>0.26795934929675608</c:v>
                </c:pt>
                <c:pt idx="156">
                  <c:v>0.26866635602171884</c:v>
                </c:pt>
                <c:pt idx="157">
                  <c:v>0.26934672933997356</c:v>
                </c:pt>
                <c:pt idx="158">
                  <c:v>0.2700003394561577</c:v>
                </c:pt>
                <c:pt idx="159">
                  <c:v>0.27062706161130284</c:v>
                </c:pt>
                <c:pt idx="160">
                  <c:v>0.27122677611517615</c:v>
                </c:pt>
                <c:pt idx="161">
                  <c:v>0.27179936837731605</c:v>
                </c:pt>
                <c:pt idx="162">
                  <c:v>0.27234472893675232</c:v>
                </c:pt>
                <c:pt idx="163">
                  <c:v>0.27286275349040223</c:v>
                </c:pt>
                <c:pt idx="164">
                  <c:v>0.2733533429201343</c:v>
                </c:pt>
                <c:pt idx="165">
                  <c:v>0.27381640331849294</c:v>
                </c:pt>
                <c:pt idx="166">
                  <c:v>0.27425184601307356</c:v>
                </c:pt>
                <c:pt idx="167">
                  <c:v>0.27465958758954512</c:v>
                </c:pt>
                <c:pt idx="168">
                  <c:v>0.27503954991330959</c:v>
                </c:pt>
                <c:pt idx="169">
                  <c:v>0.27539166014979449</c:v>
                </c:pt>
                <c:pt idx="170">
                  <c:v>0.27571585078337141</c:v>
                </c:pt>
                <c:pt idx="171">
                  <c:v>0.27601205963489606</c:v>
                </c:pt>
                <c:pt idx="172">
                  <c:v>0.27628022987786255</c:v>
                </c:pt>
                <c:pt idx="173">
                  <c:v>0.27652031005317057</c:v>
                </c:pt>
                <c:pt idx="174">
                  <c:v>0.27673225408249802</c:v>
                </c:pt>
                <c:pt idx="175">
                  <c:v>0.27691602128027654</c:v>
                </c:pt>
                <c:pt idx="176">
                  <c:v>0.27707157636426677</c:v>
                </c:pt>
                <c:pt idx="177">
                  <c:v>0.27719888946472976</c:v>
                </c:pt>
                <c:pt idx="178">
                  <c:v>0.2772979361321915</c:v>
                </c:pt>
                <c:pt idx="179">
                  <c:v>0.2773686973437996</c:v>
                </c:pt>
                <c:pt idx="180">
                  <c:v>0.27741115950826833</c:v>
                </c:pt>
                <c:pt idx="181">
                  <c:v>0.27742531446941254</c:v>
                </c:pt>
                <c:pt idx="182">
                  <c:v>0.27741115950826833</c:v>
                </c:pt>
                <c:pt idx="183">
                  <c:v>0.2773686973437996</c:v>
                </c:pt>
                <c:pt idx="184">
                  <c:v>0.2772979361321915</c:v>
                </c:pt>
                <c:pt idx="185">
                  <c:v>0.27719888946472976</c:v>
                </c:pt>
                <c:pt idx="186">
                  <c:v>0.27707157636426677</c:v>
                </c:pt>
                <c:pt idx="187">
                  <c:v>0.27691602128027654</c:v>
                </c:pt>
                <c:pt idx="188">
                  <c:v>0.27673225408249802</c:v>
                </c:pt>
                <c:pt idx="189">
                  <c:v>0.27652031005317057</c:v>
                </c:pt>
                <c:pt idx="190">
                  <c:v>0.27628022987786255</c:v>
                </c:pt>
                <c:pt idx="191">
                  <c:v>0.27601205963489606</c:v>
                </c:pt>
                <c:pt idx="192">
                  <c:v>0.27571585078337146</c:v>
                </c:pt>
                <c:pt idx="193">
                  <c:v>0.27539166014979455</c:v>
                </c:pt>
                <c:pt idx="194">
                  <c:v>0.27503954991330959</c:v>
                </c:pt>
                <c:pt idx="195">
                  <c:v>0.27465958758954517</c:v>
                </c:pt>
                <c:pt idx="196">
                  <c:v>0.27425184601307356</c:v>
                </c:pt>
                <c:pt idx="197">
                  <c:v>0.27381640331849294</c:v>
                </c:pt>
                <c:pt idx="198">
                  <c:v>0.2733533429201343</c:v>
                </c:pt>
                <c:pt idx="199">
                  <c:v>0.27286275349040223</c:v>
                </c:pt>
                <c:pt idx="200">
                  <c:v>0.27234472893675238</c:v>
                </c:pt>
                <c:pt idx="201">
                  <c:v>0.27179936837731605</c:v>
                </c:pt>
                <c:pt idx="202">
                  <c:v>0.27122677611517615</c:v>
                </c:pt>
                <c:pt idx="203">
                  <c:v>0.27062706161130284</c:v>
                </c:pt>
                <c:pt idx="204">
                  <c:v>0.2700003394561577</c:v>
                </c:pt>
                <c:pt idx="205">
                  <c:v>0.26934672933997356</c:v>
                </c:pt>
                <c:pt idx="206">
                  <c:v>0.26866635602171884</c:v>
                </c:pt>
                <c:pt idx="207">
                  <c:v>0.26795934929675608</c:v>
                </c:pt>
                <c:pt idx="208">
                  <c:v>0.26722584396320298</c:v>
                </c:pt>
                <c:pt idx="209">
                  <c:v>0.26646597978700687</c:v>
                </c:pt>
                <c:pt idx="210">
                  <c:v>0.26567990146574261</c:v>
                </c:pt>
                <c:pt idx="211">
                  <c:v>0.26486775859114325</c:v>
                </c:pt>
                <c:pt idx="212">
                  <c:v>0.26402970561037603</c:v>
                </c:pt>
                <c:pt idx="213">
                  <c:v>0.26316590178607402</c:v>
                </c:pt>
                <c:pt idx="214">
                  <c:v>0.26227651115513467</c:v>
                </c:pt>
                <c:pt idx="215">
                  <c:v>0.26136170248629942</c:v>
                </c:pt>
                <c:pt idx="216">
                  <c:v>0.26042164923652295</c:v>
                </c:pt>
                <c:pt idx="217">
                  <c:v>0.25945652950614906</c:v>
                </c:pt>
                <c:pt idx="218">
                  <c:v>0.25846652599290215</c:v>
                </c:pt>
                <c:pt idx="219">
                  <c:v>0.25745182594471167</c:v>
                </c:pt>
                <c:pt idx="220">
                  <c:v>0.25641262111137986</c:v>
                </c:pt>
                <c:pt idx="221">
                  <c:v>0.25534910769510827</c:v>
                </c:pt>
                <c:pt idx="222">
                  <c:v>0.25426148629989814</c:v>
                </c:pt>
                <c:pt idx="223">
                  <c:v>0.25314996187983835</c:v>
                </c:pt>
                <c:pt idx="224">
                  <c:v>0.25201474368629584</c:v>
                </c:pt>
                <c:pt idx="225">
                  <c:v>0.25085604521402466</c:v>
                </c:pt>
                <c:pt idx="226">
                  <c:v>0.24967408414620898</c:v>
                </c:pt>
                <c:pt idx="227">
                  <c:v>0.24846908229845568</c:v>
                </c:pt>
                <c:pt idx="228">
                  <c:v>0.24724126556175346</c:v>
                </c:pt>
                <c:pt idx="229">
                  <c:v>0.24599086384441401</c:v>
                </c:pt>
                <c:pt idx="230">
                  <c:v>0.24471811101301372</c:v>
                </c:pt>
                <c:pt idx="231">
                  <c:v>0.24342324483235148</c:v>
                </c:pt>
                <c:pt idx="232">
                  <c:v>0.2421065069044406</c:v>
                </c:pt>
                <c:pt idx="233">
                  <c:v>0.24076814260655327</c:v>
                </c:pt>
                <c:pt idx="234">
                  <c:v>0.23940840102833397</c:v>
                </c:pt>
                <c:pt idx="235">
                  <c:v>0.23802753490800202</c:v>
                </c:pt>
                <c:pt idx="236">
                  <c:v>0.23662580056765983</c:v>
                </c:pt>
                <c:pt idx="237">
                  <c:v>0.23520345784772734</c:v>
                </c:pt>
                <c:pt idx="238">
                  <c:v>0.23376077004052051</c:v>
                </c:pt>
                <c:pt idx="239">
                  <c:v>0.23229800382299354</c:v>
                </c:pt>
                <c:pt idx="240">
                  <c:v>0.23081542918866427</c:v>
                </c:pt>
                <c:pt idx="241">
                  <c:v>0.2293133193787428</c:v>
                </c:pt>
                <c:pt idx="242">
                  <c:v>0.22779195081248244</c:v>
                </c:pt>
                <c:pt idx="243">
                  <c:v>0.22625160301677438</c:v>
                </c:pt>
                <c:pt idx="244">
                  <c:v>0.22469255855500547</c:v>
                </c:pt>
                <c:pt idx="245">
                  <c:v>0.22311510295520004</c:v>
                </c:pt>
                <c:pt idx="246">
                  <c:v>0.22151952463746682</c:v>
                </c:pt>
                <c:pt idx="247">
                  <c:v>0.21990611484077147</c:v>
                </c:pt>
                <c:pt idx="248">
                  <c:v>0.21827516754905679</c:v>
                </c:pt>
                <c:pt idx="249">
                  <c:v>0.21662697941673029</c:v>
                </c:pt>
                <c:pt idx="250">
                  <c:v>0.21496184969354307</c:v>
                </c:pt>
                <c:pt idx="251">
                  <c:v>0.21328008014887931</c:v>
                </c:pt>
                <c:pt idx="252">
                  <c:v>0.21158197499547993</c:v>
                </c:pt>
                <c:pt idx="253">
                  <c:v>0.20986784081262216</c:v>
                </c:pt>
                <c:pt idx="254">
                  <c:v>0.20813798646877626</c:v>
                </c:pt>
                <c:pt idx="255">
                  <c:v>0.20639272304376283</c:v>
                </c:pt>
                <c:pt idx="256">
                  <c:v>0.20463236375043309</c:v>
                </c:pt>
                <c:pt idx="257">
                  <c:v>0.20285722385589339</c:v>
                </c:pt>
                <c:pt idx="258">
                  <c:v>0.20106762060229896</c:v>
                </c:pt>
                <c:pt idx="259">
                  <c:v>0.19926387312723803</c:v>
                </c:pt>
                <c:pt idx="260">
                  <c:v>0.19744630238372909</c:v>
                </c:pt>
                <c:pt idx="261">
                  <c:v>0.19561523105985601</c:v>
                </c:pt>
                <c:pt idx="262">
                  <c:v>0.19377098349806296</c:v>
                </c:pt>
                <c:pt idx="263">
                  <c:v>0.19191388561413145</c:v>
                </c:pt>
                <c:pt idx="264">
                  <c:v>0.19004426481586623</c:v>
                </c:pt>
                <c:pt idx="265">
                  <c:v>0.18816244992150846</c:v>
                </c:pt>
                <c:pt idx="266">
                  <c:v>0.18626877107790446</c:v>
                </c:pt>
                <c:pt idx="267">
                  <c:v>0.18436355967845058</c:v>
                </c:pt>
                <c:pt idx="268">
                  <c:v>0.18244714828083863</c:v>
                </c:pt>
                <c:pt idx="269">
                  <c:v>0.18051987052462556</c:v>
                </c:pt>
                <c:pt idx="270">
                  <c:v>0.1785820610486511</c:v>
                </c:pt>
                <c:pt idx="271">
                  <c:v>0.17663405540832727</c:v>
                </c:pt>
                <c:pt idx="272">
                  <c:v>0.17467618999282231</c:v>
                </c:pt>
                <c:pt idx="273">
                  <c:v>0.17270880194216448</c:v>
                </c:pt>
                <c:pt idx="274">
                  <c:v>0.17073222906428875</c:v>
                </c:pt>
                <c:pt idx="275">
                  <c:v>0.16874680975204925</c:v>
                </c:pt>
                <c:pt idx="276">
                  <c:v>0.16675288290022283</c:v>
                </c:pt>
                <c:pt idx="277">
                  <c:v>0.16475078782252639</c:v>
                </c:pt>
                <c:pt idx="278">
                  <c:v>0.1627408641686722</c:v>
                </c:pt>
                <c:pt idx="279">
                  <c:v>0.16072345184148484</c:v>
                </c:pt>
                <c:pt idx="280">
                  <c:v>0.15869889091410261</c:v>
                </c:pt>
                <c:pt idx="281">
                  <c:v>0.15666752154728905</c:v>
                </c:pt>
                <c:pt idx="282">
                  <c:v>0.1546296839068759</c:v>
                </c:pt>
                <c:pt idx="283">
                  <c:v>0.1525857180813627</c:v>
                </c:pt>
                <c:pt idx="284">
                  <c:v>0.15053596399969521</c:v>
                </c:pt>
                <c:pt idx="285">
                  <c:v>0.14848076134924787</c:v>
                </c:pt>
                <c:pt idx="286">
                  <c:v>0.14642044949403085</c:v>
                </c:pt>
                <c:pt idx="287">
                  <c:v>0.14435536739314858</c:v>
                </c:pt>
                <c:pt idx="288">
                  <c:v>0.14228585351952905</c:v>
                </c:pt>
                <c:pt idx="289">
                  <c:v>0.14021224577895028</c:v>
                </c:pt>
                <c:pt idx="290">
                  <c:v>0.13813488142938501</c:v>
                </c:pt>
                <c:pt idx="291">
                  <c:v>0.1360540970006871</c:v>
                </c:pt>
                <c:pt idx="292">
                  <c:v>0.13397022821464194</c:v>
                </c:pt>
                <c:pt idx="293">
                  <c:v>0.13188360990540457</c:v>
                </c:pt>
                <c:pt idx="294">
                  <c:v>0.12979457594034707</c:v>
                </c:pt>
                <c:pt idx="295">
                  <c:v>0.12770345914133724</c:v>
                </c:pt>
                <c:pt idx="296">
                  <c:v>0.1256105912064725</c:v>
                </c:pt>
                <c:pt idx="297">
                  <c:v>0.12351630263228883</c:v>
                </c:pt>
                <c:pt idx="298">
                  <c:v>0.12142092263646895</c:v>
                </c:pt>
                <c:pt idx="299">
                  <c:v>0.11932477908106952</c:v>
                </c:pt>
                <c:pt idx="300">
                  <c:v>0.11722819839629038</c:v>
                </c:pt>
                <c:pt idx="301">
                  <c:v>0.11513150550480619</c:v>
                </c:pt>
                <c:pt idx="302">
                  <c:v>0.11303502374668326</c:v>
                </c:pt>
                <c:pt idx="303">
                  <c:v>0.11093907480489985</c:v>
                </c:pt>
                <c:pt idx="304">
                  <c:v>0.10884397863149431</c:v>
                </c:pt>
                <c:pt idx="305">
                  <c:v>0.10675005337435886</c:v>
                </c:pt>
                <c:pt idx="306">
                  <c:v>0.10465761530470069</c:v>
                </c:pt>
                <c:pt idx="307">
                  <c:v>0.10256697874519125</c:v>
                </c:pt>
                <c:pt idx="308">
                  <c:v>0.10047845599882155</c:v>
                </c:pt>
                <c:pt idx="309">
                  <c:v>9.8392357278485831E-2</c:v>
                </c:pt>
                <c:pt idx="310">
                  <c:v>9.6308990637312172E-2</c:v>
                </c:pt>
                <c:pt idx="311">
                  <c:v>9.4228661899757843E-2</c:v>
                </c:pt>
                <c:pt idx="312">
                  <c:v>9.2151674593491426E-2</c:v>
                </c:pt>
                <c:pt idx="313">
                  <c:v>9.0078329882078118E-2</c:v>
                </c:pt>
                <c:pt idx="314">
                  <c:v>8.8008926498488085E-2</c:v>
                </c:pt>
                <c:pt idx="315">
                  <c:v>8.5943760679445369E-2</c:v>
                </c:pt>
                <c:pt idx="316">
                  <c:v>8.388312610063639E-2</c:v>
                </c:pt>
                <c:pt idx="317">
                  <c:v>8.1827313812795024E-2</c:v>
                </c:pt>
                <c:pt idx="318">
                  <c:v>7.9776612178681663E-2</c:v>
                </c:pt>
                <c:pt idx="319">
                  <c:v>7.773130681097494E-2</c:v>
                </c:pt>
                <c:pt idx="320">
                  <c:v>7.5691680511090764E-2</c:v>
                </c:pt>
                <c:pt idx="321">
                  <c:v>7.3658013208947479E-2</c:v>
                </c:pt>
                <c:pt idx="322">
                  <c:v>7.1630581903692439E-2</c:v>
                </c:pt>
                <c:pt idx="323">
                  <c:v>6.960966060540616E-2</c:v>
                </c:pt>
                <c:pt idx="324">
                  <c:v>6.7595520277799886E-2</c:v>
                </c:pt>
                <c:pt idx="325">
                  <c:v>6.5588428781922697E-2</c:v>
                </c:pt>
                <c:pt idx="326">
                  <c:v>6.3588650820891518E-2</c:v>
                </c:pt>
                <c:pt idx="327">
                  <c:v>6.1596447885661154E-2</c:v>
                </c:pt>
                <c:pt idx="328">
                  <c:v>5.9612078201847184E-2</c:v>
                </c:pt>
                <c:pt idx="329">
                  <c:v>5.7635796677617035E-2</c:v>
                </c:pt>
                <c:pt idx="330">
                  <c:v>5.5667854852661063E-2</c:v>
                </c:pt>
                <c:pt idx="331">
                  <c:v>5.3708500848260884E-2</c:v>
                </c:pt>
                <c:pt idx="332">
                  <c:v>5.1757979318463501E-2</c:v>
                </c:pt>
                <c:pt idx="333">
                  <c:v>4.9816531402378357E-2</c:v>
                </c:pt>
                <c:pt idx="334">
                  <c:v>4.788439467760626E-2</c:v>
                </c:pt>
                <c:pt idx="335">
                  <c:v>4.5961803114815077E-2</c:v>
                </c:pt>
                <c:pt idx="336">
                  <c:v>4.4048987033472646E-2</c:v>
                </c:pt>
                <c:pt idx="337">
                  <c:v>4.2146173058747342E-2</c:v>
                </c:pt>
                <c:pt idx="338">
                  <c:v>4.025358407959078E-2</c:v>
                </c:pt>
                <c:pt idx="339">
                  <c:v>3.8371439208008361E-2</c:v>
                </c:pt>
                <c:pt idx="340">
                  <c:v>3.6499953739533582E-2</c:v>
                </c:pt>
                <c:pt idx="341">
                  <c:v>3.4639339114910676E-2</c:v>
                </c:pt>
                <c:pt idx="342">
                  <c:v>3.2789802882999895E-2</c:v>
                </c:pt>
                <c:pt idx="343">
                  <c:v>3.0951548664910424E-2</c:v>
                </c:pt>
                <c:pt idx="344">
                  <c:v>2.9124776119374095E-2</c:v>
                </c:pt>
                <c:pt idx="345">
                  <c:v>2.7309680909364524E-2</c:v>
                </c:pt>
                <c:pt idx="346">
                  <c:v>2.5506454669971153E-2</c:v>
                </c:pt>
                <c:pt idx="347">
                  <c:v>2.3715284977537991E-2</c:v>
                </c:pt>
                <c:pt idx="348">
                  <c:v>2.1936355320070156E-2</c:v>
                </c:pt>
                <c:pt idx="349">
                  <c:v>2.0169845068918939E-2</c:v>
                </c:pt>
                <c:pt idx="350">
                  <c:v>1.8415929451749715E-2</c:v>
                </c:pt>
                <c:pt idx="351">
                  <c:v>1.6674779526800205E-2</c:v>
                </c:pt>
                <c:pt idx="352">
                  <c:v>1.4946562158432704E-2</c:v>
                </c:pt>
                <c:pt idx="353">
                  <c:v>1.3231439993989267E-2</c:v>
                </c:pt>
                <c:pt idx="354">
                  <c:v>1.1529571441950345E-2</c:v>
                </c:pt>
                <c:pt idx="355">
                  <c:v>9.8411106514050568E-3</c:v>
                </c:pt>
                <c:pt idx="356">
                  <c:v>8.1662074928356317E-3</c:v>
                </c:pt>
                <c:pt idx="357">
                  <c:v>6.5050075402192081E-3</c:v>
                </c:pt>
                <c:pt idx="358">
                  <c:v>4.8576520544523823E-3</c:v>
                </c:pt>
                <c:pt idx="359">
                  <c:v>3.2242779680984142E-3</c:v>
                </c:pt>
                <c:pt idx="360">
                  <c:v>1.6050178714635815E-3</c:v>
                </c:pt>
                <c:pt idx="361">
                  <c:v>2.2432554894732762E-17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0AA-448E-817B-1091B12EA7E9}"/>
            </c:ext>
          </c:extLst>
        </c:ser>
        <c:ser>
          <c:idx val="1"/>
          <c:order val="1"/>
          <c:tx>
            <c:strRef>
              <c:f>变压器设计!$AR$4</c:f>
              <c:strCache>
                <c:ptCount val="1"/>
                <c:pt idx="0">
                  <c:v>Ipk_L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变压器设计!$AR$7:$AR$368</c:f>
              <c:numCache>
                <c:formatCode>General</c:formatCode>
                <c:ptCount val="362"/>
                <c:pt idx="0">
                  <c:v>0</c:v>
                </c:pt>
                <c:pt idx="1">
                  <c:v>1.5582072099106651E-3</c:v>
                </c:pt>
                <c:pt idx="2">
                  <c:v>3.1302412676975284E-3</c:v>
                </c:pt>
                <c:pt idx="3">
                  <c:v>4.7159776779202873E-3</c:v>
                </c:pt>
                <c:pt idx="4">
                  <c:v>6.3152877172953179E-3</c:v>
                </c:pt>
                <c:pt idx="5">
                  <c:v>7.9280384469241488E-3</c:v>
                </c:pt>
                <c:pt idx="6">
                  <c:v>9.5540927258122264E-3</c:v>
                </c:pt>
                <c:pt idx="7">
                  <c:v>1.11933092256759E-2</c:v>
                </c:pt>
                <c:pt idx="8">
                  <c:v>1.2845542447035148E-2</c:v>
                </c:pt>
                <c:pt idx="9">
                  <c:v>1.4510642736589256E-2</c:v>
                </c:pt>
                <c:pt idx="10">
                  <c:v>1.6188456305872123E-2</c:v>
                </c:pt>
                <c:pt idx="11">
                  <c:v>1.7878825251183655E-2</c:v>
                </c:pt>
                <c:pt idx="12">
                  <c:v>1.958158757479312E-2</c:v>
                </c:pt>
                <c:pt idx="13">
                  <c:v>2.1296577207410159E-2</c:v>
                </c:pt>
                <c:pt idx="14">
                  <c:v>2.3023624031918592E-2</c:v>
                </c:pt>
                <c:pt idx="15">
                  <c:v>2.4762553908367839E-2</c:v>
                </c:pt>
                <c:pt idx="16">
                  <c:v>2.6513188700216409E-2</c:v>
                </c:pt>
                <c:pt idx="17">
                  <c:v>2.8275346301821502E-2</c:v>
                </c:pt>
                <c:pt idx="18">
                  <c:v>3.004884066716831E-2</c:v>
                </c:pt>
                <c:pt idx="19">
                  <c:v>3.1833481839832499E-2</c:v>
                </c:pt>
                <c:pt idx="20">
                  <c:v>3.3629075984168547E-2</c:v>
                </c:pt>
                <c:pt idx="21">
                  <c:v>3.5435425417716562E-2</c:v>
                </c:pt>
                <c:pt idx="22">
                  <c:v>3.7252328644819852E-2</c:v>
                </c:pt>
                <c:pt idx="23">
                  <c:v>3.9079580391444838E-2</c:v>
                </c:pt>
                <c:pt idx="24">
                  <c:v>4.0916971641194837E-2</c:v>
                </c:pt>
                <c:pt idx="25">
                  <c:v>4.2764289672508782E-2</c:v>
                </c:pt>
                <c:pt idx="26">
                  <c:v>4.4621318097035456E-2</c:v>
                </c:pt>
                <c:pt idx="27">
                  <c:v>4.6487836899173698E-2</c:v>
                </c:pt>
                <c:pt idx="28">
                  <c:v>4.8363622476768467E-2</c:v>
                </c:pt>
                <c:pt idx="29">
                  <c:v>5.0248447682952328E-2</c:v>
                </c:pt>
                <c:pt idx="30">
                  <c:v>5.2142081869121733E-2</c:v>
                </c:pt>
                <c:pt idx="31">
                  <c:v>5.4044290929036967E-2</c:v>
                </c:pt>
                <c:pt idx="32">
                  <c:v>5.5954837344034176E-2</c:v>
                </c:pt>
                <c:pt idx="33">
                  <c:v>5.7873480229337949E-2</c:v>
                </c:pt>
                <c:pt idx="34">
                  <c:v>5.9799975381462055E-2</c:v>
                </c:pt>
                <c:pt idx="35">
                  <c:v>6.1734075326686108E-2</c:v>
                </c:pt>
                <c:pt idx="36">
                  <c:v>6.3675529370595257E-2</c:v>
                </c:pt>
                <c:pt idx="38">
                  <c:v>6.5624083648669798E-2</c:v>
                </c:pt>
                <c:pt idx="39">
                  <c:v>6.7579481177911044E-2</c:v>
                </c:pt>
                <c:pt idx="40">
                  <c:v>6.9541461909490301E-2</c:v>
                </c:pt>
                <c:pt idx="41">
                  <c:v>7.1509762782406075E-2</c:v>
                </c:pt>
                <c:pt idx="42">
                  <c:v>7.3484117778135696E-2</c:v>
                </c:pt>
                <c:pt idx="43">
                  <c:v>7.546425797626638E-2</c:v>
                </c:pt>
                <c:pt idx="44">
                  <c:v>7.7449911611090785E-2</c:v>
                </c:pt>
                <c:pt idx="45">
                  <c:v>7.944080412915179E-2</c:v>
                </c:pt>
                <c:pt idx="46">
                  <c:v>8.1436658247720881E-2</c:v>
                </c:pt>
                <c:pt idx="47">
                  <c:v>8.3437194014193986E-2</c:v>
                </c:pt>
                <c:pt idx="48">
                  <c:v>8.5442128866389272E-2</c:v>
                </c:pt>
                <c:pt idx="49">
                  <c:v>8.7451177693729315E-2</c:v>
                </c:pt>
                <c:pt idx="50">
                  <c:v>8.9464052899292323E-2</c:v>
                </c:pt>
                <c:pt idx="51">
                  <c:v>9.148046446271392E-2</c:v>
                </c:pt>
                <c:pt idx="52">
                  <c:v>9.3500120003923409E-2</c:v>
                </c:pt>
                <c:pt idx="53">
                  <c:v>9.5522724847696389E-2</c:v>
                </c:pt>
                <c:pt idx="54">
                  <c:v>9.7547982089005725E-2</c:v>
                </c:pt>
                <c:pt idx="55">
                  <c:v>9.9575592659153667E-2</c:v>
                </c:pt>
                <c:pt idx="56">
                  <c:v>0.10160525539266585</c:v>
                </c:pt>
                <c:pt idx="57">
                  <c:v>0.10363666709492922</c:v>
                </c:pt>
                <c:pt idx="58">
                  <c:v>0.10566952261055504</c:v>
                </c:pt>
                <c:pt idx="59">
                  <c:v>0.10770351489244784</c:v>
                </c:pt>
                <c:pt idx="60">
                  <c:v>0.10973833507156121</c:v>
                </c:pt>
                <c:pt idx="61">
                  <c:v>0.11177367252732093</c:v>
                </c:pt>
                <c:pt idx="62">
                  <c:v>0.11380921495869584</c:v>
                </c:pt>
                <c:pt idx="63">
                  <c:v>0.11584464845589641</c:v>
                </c:pt>
                <c:pt idx="64">
                  <c:v>0.11787965757268147</c:v>
                </c:pt>
                <c:pt idx="65">
                  <c:v>0.11991392539925218</c:v>
                </c:pt>
                <c:pt idx="66">
                  <c:v>0.12194713363571309</c:v>
                </c:pt>
                <c:pt idx="67">
                  <c:v>0.12397896266607993</c:v>
                </c:pt>
                <c:pt idx="68">
                  <c:v>0.12600909163281301</c:v>
                </c:pt>
                <c:pt idx="69">
                  <c:v>0.1280371985118553</c:v>
                </c:pt>
                <c:pt idx="70">
                  <c:v>0.13006296018815391</c:v>
                </c:pt>
                <c:pt idx="71">
                  <c:v>0.13208605253164449</c:v>
                </c:pt>
                <c:pt idx="72">
                  <c:v>0.13410615047367594</c:v>
                </c:pt>
                <c:pt idx="73">
                  <c:v>0.13612292808385446</c:v>
                </c:pt>
                <c:pt idx="74">
                  <c:v>0.13813605864728562</c:v>
                </c:pt>
                <c:pt idx="75">
                  <c:v>0.14014521474219177</c:v>
                </c:pt>
                <c:pt idx="76">
                  <c:v>0.14215006831788324</c:v>
                </c:pt>
                <c:pt idx="77">
                  <c:v>0.1441502907730613</c:v>
                </c:pt>
                <c:pt idx="78">
                  <c:v>0.14614555303443072</c:v>
                </c:pt>
                <c:pt idx="79">
                  <c:v>0.14813552563559912</c:v>
                </c:pt>
                <c:pt idx="80">
                  <c:v>0.15011987879624128</c:v>
                </c:pt>
                <c:pt idx="81">
                  <c:v>0.15209828250150575</c:v>
                </c:pt>
                <c:pt idx="82">
                  <c:v>0.15407040658164101</c:v>
                </c:pt>
                <c:pt idx="83">
                  <c:v>0.15603592079181852</c:v>
                </c:pt>
                <c:pt idx="84">
                  <c:v>0.15799449489213047</c:v>
                </c:pt>
                <c:pt idx="85">
                  <c:v>0.15994579872773804</c:v>
                </c:pt>
                <c:pt idx="86">
                  <c:v>0.16188950230914964</c:v>
                </c:pt>
                <c:pt idx="87">
                  <c:v>0.16382527589260354</c:v>
                </c:pt>
                <c:pt idx="88">
                  <c:v>0.16575279006053401</c:v>
                </c:pt>
                <c:pt idx="89">
                  <c:v>0.16767171580209697</c:v>
                </c:pt>
                <c:pt idx="90">
                  <c:v>0.16958172459373227</c:v>
                </c:pt>
                <c:pt idx="91">
                  <c:v>0.17148248847973985</c:v>
                </c:pt>
                <c:pt idx="92">
                  <c:v>0.17337368015284663</c:v>
                </c:pt>
                <c:pt idx="93">
                  <c:v>0.1752549730347403</c:v>
                </c:pt>
                <c:pt idx="94">
                  <c:v>0.17712604135654869</c:v>
                </c:pt>
                <c:pt idx="95">
                  <c:v>0.17898656023923945</c:v>
                </c:pt>
                <c:pt idx="96">
                  <c:v>0.18083620577391885</c:v>
                </c:pt>
                <c:pt idx="97">
                  <c:v>0.1826746551020054</c:v>
                </c:pt>
                <c:pt idx="98">
                  <c:v>0.18450158649525644</c:v>
                </c:pt>
                <c:pt idx="99">
                  <c:v>0.18631667943562322</c:v>
                </c:pt>
                <c:pt idx="100">
                  <c:v>0.18811961469491298</c:v>
                </c:pt>
                <c:pt idx="101">
                  <c:v>0.18991007441423427</c:v>
                </c:pt>
                <c:pt idx="102">
                  <c:v>0.19168774218320306</c:v>
                </c:pt>
                <c:pt idx="103">
                  <c:v>0.19345230311888653</c:v>
                </c:pt>
                <c:pt idx="104">
                  <c:v>0.1952034439444621</c:v>
                </c:pt>
                <c:pt idx="105">
                  <c:v>0.19694085306756912</c:v>
                </c:pt>
                <c:pt idx="106">
                  <c:v>0.19866422065832978</c:v>
                </c:pt>
                <c:pt idx="107">
                  <c:v>0.20037323872701873</c:v>
                </c:pt>
                <c:pt idx="108">
                  <c:v>0.20206760120135642</c:v>
                </c:pt>
                <c:pt idx="109">
                  <c:v>0.20374700400340634</c:v>
                </c:pt>
                <c:pt idx="110">
                  <c:v>0.20541114512605177</c:v>
                </c:pt>
                <c:pt idx="111">
                  <c:v>0.20705972470903217</c:v>
                </c:pt>
                <c:pt idx="112">
                  <c:v>0.20869244511451518</c:v>
                </c:pt>
                <c:pt idx="113">
                  <c:v>0.21030901100218416</c:v>
                </c:pt>
                <c:pt idx="114">
                  <c:v>0.2119091294038182</c:v>
                </c:pt>
                <c:pt idx="115">
                  <c:v>0.21349250979734416</c:v>
                </c:pt>
                <c:pt idx="116">
                  <c:v>0.21505886418033857</c:v>
                </c:pt>
                <c:pt idx="117">
                  <c:v>0.21660790714295805</c:v>
                </c:pt>
                <c:pt idx="118">
                  <c:v>0.21813935594027861</c:v>
                </c:pt>
                <c:pt idx="119">
                  <c:v>0.21965293056402063</c:v>
                </c:pt>
                <c:pt idx="120">
                  <c:v>0.22114835381364073</c:v>
                </c:pt>
                <c:pt idx="121">
                  <c:v>0.22262535136676881</c:v>
                </c:pt>
                <c:pt idx="122">
                  <c:v>0.22408365184897031</c:v>
                </c:pt>
                <c:pt idx="123">
                  <c:v>0.22552298690281364</c:v>
                </c:pt>
                <c:pt idx="124">
                  <c:v>0.22694309125622253</c:v>
                </c:pt>
                <c:pt idx="125">
                  <c:v>0.22834370279009286</c:v>
                </c:pt>
                <c:pt idx="126">
                  <c:v>0.22972456260515639</c:v>
                </c:pt>
                <c:pt idx="127">
                  <c:v>0.23108541508806926</c:v>
                </c:pt>
                <c:pt idx="128">
                  <c:v>0.23242600797670843</c:v>
                </c:pt>
                <c:pt idx="129">
                  <c:v>0.23374609242465583</c:v>
                </c:pt>
                <c:pt idx="130">
                  <c:v>0.23504542306485204</c:v>
                </c:pt>
                <c:pt idx="131">
                  <c:v>0.236323758072401</c:v>
                </c:pt>
                <c:pt idx="132">
                  <c:v>0.2375808592265069</c:v>
                </c:pt>
                <c:pt idx="133">
                  <c:v>0.2388164919715266</c:v>
                </c:pt>
                <c:pt idx="134">
                  <c:v>0.24003042547711831</c:v>
                </c:pt>
                <c:pt idx="135">
                  <c:v>0.24122243269747029</c:v>
                </c:pt>
                <c:pt idx="136">
                  <c:v>0.24239229042959187</c:v>
                </c:pt>
                <c:pt idx="137">
                  <c:v>0.24353977937064941</c:v>
                </c:pt>
                <c:pt idx="138">
                  <c:v>0.24466468417433182</c:v>
                </c:pt>
                <c:pt idx="139">
                  <c:v>0.24576679350622774</c:v>
                </c:pt>
                <c:pt idx="140">
                  <c:v>0.24684590009819962</c:v>
                </c:pt>
                <c:pt idx="141">
                  <c:v>0.24790180080173765</c:v>
                </c:pt>
                <c:pt idx="142">
                  <c:v>0.24893429664027944</c:v>
                </c:pt>
                <c:pt idx="143">
                  <c:v>0.24994319286047864</c:v>
                </c:pt>
                <c:pt idx="144">
                  <c:v>0.25092829898240943</c:v>
                </c:pt>
                <c:pt idx="145">
                  <c:v>0.25188942884869042</c:v>
                </c:pt>
                <c:pt idx="146">
                  <c:v>0.25282640067251472</c:v>
                </c:pt>
                <c:pt idx="147">
                  <c:v>0.25373903708457279</c:v>
                </c:pt>
                <c:pt idx="148">
                  <c:v>0.25462716517885264</c:v>
                </c:pt>
                <c:pt idx="149">
                  <c:v>0.25549061655730543</c:v>
                </c:pt>
                <c:pt idx="150">
                  <c:v>0.25632922737336356</c:v>
                </c:pt>
                <c:pt idx="151">
                  <c:v>0.25714283837429769</c:v>
                </c:pt>
                <c:pt idx="152">
                  <c:v>0.2579312949424008</c:v>
                </c:pt>
                <c:pt idx="153">
                  <c:v>0.25869444713498763</c:v>
                </c:pt>
                <c:pt idx="154">
                  <c:v>0.25943214972319739</c:v>
                </c:pt>
                <c:pt idx="155">
                  <c:v>0.26014426222958859</c:v>
                </c:pt>
                <c:pt idx="156">
                  <c:v>0.26083064896451497</c:v>
                </c:pt>
                <c:pt idx="157">
                  <c:v>0.26149117906127245</c:v>
                </c:pt>
                <c:pt idx="158">
                  <c:v>0.26212572651000587</c:v>
                </c:pt>
                <c:pt idx="159">
                  <c:v>0.26273417019036649</c:v>
                </c:pt>
                <c:pt idx="160">
                  <c:v>0.26331639390291084</c:v>
                </c:pt>
                <c:pt idx="161">
                  <c:v>0.26387228639923049</c:v>
                </c:pt>
                <c:pt idx="162">
                  <c:v>0.26440174141080591</c:v>
                </c:pt>
                <c:pt idx="163">
                  <c:v>0.26490465767657428</c:v>
                </c:pt>
                <c:pt idx="164">
                  <c:v>0.26538093896920412</c:v>
                </c:pt>
                <c:pt idx="165">
                  <c:v>0.26583049412006887</c:v>
                </c:pt>
                <c:pt idx="166">
                  <c:v>0.26625323704291243</c:v>
                </c:pt>
                <c:pt idx="167">
                  <c:v>0.26664908675619881</c:v>
                </c:pt>
                <c:pt idx="168">
                  <c:v>0.26701796740414091</c:v>
                </c:pt>
                <c:pt idx="169">
                  <c:v>0.26735980827640105</c:v>
                </c:pt>
                <c:pt idx="170">
                  <c:v>0.26767454382645717</c:v>
                </c:pt>
                <c:pt idx="171">
                  <c:v>0.2679621136886321</c:v>
                </c:pt>
                <c:pt idx="172">
                  <c:v>0.26822246269377609</c:v>
                </c:pt>
                <c:pt idx="173">
                  <c:v>0.26845554088360368</c:v>
                </c:pt>
                <c:pt idx="174">
                  <c:v>0.26866130352367601</c:v>
                </c:pt>
                <c:pt idx="175">
                  <c:v>0.2688397111150273</c:v>
                </c:pt>
                <c:pt idx="176">
                  <c:v>0.26899072940443164</c:v>
                </c:pt>
                <c:pt idx="177">
                  <c:v>0.26911432939330687</c:v>
                </c:pt>
                <c:pt idx="178">
                  <c:v>0.26921048734525277</c:v>
                </c:pt>
                <c:pt idx="179">
                  <c:v>0.26927918479222218</c:v>
                </c:pt>
                <c:pt idx="180">
                  <c:v>0.26932040853932177</c:v>
                </c:pt>
                <c:pt idx="181">
                  <c:v>0.26933415066824323</c:v>
                </c:pt>
                <c:pt idx="182">
                  <c:v>0.26932040853932177</c:v>
                </c:pt>
                <c:pt idx="183">
                  <c:v>0.26927918479222218</c:v>
                </c:pt>
                <c:pt idx="184">
                  <c:v>0.26921048734525277</c:v>
                </c:pt>
                <c:pt idx="185">
                  <c:v>0.26911432939330687</c:v>
                </c:pt>
                <c:pt idx="186">
                  <c:v>0.26899072940443164</c:v>
                </c:pt>
                <c:pt idx="187">
                  <c:v>0.2688397111150273</c:v>
                </c:pt>
                <c:pt idx="188">
                  <c:v>0.26866130352367601</c:v>
                </c:pt>
                <c:pt idx="189">
                  <c:v>0.26845554088360368</c:v>
                </c:pt>
                <c:pt idx="190">
                  <c:v>0.26822246269377609</c:v>
                </c:pt>
                <c:pt idx="191">
                  <c:v>0.2679621136886321</c:v>
                </c:pt>
                <c:pt idx="192">
                  <c:v>0.26767454382645728</c:v>
                </c:pt>
                <c:pt idx="193">
                  <c:v>0.26735980827640105</c:v>
                </c:pt>
                <c:pt idx="194">
                  <c:v>0.26701796740414091</c:v>
                </c:pt>
                <c:pt idx="195">
                  <c:v>0.26664908675619886</c:v>
                </c:pt>
                <c:pt idx="196">
                  <c:v>0.26625323704291243</c:v>
                </c:pt>
                <c:pt idx="197">
                  <c:v>0.26583049412006893</c:v>
                </c:pt>
                <c:pt idx="198">
                  <c:v>0.26538093896920412</c:v>
                </c:pt>
                <c:pt idx="199">
                  <c:v>0.26490465767657428</c:v>
                </c:pt>
                <c:pt idx="200">
                  <c:v>0.26440174141080591</c:v>
                </c:pt>
                <c:pt idx="201">
                  <c:v>0.26387228639923049</c:v>
                </c:pt>
                <c:pt idx="202">
                  <c:v>0.26331639390291084</c:v>
                </c:pt>
                <c:pt idx="203">
                  <c:v>0.26273417019036649</c:v>
                </c:pt>
                <c:pt idx="204">
                  <c:v>0.26212572651000587</c:v>
                </c:pt>
                <c:pt idx="205">
                  <c:v>0.26149117906127251</c:v>
                </c:pt>
                <c:pt idx="206">
                  <c:v>0.26083064896451497</c:v>
                </c:pt>
                <c:pt idx="207">
                  <c:v>0.26014426222958859</c:v>
                </c:pt>
                <c:pt idx="208">
                  <c:v>0.25943214972319745</c:v>
                </c:pt>
                <c:pt idx="209">
                  <c:v>0.25869444713498763</c:v>
                </c:pt>
                <c:pt idx="210">
                  <c:v>0.2579312949424008</c:v>
                </c:pt>
                <c:pt idx="211">
                  <c:v>0.25714283837429769</c:v>
                </c:pt>
                <c:pt idx="212">
                  <c:v>0.25632922737336356</c:v>
                </c:pt>
                <c:pt idx="213">
                  <c:v>0.25549061655730543</c:v>
                </c:pt>
                <c:pt idx="214">
                  <c:v>0.25462716517885264</c:v>
                </c:pt>
                <c:pt idx="215">
                  <c:v>0.25373903708457285</c:v>
                </c:pt>
                <c:pt idx="216">
                  <c:v>0.25282640067251472</c:v>
                </c:pt>
                <c:pt idx="217">
                  <c:v>0.25188942884869042</c:v>
                </c:pt>
                <c:pt idx="218">
                  <c:v>0.25092829898240954</c:v>
                </c:pt>
                <c:pt idx="219">
                  <c:v>0.2499431928604787</c:v>
                </c:pt>
                <c:pt idx="220">
                  <c:v>0.24893429664027944</c:v>
                </c:pt>
                <c:pt idx="221">
                  <c:v>0.24790180080173774</c:v>
                </c:pt>
                <c:pt idx="222">
                  <c:v>0.24684590009819962</c:v>
                </c:pt>
                <c:pt idx="223">
                  <c:v>0.24576679350622774</c:v>
                </c:pt>
                <c:pt idx="224">
                  <c:v>0.24466468417433182</c:v>
                </c:pt>
                <c:pt idx="225">
                  <c:v>0.24353977937064941</c:v>
                </c:pt>
                <c:pt idx="226">
                  <c:v>0.24239229042959187</c:v>
                </c:pt>
                <c:pt idx="227">
                  <c:v>0.24122243269747032</c:v>
                </c:pt>
                <c:pt idx="228">
                  <c:v>0.24003042547711831</c:v>
                </c:pt>
                <c:pt idx="229">
                  <c:v>0.2388164919715266</c:v>
                </c:pt>
                <c:pt idx="230">
                  <c:v>0.23758085922650696</c:v>
                </c:pt>
                <c:pt idx="231">
                  <c:v>0.23632375807240102</c:v>
                </c:pt>
                <c:pt idx="232">
                  <c:v>0.23504542306485204</c:v>
                </c:pt>
                <c:pt idx="233">
                  <c:v>0.23374609242465577</c:v>
                </c:pt>
                <c:pt idx="234">
                  <c:v>0.23242600797670837</c:v>
                </c:pt>
                <c:pt idx="235">
                  <c:v>0.23108541508806926</c:v>
                </c:pt>
                <c:pt idx="236">
                  <c:v>0.22972456260515642</c:v>
                </c:pt>
                <c:pt idx="237">
                  <c:v>0.22834370279009295</c:v>
                </c:pt>
                <c:pt idx="238">
                  <c:v>0.22694309125622253</c:v>
                </c:pt>
                <c:pt idx="239">
                  <c:v>0.22552298690281372</c:v>
                </c:pt>
                <c:pt idx="240">
                  <c:v>0.22408365184897031</c:v>
                </c:pt>
                <c:pt idx="241">
                  <c:v>0.22262535136676884</c:v>
                </c:pt>
                <c:pt idx="242">
                  <c:v>0.22114835381364073</c:v>
                </c:pt>
                <c:pt idx="243">
                  <c:v>0.21965293056402066</c:v>
                </c:pt>
                <c:pt idx="244">
                  <c:v>0.21813935594027864</c:v>
                </c:pt>
                <c:pt idx="245">
                  <c:v>0.21660790714295813</c:v>
                </c:pt>
                <c:pt idx="246">
                  <c:v>0.21505886418033862</c:v>
                </c:pt>
                <c:pt idx="247">
                  <c:v>0.21349250979734416</c:v>
                </c:pt>
                <c:pt idx="248">
                  <c:v>0.2119091294038182</c:v>
                </c:pt>
                <c:pt idx="249">
                  <c:v>0.21030901100218416</c:v>
                </c:pt>
                <c:pt idx="250">
                  <c:v>0.20869244511451518</c:v>
                </c:pt>
                <c:pt idx="251">
                  <c:v>0.20705972470903225</c:v>
                </c:pt>
                <c:pt idx="252">
                  <c:v>0.20541114512605183</c:v>
                </c:pt>
                <c:pt idx="253">
                  <c:v>0.20374700400340634</c:v>
                </c:pt>
                <c:pt idx="254">
                  <c:v>0.2020676012013565</c:v>
                </c:pt>
                <c:pt idx="255">
                  <c:v>0.20037323872701868</c:v>
                </c:pt>
                <c:pt idx="256">
                  <c:v>0.19866422065832978</c:v>
                </c:pt>
                <c:pt idx="257">
                  <c:v>0.19694085306756912</c:v>
                </c:pt>
                <c:pt idx="258">
                  <c:v>0.19520344394446218</c:v>
                </c:pt>
                <c:pt idx="259">
                  <c:v>0.19345230311888656</c:v>
                </c:pt>
                <c:pt idx="260">
                  <c:v>0.19168774218320314</c:v>
                </c:pt>
                <c:pt idx="261">
                  <c:v>0.18991007441423427</c:v>
                </c:pt>
                <c:pt idx="262">
                  <c:v>0.18811961469491298</c:v>
                </c:pt>
                <c:pt idx="263">
                  <c:v>0.18631667943562313</c:v>
                </c:pt>
                <c:pt idx="264">
                  <c:v>0.18450158649525644</c:v>
                </c:pt>
                <c:pt idx="265">
                  <c:v>0.1826746551020054</c:v>
                </c:pt>
                <c:pt idx="266">
                  <c:v>0.18083620577391885</c:v>
                </c:pt>
                <c:pt idx="267">
                  <c:v>0.17898656023923948</c:v>
                </c:pt>
                <c:pt idx="268">
                  <c:v>0.1771260413565488</c:v>
                </c:pt>
                <c:pt idx="269">
                  <c:v>0.17525497303474041</c:v>
                </c:pt>
                <c:pt idx="270">
                  <c:v>0.17337368015284663</c:v>
                </c:pt>
                <c:pt idx="271">
                  <c:v>0.17148248847973988</c:v>
                </c:pt>
                <c:pt idx="272">
                  <c:v>0.1695817245937323</c:v>
                </c:pt>
                <c:pt idx="273">
                  <c:v>0.16767171580209692</c:v>
                </c:pt>
                <c:pt idx="274">
                  <c:v>0.16575279006053401</c:v>
                </c:pt>
                <c:pt idx="275">
                  <c:v>0.16382527589260354</c:v>
                </c:pt>
                <c:pt idx="276">
                  <c:v>0.16188950230914967</c:v>
                </c:pt>
                <c:pt idx="277">
                  <c:v>0.15994579872773806</c:v>
                </c:pt>
                <c:pt idx="278">
                  <c:v>0.15799449489213044</c:v>
                </c:pt>
                <c:pt idx="279">
                  <c:v>0.15603592079181861</c:v>
                </c:pt>
                <c:pt idx="280">
                  <c:v>0.15407040658164103</c:v>
                </c:pt>
                <c:pt idx="281">
                  <c:v>0.15209828250150581</c:v>
                </c:pt>
                <c:pt idx="282">
                  <c:v>0.15011987879624136</c:v>
                </c:pt>
                <c:pt idx="283">
                  <c:v>0.14813552563559917</c:v>
                </c:pt>
                <c:pt idx="284">
                  <c:v>0.14614555303443078</c:v>
                </c:pt>
                <c:pt idx="285">
                  <c:v>0.14415029077306132</c:v>
                </c:pt>
                <c:pt idx="286">
                  <c:v>0.14215006831788315</c:v>
                </c:pt>
                <c:pt idx="287">
                  <c:v>0.14014521474219174</c:v>
                </c:pt>
                <c:pt idx="288">
                  <c:v>0.13813605864728562</c:v>
                </c:pt>
                <c:pt idx="289">
                  <c:v>0.13612292808385448</c:v>
                </c:pt>
                <c:pt idx="290">
                  <c:v>0.13410615047367597</c:v>
                </c:pt>
                <c:pt idx="291">
                  <c:v>0.13208605253164454</c:v>
                </c:pt>
                <c:pt idx="292">
                  <c:v>0.130062960188154</c:v>
                </c:pt>
                <c:pt idx="293">
                  <c:v>0.1280371985118553</c:v>
                </c:pt>
                <c:pt idx="294">
                  <c:v>0.12600909163281304</c:v>
                </c:pt>
                <c:pt idx="295">
                  <c:v>0.12397896266607991</c:v>
                </c:pt>
                <c:pt idx="296">
                  <c:v>0.12194713363571306</c:v>
                </c:pt>
                <c:pt idx="297">
                  <c:v>0.11991392539925218</c:v>
                </c:pt>
                <c:pt idx="298">
                  <c:v>0.1178796575726815</c:v>
                </c:pt>
                <c:pt idx="299">
                  <c:v>0.11584464845589647</c:v>
                </c:pt>
                <c:pt idx="300">
                  <c:v>0.11380921495869592</c:v>
                </c:pt>
                <c:pt idx="301">
                  <c:v>0.11177367252732093</c:v>
                </c:pt>
                <c:pt idx="302">
                  <c:v>0.10973833507156124</c:v>
                </c:pt>
                <c:pt idx="303">
                  <c:v>0.10770351489244785</c:v>
                </c:pt>
                <c:pt idx="304">
                  <c:v>0.10566952261055508</c:v>
                </c:pt>
                <c:pt idx="305">
                  <c:v>0.10363666709492929</c:v>
                </c:pt>
                <c:pt idx="306">
                  <c:v>0.10160525539266585</c:v>
                </c:pt>
                <c:pt idx="307">
                  <c:v>9.9575592659153681E-2</c:v>
                </c:pt>
                <c:pt idx="308">
                  <c:v>9.7547982089005766E-2</c:v>
                </c:pt>
                <c:pt idx="309">
                  <c:v>9.5522724847696347E-2</c:v>
                </c:pt>
                <c:pt idx="310">
                  <c:v>9.3500120003923409E-2</c:v>
                </c:pt>
                <c:pt idx="311">
                  <c:v>9.1480464462713948E-2</c:v>
                </c:pt>
                <c:pt idx="312">
                  <c:v>8.9464052899292365E-2</c:v>
                </c:pt>
                <c:pt idx="313">
                  <c:v>8.7451177693729371E-2</c:v>
                </c:pt>
                <c:pt idx="314">
                  <c:v>8.5442128866389369E-2</c:v>
                </c:pt>
                <c:pt idx="315">
                  <c:v>8.343719401419411E-2</c:v>
                </c:pt>
                <c:pt idx="316">
                  <c:v>8.1436658247720908E-2</c:v>
                </c:pt>
                <c:pt idx="317">
                  <c:v>7.944080412915186E-2</c:v>
                </c:pt>
                <c:pt idx="318">
                  <c:v>7.7449911611090758E-2</c:v>
                </c:pt>
                <c:pt idx="319">
                  <c:v>7.546425797626638E-2</c:v>
                </c:pt>
                <c:pt idx="320">
                  <c:v>7.3484117778135738E-2</c:v>
                </c:pt>
                <c:pt idx="321">
                  <c:v>7.150976278240613E-2</c:v>
                </c:pt>
                <c:pt idx="322">
                  <c:v>6.9541461909490385E-2</c:v>
                </c:pt>
                <c:pt idx="323">
                  <c:v>6.7579481177911141E-2</c:v>
                </c:pt>
                <c:pt idx="324">
                  <c:v>6.5624083648669798E-2</c:v>
                </c:pt>
                <c:pt idx="325">
                  <c:v>6.3675529370595285E-2</c:v>
                </c:pt>
                <c:pt idx="326">
                  <c:v>6.173407532668615E-2</c:v>
                </c:pt>
                <c:pt idx="327">
                  <c:v>5.9799975381462103E-2</c:v>
                </c:pt>
                <c:pt idx="328">
                  <c:v>5.7873480229337936E-2</c:v>
                </c:pt>
                <c:pt idx="329">
                  <c:v>5.5954837344034287E-2</c:v>
                </c:pt>
                <c:pt idx="330">
                  <c:v>5.4044290929037002E-2</c:v>
                </c:pt>
                <c:pt idx="331">
                  <c:v>5.2142081869121809E-2</c:v>
                </c:pt>
                <c:pt idx="332">
                  <c:v>5.0248447682952307E-2</c:v>
                </c:pt>
                <c:pt idx="333">
                  <c:v>4.8363622476768467E-2</c:v>
                </c:pt>
                <c:pt idx="334">
                  <c:v>4.6487836899173726E-2</c:v>
                </c:pt>
                <c:pt idx="335">
                  <c:v>4.4621318097035408E-2</c:v>
                </c:pt>
                <c:pt idx="336">
                  <c:v>4.2764289672508844E-2</c:v>
                </c:pt>
                <c:pt idx="337">
                  <c:v>4.0916971641194837E-2</c:v>
                </c:pt>
                <c:pt idx="338">
                  <c:v>3.9079580391444949E-2</c:v>
                </c:pt>
                <c:pt idx="339">
                  <c:v>3.7252328644819886E-2</c:v>
                </c:pt>
                <c:pt idx="340">
                  <c:v>3.5435425417716618E-2</c:v>
                </c:pt>
                <c:pt idx="341">
                  <c:v>3.362907598416854E-2</c:v>
                </c:pt>
                <c:pt idx="342">
                  <c:v>3.1833481839832603E-2</c:v>
                </c:pt>
                <c:pt idx="343">
                  <c:v>3.0048840667168331E-2</c:v>
                </c:pt>
                <c:pt idx="344">
                  <c:v>2.8275346301821446E-2</c:v>
                </c:pt>
                <c:pt idx="345">
                  <c:v>2.6513188700216475E-2</c:v>
                </c:pt>
                <c:pt idx="346">
                  <c:v>2.4762553908367839E-2</c:v>
                </c:pt>
                <c:pt idx="347">
                  <c:v>2.302362403191861E-2</c:v>
                </c:pt>
                <c:pt idx="348">
                  <c:v>2.1296577207410194E-2</c:v>
                </c:pt>
                <c:pt idx="349">
                  <c:v>1.9581587574793172E-2</c:v>
                </c:pt>
                <c:pt idx="350">
                  <c:v>1.7878825251183644E-2</c:v>
                </c:pt>
                <c:pt idx="351">
                  <c:v>1.6188456305872213E-2</c:v>
                </c:pt>
                <c:pt idx="352">
                  <c:v>1.451064273658928E-2</c:v>
                </c:pt>
                <c:pt idx="353">
                  <c:v>1.2845542447035192E-2</c:v>
                </c:pt>
                <c:pt idx="354">
                  <c:v>1.1193309225675961E-2</c:v>
                </c:pt>
                <c:pt idx="355">
                  <c:v>9.554092725812223E-3</c:v>
                </c:pt>
                <c:pt idx="356">
                  <c:v>7.9280384469241627E-3</c:v>
                </c:pt>
                <c:pt idx="357">
                  <c:v>6.3152877172952702E-3</c:v>
                </c:pt>
                <c:pt idx="358">
                  <c:v>4.7159776779203376E-3</c:v>
                </c:pt>
                <c:pt idx="359">
                  <c:v>3.1302412676975141E-3</c:v>
                </c:pt>
                <c:pt idx="360">
                  <c:v>1.5582072099107488E-3</c:v>
                </c:pt>
                <c:pt idx="361">
                  <c:v>2.1778305023991368E-17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0AA-448E-817B-1091B12EA7E9}"/>
            </c:ext>
          </c:extLst>
        </c:ser>
        <c:ser>
          <c:idx val="2"/>
          <c:order val="2"/>
          <c:tx>
            <c:strRef>
              <c:f>变压器设计!$AS$4</c:f>
              <c:strCache>
                <c:ptCount val="1"/>
                <c:pt idx="0">
                  <c:v>Ipk_H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变压器设计!$AS$7:$AS$368</c:f>
              <c:numCache>
                <c:formatCode>General</c:formatCode>
                <c:ptCount val="362"/>
                <c:pt idx="0">
                  <c:v>0</c:v>
                </c:pt>
                <c:pt idx="1">
                  <c:v>1.4848937094594039E-3</c:v>
                </c:pt>
                <c:pt idx="2">
                  <c:v>2.982963714922595E-3</c:v>
                </c:pt>
                <c:pt idx="3">
                  <c:v>4.4940913784478525E-3</c:v>
                </c:pt>
                <c:pt idx="4">
                  <c:v>6.0181540331697538E-3</c:v>
                </c:pt>
                <c:pt idx="5">
                  <c:v>7.5550249949523094E-3</c:v>
                </c:pt>
                <c:pt idx="6">
                  <c:v>9.1045735752716649E-3</c:v>
                </c:pt>
                <c:pt idx="7">
                  <c:v>1.0666665095326419E-2</c:v>
                </c:pt>
                <c:pt idx="8">
                  <c:v>1.2241160901373197E-2</c:v>
                </c:pt>
                <c:pt idx="9">
                  <c:v>1.3827918381284792E-2</c:v>
                </c:pt>
                <c:pt idx="10">
                  <c:v>1.5426790982327755E-2</c:v>
                </c:pt>
                <c:pt idx="11">
                  <c:v>1.7037628230155998E-2</c:v>
                </c:pt>
                <c:pt idx="12">
                  <c:v>1.8660275749016554E-2</c:v>
                </c:pt>
                <c:pt idx="13">
                  <c:v>2.0294575283163325E-2</c:v>
                </c:pt>
                <c:pt idx="14">
                  <c:v>2.1940364719474192E-2</c:v>
                </c:pt>
                <c:pt idx="15">
                  <c:v>2.359747811126664E-2</c:v>
                </c:pt>
                <c:pt idx="16">
                  <c:v>2.5265745703306444E-2</c:v>
                </c:pt>
                <c:pt idx="17">
                  <c:v>2.6944993958003892E-2</c:v>
                </c:pt>
                <c:pt idx="18">
                  <c:v>2.8635045582791431E-2</c:v>
                </c:pt>
                <c:pt idx="19">
                  <c:v>3.0335719558676349E-2</c:v>
                </c:pt>
                <c:pt idx="20">
                  <c:v>3.204683116996173E-2</c:v>
                </c:pt>
                <c:pt idx="21">
                  <c:v>3.3768192035128555E-2</c:v>
                </c:pt>
                <c:pt idx="22">
                  <c:v>3.549961013887154E-2</c:v>
                </c:pt>
                <c:pt idx="23">
                  <c:v>3.724088986528077E-2</c:v>
                </c:pt>
                <c:pt idx="24">
                  <c:v>3.8991832032161097E-2</c:v>
                </c:pt>
                <c:pt idx="25">
                  <c:v>4.0752233926480572E-2</c:v>
                </c:pt>
                <c:pt idx="26">
                  <c:v>4.2521889340939263E-2</c:v>
                </c:pt>
                <c:pt idx="27">
                  <c:v>4.4300588611649018E-2</c:v>
                </c:pt>
                <c:pt idx="28">
                  <c:v>4.6088118656914846E-2</c:v>
                </c:pt>
                <c:pt idx="29">
                  <c:v>4.7884263017107742E-2</c:v>
                </c:pt>
                <c:pt idx="30">
                  <c:v>4.9688801895618917E-2</c:v>
                </c:pt>
                <c:pt idx="31">
                  <c:v>5.1501512200884891E-2</c:v>
                </c:pt>
                <c:pt idx="32">
                  <c:v>5.3322167589472294E-2</c:v>
                </c:pt>
                <c:pt idx="33">
                  <c:v>5.5150538510211365E-2</c:v>
                </c:pt>
                <c:pt idx="34">
                  <c:v>5.6986392249366566E-2</c:v>
                </c:pt>
                <c:pt idx="35">
                  <c:v>5.882949297683248E-2</c:v>
                </c:pt>
                <c:pt idx="36">
                  <c:v>6.067960179334253E-2</c:v>
                </c:pt>
                <c:pt idx="38">
                  <c:v>6.2536476778678365E-2</c:v>
                </c:pt>
                <c:pt idx="39">
                  <c:v>6.4399873040866931E-2</c:v>
                </c:pt>
                <c:pt idx="40">
                  <c:v>6.6269542766352052E-2</c:v>
                </c:pt>
                <c:pt idx="41">
                  <c:v>6.814523527112723E-2</c:v>
                </c:pt>
                <c:pt idx="42">
                  <c:v>7.0026697052815903E-2</c:v>
                </c:pt>
                <c:pt idx="43">
                  <c:v>7.1913671843685051E-2</c:v>
                </c:pt>
                <c:pt idx="44">
                  <c:v>7.3805900664577845E-2</c:v>
                </c:pt>
                <c:pt idx="45">
                  <c:v>7.5703121879751228E-2</c:v>
                </c:pt>
                <c:pt idx="46">
                  <c:v>7.7605071252602464E-2</c:v>
                </c:pt>
                <c:pt idx="47">
                  <c:v>7.9511482002270845E-2</c:v>
                </c:pt>
                <c:pt idx="48">
                  <c:v>8.1422084861098185E-2</c:v>
                </c:pt>
                <c:pt idx="49">
                  <c:v>8.3336608132932519E-2</c:v>
                </c:pt>
                <c:pt idx="50">
                  <c:v>8.5254777752259772E-2</c:v>
                </c:pt>
                <c:pt idx="51">
                  <c:v>8.7176317344146007E-2</c:v>
                </c:pt>
                <c:pt idx="52">
                  <c:v>8.910094828497496E-2</c:v>
                </c:pt>
                <c:pt idx="53">
                  <c:v>9.1028389763963366E-2</c:v>
                </c:pt>
                <c:pt idx="54">
                  <c:v>9.2958358845437294E-2</c:v>
                </c:pt>
                <c:pt idx="55">
                  <c:v>9.4890570531852667E-2</c:v>
                </c:pt>
                <c:pt idx="56">
                  <c:v>9.6824737827541932E-2</c:v>
                </c:pt>
                <c:pt idx="57">
                  <c:v>9.8760571803169619E-2</c:v>
                </c:pt>
                <c:pt idx="58">
                  <c:v>0.10069778166087889</c:v>
                </c:pt>
                <c:pt idx="59">
                  <c:v>0.10263607480011085</c:v>
                </c:pt>
                <c:pt idx="60">
                  <c:v>0.1045751568840782</c:v>
                </c:pt>
                <c:pt idx="61">
                  <c:v>0.10651473190687506</c:v>
                </c:pt>
                <c:pt idx="62">
                  <c:v>0.10845450226120398</c:v>
                </c:pt>
                <c:pt idx="63">
                  <c:v>0.11039416880670107</c:v>
                </c:pt>
                <c:pt idx="64">
                  <c:v>0.11233343093884073</c:v>
                </c:pt>
                <c:pt idx="65">
                  <c:v>0.11427198665839979</c:v>
                </c:pt>
                <c:pt idx="66">
                  <c:v>0.11620953264146254</c:v>
                </c:pt>
                <c:pt idx="67">
                  <c:v>0.11814576430994628</c:v>
                </c:pt>
                <c:pt idx="68">
                  <c:v>0.12008037590262791</c:v>
                </c:pt>
                <c:pt idx="69">
                  <c:v>0.12201306054665152</c:v>
                </c:pt>
                <c:pt idx="70">
                  <c:v>0.12394351032949665</c:v>
                </c:pt>
                <c:pt idx="71">
                  <c:v>0.12587141637138749</c:v>
                </c:pt>
                <c:pt idx="72">
                  <c:v>0.12779646889812196</c:v>
                </c:pt>
                <c:pt idx="73">
                  <c:v>0.12971835731430015</c:v>
                </c:pt>
                <c:pt idx="74">
                  <c:v>0.13163677027693224</c:v>
                </c:pt>
                <c:pt idx="75">
                  <c:v>0.13355139576940395</c:v>
                </c:pt>
                <c:pt idx="76">
                  <c:v>0.13546192117577921</c:v>
                </c:pt>
                <c:pt idx="77">
                  <c:v>0.13736803335541906</c:v>
                </c:pt>
                <c:pt idx="78">
                  <c:v>0.13926941871789539</c:v>
                </c:pt>
                <c:pt idx="79">
                  <c:v>0.14116576329817809</c:v>
                </c:pt>
                <c:pt idx="80">
                  <c:v>0.14305675283207478</c:v>
                </c:pt>
                <c:pt idx="81">
                  <c:v>0.14494207283190128</c:v>
                </c:pt>
                <c:pt idx="82">
                  <c:v>0.14682140866236129</c:v>
                </c:pt>
                <c:pt idx="83">
                  <c:v>0.14869444561661399</c:v>
                </c:pt>
                <c:pt idx="84">
                  <c:v>0.15056086899250765</c:v>
                </c:pt>
                <c:pt idx="85">
                  <c:v>0.15242036416895713</c:v>
                </c:pt>
                <c:pt idx="86">
                  <c:v>0.15427261668244488</c:v>
                </c:pt>
                <c:pt idx="87">
                  <c:v>0.15611731230362172</c:v>
                </c:pt>
                <c:pt idx="88">
                  <c:v>0.15795413711398693</c:v>
                </c:pt>
                <c:pt idx="89">
                  <c:v>0.15978277758262519</c:v>
                </c:pt>
                <c:pt idx="90">
                  <c:v>0.16160292064297851</c:v>
                </c:pt>
                <c:pt idx="91">
                  <c:v>0.16341425376963126</c:v>
                </c:pt>
                <c:pt idx="92">
                  <c:v>0.16521646505508616</c:v>
                </c:pt>
                <c:pt idx="93">
                  <c:v>0.16700924328650951</c:v>
                </c:pt>
                <c:pt idx="94">
                  <c:v>0.16879227802242325</c:v>
                </c:pt>
                <c:pt idx="95">
                  <c:v>0.17056525966932271</c:v>
                </c:pt>
                <c:pt idx="96">
                  <c:v>0.17232787955819651</c:v>
                </c:pt>
                <c:pt idx="97">
                  <c:v>0.17407983002092869</c:v>
                </c:pt>
                <c:pt idx="98">
                  <c:v>0.17582080446655962</c:v>
                </c:pt>
                <c:pt idx="99">
                  <c:v>0.17755049745738422</c:v>
                </c:pt>
                <c:pt idx="100">
                  <c:v>0.17926860478486567</c:v>
                </c:pt>
                <c:pt idx="101">
                  <c:v>0.18097482354534294</c:v>
                </c:pt>
                <c:pt idx="102">
                  <c:v>0.18266885221551055</c:v>
                </c:pt>
                <c:pt idx="103">
                  <c:v>0.18435039072764745</c:v>
                </c:pt>
                <c:pt idx="104">
                  <c:v>0.18601914054457575</c:v>
                </c:pt>
                <c:pt idx="105">
                  <c:v>0.18767480473432552</c:v>
                </c:pt>
                <c:pt idx="106">
                  <c:v>0.18931708804448516</c:v>
                </c:pt>
                <c:pt idx="107">
                  <c:v>0.19094569697621647</c:v>
                </c:pt>
                <c:pt idx="108">
                  <c:v>0.19256033985791149</c:v>
                </c:pt>
                <c:pt idx="109">
                  <c:v>0.19416072691847155</c:v>
                </c:pt>
                <c:pt idx="110">
                  <c:v>0.19574657036018595</c:v>
                </c:pt>
                <c:pt idx="111">
                  <c:v>0.19731758443119074</c:v>
                </c:pt>
                <c:pt idx="112">
                  <c:v>0.19887348549748524</c:v>
                </c:pt>
                <c:pt idx="113">
                  <c:v>0.20041399211448638</c:v>
                </c:pt>
                <c:pt idx="114">
                  <c:v>0.20193882509810018</c:v>
                </c:pt>
                <c:pt idx="115">
                  <c:v>0.20344770759528932</c:v>
                </c:pt>
                <c:pt idx="116">
                  <c:v>0.2049403651541167</c:v>
                </c:pt>
                <c:pt idx="117">
                  <c:v>0.20641652579324507</c:v>
                </c:pt>
                <c:pt idx="118">
                  <c:v>0.20787592007087186</c:v>
                </c:pt>
                <c:pt idx="119">
                  <c:v>0.20931828115308046</c:v>
                </c:pt>
                <c:pt idx="120">
                  <c:v>0.21074334488158644</c:v>
                </c:pt>
                <c:pt idx="121">
                  <c:v>0.21215084984086108</c:v>
                </c:pt>
                <c:pt idx="122">
                  <c:v>0.2135405374246111</c:v>
                </c:pt>
                <c:pt idx="123">
                  <c:v>0.21491215190159638</c:v>
                </c:pt>
                <c:pt idx="124">
                  <c:v>0.21626544048076662</c:v>
                </c:pt>
                <c:pt idx="125">
                  <c:v>0.21760015337569641</c:v>
                </c:pt>
                <c:pt idx="126">
                  <c:v>0.21891604386830341</c:v>
                </c:pt>
                <c:pt idx="127">
                  <c:v>0.22021286837182713</c:v>
                </c:pt>
                <c:pt idx="128">
                  <c:v>0.22149038649305344</c:v>
                </c:pt>
                <c:pt idx="129">
                  <c:v>0.22274836109376439</c:v>
                </c:pt>
                <c:pt idx="130">
                  <c:v>0.2239865583513973</c:v>
                </c:pt>
                <c:pt idx="131">
                  <c:v>0.22520474781889435</c:v>
                </c:pt>
                <c:pt idx="132">
                  <c:v>0.22640270248372557</c:v>
                </c:pt>
                <c:pt idx="133">
                  <c:v>0.22758019882606825</c:v>
                </c:pt>
                <c:pt idx="134">
                  <c:v>0.22873701687612624</c:v>
                </c:pt>
                <c:pt idx="135">
                  <c:v>0.22987294027057148</c:v>
                </c:pt>
                <c:pt idx="136">
                  <c:v>0.23098775630809282</c:v>
                </c:pt>
                <c:pt idx="137">
                  <c:v>0.23208125600403395</c:v>
                </c:pt>
                <c:pt idx="138">
                  <c:v>0.23315323414410716</c:v>
                </c:pt>
                <c:pt idx="139">
                  <c:v>0.23420348933716501</c:v>
                </c:pt>
                <c:pt idx="140">
                  <c:v>0.23523182406701584</c:v>
                </c:pt>
                <c:pt idx="141">
                  <c:v>0.23623804474326807</c:v>
                </c:pt>
                <c:pt idx="142">
                  <c:v>0.23722196175118743</c:v>
                </c:pt>
                <c:pt idx="143">
                  <c:v>0.23818338950055404</c:v>
                </c:pt>
                <c:pt idx="144">
                  <c:v>0.23912214647350424</c:v>
                </c:pt>
                <c:pt idx="145">
                  <c:v>0.24003805527134373</c:v>
                </c:pt>
                <c:pt idx="146">
                  <c:v>0.24093094266031764</c:v>
                </c:pt>
                <c:pt idx="147">
                  <c:v>0.24180063961632542</c:v>
                </c:pt>
                <c:pt idx="148">
                  <c:v>0.24264698136856638</c:v>
                </c:pt>
                <c:pt idx="149">
                  <c:v>0.24346980744210384</c:v>
                </c:pt>
                <c:pt idx="150">
                  <c:v>0.24426896169933565</c:v>
                </c:pt>
                <c:pt idx="151">
                  <c:v>0.24504429238035802</c:v>
                </c:pt>
                <c:pt idx="152">
                  <c:v>0.24579565214221244</c:v>
                </c:pt>
                <c:pt idx="153">
                  <c:v>0.24652289809700259</c:v>
                </c:pt>
                <c:pt idx="154">
                  <c:v>0.24722589184887164</c:v>
                </c:pt>
                <c:pt idx="155">
                  <c:v>0.24790449952982846</c:v>
                </c:pt>
                <c:pt idx="156">
                  <c:v>0.24855859183441165</c:v>
                </c:pt>
                <c:pt idx="157">
                  <c:v>0.24918804405318298</c:v>
                </c:pt>
                <c:pt idx="158">
                  <c:v>0.24979273610503902</c:v>
                </c:pt>
                <c:pt idx="159">
                  <c:v>0.25037255256833191</c:v>
                </c:pt>
                <c:pt idx="160">
                  <c:v>0.25092738271079074</c:v>
                </c:pt>
                <c:pt idx="161">
                  <c:v>0.25145712051823427</c:v>
                </c:pt>
                <c:pt idx="162">
                  <c:v>0.25196166472206655</c:v>
                </c:pt>
                <c:pt idx="163">
                  <c:v>0.25244091882554814</c:v>
                </c:pt>
                <c:pt idx="164">
                  <c:v>0.25289479112883428</c:v>
                </c:pt>
                <c:pt idx="165">
                  <c:v>0.25332319475277359</c:v>
                </c:pt>
                <c:pt idx="166">
                  <c:v>0.25372604766146017</c:v>
                </c:pt>
                <c:pt idx="167">
                  <c:v>0.2541032726835315</c:v>
                </c:pt>
                <c:pt idx="168">
                  <c:v>0.25445479753220807</c:v>
                </c:pt>
                <c:pt idx="169">
                  <c:v>0.2547805548240667</c:v>
                </c:pt>
                <c:pt idx="170">
                  <c:v>0.25508048209654322</c:v>
                </c:pt>
                <c:pt idx="171">
                  <c:v>0.25535452182415941</c:v>
                </c:pt>
                <c:pt idx="172">
                  <c:v>0.25560262143346912</c:v>
                </c:pt>
                <c:pt idx="173">
                  <c:v>0.25582473331671923</c:v>
                </c:pt>
                <c:pt idx="174">
                  <c:v>0.25602081484422201</c:v>
                </c:pt>
                <c:pt idx="175">
                  <c:v>0.25619082837543428</c:v>
                </c:pt>
                <c:pt idx="176">
                  <c:v>0.25633474126874112</c:v>
                </c:pt>
                <c:pt idx="177">
                  <c:v>0.25645252588994094</c:v>
                </c:pt>
                <c:pt idx="178">
                  <c:v>0.25654415961942878</c:v>
                </c:pt>
                <c:pt idx="179">
                  <c:v>0.25660962485807737</c:v>
                </c:pt>
                <c:pt idx="180">
                  <c:v>0.25664890903181192</c:v>
                </c:pt>
                <c:pt idx="181">
                  <c:v>0.2566620045948797</c:v>
                </c:pt>
                <c:pt idx="182">
                  <c:v>0.25664890903181192</c:v>
                </c:pt>
                <c:pt idx="183">
                  <c:v>0.25660962485807737</c:v>
                </c:pt>
                <c:pt idx="184">
                  <c:v>0.25654415961942878</c:v>
                </c:pt>
                <c:pt idx="185">
                  <c:v>0.25645252588994094</c:v>
                </c:pt>
                <c:pt idx="186">
                  <c:v>0.25633474126874112</c:v>
                </c:pt>
                <c:pt idx="187">
                  <c:v>0.25619082837543428</c:v>
                </c:pt>
                <c:pt idx="188">
                  <c:v>0.25602081484422201</c:v>
                </c:pt>
                <c:pt idx="189">
                  <c:v>0.25582473331671923</c:v>
                </c:pt>
                <c:pt idx="190">
                  <c:v>0.25560262143346912</c:v>
                </c:pt>
                <c:pt idx="191">
                  <c:v>0.25535452182415941</c:v>
                </c:pt>
                <c:pt idx="192">
                  <c:v>0.25508048209654327</c:v>
                </c:pt>
                <c:pt idx="193">
                  <c:v>0.25478055482406675</c:v>
                </c:pt>
                <c:pt idx="194">
                  <c:v>0.25445479753220807</c:v>
                </c:pt>
                <c:pt idx="195">
                  <c:v>0.25410327268353156</c:v>
                </c:pt>
                <c:pt idx="196">
                  <c:v>0.25372604766146017</c:v>
                </c:pt>
                <c:pt idx="197">
                  <c:v>0.25332319475277359</c:v>
                </c:pt>
                <c:pt idx="198">
                  <c:v>0.25289479112883428</c:v>
                </c:pt>
                <c:pt idx="199">
                  <c:v>0.25244091882554814</c:v>
                </c:pt>
                <c:pt idx="200">
                  <c:v>0.25196166472206666</c:v>
                </c:pt>
                <c:pt idx="201">
                  <c:v>0.25145712051823427</c:v>
                </c:pt>
                <c:pt idx="202">
                  <c:v>0.25092738271079074</c:v>
                </c:pt>
                <c:pt idx="203">
                  <c:v>0.25037255256833191</c:v>
                </c:pt>
                <c:pt idx="204">
                  <c:v>0.24979273610503902</c:v>
                </c:pt>
                <c:pt idx="205">
                  <c:v>0.24918804405318304</c:v>
                </c:pt>
                <c:pt idx="206">
                  <c:v>0.24855859183441165</c:v>
                </c:pt>
                <c:pt idx="207">
                  <c:v>0.24790449952982846</c:v>
                </c:pt>
                <c:pt idx="208">
                  <c:v>0.24722589184887173</c:v>
                </c:pt>
                <c:pt idx="209">
                  <c:v>0.24652289809700259</c:v>
                </c:pt>
                <c:pt idx="210">
                  <c:v>0.24579565214221244</c:v>
                </c:pt>
                <c:pt idx="211">
                  <c:v>0.24504429238035802</c:v>
                </c:pt>
                <c:pt idx="212">
                  <c:v>0.24426896169933565</c:v>
                </c:pt>
                <c:pt idx="213">
                  <c:v>0.24346980744210384</c:v>
                </c:pt>
                <c:pt idx="214">
                  <c:v>0.24264698136856638</c:v>
                </c:pt>
                <c:pt idx="215">
                  <c:v>0.24180063961632545</c:v>
                </c:pt>
                <c:pt idx="216">
                  <c:v>0.24093094266031767</c:v>
                </c:pt>
                <c:pt idx="217">
                  <c:v>0.24003805527134375</c:v>
                </c:pt>
                <c:pt idx="218">
                  <c:v>0.2391221464735043</c:v>
                </c:pt>
                <c:pt idx="219">
                  <c:v>0.23818338950055404</c:v>
                </c:pt>
                <c:pt idx="220">
                  <c:v>0.23722196175118743</c:v>
                </c:pt>
                <c:pt idx="221">
                  <c:v>0.23623804474326812</c:v>
                </c:pt>
                <c:pt idx="222">
                  <c:v>0.23523182406701584</c:v>
                </c:pt>
                <c:pt idx="223">
                  <c:v>0.23420348933716501</c:v>
                </c:pt>
                <c:pt idx="224">
                  <c:v>0.23315323414410716</c:v>
                </c:pt>
                <c:pt idx="225">
                  <c:v>0.23208125600403395</c:v>
                </c:pt>
                <c:pt idx="226">
                  <c:v>0.23098775630809282</c:v>
                </c:pt>
                <c:pt idx="227">
                  <c:v>0.22987294027057151</c:v>
                </c:pt>
                <c:pt idx="228">
                  <c:v>0.22873701687612624</c:v>
                </c:pt>
                <c:pt idx="229">
                  <c:v>0.22758019882606825</c:v>
                </c:pt>
                <c:pt idx="230">
                  <c:v>0.2264027024837256</c:v>
                </c:pt>
                <c:pt idx="231">
                  <c:v>0.22520474781889441</c:v>
                </c:pt>
                <c:pt idx="232">
                  <c:v>0.2239865583513973</c:v>
                </c:pt>
                <c:pt idx="233">
                  <c:v>0.22274836109376436</c:v>
                </c:pt>
                <c:pt idx="234">
                  <c:v>0.22149038649305341</c:v>
                </c:pt>
                <c:pt idx="235">
                  <c:v>0.22021286837182716</c:v>
                </c:pt>
                <c:pt idx="236">
                  <c:v>0.21891604386830346</c:v>
                </c:pt>
                <c:pt idx="237">
                  <c:v>0.21760015337569649</c:v>
                </c:pt>
                <c:pt idx="238">
                  <c:v>0.21626544048076662</c:v>
                </c:pt>
                <c:pt idx="239">
                  <c:v>0.21491215190159646</c:v>
                </c:pt>
                <c:pt idx="240">
                  <c:v>0.2135405374246111</c:v>
                </c:pt>
                <c:pt idx="241">
                  <c:v>0.21215084984086111</c:v>
                </c:pt>
                <c:pt idx="242">
                  <c:v>0.21074334488158644</c:v>
                </c:pt>
                <c:pt idx="243">
                  <c:v>0.20931828115308046</c:v>
                </c:pt>
                <c:pt idx="244">
                  <c:v>0.20787592007087188</c:v>
                </c:pt>
                <c:pt idx="245">
                  <c:v>0.20641652579324507</c:v>
                </c:pt>
                <c:pt idx="246">
                  <c:v>0.20494036515411679</c:v>
                </c:pt>
                <c:pt idx="247">
                  <c:v>0.20344770759528932</c:v>
                </c:pt>
                <c:pt idx="248">
                  <c:v>0.20193882509810024</c:v>
                </c:pt>
                <c:pt idx="249">
                  <c:v>0.20041399211448638</c:v>
                </c:pt>
                <c:pt idx="250">
                  <c:v>0.19887348549748526</c:v>
                </c:pt>
                <c:pt idx="251">
                  <c:v>0.19731758443119085</c:v>
                </c:pt>
                <c:pt idx="252">
                  <c:v>0.19574657036018595</c:v>
                </c:pt>
                <c:pt idx="253">
                  <c:v>0.19416072691847155</c:v>
                </c:pt>
                <c:pt idx="254">
                  <c:v>0.19256033985791157</c:v>
                </c:pt>
                <c:pt idx="255">
                  <c:v>0.19094569697621638</c:v>
                </c:pt>
                <c:pt idx="256">
                  <c:v>0.18931708804448516</c:v>
                </c:pt>
                <c:pt idx="257">
                  <c:v>0.18767480473432552</c:v>
                </c:pt>
                <c:pt idx="258">
                  <c:v>0.1860191405445758</c:v>
                </c:pt>
                <c:pt idx="259">
                  <c:v>0.1843503907276475</c:v>
                </c:pt>
                <c:pt idx="260">
                  <c:v>0.1826688522155106</c:v>
                </c:pt>
                <c:pt idx="261">
                  <c:v>0.18097482354534294</c:v>
                </c:pt>
                <c:pt idx="262">
                  <c:v>0.17926860478486567</c:v>
                </c:pt>
                <c:pt idx="263">
                  <c:v>0.17755049745738413</c:v>
                </c:pt>
                <c:pt idx="264">
                  <c:v>0.17582080446655962</c:v>
                </c:pt>
                <c:pt idx="265">
                  <c:v>0.17407983002092869</c:v>
                </c:pt>
                <c:pt idx="266">
                  <c:v>0.17232787955819651</c:v>
                </c:pt>
                <c:pt idx="267">
                  <c:v>0.17056525966932273</c:v>
                </c:pt>
                <c:pt idx="268">
                  <c:v>0.16879227802242336</c:v>
                </c:pt>
                <c:pt idx="269">
                  <c:v>0.1670092432865096</c:v>
                </c:pt>
                <c:pt idx="270">
                  <c:v>0.16521646505508616</c:v>
                </c:pt>
                <c:pt idx="271">
                  <c:v>0.16341425376963128</c:v>
                </c:pt>
                <c:pt idx="272">
                  <c:v>0.16160292064297854</c:v>
                </c:pt>
                <c:pt idx="273">
                  <c:v>0.15978277758262519</c:v>
                </c:pt>
                <c:pt idx="274">
                  <c:v>0.15795413711398693</c:v>
                </c:pt>
                <c:pt idx="275">
                  <c:v>0.15611731230362177</c:v>
                </c:pt>
                <c:pt idx="276">
                  <c:v>0.15427261668244494</c:v>
                </c:pt>
                <c:pt idx="277">
                  <c:v>0.15242036416895718</c:v>
                </c:pt>
                <c:pt idx="278">
                  <c:v>0.15056086899250759</c:v>
                </c:pt>
                <c:pt idx="279">
                  <c:v>0.14869444561661402</c:v>
                </c:pt>
                <c:pt idx="280">
                  <c:v>0.14682140866236132</c:v>
                </c:pt>
                <c:pt idx="281">
                  <c:v>0.1449420728319013</c:v>
                </c:pt>
                <c:pt idx="282">
                  <c:v>0.14305675283207486</c:v>
                </c:pt>
                <c:pt idx="283">
                  <c:v>0.14116576329817818</c:v>
                </c:pt>
                <c:pt idx="284">
                  <c:v>0.13926941871789544</c:v>
                </c:pt>
                <c:pt idx="285">
                  <c:v>0.13736803335541914</c:v>
                </c:pt>
                <c:pt idx="286">
                  <c:v>0.13546192117577913</c:v>
                </c:pt>
                <c:pt idx="287">
                  <c:v>0.13355139576940392</c:v>
                </c:pt>
                <c:pt idx="288">
                  <c:v>0.13163677027693224</c:v>
                </c:pt>
                <c:pt idx="289">
                  <c:v>0.12971835731430018</c:v>
                </c:pt>
                <c:pt idx="290">
                  <c:v>0.12779646889812196</c:v>
                </c:pt>
                <c:pt idx="291">
                  <c:v>0.1258714163713876</c:v>
                </c:pt>
                <c:pt idx="292">
                  <c:v>0.12394351032949673</c:v>
                </c:pt>
                <c:pt idx="293">
                  <c:v>0.12201306054665152</c:v>
                </c:pt>
                <c:pt idx="294">
                  <c:v>0.12008037590262795</c:v>
                </c:pt>
                <c:pt idx="295">
                  <c:v>0.11814576430994625</c:v>
                </c:pt>
                <c:pt idx="296">
                  <c:v>0.1162095326414625</c:v>
                </c:pt>
                <c:pt idx="297">
                  <c:v>0.11427198665839979</c:v>
                </c:pt>
                <c:pt idx="298">
                  <c:v>0.11233343093884075</c:v>
                </c:pt>
                <c:pt idx="299">
                  <c:v>0.11039416880670115</c:v>
                </c:pt>
                <c:pt idx="300">
                  <c:v>0.10845450226120407</c:v>
                </c:pt>
                <c:pt idx="301">
                  <c:v>0.10651473190687506</c:v>
                </c:pt>
                <c:pt idx="302">
                  <c:v>0.10457515688407822</c:v>
                </c:pt>
                <c:pt idx="303">
                  <c:v>0.10263607480011087</c:v>
                </c:pt>
                <c:pt idx="304">
                  <c:v>0.10069778166087896</c:v>
                </c:pt>
                <c:pt idx="305">
                  <c:v>9.8760571803169689E-2</c:v>
                </c:pt>
                <c:pt idx="306">
                  <c:v>9.6824737827541932E-2</c:v>
                </c:pt>
                <c:pt idx="307">
                  <c:v>9.4890570531852708E-2</c:v>
                </c:pt>
                <c:pt idx="308">
                  <c:v>9.295835884543735E-2</c:v>
                </c:pt>
                <c:pt idx="309">
                  <c:v>9.1028389763963338E-2</c:v>
                </c:pt>
                <c:pt idx="310">
                  <c:v>8.910094828497496E-2</c:v>
                </c:pt>
                <c:pt idx="311">
                  <c:v>8.7176317344146034E-2</c:v>
                </c:pt>
                <c:pt idx="312">
                  <c:v>8.5254777752259828E-2</c:v>
                </c:pt>
                <c:pt idx="313">
                  <c:v>8.3336608132932602E-2</c:v>
                </c:pt>
                <c:pt idx="314">
                  <c:v>8.142208486109824E-2</c:v>
                </c:pt>
                <c:pt idx="315">
                  <c:v>7.951148200227097E-2</c:v>
                </c:pt>
                <c:pt idx="316">
                  <c:v>7.7605071252602492E-2</c:v>
                </c:pt>
                <c:pt idx="317">
                  <c:v>7.570312187975127E-2</c:v>
                </c:pt>
                <c:pt idx="318">
                  <c:v>7.3805900664577817E-2</c:v>
                </c:pt>
                <c:pt idx="319">
                  <c:v>7.1913671843685023E-2</c:v>
                </c:pt>
                <c:pt idx="320">
                  <c:v>7.0026697052815945E-2</c:v>
                </c:pt>
                <c:pt idx="321">
                  <c:v>6.8145235271127272E-2</c:v>
                </c:pt>
                <c:pt idx="322">
                  <c:v>6.6269542766352121E-2</c:v>
                </c:pt>
                <c:pt idx="323">
                  <c:v>6.4399873040867014E-2</c:v>
                </c:pt>
                <c:pt idx="324">
                  <c:v>6.2536476778678365E-2</c:v>
                </c:pt>
                <c:pt idx="325">
                  <c:v>6.0679601793342558E-2</c:v>
                </c:pt>
                <c:pt idx="326">
                  <c:v>5.8829492976832529E-2</c:v>
                </c:pt>
                <c:pt idx="327">
                  <c:v>5.6986392249366628E-2</c:v>
                </c:pt>
                <c:pt idx="328">
                  <c:v>5.5150538510211337E-2</c:v>
                </c:pt>
                <c:pt idx="329">
                  <c:v>5.3322167589472391E-2</c:v>
                </c:pt>
                <c:pt idx="330">
                  <c:v>5.1501512200884933E-2</c:v>
                </c:pt>
                <c:pt idx="331">
                  <c:v>4.9688801895618966E-2</c:v>
                </c:pt>
                <c:pt idx="332">
                  <c:v>4.7884263017107714E-2</c:v>
                </c:pt>
                <c:pt idx="333">
                  <c:v>4.6088118656914846E-2</c:v>
                </c:pt>
                <c:pt idx="334">
                  <c:v>4.4300588611649039E-2</c:v>
                </c:pt>
                <c:pt idx="335">
                  <c:v>4.2521889340939228E-2</c:v>
                </c:pt>
                <c:pt idx="336">
                  <c:v>4.0752233926480641E-2</c:v>
                </c:pt>
                <c:pt idx="337">
                  <c:v>3.8991832032161097E-2</c:v>
                </c:pt>
                <c:pt idx="338">
                  <c:v>3.7240889865280874E-2</c:v>
                </c:pt>
                <c:pt idx="339">
                  <c:v>3.5499610138871568E-2</c:v>
                </c:pt>
                <c:pt idx="340">
                  <c:v>3.3768192035128604E-2</c:v>
                </c:pt>
                <c:pt idx="341">
                  <c:v>3.2046831169961716E-2</c:v>
                </c:pt>
                <c:pt idx="342">
                  <c:v>3.0335719558676439E-2</c:v>
                </c:pt>
                <c:pt idx="343">
                  <c:v>2.8635045582791452E-2</c:v>
                </c:pt>
                <c:pt idx="344">
                  <c:v>2.6944993958003847E-2</c:v>
                </c:pt>
                <c:pt idx="345">
                  <c:v>2.5265745703306499E-2</c:v>
                </c:pt>
                <c:pt idx="346">
                  <c:v>2.359747811126664E-2</c:v>
                </c:pt>
                <c:pt idx="347">
                  <c:v>2.194036471947421E-2</c:v>
                </c:pt>
                <c:pt idx="348">
                  <c:v>2.0294575283163356E-2</c:v>
                </c:pt>
                <c:pt idx="349">
                  <c:v>1.8660275749016606E-2</c:v>
                </c:pt>
                <c:pt idx="350">
                  <c:v>1.7037628230155984E-2</c:v>
                </c:pt>
                <c:pt idx="351">
                  <c:v>1.5426790982327847E-2</c:v>
                </c:pt>
                <c:pt idx="352">
                  <c:v>1.3827918381284816E-2</c:v>
                </c:pt>
                <c:pt idx="353">
                  <c:v>1.2241160901373237E-2</c:v>
                </c:pt>
                <c:pt idx="354">
                  <c:v>1.0666665095326478E-2</c:v>
                </c:pt>
                <c:pt idx="355">
                  <c:v>9.1045735752716614E-3</c:v>
                </c:pt>
                <c:pt idx="356">
                  <c:v>7.5550249949523224E-3</c:v>
                </c:pt>
                <c:pt idx="357">
                  <c:v>6.0181540331697061E-3</c:v>
                </c:pt>
                <c:pt idx="358">
                  <c:v>4.494091378447901E-3</c:v>
                </c:pt>
                <c:pt idx="359">
                  <c:v>2.9829637149225829E-3</c:v>
                </c:pt>
                <c:pt idx="360">
                  <c:v>1.4848937094594844E-3</c:v>
                </c:pt>
                <c:pt idx="361">
                  <c:v>2.075363785196896E-17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0AA-448E-817B-1091B12EA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035880"/>
        <c:axId val="263655488"/>
      </c:scatterChart>
      <c:valAx>
        <c:axId val="264035880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l-GR" altLang="zh-CN" sz="1200" b="1" i="0" baseline="0">
                    <a:effectLst/>
                  </a:rPr>
                  <a:t>θ</a:t>
                </a:r>
                <a:r>
                  <a:rPr lang="zh-CN" altLang="en-US" sz="1200" b="1" i="0" baseline="0">
                    <a:effectLst/>
                  </a:rPr>
                  <a:t>（工频周期）</a:t>
                </a:r>
                <a:endParaRPr lang="zh-CN" altLang="zh-CN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557676059478601"/>
              <c:y val="0.887117755832074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3655488"/>
        <c:crosses val="autoZero"/>
        <c:crossBetween val="midCat"/>
        <c:majorUnit val="0.5"/>
      </c:valAx>
      <c:valAx>
        <c:axId val="263655488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 i="0"/>
                  <a:t>Ipk</a:t>
                </a:r>
                <a:r>
                  <a:rPr lang="zh-CN" altLang="en-US" i="0"/>
                  <a:t>（</a:t>
                </a:r>
                <a:r>
                  <a:rPr lang="en-US" altLang="zh-CN" i="0"/>
                  <a:t>A</a:t>
                </a:r>
                <a:r>
                  <a:rPr lang="zh-CN" altLang="en-US" i="0"/>
                  <a:t>）</a:t>
                </a:r>
              </a:p>
            </c:rich>
          </c:tx>
          <c:layout>
            <c:manualLayout>
              <c:xMode val="edge"/>
              <c:yMode val="edge"/>
              <c:x val="1.09837663493578E-3"/>
              <c:y val="0.334243255592338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64035880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95529592831274"/>
          <c:y val="0.13565949642575501"/>
          <c:w val="0.196868406155113"/>
          <c:h val="0.282946957211744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zh-CN" altLang="en-US" sz="1200"/>
              <a:t>输出电流 </a:t>
            </a:r>
            <a:r>
              <a:rPr lang="en-US" altLang="zh-CN" sz="1200">
                <a:latin typeface="Times New Roman" panose="02020603050405020304" pitchFamily="18" charset="0"/>
                <a:cs typeface="Times New Roman" panose="02020603050405020304" pitchFamily="18" charset="0"/>
              </a:rPr>
              <a:t>Io</a:t>
            </a:r>
            <a:endParaRPr lang="zh-CN" altLang="en-US" sz="12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7766081721883998"/>
          <c:y val="1.4489938079664799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3870794134299"/>
          <c:y val="0.167669035276441"/>
          <c:w val="0.70529045710037397"/>
          <c:h val="0.5984691583746970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变压器设计!$AU$4</c:f>
              <c:strCache>
                <c:ptCount val="1"/>
                <c:pt idx="0">
                  <c:v>Io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变压器设计!$AU$7:$AU$368</c:f>
              <c:numCache>
                <c:formatCode>General</c:formatCode>
                <c:ptCount val="362"/>
                <c:pt idx="0">
                  <c:v>-3.242548170352063E-9</c:v>
                </c:pt>
                <c:pt idx="1">
                  <c:v>1.0752333429618459E-5</c:v>
                </c:pt>
                <c:pt idx="2">
                  <c:v>4.3341396835207121E-5</c:v>
                </c:pt>
                <c:pt idx="3">
                  <c:v>9.824061675460791E-5</c:v>
                </c:pt>
                <c:pt idx="4">
                  <c:v>1.7592409783295047E-4</c:v>
                </c:pt>
                <c:pt idx="5">
                  <c:v>2.7686032993890891E-4</c:v>
                </c:pt>
                <c:pt idx="6">
                  <c:v>4.0151208945119913E-4</c:v>
                </c:pt>
                <c:pt idx="7">
                  <c:v>5.5033610660539455E-4</c:v>
                </c:pt>
                <c:pt idx="8">
                  <c:v>7.2378268942460504E-4</c:v>
                </c:pt>
                <c:pt idx="9">
                  <c:v>9.2229533829604813E-4</c:v>
                </c:pt>
                <c:pt idx="10">
                  <c:v>1.1463103582602799E-3</c:v>
                </c:pt>
                <c:pt idx="11">
                  <c:v>1.3962564711728605E-3</c:v>
                </c:pt>
                <c:pt idx="12">
                  <c:v>1.6725544286724178E-3</c:v>
                </c:pt>
                <c:pt idx="13">
                  <c:v>1.9756166265125098E-3</c:v>
                </c:pt>
                <c:pt idx="14">
                  <c:v>2.3058467206805793E-3</c:v>
                </c:pt>
                <c:pt idx="15">
                  <c:v>2.6636392456738326E-3</c:v>
                </c:pt>
                <c:pt idx="16">
                  <c:v>3.0493792352783841E-3</c:v>
                </c:pt>
                <c:pt idx="17">
                  <c:v>3.4634418461868613E-3</c:v>
                </c:pt>
                <c:pt idx="18">
                  <c:v>3.9061919847836377E-3</c:v>
                </c:pt>
                <c:pt idx="19">
                  <c:v>4.3779839374232712E-3</c:v>
                </c:pt>
                <c:pt idx="20">
                  <c:v>4.8791610045251293E-3</c:v>
                </c:pt>
                <c:pt idx="21">
                  <c:v>5.4100551388049384E-3</c:v>
                </c:pt>
                <c:pt idx="22">
                  <c:v>5.9709865879620022E-3</c:v>
                </c:pt>
                <c:pt idx="23">
                  <c:v>6.5622635421385264E-3</c:v>
                </c:pt>
                <c:pt idx="24">
                  <c:v>7.1841817864652189E-3</c:v>
                </c:pt>
                <c:pt idx="25">
                  <c:v>7.8370243590047649E-3</c:v>
                </c:pt>
                <c:pt idx="26">
                  <c:v>8.5210612144020169E-3</c:v>
                </c:pt>
                <c:pt idx="27">
                  <c:v>9.2365488935466748E-3</c:v>
                </c:pt>
                <c:pt idx="28">
                  <c:v>9.9837301995509137E-3</c:v>
                </c:pt>
                <c:pt idx="29">
                  <c:v>1.0762833880340949E-2</c:v>
                </c:pt>
                <c:pt idx="30">
                  <c:v>1.1574074318157658E-2</c:v>
                </c:pt>
                <c:pt idx="31">
                  <c:v>1.2417651226257284E-2</c:v>
                </c:pt>
                <c:pt idx="32">
                  <c:v>1.3293749353098887E-2</c:v>
                </c:pt>
                <c:pt idx="33">
                  <c:v>1.4202538194300693E-2</c:v>
                </c:pt>
                <c:pt idx="34">
                  <c:v>1.4957239367606788E-2</c:v>
                </c:pt>
                <c:pt idx="35">
                  <c:v>1.567327221386668E-2</c:v>
                </c:pt>
                <c:pt idx="36">
                  <c:v>1.6398891672279304E-2</c:v>
                </c:pt>
                <c:pt idx="38">
                  <c:v>1.7133761722828055E-2</c:v>
                </c:pt>
                <c:pt idx="39">
                  <c:v>1.7877555639239658E-2</c:v>
                </c:pt>
                <c:pt idx="40">
                  <c:v>1.8629955324804902E-2</c:v>
                </c:pt>
                <c:pt idx="41">
                  <c:v>1.9390650700335889E-2</c:v>
                </c:pt>
                <c:pt idx="42">
                  <c:v>2.0159339139807667E-2</c:v>
                </c:pt>
                <c:pt idx="43">
                  <c:v>2.0935724949663958E-2</c:v>
                </c:pt>
                <c:pt idx="44">
                  <c:v>2.1719518888151709E-2</c:v>
                </c:pt>
                <c:pt idx="45">
                  <c:v>2.25104377213943E-2</c:v>
                </c:pt>
                <c:pt idx="46">
                  <c:v>2.3308203813220203E-2</c:v>
                </c:pt>
                <c:pt idx="47">
                  <c:v>2.4112544746039927E-2</c:v>
                </c:pt>
                <c:pt idx="48">
                  <c:v>2.4923192970311786E-2</c:v>
                </c:pt>
                <c:pt idx="49">
                  <c:v>2.5739885480358236E-2</c:v>
                </c:pt>
                <c:pt idx="50">
                  <c:v>2.6562363514495091E-2</c:v>
                </c:pt>
                <c:pt idx="51">
                  <c:v>2.7390372277614837E-2</c:v>
                </c:pt>
                <c:pt idx="52">
                  <c:v>2.8223660684527977E-2</c:v>
                </c:pt>
                <c:pt idx="53">
                  <c:v>2.9061981122512091E-2</c:v>
                </c:pt>
                <c:pt idx="54">
                  <c:v>2.9905089231650316E-2</c:v>
                </c:pt>
                <c:pt idx="55">
                  <c:v>3.0752743701660899E-2</c:v>
                </c:pt>
                <c:pt idx="56">
                  <c:v>3.160470608402708E-2</c:v>
                </c:pt>
                <c:pt idx="57">
                  <c:v>3.2460740618334781E-2</c:v>
                </c:pt>
                <c:pt idx="58">
                  <c:v>3.33206140718149E-2</c:v>
                </c:pt>
                <c:pt idx="59">
                  <c:v>3.4184095591167259E-2</c:v>
                </c:pt>
                <c:pt idx="60">
                  <c:v>3.5050956565816589E-2</c:v>
                </c:pt>
                <c:pt idx="61">
                  <c:v>3.5920970501819263E-2</c:v>
                </c:pt>
                <c:pt idx="62">
                  <c:v>3.6793912905698056E-2</c:v>
                </c:pt>
                <c:pt idx="63">
                  <c:v>3.766956117753982E-2</c:v>
                </c:pt>
                <c:pt idx="64">
                  <c:v>3.8547694512740614E-2</c:v>
                </c:pt>
                <c:pt idx="65">
                  <c:v>3.9428093811829358E-2</c:v>
                </c:pt>
                <c:pt idx="66">
                  <c:v>4.0310541597843676E-2</c:v>
                </c:pt>
                <c:pt idx="67">
                  <c:v>4.1194821940769732E-2</c:v>
                </c:pt>
                <c:pt idx="68">
                  <c:v>4.2080720388594402E-2</c:v>
                </c:pt>
                <c:pt idx="69">
                  <c:v>4.2968023904549429E-2</c:v>
                </c:pt>
                <c:pt idx="70">
                  <c:v>4.3856520810158062E-2</c:v>
                </c:pt>
                <c:pt idx="71">
                  <c:v>4.4746000733721814E-2</c:v>
                </c:pt>
                <c:pt idx="72">
                  <c:v>4.5636254563909864E-2</c:v>
                </c:pt>
                <c:pt idx="73">
                  <c:v>4.6527074408136943E-2</c:v>
                </c:pt>
                <c:pt idx="74">
                  <c:v>4.7418253555437509E-2</c:v>
                </c:pt>
                <c:pt idx="75">
                  <c:v>4.8309586443562536E-2</c:v>
                </c:pt>
                <c:pt idx="76">
                  <c:v>4.9200868630044393E-2</c:v>
                </c:pt>
                <c:pt idx="77">
                  <c:v>5.009189676699121E-2</c:v>
                </c:pt>
                <c:pt idx="78">
                  <c:v>5.0982468579388256E-2</c:v>
                </c:pt>
                <c:pt idx="79">
                  <c:v>5.1872382846697498E-2</c:v>
                </c:pt>
                <c:pt idx="80">
                  <c:v>5.2761439387559957E-2</c:v>
                </c:pt>
                <c:pt idx="81">
                  <c:v>5.3649439047417785E-2</c:v>
                </c:pt>
                <c:pt idx="82">
                  <c:v>5.4536183688884195E-2</c:v>
                </c:pt>
                <c:pt idx="83">
                  <c:v>5.542147618469935E-2</c:v>
                </c:pt>
                <c:pt idx="84">
                  <c:v>5.6305120413121086E-2</c:v>
                </c:pt>
                <c:pt idx="85">
                  <c:v>5.7186921255606836E-2</c:v>
                </c:pt>
                <c:pt idx="86">
                  <c:v>5.8066684596653532E-2</c:v>
                </c:pt>
                <c:pt idx="87">
                  <c:v>5.8944217325666994E-2</c:v>
                </c:pt>
                <c:pt idx="88">
                  <c:v>5.9819327340743488E-2</c:v>
                </c:pt>
                <c:pt idx="89">
                  <c:v>6.0691823554248736E-2</c:v>
                </c:pt>
                <c:pt idx="90">
                  <c:v>6.1561515900088959E-2</c:v>
                </c:pt>
                <c:pt idx="91">
                  <c:v>6.2428215342572584E-2</c:v>
                </c:pt>
                <c:pt idx="92">
                  <c:v>6.3291733886768148E-2</c:v>
                </c:pt>
                <c:pt idx="93">
                  <c:v>6.4151884590266911E-2</c:v>
                </c:pt>
                <c:pt idx="94">
                  <c:v>6.5008481576265334E-2</c:v>
                </c:pt>
                <c:pt idx="95">
                  <c:v>6.5861340047886713E-2</c:v>
                </c:pt>
                <c:pt idx="96">
                  <c:v>6.671027630366326E-2</c:v>
                </c:pt>
                <c:pt idx="97">
                  <c:v>6.7555107754107321E-2</c:v>
                </c:pt>
                <c:pt idx="98">
                  <c:v>6.8395652939300972E-2</c:v>
                </c:pt>
                <c:pt idx="99">
                  <c:v>6.9231731547437836E-2</c:v>
                </c:pt>
                <c:pt idx="100">
                  <c:v>7.0063164434253866E-2</c:v>
                </c:pt>
                <c:pt idx="101">
                  <c:v>7.0889773643287857E-2</c:v>
                </c:pt>
                <c:pt idx="102">
                  <c:v>7.1711382426913217E-2</c:v>
                </c:pt>
                <c:pt idx="103">
                  <c:v>7.2527815268086118E-2</c:v>
                </c:pt>
                <c:pt idx="104">
                  <c:v>7.3338897902759173E-2</c:v>
                </c:pt>
                <c:pt idx="105">
                  <c:v>7.4144457342908504E-2</c:v>
                </c:pt>
                <c:pt idx="106">
                  <c:v>7.4944321900127592E-2</c:v>
                </c:pt>
                <c:pt idx="107">
                  <c:v>7.5738321209742498E-2</c:v>
                </c:pt>
                <c:pt idx="108">
                  <c:v>7.6526286255402504E-2</c:v>
                </c:pt>
                <c:pt idx="109">
                  <c:v>7.7308049394106293E-2</c:v>
                </c:pt>
                <c:pt idx="110">
                  <c:v>7.80834443816215E-2</c:v>
                </c:pt>
                <c:pt idx="111">
                  <c:v>7.8852306398260269E-2</c:v>
                </c:pt>
                <c:pt idx="112">
                  <c:v>7.9614472074971618E-2</c:v>
                </c:pt>
                <c:pt idx="113">
                  <c:v>8.0369779519716508E-2</c:v>
                </c:pt>
                <c:pt idx="114">
                  <c:v>8.1118068344090605E-2</c:v>
                </c:pt>
                <c:pt idx="115">
                  <c:v>8.1859179690160627E-2</c:v>
                </c:pt>
                <c:pt idx="116">
                  <c:v>8.259295625748303E-2</c:v>
                </c:pt>
                <c:pt idx="117">
                  <c:v>8.3319242330274171E-2</c:v>
                </c:pt>
                <c:pt idx="118">
                  <c:v>8.4037883804702201E-2</c:v>
                </c:pt>
                <c:pt idx="119">
                  <c:v>8.4748728216271246E-2</c:v>
                </c:pt>
                <c:pt idx="120">
                  <c:v>8.5451624767271236E-2</c:v>
                </c:pt>
                <c:pt idx="121">
                  <c:v>8.614642435426545E-2</c:v>
                </c:pt>
                <c:pt idx="122">
                  <c:v>8.6832979595590915E-2</c:v>
                </c:pt>
                <c:pt idx="123">
                  <c:v>8.7511144858846465E-2</c:v>
                </c:pt>
                <c:pt idx="124">
                  <c:v>8.8180776288342977E-2</c:v>
                </c:pt>
                <c:pt idx="125">
                  <c:v>8.8841731832494469E-2</c:v>
                </c:pt>
                <c:pt idx="126">
                  <c:v>8.949387127112586E-2</c:v>
                </c:pt>
                <c:pt idx="127">
                  <c:v>9.0137056242675651E-2</c:v>
                </c:pt>
                <c:pt idx="128">
                  <c:v>9.0771150271272999E-2</c:v>
                </c:pt>
                <c:pt idx="129">
                  <c:v>9.1396018793667919E-2</c:v>
                </c:pt>
                <c:pt idx="130">
                  <c:v>9.201152918599477E-2</c:v>
                </c:pt>
                <c:pt idx="131">
                  <c:v>9.2617550790349876E-2</c:v>
                </c:pt>
                <c:pt idx="132">
                  <c:v>9.321395494116462E-2</c:v>
                </c:pt>
                <c:pt idx="133">
                  <c:v>9.3800614991355002E-2</c:v>
                </c:pt>
                <c:pt idx="134">
                  <c:v>9.4377406338231759E-2</c:v>
                </c:pt>
                <c:pt idx="135">
                  <c:v>9.494420644915158E-2</c:v>
                </c:pt>
                <c:pt idx="136">
                  <c:v>9.5500894886895546E-2</c:v>
                </c:pt>
                <c:pt idx="137">
                  <c:v>9.6047353334755642E-2</c:v>
                </c:pt>
                <c:pt idx="138">
                  <c:v>9.6583465621316866E-2</c:v>
                </c:pt>
                <c:pt idx="139">
                  <c:v>9.7109117744917456E-2</c:v>
                </c:pt>
                <c:pt idx="140">
                  <c:v>9.7624197897773574E-2</c:v>
                </c:pt>
                <c:pt idx="141">
                  <c:v>9.812859648975418E-2</c:v>
                </c:pt>
                <c:pt idx="142">
                  <c:v>9.8622206171791835E-2</c:v>
                </c:pt>
                <c:pt idx="143">
                  <c:v>9.9104921858916797E-2</c:v>
                </c:pt>
                <c:pt idx="144">
                  <c:v>9.9576640752900611E-2</c:v>
                </c:pt>
                <c:pt idx="145">
                  <c:v>0.10003726236449688</c:v>
                </c:pt>
                <c:pt idx="146">
                  <c:v>0.10048668853526749</c:v>
                </c:pt>
                <c:pt idx="147">
                  <c:v>0.1009248234589824</c:v>
                </c:pt>
                <c:pt idx="148">
                  <c:v>0.10135157370258002</c:v>
                </c:pt>
                <c:pt idx="149">
                  <c:v>0.1017668482266801</c:v>
                </c:pt>
                <c:pt idx="150">
                  <c:v>0.10217055840563496</c:v>
                </c:pt>
                <c:pt idx="151">
                  <c:v>0.10256261804711254</c:v>
                </c:pt>
                <c:pt idx="152">
                  <c:v>0.10294294341119706</c:v>
                </c:pt>
                <c:pt idx="153">
                  <c:v>0.10331145322900134</c:v>
                </c:pt>
                <c:pt idx="154">
                  <c:v>0.10366806872077924</c:v>
                </c:pt>
                <c:pt idx="155">
                  <c:v>0.10401271361353019</c:v>
                </c:pt>
                <c:pt idx="156">
                  <c:v>0.10434531415808676</c:v>
                </c:pt>
                <c:pt idx="157">
                  <c:v>0.10466579914567729</c:v>
                </c:pt>
                <c:pt idx="158">
                  <c:v>0.10497409992395483</c:v>
                </c:pt>
                <c:pt idx="159">
                  <c:v>0.10527015041248632</c:v>
                </c:pt>
                <c:pt idx="160">
                  <c:v>0.1055538871176924</c:v>
                </c:pt>
                <c:pt idx="161">
                  <c:v>0.10582524914723289</c:v>
                </c:pt>
                <c:pt idx="162">
                  <c:v>0.10608417822382989</c:v>
                </c:pt>
                <c:pt idx="163">
                  <c:v>0.10633061869852244</c:v>
                </c:pt>
                <c:pt idx="164">
                  <c:v>0.10656451756334651</c:v>
                </c:pt>
                <c:pt idx="165">
                  <c:v>0.10678582446343542</c:v>
                </c:pt>
                <c:pt idx="166">
                  <c:v>0.10699449170853291</c:v>
                </c:pt>
                <c:pt idx="167">
                  <c:v>0.10719047428391656</c:v>
                </c:pt>
                <c:pt idx="168">
                  <c:v>0.10737372986072392</c:v>
                </c:pt>
                <c:pt idx="169">
                  <c:v>0.10754421880567876</c:v>
                </c:pt>
                <c:pt idx="170">
                  <c:v>0.10770190419021125</c:v>
                </c:pt>
                <c:pt idx="171">
                  <c:v>0.10784675179897053</c:v>
                </c:pt>
                <c:pt idx="172">
                  <c:v>0.1079787301377223</c:v>
                </c:pt>
                <c:pt idx="173">
                  <c:v>0.10809781044063177</c:v>
                </c:pt>
                <c:pt idx="174">
                  <c:v>0.10820396667692633</c:v>
                </c:pt>
                <c:pt idx="175">
                  <c:v>0.10829717555693522</c:v>
                </c:pt>
                <c:pt idx="176">
                  <c:v>0.10837741653750479</c:v>
                </c:pt>
                <c:pt idx="177">
                  <c:v>0.10844467182678603</c:v>
                </c:pt>
                <c:pt idx="178">
                  <c:v>0.1084989263883924</c:v>
                </c:pt>
                <c:pt idx="179">
                  <c:v>0.10854016794492671</c:v>
                </c:pt>
                <c:pt idx="180">
                  <c:v>0.1085683869808747</c:v>
                </c:pt>
                <c:pt idx="181">
                  <c:v>0.10858357674486531</c:v>
                </c:pt>
                <c:pt idx="182">
                  <c:v>0.10858573325129553</c:v>
                </c:pt>
                <c:pt idx="183">
                  <c:v>0.10857485528131994</c:v>
                </c:pt>
                <c:pt idx="184">
                  <c:v>0.10855094438320441</c:v>
                </c:pt>
                <c:pt idx="185">
                  <c:v>0.10851400487204389</c:v>
                </c:pt>
                <c:pt idx="186">
                  <c:v>0.10846404382884432</c:v>
                </c:pt>
                <c:pt idx="187">
                  <c:v>0.10840107109896954</c:v>
                </c:pt>
                <c:pt idx="188">
                  <c:v>0.10832509928995375</c:v>
                </c:pt>
                <c:pt idx="189">
                  <c:v>0.10823614376868053</c:v>
                </c:pt>
                <c:pt idx="190">
                  <c:v>0.10813422265793017</c:v>
                </c:pt>
                <c:pt idx="191">
                  <c:v>0.10801935683229609</c:v>
                </c:pt>
                <c:pt idx="192">
                  <c:v>0.10789156991347353</c:v>
                </c:pt>
                <c:pt idx="193">
                  <c:v>0.10775088826492206</c:v>
                </c:pt>
                <c:pt idx="194">
                  <c:v>0.10759734098590326</c:v>
                </c:pt>
                <c:pt idx="195">
                  <c:v>0.10743095990489962</c:v>
                </c:pt>
                <c:pt idx="196">
                  <c:v>0.10725177957241327</c:v>
                </c:pt>
                <c:pt idx="197">
                  <c:v>0.10705983725315246</c:v>
                </c:pt>
                <c:pt idx="198">
                  <c:v>0.10685517291760559</c:v>
                </c:pt>
                <c:pt idx="199">
                  <c:v>0.10663782923300989</c:v>
                </c:pt>
                <c:pt idx="200">
                  <c:v>0.10640785155371622</c:v>
                </c:pt>
                <c:pt idx="201">
                  <c:v>0.1061652879109572</c:v>
                </c:pt>
                <c:pt idx="202">
                  <c:v>0.10591018900202152</c:v>
                </c:pt>
                <c:pt idx="203">
                  <c:v>0.10564260817884011</c:v>
                </c:pt>
                <c:pt idx="204">
                  <c:v>0.10536260143599044</c:v>
                </c:pt>
                <c:pt idx="205">
                  <c:v>0.10507022739812394</c:v>
                </c:pt>
                <c:pt idx="206">
                  <c:v>0.10476554730682235</c:v>
                </c:pt>
                <c:pt idx="207">
                  <c:v>0.10444862500689056</c:v>
                </c:pt>
                <c:pt idx="208">
                  <c:v>0.10411952693209088</c:v>
                </c:pt>
                <c:pt idx="209">
                  <c:v>0.10377832209032774</c:v>
                </c:pt>
                <c:pt idx="210">
                  <c:v>0.10342508204828871</c:v>
                </c:pt>
                <c:pt idx="211">
                  <c:v>0.10305988091554998</c:v>
                </c:pt>
                <c:pt idx="212">
                  <c:v>0.10268279532815423</c:v>
                </c:pt>
                <c:pt idx="213">
                  <c:v>0.10229390443166954</c:v>
                </c:pt>
                <c:pt idx="214">
                  <c:v>0.10189328986373697</c:v>
                </c:pt>
                <c:pt idx="215">
                  <c:v>0.10148103573611779</c:v>
                </c:pt>
                <c:pt idx="216">
                  <c:v>0.10105722861624682</c:v>
                </c:pt>
                <c:pt idx="217">
                  <c:v>0.10062195750830476</c:v>
                </c:pt>
                <c:pt idx="218">
                  <c:v>0.10017531383381639</c:v>
                </c:pt>
                <c:pt idx="219">
                  <c:v>9.971739141178837E-2</c:v>
                </c:pt>
                <c:pt idx="220">
                  <c:v>9.9248286438394159E-2</c:v>
                </c:pt>
                <c:pt idx="221">
                  <c:v>9.8768097466219479E-2</c:v>
                </c:pt>
                <c:pt idx="222">
                  <c:v>9.8276925383078834E-2</c:v>
                </c:pt>
                <c:pt idx="223">
                  <c:v>9.7774873390415906E-2</c:v>
                </c:pt>
                <c:pt idx="224">
                  <c:v>9.726204698129845E-2</c:v>
                </c:pt>
                <c:pt idx="225">
                  <c:v>9.6738553918022385E-2</c:v>
                </c:pt>
                <c:pt idx="226">
                  <c:v>9.6204504209337197E-2</c:v>
                </c:pt>
                <c:pt idx="227">
                  <c:v>9.566001008730618E-2</c:v>
                </c:pt>
                <c:pt idx="228">
                  <c:v>9.5105185983816426E-2</c:v>
                </c:pt>
                <c:pt idx="229">
                  <c:v>9.4540148506751312E-2</c:v>
                </c:pt>
                <c:pt idx="230">
                  <c:v>9.3965016415842789E-2</c:v>
                </c:pt>
                <c:pt idx="231">
                  <c:v>9.3379910598217208E-2</c:v>
                </c:pt>
                <c:pt idx="232">
                  <c:v>9.2784954043650766E-2</c:v>
                </c:pt>
                <c:pt idx="233">
                  <c:v>9.2180271819552004E-2</c:v>
                </c:pt>
                <c:pt idx="234">
                  <c:v>9.1565991045687162E-2</c:v>
                </c:pt>
                <c:pt idx="235">
                  <c:v>9.0942240868666854E-2</c:v>
                </c:pt>
                <c:pt idx="236">
                  <c:v>9.0309152436211737E-2</c:v>
                </c:pt>
                <c:pt idx="237">
                  <c:v>8.9666858871215338E-2</c:v>
                </c:pt>
                <c:pt idx="238">
                  <c:v>8.9015495245624812E-2</c:v>
                </c:pt>
                <c:pt idx="239">
                  <c:v>8.8355198554157952E-2</c:v>
                </c:pt>
                <c:pt idx="240">
                  <c:v>8.7686107687877796E-2</c:v>
                </c:pt>
                <c:pt idx="241">
                  <c:v>8.7008363407646616E-2</c:v>
                </c:pt>
                <c:pt idx="242">
                  <c:v>8.6322108317479565E-2</c:v>
                </c:pt>
                <c:pt idx="243">
                  <c:v>8.5627486837823202E-2</c:v>
                </c:pt>
                <c:pt idx="244">
                  <c:v>8.4924645178779914E-2</c:v>
                </c:pt>
                <c:pt idx="245">
                  <c:v>8.4213731313304438E-2</c:v>
                </c:pt>
                <c:pt idx="246">
                  <c:v>8.3494894950396831E-2</c:v>
                </c:pt>
                <c:pt idx="247">
                  <c:v>8.2768287508317412E-2</c:v>
                </c:pt>
                <c:pt idx="248">
                  <c:v>8.2034062087852772E-2</c:v>
                </c:pt>
                <c:pt idx="249">
                  <c:v>8.1292373445657776E-2</c:v>
                </c:pt>
                <c:pt idx="250">
                  <c:v>8.0543377967705651E-2</c:v>
                </c:pt>
                <c:pt idx="251">
                  <c:v>7.9787233642874045E-2</c:v>
                </c:pt>
                <c:pt idx="252">
                  <c:v>7.9024100036699574E-2</c:v>
                </c:pt>
                <c:pt idx="253">
                  <c:v>7.8254138265332965E-2</c:v>
                </c:pt>
                <c:pt idx="254">
                  <c:v>7.7477510969728366E-2</c:v>
                </c:pt>
                <c:pt idx="255">
                  <c:v>7.6694382290102073E-2</c:v>
                </c:pt>
                <c:pt idx="256">
                  <c:v>7.5904917840697597E-2</c:v>
                </c:pt>
                <c:pt idx="257">
                  <c:v>7.510928468489389E-2</c:v>
                </c:pt>
                <c:pt idx="258">
                  <c:v>7.4307651310697914E-2</c:v>
                </c:pt>
                <c:pt idx="259">
                  <c:v>7.3500187606662104E-2</c:v>
                </c:pt>
                <c:pt idx="260">
                  <c:v>7.268706483826877E-2</c:v>
                </c:pt>
                <c:pt idx="261">
                  <c:v>7.1868455624828562E-2</c:v>
                </c:pt>
                <c:pt idx="262">
                  <c:v>7.1044533916938393E-2</c:v>
                </c:pt>
                <c:pt idx="263">
                  <c:v>7.0215474974547623E-2</c:v>
                </c:pt>
                <c:pt idx="264">
                  <c:v>6.9381455345686252E-2</c:v>
                </c:pt>
                <c:pt idx="265">
                  <c:v>6.8542652845905272E-2</c:v>
                </c:pt>
                <c:pt idx="266">
                  <c:v>6.7699246538488883E-2</c:v>
                </c:pt>
                <c:pt idx="267">
                  <c:v>6.6851416715496034E-2</c:v>
                </c:pt>
                <c:pt idx="268">
                  <c:v>6.5999344879693236E-2</c:v>
                </c:pt>
                <c:pt idx="269">
                  <c:v>6.5143213727444471E-2</c:v>
                </c:pt>
                <c:pt idx="270">
                  <c:v>6.4283207132625864E-2</c:v>
                </c:pt>
                <c:pt idx="271">
                  <c:v>6.341951013163849E-2</c:v>
                </c:pt>
                <c:pt idx="272">
                  <c:v>6.2552308909592791E-2</c:v>
                </c:pt>
                <c:pt idx="273">
                  <c:v>6.1681790787746986E-2</c:v>
                </c:pt>
                <c:pt idx="274">
                  <c:v>6.0808144212282533E-2</c:v>
                </c:pt>
                <c:pt idx="275">
                  <c:v>5.993155874450487E-2</c:v>
                </c:pt>
                <c:pt idx="276">
                  <c:v>5.905222505256455E-2</c:v>
                </c:pt>
                <c:pt idx="277">
                  <c:v>5.8170334904797449E-2</c:v>
                </c:pt>
                <c:pt idx="278">
                  <c:v>5.7286081164788928E-2</c:v>
                </c:pt>
                <c:pt idx="279">
                  <c:v>5.6399657788273522E-2</c:v>
                </c:pt>
                <c:pt idx="280">
                  <c:v>5.551125982198693E-2</c:v>
                </c:pt>
                <c:pt idx="281">
                  <c:v>5.4621083404597065E-2</c:v>
                </c:pt>
                <c:pt idx="282">
                  <c:v>5.3729325769844898E-2</c:v>
                </c:pt>
                <c:pt idx="283">
                  <c:v>5.2836185252037315E-2</c:v>
                </c:pt>
                <c:pt idx="284">
                  <c:v>5.1941861294040888E-2</c:v>
                </c:pt>
                <c:pt idx="285">
                  <c:v>5.1046554457937252E-2</c:v>
                </c:pt>
                <c:pt idx="286">
                  <c:v>5.0150466438507846E-2</c:v>
                </c:pt>
                <c:pt idx="287">
                  <c:v>4.925380007973186E-2</c:v>
                </c:pt>
                <c:pt idx="288">
                  <c:v>4.8356759394487456E-2</c:v>
                </c:pt>
                <c:pt idx="289">
                  <c:v>4.7459549587665233E-2</c:v>
                </c:pt>
                <c:pt idx="290">
                  <c:v>4.656237708291245E-2</c:v>
                </c:pt>
                <c:pt idx="291">
                  <c:v>4.5665449553244891E-2</c:v>
                </c:pt>
                <c:pt idx="292">
                  <c:v>4.4768975955777925E-2</c:v>
                </c:pt>
                <c:pt idx="293">
                  <c:v>4.3873166570847937E-2</c:v>
                </c:pt>
                <c:pt idx="294">
                  <c:v>4.2978233045814079E-2</c:v>
                </c:pt>
                <c:pt idx="295">
                  <c:v>4.2084388443850609E-2</c:v>
                </c:pt>
                <c:pt idx="296">
                  <c:v>4.1191847298065874E-2</c:v>
                </c:pt>
                <c:pt idx="297">
                  <c:v>4.0300825671305905E-2</c:v>
                </c:pt>
                <c:pt idx="298">
                  <c:v>3.9411541222030853E-2</c:v>
                </c:pt>
                <c:pt idx="299">
                  <c:v>3.8524213276680062E-2</c:v>
                </c:pt>
                <c:pt idx="300">
                  <c:v>3.7639062908975743E-2</c:v>
                </c:pt>
                <c:pt idx="301">
                  <c:v>3.6756313026649355E-2</c:v>
                </c:pt>
                <c:pt idx="302">
                  <c:v>3.587618846611574E-2</c:v>
                </c:pt>
                <c:pt idx="303">
                  <c:v>3.4998916095658653E-2</c:v>
                </c:pt>
                <c:pt idx="304">
                  <c:v>3.412472492774276E-2</c:v>
                </c:pt>
                <c:pt idx="305">
                  <c:v>3.3253846241113459E-2</c:v>
                </c:pt>
                <c:pt idx="306">
                  <c:v>3.2386513713404251E-2</c:v>
                </c:pt>
                <c:pt idx="307">
                  <c:v>3.1522963565032376E-2</c:v>
                </c:pt>
                <c:pt idx="308">
                  <c:v>3.0663434715228602E-2</c:v>
                </c:pt>
                <c:pt idx="309">
                  <c:v>2.9808168951123676E-2</c:v>
                </c:pt>
                <c:pt idx="310">
                  <c:v>2.8957411110894084E-2</c:v>
                </c:pt>
                <c:pt idx="311">
                  <c:v>2.8111409282057385E-2</c:v>
                </c:pt>
                <c:pt idx="312">
                  <c:v>2.727041501611038E-2</c:v>
                </c:pt>
                <c:pt idx="313">
                  <c:v>2.6434683560808334E-2</c:v>
                </c:pt>
                <c:pt idx="314">
                  <c:v>2.560447411150649E-2</c:v>
                </c:pt>
                <c:pt idx="315">
                  <c:v>2.4780050083117358E-2</c:v>
                </c:pt>
                <c:pt idx="316">
                  <c:v>2.3961679404385795E-2</c:v>
                </c:pt>
                <c:pt idx="317">
                  <c:v>2.3149634836347261E-2</c:v>
                </c:pt>
                <c:pt idx="318">
                  <c:v>2.2344194317016244E-2</c:v>
                </c:pt>
                <c:pt idx="319">
                  <c:v>2.1545641334556088E-2</c:v>
                </c:pt>
                <c:pt idx="320">
                  <c:v>2.0754265331403537E-2</c:v>
                </c:pt>
                <c:pt idx="321">
                  <c:v>1.9970362142075659E-2</c:v>
                </c:pt>
                <c:pt idx="322">
                  <c:v>1.9194234467664831E-2</c:v>
                </c:pt>
                <c:pt idx="323">
                  <c:v>1.8426192390341524E-2</c:v>
                </c:pt>
                <c:pt idx="324">
                  <c:v>1.7666553931534809E-2</c:v>
                </c:pt>
                <c:pt idx="325">
                  <c:v>1.6915645657854098E-2</c:v>
                </c:pt>
                <c:pt idx="326">
                  <c:v>1.6118788066387259E-2</c:v>
                </c:pt>
                <c:pt idx="327">
                  <c:v>1.5144171712642689E-2</c:v>
                </c:pt>
                <c:pt idx="328">
                  <c:v>1.4202538194300691E-2</c:v>
                </c:pt>
                <c:pt idx="329">
                  <c:v>1.3293749353098936E-2</c:v>
                </c:pt>
                <c:pt idx="330">
                  <c:v>1.2417651226257308E-2</c:v>
                </c:pt>
                <c:pt idx="331">
                  <c:v>1.1574074318157684E-2</c:v>
                </c:pt>
                <c:pt idx="332">
                  <c:v>1.0762833880340935E-2</c:v>
                </c:pt>
                <c:pt idx="333">
                  <c:v>9.9837301995509137E-3</c:v>
                </c:pt>
                <c:pt idx="334">
                  <c:v>9.2365488935466852E-3</c:v>
                </c:pt>
                <c:pt idx="335">
                  <c:v>8.521061214402003E-3</c:v>
                </c:pt>
                <c:pt idx="336">
                  <c:v>7.8370243590047874E-3</c:v>
                </c:pt>
                <c:pt idx="337">
                  <c:v>7.1841817864652189E-3</c:v>
                </c:pt>
                <c:pt idx="338">
                  <c:v>6.5622635421385628E-3</c:v>
                </c:pt>
                <c:pt idx="339">
                  <c:v>5.9709865879620126E-3</c:v>
                </c:pt>
                <c:pt idx="340">
                  <c:v>5.4100551388049549E-3</c:v>
                </c:pt>
                <c:pt idx="341">
                  <c:v>4.8791610045251258E-3</c:v>
                </c:pt>
                <c:pt idx="342">
                  <c:v>4.3779839374232981E-3</c:v>
                </c:pt>
                <c:pt idx="343">
                  <c:v>3.9061919847836442E-3</c:v>
                </c:pt>
                <c:pt idx="344">
                  <c:v>3.4634418461868483E-3</c:v>
                </c:pt>
                <c:pt idx="345">
                  <c:v>3.0493792352783984E-3</c:v>
                </c:pt>
                <c:pt idx="346">
                  <c:v>2.6636392456738326E-3</c:v>
                </c:pt>
                <c:pt idx="347">
                  <c:v>2.3058467206805832E-3</c:v>
                </c:pt>
                <c:pt idx="348">
                  <c:v>1.9756166265125145E-3</c:v>
                </c:pt>
                <c:pt idx="349">
                  <c:v>1.6725544286724265E-3</c:v>
                </c:pt>
                <c:pt idx="350">
                  <c:v>1.3962564711728588E-3</c:v>
                </c:pt>
                <c:pt idx="351">
                  <c:v>1.146310358260293E-3</c:v>
                </c:pt>
                <c:pt idx="352">
                  <c:v>9.2229533829605128E-4</c:v>
                </c:pt>
                <c:pt idx="353">
                  <c:v>7.2378268942461003E-4</c:v>
                </c:pt>
                <c:pt idx="354">
                  <c:v>5.503361066054003E-4</c:v>
                </c:pt>
                <c:pt idx="355">
                  <c:v>4.015120894511987E-4</c:v>
                </c:pt>
                <c:pt idx="356">
                  <c:v>2.7686032993890977E-4</c:v>
                </c:pt>
                <c:pt idx="357">
                  <c:v>1.7592409783294784E-4</c:v>
                </c:pt>
                <c:pt idx="358">
                  <c:v>9.8240616754609957E-5</c:v>
                </c:pt>
                <c:pt idx="359">
                  <c:v>4.3341396835206742E-5</c:v>
                </c:pt>
                <c:pt idx="360">
                  <c:v>1.0752333429619613E-5</c:v>
                </c:pt>
                <c:pt idx="361">
                  <c:v>-3.242548170352063E-9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705-4847-BE74-FA056E1A8C57}"/>
            </c:ext>
          </c:extLst>
        </c:ser>
        <c:ser>
          <c:idx val="0"/>
          <c:order val="1"/>
          <c:tx>
            <c:strRef>
              <c:f>变压器设计!$AV$4</c:f>
              <c:strCache>
                <c:ptCount val="1"/>
                <c:pt idx="0">
                  <c:v>Io_L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变压器设计!$AV$7:$AV$368</c:f>
              <c:numCache>
                <c:formatCode>General</c:formatCode>
                <c:ptCount val="362"/>
                <c:pt idx="0">
                  <c:v>-3.1276696607009023E-9</c:v>
                </c:pt>
                <c:pt idx="1">
                  <c:v>9.7740054644929718E-6</c:v>
                </c:pt>
                <c:pt idx="2">
                  <c:v>3.9394024873194144E-5</c:v>
                </c:pt>
                <c:pt idx="3">
                  <c:v>8.9284020276497828E-5</c:v>
                </c:pt>
                <c:pt idx="4">
                  <c:v>1.5986806101614726E-4</c:v>
                </c:pt>
                <c:pt idx="5">
                  <c:v>2.5156523390493907E-4</c:v>
                </c:pt>
                <c:pt idx="6">
                  <c:v>3.6478928286351339E-4</c:v>
                </c:pt>
                <c:pt idx="7">
                  <c:v>4.9994832393673232E-4</c:v>
                </c:pt>
                <c:pt idx="8">
                  <c:v>6.5744451237869771E-4</c:v>
                </c:pt>
                <c:pt idx="9">
                  <c:v>8.3767369952152115E-4</c:v>
                </c:pt>
                <c:pt idx="10">
                  <c:v>1.0410250871975596E-3</c:v>
                </c:pt>
                <c:pt idx="11">
                  <c:v>1.2678808820411217E-3</c:v>
                </c:pt>
                <c:pt idx="12">
                  <c:v>1.5186159506353099E-3</c:v>
                </c:pt>
                <c:pt idx="13">
                  <c:v>1.7935974760515004E-3</c:v>
                </c:pt>
                <c:pt idx="14">
                  <c:v>2.0931846161797427E-3</c:v>
                </c:pt>
                <c:pt idx="15">
                  <c:v>2.4177281641886857E-3</c:v>
                </c:pt>
                <c:pt idx="16">
                  <c:v>2.7675702114273353E-3</c:v>
                </c:pt>
                <c:pt idx="17">
                  <c:v>3.143043813068274E-3</c:v>
                </c:pt>
                <c:pt idx="18">
                  <c:v>3.5444726567851526E-3</c:v>
                </c:pt>
                <c:pt idx="19">
                  <c:v>3.9721707347532302E-3</c:v>
                </c:pt>
                <c:pt idx="20">
                  <c:v>4.4264420192587127E-3</c:v>
                </c:pt>
                <c:pt idx="21">
                  <c:v>4.9075801422003356E-3</c:v>
                </c:pt>
                <c:pt idx="22">
                  <c:v>5.4158680787643621E-3</c:v>
                </c:pt>
                <c:pt idx="23">
                  <c:v>5.9515778355519432E-3</c:v>
                </c:pt>
                <c:pt idx="24">
                  <c:v>6.5149701434353583E-3</c:v>
                </c:pt>
                <c:pt idx="25">
                  <c:v>7.106294155417271E-3</c:v>
                </c:pt>
                <c:pt idx="26">
                  <c:v>7.725787149764257E-3</c:v>
                </c:pt>
                <c:pt idx="27">
                  <c:v>8.3736742386830588E-3</c:v>
                </c:pt>
                <c:pt idx="28">
                  <c:v>9.0501680828048731E-3</c:v>
                </c:pt>
                <c:pt idx="29">
                  <c:v>9.7554686117394193E-3</c:v>
                </c:pt>
                <c:pt idx="30">
                  <c:v>1.0489762750957312E-2</c:v>
                </c:pt>
                <c:pt idx="31">
                  <c:v>1.1253224155255053E-2</c:v>
                </c:pt>
                <c:pt idx="32">
                  <c:v>1.204601294905315E-2</c:v>
                </c:pt>
                <c:pt idx="33">
                  <c:v>1.2868275473773576E-2</c:v>
                </c:pt>
                <c:pt idx="34">
                  <c:v>1.372014404253818E-2</c:v>
                </c:pt>
                <c:pt idx="35">
                  <c:v>1.4601736702425152E-2</c:v>
                </c:pt>
                <c:pt idx="36">
                  <c:v>1.5319446750569222E-2</c:v>
                </c:pt>
                <c:pt idx="38">
                  <c:v>1.601383221686048E-2</c:v>
                </c:pt>
                <c:pt idx="39">
                  <c:v>1.6716987701300645E-2</c:v>
                </c:pt>
                <c:pt idx="40">
                  <c:v>1.7428605697775344E-2</c:v>
                </c:pt>
                <c:pt idx="41">
                  <c:v>1.8148385996217209E-2</c:v>
                </c:pt>
                <c:pt idx="42">
                  <c:v>1.8876035190869535E-2</c:v>
                </c:pt>
                <c:pt idx="43">
                  <c:v>1.9611266225193161E-2</c:v>
                </c:pt>
                <c:pt idx="44">
                  <c:v>2.0353797970503337E-2</c:v>
                </c:pt>
                <c:pt idx="45">
                  <c:v>2.1103354835687066E-2</c:v>
                </c:pt>
                <c:pt idx="46">
                  <c:v>2.1859666405588382E-2</c:v>
                </c:pt>
                <c:pt idx="47">
                  <c:v>2.2622467105862638E-2</c:v>
                </c:pt>
                <c:pt idx="48">
                  <c:v>2.3391495892293081E-2</c:v>
                </c:pt>
                <c:pt idx="49">
                  <c:v>2.4166495962736321E-2</c:v>
                </c:pt>
                <c:pt idx="50">
                  <c:v>2.4947214490020506E-2</c:v>
                </c:pt>
                <c:pt idx="51">
                  <c:v>2.5733402374260961E-2</c:v>
                </c:pt>
                <c:pt idx="52">
                  <c:v>2.6524814013187126E-2</c:v>
                </c:pt>
                <c:pt idx="53">
                  <c:v>2.7321207089190502E-2</c:v>
                </c:pt>
                <c:pt idx="54">
                  <c:v>2.8122342371908391E-2</c:v>
                </c:pt>
                <c:pt idx="55">
                  <c:v>2.8927983535255154E-2</c:v>
                </c:pt>
                <c:pt idx="56">
                  <c:v>2.9737896987898426E-2</c:v>
                </c:pt>
                <c:pt idx="57">
                  <c:v>3.0551851716257891E-2</c:v>
                </c:pt>
                <c:pt idx="58">
                  <c:v>3.1369619139176116E-2</c:v>
                </c:pt>
                <c:pt idx="59">
                  <c:v>3.2190972973476659E-2</c:v>
                </c:pt>
                <c:pt idx="60">
                  <c:v>3.3015689109684887E-2</c:v>
                </c:pt>
                <c:pt idx="61">
                  <c:v>3.3843545497241584E-2</c:v>
                </c:pt>
                <c:pt idx="62">
                  <c:v>3.4674322038589868E-2</c:v>
                </c:pt>
                <c:pt idx="63">
                  <c:v>3.5507800491561513E-2</c:v>
                </c:pt>
                <c:pt idx="64">
                  <c:v>3.6343764379531109E-2</c:v>
                </c:pt>
                <c:pt idx="65">
                  <c:v>3.7181998908844653E-2</c:v>
                </c:pt>
                <c:pt idx="66">
                  <c:v>3.8022290893064907E-2</c:v>
                </c:pt>
                <c:pt idx="67">
                  <c:v>3.886442868360792E-2</c:v>
                </c:pt>
                <c:pt idx="68">
                  <c:v>3.9708202106375295E-2</c:v>
                </c:pt>
                <c:pt idx="69">
                  <c:v>4.0553402404013963E-2</c:v>
                </c:pt>
                <c:pt idx="70">
                  <c:v>4.1399822183460055E-2</c:v>
                </c:pt>
                <c:pt idx="71">
                  <c:v>4.2247255368448165E-2</c:v>
                </c:pt>
                <c:pt idx="72">
                  <c:v>4.3095497156686619E-2</c:v>
                </c:pt>
                <c:pt idx="73">
                  <c:v>4.3944343981420567E-2</c:v>
                </c:pt>
                <c:pt idx="74">
                  <c:v>4.4793593477123084E-2</c:v>
                </c:pt>
                <c:pt idx="75">
                  <c:v>4.5643044449069997E-2</c:v>
                </c:pt>
                <c:pt idx="76">
                  <c:v>4.6492496846570877E-2</c:v>
                </c:pt>
                <c:pt idx="77">
                  <c:v>4.734175173964289E-2</c:v>
                </c:pt>
                <c:pt idx="78">
                  <c:v>4.8190611298926968E-2</c:v>
                </c:pt>
                <c:pt idx="79">
                  <c:v>4.9038878778658507E-2</c:v>
                </c:pt>
                <c:pt idx="80">
                  <c:v>4.9886358502516395E-2</c:v>
                </c:pt>
                <c:pt idx="81">
                  <c:v>5.0732855852184414E-2</c:v>
                </c:pt>
                <c:pt idx="82">
                  <c:v>5.1578177258469089E-2</c:v>
                </c:pt>
                <c:pt idx="83">
                  <c:v>5.2422130194827117E-2</c:v>
                </c:pt>
                <c:pt idx="84">
                  <c:v>5.3264523173164324E-2</c:v>
                </c:pt>
                <c:pt idx="85">
                  <c:v>5.4105165741775207E-2</c:v>
                </c:pt>
                <c:pt idx="86">
                  <c:v>5.4943868485301008E-2</c:v>
                </c:pt>
                <c:pt idx="87">
                  <c:v>5.5780443026588848E-2</c:v>
                </c:pt>
                <c:pt idx="88">
                  <c:v>5.6614702030343023E-2</c:v>
                </c:pt>
                <c:pt idx="89">
                  <c:v>5.7446459208464438E-2</c:v>
                </c:pt>
                <c:pt idx="90">
                  <c:v>5.8275529326979367E-2</c:v>
                </c:pt>
                <c:pt idx="91">
                  <c:v>5.9101728214465021E-2</c:v>
                </c:pt>
                <c:pt idx="92">
                  <c:v>5.9924872771883186E-2</c:v>
                </c:pt>
                <c:pt idx="93">
                  <c:v>6.0744780983738055E-2</c:v>
                </c:pt>
                <c:pt idx="94">
                  <c:v>6.1561271930479347E-2</c:v>
                </c:pt>
                <c:pt idx="95">
                  <c:v>6.2374165802073972E-2</c:v>
                </c:pt>
                <c:pt idx="96">
                  <c:v>6.3183283912675414E-2</c:v>
                </c:pt>
                <c:pt idx="97">
                  <c:v>6.398844871632145E-2</c:v>
                </c:pt>
                <c:pt idx="98">
                  <c:v>6.4789483823596034E-2</c:v>
                </c:pt>
                <c:pt idx="99">
                  <c:v>6.5586214019191777E-2</c:v>
                </c:pt>
                <c:pt idx="100">
                  <c:v>6.6378465280315144E-2</c:v>
                </c:pt>
                <c:pt idx="101">
                  <c:v>6.7166064795876751E-2</c:v>
                </c:pt>
                <c:pt idx="102">
                  <c:v>6.7948840986413225E-2</c:v>
                </c:pt>
                <c:pt idx="103">
                  <c:v>6.8726623524688502E-2</c:v>
                </c:pt>
                <c:pt idx="104">
                  <c:v>6.9499243356925464E-2</c:v>
                </c:pt>
                <c:pt idx="105">
                  <c:v>7.0266532724620384E-2</c:v>
                </c:pt>
                <c:pt idx="106">
                  <c:v>7.1028325186894281E-2</c:v>
                </c:pt>
                <c:pt idx="107">
                  <c:v>7.1784455643338851E-2</c:v>
                </c:pt>
                <c:pt idx="108">
                  <c:v>7.253476035731396E-2</c:v>
                </c:pt>
                <c:pt idx="109">
                  <c:v>7.3279076979657506E-2</c:v>
                </c:pt>
                <c:pt idx="110">
                  <c:v>7.4017244572768273E-2</c:v>
                </c:pt>
                <c:pt idx="111">
                  <c:v>7.4749103635025821E-2</c:v>
                </c:pt>
                <c:pt idx="112">
                  <c:v>7.5474496125510826E-2</c:v>
                </c:pt>
                <c:pt idx="113">
                  <c:v>7.6193265488992148E-2</c:v>
                </c:pt>
                <c:pt idx="114">
                  <c:v>7.6905256681147408E-2</c:v>
                </c:pt>
                <c:pt idx="115">
                  <c:v>7.7610316193985382E-2</c:v>
                </c:pt>
                <c:pt idx="116">
                  <c:v>7.8308292081439426E-2</c:v>
                </c:pt>
                <c:pt idx="117">
                  <c:v>7.8999033985102204E-2</c:v>
                </c:pt>
                <c:pt idx="118">
                  <c:v>7.9682393160073958E-2</c:v>
                </c:pt>
                <c:pt idx="119">
                  <c:v>8.0358222500895235E-2</c:v>
                </c:pt>
                <c:pt idx="120">
                  <c:v>8.1026376567539388E-2</c:v>
                </c:pt>
                <c:pt idx="121">
                  <c:v>8.1686711611437327E-2</c:v>
                </c:pt>
                <c:pt idx="122">
                  <c:v>8.2339085601510514E-2</c:v>
                </c:pt>
                <c:pt idx="123">
                  <c:v>8.2983358250188516E-2</c:v>
                </c:pt>
                <c:pt idx="124">
                  <c:v>8.3619391039386828E-2</c:v>
                </c:pt>
                <c:pt idx="125">
                  <c:v>8.4247047246422874E-2</c:v>
                </c:pt>
                <c:pt idx="126">
                  <c:v>8.4866191969848945E-2</c:v>
                </c:pt>
                <c:pt idx="127">
                  <c:v>8.5476692155179751E-2</c:v>
                </c:pt>
                <c:pt idx="128">
                  <c:v>8.6078416620495243E-2</c:v>
                </c:pt>
                <c:pt idx="129">
                  <c:v>8.667123608189807E-2</c:v>
                </c:pt>
                <c:pt idx="130">
                  <c:v>8.7255023178806818E-2</c:v>
                </c:pt>
                <c:pt idx="131">
                  <c:v>8.7829652499066518E-2</c:v>
                </c:pt>
                <c:pt idx="132">
                  <c:v>8.8395000603857521E-2</c:v>
                </c:pt>
                <c:pt idx="133">
                  <c:v>8.8950946052386584E-2</c:v>
                </c:pt>
                <c:pt idx="134">
                  <c:v>8.9497369426341664E-2</c:v>
                </c:pt>
                <c:pt idx="135">
                  <c:v>9.0034153354094953E-2</c:v>
                </c:pt>
                <c:pt idx="136">
                  <c:v>9.0561182534638116E-2</c:v>
                </c:pt>
                <c:pt idx="137">
                  <c:v>9.1078343761233346E-2</c:v>
                </c:pt>
                <c:pt idx="138">
                  <c:v>9.1585525944766141E-2</c:v>
                </c:pt>
                <c:pt idx="139">
                  <c:v>9.208262013678474E-2</c:v>
                </c:pt>
                <c:pt idx="140">
                  <c:v>9.2569519552212418E-2</c:v>
                </c:pt>
                <c:pt idx="141">
                  <c:v>9.3046119591718032E-2</c:v>
                </c:pt>
                <c:pt idx="142">
                  <c:v>9.3512317863732874E-2</c:v>
                </c:pt>
                <c:pt idx="143">
                  <c:v>9.3968014206099515E-2</c:v>
                </c:pt>
                <c:pt idx="144">
                  <c:v>9.4413110707341361E-2</c:v>
                </c:pt>
                <c:pt idx="145">
                  <c:v>9.4847511727540065E-2</c:v>
                </c:pt>
                <c:pt idx="146">
                  <c:v>9.5271123918808723E-2</c:v>
                </c:pt>
                <c:pt idx="147">
                  <c:v>9.5683856245351195E-2</c:v>
                </c:pt>
                <c:pt idx="148">
                  <c:v>9.6085620003094299E-2</c:v>
                </c:pt>
                <c:pt idx="149">
                  <c:v>9.6476328838883685E-2</c:v>
                </c:pt>
                <c:pt idx="150">
                  <c:v>9.6855898769233159E-2</c:v>
                </c:pt>
                <c:pt idx="151">
                  <c:v>9.7224248198616608E-2</c:v>
                </c:pt>
                <c:pt idx="152">
                  <c:v>9.7581297937293782E-2</c:v>
                </c:pt>
                <c:pt idx="153">
                  <c:v>9.7926971218660064E-2</c:v>
                </c:pt>
                <c:pt idx="154">
                  <c:v>9.8261193716112166E-2</c:v>
                </c:pt>
                <c:pt idx="155">
                  <c:v>9.8583893559419988E-2</c:v>
                </c:pt>
                <c:pt idx="156">
                  <c:v>9.8895001350597311E-2</c:v>
                </c:pt>
                <c:pt idx="157">
                  <c:v>9.9194450179263066E-2</c:v>
                </c:pt>
                <c:pt idx="158">
                  <c:v>9.9482175637485404E-2</c:v>
                </c:pt>
                <c:pt idx="159">
                  <c:v>9.9758115834101296E-2</c:v>
                </c:pt>
                <c:pt idx="160">
                  <c:v>0.10002221140850523</c:v>
                </c:pt>
                <c:pt idx="161">
                  <c:v>0.10027440554389876</c:v>
                </c:pt>
                <c:pt idx="162">
                  <c:v>0.10051464397999681</c:v>
                </c:pt>
                <c:pt idx="163">
                  <c:v>0.1007428750251822</c:v>
                </c:pt>
                <c:pt idx="164">
                  <c:v>0.10095904956810445</c:v>
                </c:pt>
                <c:pt idx="165">
                  <c:v>0.10116312108871624</c:v>
                </c:pt>
                <c:pt idx="166">
                  <c:v>0.10135504566874298</c:v>
                </c:pt>
                <c:pt idx="167">
                  <c:v>0.10153478200157991</c:v>
                </c:pt>
                <c:pt idx="168">
                  <c:v>0.1017022914016129</c:v>
                </c:pt>
                <c:pt idx="169">
                  <c:v>0.1018575378129578</c:v>
                </c:pt>
                <c:pt idx="170">
                  <c:v>0.10200048781761459</c:v>
                </c:pt>
                <c:pt idx="171">
                  <c:v>0.10213111064303329</c:v>
                </c:pt>
                <c:pt idx="172">
                  <c:v>0.10224937816908622</c:v>
                </c:pt>
                <c:pt idx="173">
                  <c:v>0.1023552649344458</c:v>
                </c:pt>
                <c:pt idx="174">
                  <c:v>0.10244874814236334</c:v>
                </c:pt>
                <c:pt idx="175">
                  <c:v>0.10252980766584616</c:v>
                </c:pt>
                <c:pt idx="176">
                  <c:v>0.1025984260522321</c:v>
                </c:pt>
                <c:pt idx="177">
                  <c:v>0.10265458852715754</c:v>
                </c:pt>
                <c:pt idx="178">
                  <c:v>0.10269828299791843</c:v>
                </c:pt>
                <c:pt idx="179">
                  <c:v>0.10272950005622213</c:v>
                </c:pt>
                <c:pt idx="180">
                  <c:v>0.1027482329803288</c:v>
                </c:pt>
                <c:pt idx="181">
                  <c:v>0.10275447773658239</c:v>
                </c:pt>
                <c:pt idx="182">
                  <c:v>0.1027482329803288</c:v>
                </c:pt>
                <c:pt idx="183">
                  <c:v>0.10272950005622213</c:v>
                </c:pt>
                <c:pt idx="184">
                  <c:v>0.10269828299791843</c:v>
                </c:pt>
                <c:pt idx="185">
                  <c:v>0.10265458852715754</c:v>
                </c:pt>
                <c:pt idx="186">
                  <c:v>0.1025984260522321</c:v>
                </c:pt>
                <c:pt idx="187">
                  <c:v>0.10252980766584616</c:v>
                </c:pt>
                <c:pt idx="188">
                  <c:v>0.10244874814236334</c:v>
                </c:pt>
                <c:pt idx="189">
                  <c:v>0.1023552649344458</c:v>
                </c:pt>
                <c:pt idx="190">
                  <c:v>0.10224937816908622</c:v>
                </c:pt>
                <c:pt idx="191">
                  <c:v>0.10213111064303329</c:v>
                </c:pt>
                <c:pt idx="192">
                  <c:v>0.10200048781761464</c:v>
                </c:pt>
                <c:pt idx="193">
                  <c:v>0.1018575378129578</c:v>
                </c:pt>
                <c:pt idx="194">
                  <c:v>0.1017022914016129</c:v>
                </c:pt>
                <c:pt idx="195">
                  <c:v>0.10153478200157995</c:v>
                </c:pt>
                <c:pt idx="196">
                  <c:v>0.10135504566874297</c:v>
                </c:pt>
                <c:pt idx="197">
                  <c:v>0.10116312108871627</c:v>
                </c:pt>
                <c:pt idx="198">
                  <c:v>0.10095904956810445</c:v>
                </c:pt>
                <c:pt idx="199">
                  <c:v>0.1007428750251822</c:v>
                </c:pt>
                <c:pt idx="200">
                  <c:v>0.10051464397999681</c:v>
                </c:pt>
                <c:pt idx="201">
                  <c:v>0.10027440554389876</c:v>
                </c:pt>
                <c:pt idx="202">
                  <c:v>0.10002221140850523</c:v>
                </c:pt>
                <c:pt idx="203">
                  <c:v>9.9758115834101296E-2</c:v>
                </c:pt>
                <c:pt idx="204">
                  <c:v>9.9482175637485404E-2</c:v>
                </c:pt>
                <c:pt idx="205">
                  <c:v>9.9194450179263094E-2</c:v>
                </c:pt>
                <c:pt idx="206">
                  <c:v>9.8895001350597311E-2</c:v>
                </c:pt>
                <c:pt idx="207">
                  <c:v>9.8583893559419988E-2</c:v>
                </c:pt>
                <c:pt idx="208">
                  <c:v>9.8261193716112222E-2</c:v>
                </c:pt>
                <c:pt idx="209">
                  <c:v>9.7926971218660064E-2</c:v>
                </c:pt>
                <c:pt idx="210">
                  <c:v>9.7581297937293782E-2</c:v>
                </c:pt>
                <c:pt idx="211">
                  <c:v>9.7224248198616608E-2</c:v>
                </c:pt>
                <c:pt idx="212">
                  <c:v>9.6855898769233159E-2</c:v>
                </c:pt>
                <c:pt idx="213">
                  <c:v>9.6476328838883685E-2</c:v>
                </c:pt>
                <c:pt idx="214">
                  <c:v>9.6085620003094299E-2</c:v>
                </c:pt>
                <c:pt idx="215">
                  <c:v>9.5683856245351237E-2</c:v>
                </c:pt>
                <c:pt idx="216">
                  <c:v>9.5271123918808723E-2</c:v>
                </c:pt>
                <c:pt idx="217">
                  <c:v>9.4847511727540065E-2</c:v>
                </c:pt>
                <c:pt idx="218">
                  <c:v>9.4413110707341416E-2</c:v>
                </c:pt>
                <c:pt idx="219">
                  <c:v>9.3968014206099543E-2</c:v>
                </c:pt>
                <c:pt idx="220">
                  <c:v>9.3512317863732874E-2</c:v>
                </c:pt>
                <c:pt idx="221">
                  <c:v>9.304611959171806E-2</c:v>
                </c:pt>
                <c:pt idx="222">
                  <c:v>9.2569519552212418E-2</c:v>
                </c:pt>
                <c:pt idx="223">
                  <c:v>9.208262013678474E-2</c:v>
                </c:pt>
                <c:pt idx="224">
                  <c:v>9.1585525944766141E-2</c:v>
                </c:pt>
                <c:pt idx="225">
                  <c:v>9.1078343761233346E-2</c:v>
                </c:pt>
                <c:pt idx="226">
                  <c:v>9.0561182534638116E-2</c:v>
                </c:pt>
                <c:pt idx="227">
                  <c:v>9.0034153354094967E-2</c:v>
                </c:pt>
                <c:pt idx="228">
                  <c:v>8.9497369426341664E-2</c:v>
                </c:pt>
                <c:pt idx="229">
                  <c:v>8.8950946052386584E-2</c:v>
                </c:pt>
                <c:pt idx="230">
                  <c:v>8.8395000603857535E-2</c:v>
                </c:pt>
                <c:pt idx="231">
                  <c:v>8.7829652499066532E-2</c:v>
                </c:pt>
                <c:pt idx="232">
                  <c:v>8.7255023178806818E-2</c:v>
                </c:pt>
                <c:pt idx="233">
                  <c:v>8.6671236081898043E-2</c:v>
                </c:pt>
                <c:pt idx="234">
                  <c:v>8.6078416620495216E-2</c:v>
                </c:pt>
                <c:pt idx="235">
                  <c:v>8.5476692155179751E-2</c:v>
                </c:pt>
                <c:pt idx="236">
                  <c:v>8.4866191969848986E-2</c:v>
                </c:pt>
                <c:pt idx="237">
                  <c:v>8.4247047246422915E-2</c:v>
                </c:pt>
                <c:pt idx="238">
                  <c:v>8.3619391039386828E-2</c:v>
                </c:pt>
                <c:pt idx="239">
                  <c:v>8.2983358250188544E-2</c:v>
                </c:pt>
                <c:pt idx="240">
                  <c:v>8.2339085601510514E-2</c:v>
                </c:pt>
                <c:pt idx="241">
                  <c:v>8.1686711611437327E-2</c:v>
                </c:pt>
                <c:pt idx="242">
                  <c:v>8.1026376567539388E-2</c:v>
                </c:pt>
                <c:pt idx="243">
                  <c:v>8.0358222500895235E-2</c:v>
                </c:pt>
                <c:pt idx="244">
                  <c:v>7.9682393160073944E-2</c:v>
                </c:pt>
                <c:pt idx="245">
                  <c:v>7.8999033985102246E-2</c:v>
                </c:pt>
                <c:pt idx="246">
                  <c:v>7.8308292081439454E-2</c:v>
                </c:pt>
                <c:pt idx="247">
                  <c:v>7.7610316193985382E-2</c:v>
                </c:pt>
                <c:pt idx="248">
                  <c:v>7.6905256681147408E-2</c:v>
                </c:pt>
                <c:pt idx="249">
                  <c:v>7.6193265488992148E-2</c:v>
                </c:pt>
                <c:pt idx="250">
                  <c:v>7.5474496125510826E-2</c:v>
                </c:pt>
                <c:pt idx="251">
                  <c:v>7.4749103635025849E-2</c:v>
                </c:pt>
                <c:pt idx="252">
                  <c:v>7.4017244572768301E-2</c:v>
                </c:pt>
                <c:pt idx="253">
                  <c:v>7.3279076979657506E-2</c:v>
                </c:pt>
                <c:pt idx="254">
                  <c:v>7.2534760357313988E-2</c:v>
                </c:pt>
                <c:pt idx="255">
                  <c:v>7.1784455643338796E-2</c:v>
                </c:pt>
                <c:pt idx="256">
                  <c:v>7.1028325186894281E-2</c:v>
                </c:pt>
                <c:pt idx="257">
                  <c:v>7.0266532724620384E-2</c:v>
                </c:pt>
                <c:pt idx="258">
                  <c:v>6.9499243356925519E-2</c:v>
                </c:pt>
                <c:pt idx="259">
                  <c:v>6.8726623524688502E-2</c:v>
                </c:pt>
                <c:pt idx="260">
                  <c:v>6.7948840986413239E-2</c:v>
                </c:pt>
                <c:pt idx="261">
                  <c:v>6.7166064795876751E-2</c:v>
                </c:pt>
                <c:pt idx="262">
                  <c:v>6.6378465280315144E-2</c:v>
                </c:pt>
                <c:pt idx="263">
                  <c:v>6.5586214019191749E-2</c:v>
                </c:pt>
                <c:pt idx="264">
                  <c:v>6.4789483823596034E-2</c:v>
                </c:pt>
                <c:pt idx="265">
                  <c:v>6.398844871632145E-2</c:v>
                </c:pt>
                <c:pt idx="266">
                  <c:v>6.3183283912675414E-2</c:v>
                </c:pt>
                <c:pt idx="267">
                  <c:v>6.2374165802074E-2</c:v>
                </c:pt>
                <c:pt idx="268">
                  <c:v>6.1561271930479382E-2</c:v>
                </c:pt>
                <c:pt idx="269">
                  <c:v>6.0744780983738096E-2</c:v>
                </c:pt>
                <c:pt idx="270">
                  <c:v>5.9924872771883186E-2</c:v>
                </c:pt>
                <c:pt idx="271">
                  <c:v>5.9101728214465028E-2</c:v>
                </c:pt>
                <c:pt idx="272">
                  <c:v>5.8275529326979388E-2</c:v>
                </c:pt>
                <c:pt idx="273">
                  <c:v>5.7446459208464411E-2</c:v>
                </c:pt>
                <c:pt idx="274">
                  <c:v>5.6614702030343023E-2</c:v>
                </c:pt>
                <c:pt idx="275">
                  <c:v>5.5780443026588841E-2</c:v>
                </c:pt>
                <c:pt idx="276">
                  <c:v>5.4943868485301021E-2</c:v>
                </c:pt>
                <c:pt idx="277">
                  <c:v>5.4105165741775235E-2</c:v>
                </c:pt>
                <c:pt idx="278">
                  <c:v>5.326452317316431E-2</c:v>
                </c:pt>
                <c:pt idx="279">
                  <c:v>5.2422130194827159E-2</c:v>
                </c:pt>
                <c:pt idx="280">
                  <c:v>5.1578177258469103E-2</c:v>
                </c:pt>
                <c:pt idx="281">
                  <c:v>5.0732855852184448E-2</c:v>
                </c:pt>
                <c:pt idx="282">
                  <c:v>4.988635850251643E-2</c:v>
                </c:pt>
                <c:pt idx="283">
                  <c:v>4.9038878778658521E-2</c:v>
                </c:pt>
                <c:pt idx="284">
                  <c:v>4.8190611298926982E-2</c:v>
                </c:pt>
                <c:pt idx="285">
                  <c:v>4.7341751739642904E-2</c:v>
                </c:pt>
                <c:pt idx="286">
                  <c:v>4.6492496846570849E-2</c:v>
                </c:pt>
                <c:pt idx="287">
                  <c:v>4.5643044449069983E-2</c:v>
                </c:pt>
                <c:pt idx="288">
                  <c:v>4.4793593477123084E-2</c:v>
                </c:pt>
                <c:pt idx="289">
                  <c:v>4.3944343981420567E-2</c:v>
                </c:pt>
                <c:pt idx="290">
                  <c:v>4.3095497156686619E-2</c:v>
                </c:pt>
                <c:pt idx="291">
                  <c:v>4.2247255368448193E-2</c:v>
                </c:pt>
                <c:pt idx="292">
                  <c:v>4.1399822183460076E-2</c:v>
                </c:pt>
                <c:pt idx="293">
                  <c:v>4.0553402404013963E-2</c:v>
                </c:pt>
                <c:pt idx="294">
                  <c:v>3.9708202106375323E-2</c:v>
                </c:pt>
                <c:pt idx="295">
                  <c:v>3.886442868360792E-2</c:v>
                </c:pt>
                <c:pt idx="296">
                  <c:v>3.8022290893064893E-2</c:v>
                </c:pt>
                <c:pt idx="297">
                  <c:v>3.7181998908844653E-2</c:v>
                </c:pt>
                <c:pt idx="298">
                  <c:v>3.6343764379531115E-2</c:v>
                </c:pt>
                <c:pt idx="299">
                  <c:v>3.5507800491561541E-2</c:v>
                </c:pt>
                <c:pt idx="300">
                  <c:v>3.4674322038589896E-2</c:v>
                </c:pt>
                <c:pt idx="301">
                  <c:v>3.3843545497241584E-2</c:v>
                </c:pt>
                <c:pt idx="302">
                  <c:v>3.3015689109684901E-2</c:v>
                </c:pt>
                <c:pt idx="303">
                  <c:v>3.2190972973476659E-2</c:v>
                </c:pt>
                <c:pt idx="304">
                  <c:v>3.1369619139176137E-2</c:v>
                </c:pt>
                <c:pt idx="305">
                  <c:v>3.0551851716257915E-2</c:v>
                </c:pt>
                <c:pt idx="306">
                  <c:v>2.9737896987898426E-2</c:v>
                </c:pt>
                <c:pt idx="307">
                  <c:v>2.8927983535255154E-2</c:v>
                </c:pt>
                <c:pt idx="308">
                  <c:v>2.8122342371908401E-2</c:v>
                </c:pt>
                <c:pt idx="309">
                  <c:v>2.7321207089190488E-2</c:v>
                </c:pt>
                <c:pt idx="310">
                  <c:v>2.6524814013187126E-2</c:v>
                </c:pt>
                <c:pt idx="311">
                  <c:v>2.5733402374260972E-2</c:v>
                </c:pt>
                <c:pt idx="312">
                  <c:v>2.4947214490020523E-2</c:v>
                </c:pt>
                <c:pt idx="313">
                  <c:v>2.4166495962736342E-2</c:v>
                </c:pt>
                <c:pt idx="314">
                  <c:v>2.3391495892293127E-2</c:v>
                </c:pt>
                <c:pt idx="315">
                  <c:v>2.262246710586269E-2</c:v>
                </c:pt>
                <c:pt idx="316">
                  <c:v>2.1859666405588389E-2</c:v>
                </c:pt>
                <c:pt idx="317">
                  <c:v>2.1103354835687083E-2</c:v>
                </c:pt>
                <c:pt idx="318">
                  <c:v>2.0353797970503327E-2</c:v>
                </c:pt>
                <c:pt idx="319">
                  <c:v>1.9611266225193161E-2</c:v>
                </c:pt>
                <c:pt idx="320">
                  <c:v>1.8876035190869556E-2</c:v>
                </c:pt>
                <c:pt idx="321">
                  <c:v>1.814838599621723E-2</c:v>
                </c:pt>
                <c:pt idx="322">
                  <c:v>1.7428605697775375E-2</c:v>
                </c:pt>
                <c:pt idx="323">
                  <c:v>1.6716987701300683E-2</c:v>
                </c:pt>
                <c:pt idx="324">
                  <c:v>1.601383221686048E-2</c:v>
                </c:pt>
                <c:pt idx="325">
                  <c:v>1.531944675056923E-2</c:v>
                </c:pt>
                <c:pt idx="326">
                  <c:v>1.4601736702425172E-2</c:v>
                </c:pt>
                <c:pt idx="327">
                  <c:v>1.3720144042538197E-2</c:v>
                </c:pt>
                <c:pt idx="328">
                  <c:v>1.2868275473773571E-2</c:v>
                </c:pt>
                <c:pt idx="329">
                  <c:v>1.2046012949053197E-2</c:v>
                </c:pt>
                <c:pt idx="330">
                  <c:v>1.1253224155255068E-2</c:v>
                </c:pt>
                <c:pt idx="331">
                  <c:v>1.0489762750957343E-2</c:v>
                </c:pt>
                <c:pt idx="332">
                  <c:v>9.7554686117394124E-3</c:v>
                </c:pt>
                <c:pt idx="333">
                  <c:v>9.0501680828048731E-3</c:v>
                </c:pt>
                <c:pt idx="334">
                  <c:v>8.3736742386830692E-3</c:v>
                </c:pt>
                <c:pt idx="335">
                  <c:v>7.7257871497642397E-3</c:v>
                </c:pt>
                <c:pt idx="336">
                  <c:v>7.1062941554172919E-3</c:v>
                </c:pt>
                <c:pt idx="337">
                  <c:v>6.5149701434353583E-3</c:v>
                </c:pt>
                <c:pt idx="338">
                  <c:v>5.951577835551977E-3</c:v>
                </c:pt>
                <c:pt idx="339">
                  <c:v>5.4158680787643725E-3</c:v>
                </c:pt>
                <c:pt idx="340">
                  <c:v>4.9075801422003512E-3</c:v>
                </c:pt>
                <c:pt idx="341">
                  <c:v>4.426442019258711E-3</c:v>
                </c:pt>
                <c:pt idx="342">
                  <c:v>3.9721707347532553E-3</c:v>
                </c:pt>
                <c:pt idx="343">
                  <c:v>3.5444726567851578E-3</c:v>
                </c:pt>
                <c:pt idx="344">
                  <c:v>3.1430438130682623E-3</c:v>
                </c:pt>
                <c:pt idx="345">
                  <c:v>2.7675702114273492E-3</c:v>
                </c:pt>
                <c:pt idx="346">
                  <c:v>2.4177281641886857E-3</c:v>
                </c:pt>
                <c:pt idx="347">
                  <c:v>2.0931846161797462E-3</c:v>
                </c:pt>
                <c:pt idx="348">
                  <c:v>1.7935974760515062E-3</c:v>
                </c:pt>
                <c:pt idx="349">
                  <c:v>1.5186159506353175E-3</c:v>
                </c:pt>
                <c:pt idx="350">
                  <c:v>1.2678808820411201E-3</c:v>
                </c:pt>
                <c:pt idx="351">
                  <c:v>1.0410250871975711E-3</c:v>
                </c:pt>
                <c:pt idx="352">
                  <c:v>8.3767369952152408E-4</c:v>
                </c:pt>
                <c:pt idx="353">
                  <c:v>6.5744451237870227E-4</c:v>
                </c:pt>
                <c:pt idx="354">
                  <c:v>4.9994832393673774E-4</c:v>
                </c:pt>
                <c:pt idx="355">
                  <c:v>3.6478928286351312E-4</c:v>
                </c:pt>
                <c:pt idx="356">
                  <c:v>2.5156523390493999E-4</c:v>
                </c:pt>
                <c:pt idx="357">
                  <c:v>1.5986806101614488E-4</c:v>
                </c:pt>
                <c:pt idx="358">
                  <c:v>8.9284020276499725E-5</c:v>
                </c:pt>
                <c:pt idx="359">
                  <c:v>3.9394024873193792E-5</c:v>
                </c:pt>
                <c:pt idx="360">
                  <c:v>9.7740054644940204E-6</c:v>
                </c:pt>
                <c:pt idx="361">
                  <c:v>-3.1276696607009023E-9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705-4847-BE74-FA056E1A8C57}"/>
            </c:ext>
          </c:extLst>
        </c:ser>
        <c:ser>
          <c:idx val="2"/>
          <c:order val="2"/>
          <c:tx>
            <c:strRef>
              <c:f>变压器设计!$AW$4</c:f>
              <c:strCache>
                <c:ptCount val="1"/>
                <c:pt idx="0">
                  <c:v>Io_H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变压器设计!$AW$7:$AW$368</c:f>
              <c:numCache>
                <c:formatCode>General</c:formatCode>
                <c:ptCount val="362"/>
                <c:pt idx="0">
                  <c:v>-3.4022739675047573E-9</c:v>
                </c:pt>
                <c:pt idx="1">
                  <c:v>9.6574862527320668E-6</c:v>
                </c:pt>
                <c:pt idx="2">
                  <c:v>3.8935485691078717E-5</c:v>
                </c:pt>
                <c:pt idx="3">
                  <c:v>8.8267468893534176E-5</c:v>
                </c:pt>
                <c:pt idx="4">
                  <c:v>1.5808861023173135E-4</c:v>
                </c:pt>
                <c:pt idx="5">
                  <c:v>2.4882910620161158E-4</c:v>
                </c:pt>
                <c:pt idx="6">
                  <c:v>3.609142083592785E-4</c:v>
                </c:pt>
                <c:pt idx="7">
                  <c:v>4.9476392055190679E-4</c:v>
                </c:pt>
                <c:pt idx="8">
                  <c:v>6.5079265391615752E-4</c:v>
                </c:pt>
                <c:pt idx="9">
                  <c:v>8.2940887251042492E-4</c:v>
                </c:pt>
                <c:pt idx="10">
                  <c:v>1.0310147363885263E-3</c:v>
                </c:pt>
                <c:pt idx="11">
                  <c:v>1.2560057441860009E-3</c:v>
                </c:pt>
                <c:pt idx="12">
                  <c:v>1.5047703761072238E-3</c:v>
                </c:pt>
                <c:pt idx="13">
                  <c:v>1.7776897378384128E-3</c:v>
                </c:pt>
                <c:pt idx="14">
                  <c:v>2.0751372057825177E-3</c:v>
                </c:pt>
                <c:pt idx="15">
                  <c:v>2.3974780739607566E-3</c:v>
                </c:pt>
                <c:pt idx="16">
                  <c:v>2.7450692029032859E-3</c:v>
                </c:pt>
                <c:pt idx="17">
                  <c:v>3.1182586708411292E-3</c:v>
                </c:pt>
                <c:pt idx="18">
                  <c:v>3.5173854275060783E-3</c:v>
                </c:pt>
                <c:pt idx="19">
                  <c:v>3.9427789508422089E-3</c:v>
                </c:pt>
                <c:pt idx="20">
                  <c:v>4.3947589069306082E-3</c:v>
                </c:pt>
                <c:pt idx="21">
                  <c:v>4.8736348134271537E-3</c:v>
                </c:pt>
                <c:pt idx="22">
                  <c:v>5.379705706811652E-3</c:v>
                </c:pt>
                <c:pt idx="23">
                  <c:v>5.9132598137449227E-3</c:v>
                </c:pt>
                <c:pt idx="24">
                  <c:v>6.474574226828636E-3</c:v>
                </c:pt>
                <c:pt idx="25">
                  <c:v>7.0639145850606285E-3</c:v>
                </c:pt>
                <c:pt idx="26">
                  <c:v>7.6815347592763105E-3</c:v>
                </c:pt>
                <c:pt idx="27">
                  <c:v>8.3276765428641313E-3</c:v>
                </c:pt>
                <c:pt idx="28">
                  <c:v>9.0025693480405254E-3</c:v>
                </c:pt>
                <c:pt idx="29">
                  <c:v>9.7064299079665777E-3</c:v>
                </c:pt>
                <c:pt idx="30">
                  <c:v>1.0439461984985649E-2</c:v>
                </c:pt>
                <c:pt idx="31">
                  <c:v>1.1201856085257563E-2</c:v>
                </c:pt>
                <c:pt idx="32">
                  <c:v>1.1993789180061212E-2</c:v>
                </c:pt>
                <c:pt idx="33">
                  <c:v>1.281542443403357E-2</c:v>
                </c:pt>
                <c:pt idx="34">
                  <c:v>1.3666910940608857E-2</c:v>
                </c:pt>
                <c:pt idx="35">
                  <c:v>1.4548383464917033E-2</c:v>
                </c:pt>
                <c:pt idx="36">
                  <c:v>1.5459962194396082E-2</c:v>
                </c:pt>
                <c:pt idx="38">
                  <c:v>1.6331426038517612E-2</c:v>
                </c:pt>
                <c:pt idx="39">
                  <c:v>1.7034627877355261E-2</c:v>
                </c:pt>
                <c:pt idx="40">
                  <c:v>1.7745677561141794E-2</c:v>
                </c:pt>
                <c:pt idx="41">
                  <c:v>1.8464282377577412E-2</c:v>
                </c:pt>
                <c:pt idx="42">
                  <c:v>1.9190156904413606E-2</c:v>
                </c:pt>
                <c:pt idx="43">
                  <c:v>1.9923022495030609E-2</c:v>
                </c:pt>
                <c:pt idx="44">
                  <c:v>2.0662606804216287E-2</c:v>
                </c:pt>
                <c:pt idx="45">
                  <c:v>2.1408643350772572E-2</c:v>
                </c:pt>
                <c:pt idx="46">
                  <c:v>2.2160871113897068E-2</c:v>
                </c:pt>
                <c:pt idx="47">
                  <c:v>2.2919034160576213E-2</c:v>
                </c:pt>
                <c:pt idx="48">
                  <c:v>2.3682881301482397E-2</c:v>
                </c:pt>
                <c:pt idx="49">
                  <c:v>2.4452165773099215E-2</c:v>
                </c:pt>
                <c:pt idx="50">
                  <c:v>2.5226644944005689E-2</c:v>
                </c:pt>
                <c:pt idx="51">
                  <c:v>2.6006080043435662E-2</c:v>
                </c:pt>
                <c:pt idx="52">
                  <c:v>2.6790235910396906E-2</c:v>
                </c:pt>
                <c:pt idx="53">
                  <c:v>2.7578880761784087E-2</c:v>
                </c:pt>
                <c:pt idx="54">
                  <c:v>2.8371785978056088E-2</c:v>
                </c:pt>
                <c:pt idx="55">
                  <c:v>2.9168725905170965E-2</c:v>
                </c:pt>
                <c:pt idx="56">
                  <c:v>2.9969477671581979E-2</c:v>
                </c:pt>
                <c:pt idx="57">
                  <c:v>3.0773821019199142E-2</c:v>
                </c:pt>
                <c:pt idx="58">
                  <c:v>3.1581538147311211E-2</c:v>
                </c:pt>
                <c:pt idx="59">
                  <c:v>3.2392413568545317E-2</c:v>
                </c:pt>
                <c:pt idx="60">
                  <c:v>3.3206233976016415E-2</c:v>
                </c:pt>
                <c:pt idx="61">
                  <c:v>3.4022788120886591E-2</c:v>
                </c:pt>
                <c:pt idx="62">
                  <c:v>3.4841866699616079E-2</c:v>
                </c:pt>
                <c:pt idx="63">
                  <c:v>3.5663262250243924E-2</c:v>
                </c:pt>
                <c:pt idx="64">
                  <c:v>3.648676905708774E-2</c:v>
                </c:pt>
                <c:pt idx="65">
                  <c:v>3.7312183063298726E-2</c:v>
                </c:pt>
                <c:pt idx="66">
                  <c:v>3.8139301790750604E-2</c:v>
                </c:pt>
                <c:pt idx="67">
                  <c:v>3.8967924266780543E-2</c:v>
                </c:pt>
                <c:pt idx="68">
                  <c:v>3.9797850957335346E-2</c:v>
                </c:pt>
                <c:pt idx="69">
                  <c:v>4.0628883706109252E-2</c:v>
                </c:pt>
                <c:pt idx="70">
                  <c:v>4.1460825679289576E-2</c:v>
                </c:pt>
                <c:pt idx="71">
                  <c:v>4.2293481315553612E-2</c:v>
                </c:pt>
                <c:pt idx="72">
                  <c:v>4.3126656280985894E-2</c:v>
                </c:pt>
                <c:pt idx="73">
                  <c:v>4.3960157428607281E-2</c:v>
                </c:pt>
                <c:pt idx="74">
                  <c:v>4.4793792762229723E-2</c:v>
                </c:pt>
                <c:pt idx="75">
                  <c:v>4.5627371404369156E-2</c:v>
                </c:pt>
                <c:pt idx="76">
                  <c:v>4.6460703567967235E-2</c:v>
                </c:pt>
                <c:pt idx="77">
                  <c:v>4.729360053168969E-2</c:v>
                </c:pt>
                <c:pt idx="78">
                  <c:v>4.8125874618584044E-2</c:v>
                </c:pt>
                <c:pt idx="79">
                  <c:v>4.8957339177893112E-2</c:v>
                </c:pt>
                <c:pt idx="80">
                  <c:v>4.9787808569834814E-2</c:v>
                </c:pt>
                <c:pt idx="81">
                  <c:v>5.0617098153170059E-2</c:v>
                </c:pt>
                <c:pt idx="82">
                  <c:v>5.144502427539159E-2</c:v>
                </c:pt>
                <c:pt idx="83">
                  <c:v>5.227140426537779E-2</c:v>
                </c:pt>
                <c:pt idx="84">
                  <c:v>5.3096056428364111E-2</c:v>
                </c:pt>
                <c:pt idx="85">
                  <c:v>5.3918800043093802E-2</c:v>
                </c:pt>
                <c:pt idx="86">
                  <c:v>5.4739455361018832E-2</c:v>
                </c:pt>
                <c:pt idx="87">
                  <c:v>5.5557843607427868E-2</c:v>
                </c:pt>
                <c:pt idx="88">
                  <c:v>5.6373786984386373E-2</c:v>
                </c:pt>
                <c:pt idx="89">
                  <c:v>5.718710867538053E-2</c:v>
                </c:pt>
                <c:pt idx="90">
                  <c:v>5.7997632851562127E-2</c:v>
                </c:pt>
                <c:pt idx="91">
                  <c:v>5.8805184679497462E-2</c:v>
                </c:pt>
                <c:pt idx="92">
                  <c:v>5.9609590330329199E-2</c:v>
                </c:pt>
                <c:pt idx="93">
                  <c:v>6.0410676990264284E-2</c:v>
                </c:pt>
                <c:pt idx="94">
                  <c:v>6.1208272872305632E-2</c:v>
                </c:pt>
                <c:pt idx="95">
                  <c:v>6.2002207229150799E-2</c:v>
                </c:pt>
                <c:pt idx="96">
                  <c:v>6.2792310367182622E-2</c:v>
                </c:pt>
                <c:pt idx="97">
                  <c:v>6.357841366148323E-2</c:v>
                </c:pt>
                <c:pt idx="98">
                  <c:v>6.4360349571803879E-2</c:v>
                </c:pt>
                <c:pt idx="99">
                  <c:v>6.5137951659428261E-2</c:v>
                </c:pt>
                <c:pt idx="100">
                  <c:v>6.591105460486843E-2</c:v>
                </c:pt>
                <c:pt idx="101">
                  <c:v>6.6679494226336428E-2</c:v>
                </c:pt>
                <c:pt idx="102">
                  <c:v>6.7443107498937602E-2</c:v>
                </c:pt>
                <c:pt idx="103">
                  <c:v>6.8201732574532103E-2</c:v>
                </c:pt>
                <c:pt idx="104">
                  <c:v>6.8955208802216644E-2</c:v>
                </c:pt>
                <c:pt idx="105">
                  <c:v>6.970337674937753E-2</c:v>
                </c:pt>
                <c:pt idx="106">
                  <c:v>7.0446078223270661E-2</c:v>
                </c:pt>
                <c:pt idx="107">
                  <c:v>7.118315629308461E-2</c:v>
                </c:pt>
                <c:pt idx="108">
                  <c:v>7.1914455312445266E-2</c:v>
                </c:pt>
                <c:pt idx="109">
                  <c:v>7.2639820942322117E-2</c:v>
                </c:pt>
                <c:pt idx="110">
                  <c:v>7.335910017429835E-2</c:v>
                </c:pt>
                <c:pt idx="111">
                  <c:v>7.4072141354167814E-2</c:v>
                </c:pt>
                <c:pt idx="112">
                  <c:v>7.477879420582384E-2</c:v>
                </c:pt>
                <c:pt idx="113">
                  <c:v>7.5478909855405923E-2</c:v>
                </c:pt>
                <c:pt idx="114">
                  <c:v>7.6172340855672344E-2</c:v>
                </c:pt>
                <c:pt idx="115">
                  <c:v>7.6858941210566634E-2</c:v>
                </c:pt>
                <c:pt idx="116">
                  <c:v>7.7538566399948411E-2</c:v>
                </c:pt>
                <c:pt idx="117">
                  <c:v>7.821107340445986E-2</c:v>
                </c:pt>
                <c:pt idx="118">
                  <c:v>7.8876320730498856E-2</c:v>
                </c:pt>
                <c:pt idx="119">
                  <c:v>7.9534168435273375E-2</c:v>
                </c:pt>
                <c:pt idx="120">
                  <c:v>8.0184478151909808E-2</c:v>
                </c:pt>
                <c:pt idx="121">
                  <c:v>8.0827113114590982E-2</c:v>
                </c:pt>
                <c:pt idx="122">
                  <c:v>8.1461938183699442E-2</c:v>
                </c:pt>
                <c:pt idx="123">
                  <c:v>8.2088819870942673E-2</c:v>
                </c:pt>
                <c:pt idx="124">
                  <c:v>8.270762636443775E-2</c:v>
                </c:pt>
                <c:pt idx="125">
                  <c:v>8.3318227553732971E-2</c:v>
                </c:pt>
                <c:pt idx="126">
                  <c:v>8.3920495054746969E-2</c:v>
                </c:pt>
                <c:pt idx="127">
                  <c:v>8.4514302234602573E-2</c:v>
                </c:pt>
                <c:pt idx="128">
                  <c:v>8.5099524236337848E-2</c:v>
                </c:pt>
                <c:pt idx="129">
                  <c:v>8.5676038003473468E-2</c:v>
                </c:pt>
                <c:pt idx="130">
                  <c:v>8.6243722304419443E-2</c:v>
                </c:pt>
                <c:pt idx="131">
                  <c:v>8.6802457756701576E-2</c:v>
                </c:pt>
                <c:pt idx="132">
                  <c:v>8.7352126850991973E-2</c:v>
                </c:pt>
                <c:pt idx="133">
                  <c:v>8.7892613974925107E-2</c:v>
                </c:pt>
                <c:pt idx="134">
                  <c:v>8.8423805436684613E-2</c:v>
                </c:pt>
                <c:pt idx="135">
                  <c:v>8.8945589488343815E-2</c:v>
                </c:pt>
                <c:pt idx="136">
                  <c:v>8.9457856348945819E-2</c:v>
                </c:pt>
                <c:pt idx="137">
                  <c:v>8.9960498227306507E-2</c:v>
                </c:pt>
                <c:pt idx="138">
                  <c:v>9.045340934452821E-2</c:v>
                </c:pt>
                <c:pt idx="139">
                  <c:v>9.0936485956208776E-2</c:v>
                </c:pt>
                <c:pt idx="140">
                  <c:v>9.1409626374332212E-2</c:v>
                </c:pt>
                <c:pt idx="141">
                  <c:v>9.1872730988829032E-2</c:v>
                </c:pt>
                <c:pt idx="142">
                  <c:v>9.2325702288792527E-2</c:v>
                </c:pt>
                <c:pt idx="143">
                  <c:v>9.2768444883339088E-2</c:v>
                </c:pt>
                <c:pt idx="144">
                  <c:v>9.3200865522100565E-2</c:v>
                </c:pt>
                <c:pt idx="145">
                  <c:v>9.362287311533718E-2</c:v>
                </c:pt>
                <c:pt idx="146">
                  <c:v>9.4034378753659706E-2</c:v>
                </c:pt>
                <c:pt idx="147">
                  <c:v>9.4435295727350169E-2</c:v>
                </c:pt>
                <c:pt idx="148">
                  <c:v>9.4825539545270565E-2</c:v>
                </c:pt>
                <c:pt idx="149">
                  <c:v>9.5205027953349425E-2</c:v>
                </c:pt>
                <c:pt idx="150">
                  <c:v>9.5573680952636839E-2</c:v>
                </c:pt>
                <c:pt idx="151">
                  <c:v>9.5931420816917537E-2</c:v>
                </c:pt>
                <c:pt idx="152">
                  <c:v>9.6278172109874188E-2</c:v>
                </c:pt>
                <c:pt idx="153">
                  <c:v>9.6613861701791093E-2</c:v>
                </c:pt>
                <c:pt idx="154">
                  <c:v>9.6938418785789945E-2</c:v>
                </c:pt>
                <c:pt idx="155">
                  <c:v>9.7251774893590617E-2</c:v>
                </c:pt>
                <c:pt idx="156">
                  <c:v>9.7553863910786964E-2</c:v>
                </c:pt>
                <c:pt idx="157">
                  <c:v>9.784462209163243E-2</c:v>
                </c:pt>
                <c:pt idx="158">
                  <c:v>9.8123988073326174E-2</c:v>
                </c:pt>
                <c:pt idx="159">
                  <c:v>9.8391902889794658E-2</c:v>
                </c:pt>
                <c:pt idx="160">
                  <c:v>9.8648309984960172E-2</c:v>
                </c:pt>
                <c:pt idx="161">
                  <c:v>9.8893155225491539E-2</c:v>
                </c:pt>
                <c:pt idx="162">
                  <c:v>9.9126386913029593E-2</c:v>
                </c:pt>
                <c:pt idx="163">
                  <c:v>9.9347955795882875E-2</c:v>
                </c:pt>
                <c:pt idx="164">
                  <c:v>9.9557815080186934E-2</c:v>
                </c:pt>
                <c:pt idx="165">
                  <c:v>9.9755920440522519E-2</c:v>
                </c:pt>
                <c:pt idx="166">
                  <c:v>9.9942230029988338E-2</c:v>
                </c:pt>
                <c:pt idx="167">
                  <c:v>0.10011670448972176</c:v>
                </c:pt>
                <c:pt idx="168">
                  <c:v>0.1002793069578656</c:v>
                </c:pt>
                <c:pt idx="169">
                  <c:v>0.10043000307797523</c:v>
                </c:pt>
                <c:pt idx="170">
                  <c:v>0.10056876100686205</c:v>
                </c:pt>
                <c:pt idx="171">
                  <c:v>0.10069555142187078</c:v>
                </c:pt>
                <c:pt idx="172">
                  <c:v>0.10081034752758672</c:v>
                </c:pt>
                <c:pt idx="173">
                  <c:v>0.10091312506196952</c:v>
                </c:pt>
                <c:pt idx="174">
                  <c:v>0.10100386230191172</c:v>
                </c:pt>
                <c:pt idx="175">
                  <c:v>0.10108254006821796</c:v>
                </c:pt>
                <c:pt idx="176">
                  <c:v>0.101149141730005</c:v>
                </c:pt>
                <c:pt idx="177">
                  <c:v>0.10120365320851783</c:v>
                </c:pt>
                <c:pt idx="178">
                  <c:v>0.10124606298036203</c:v>
                </c:pt>
                <c:pt idx="179">
                  <c:v>0.10127636208015077</c:v>
                </c:pt>
                <c:pt idx="180">
                  <c:v>0.10129454410256421</c:v>
                </c:pt>
                <c:pt idx="181">
                  <c:v>0.10130060520382146</c:v>
                </c:pt>
                <c:pt idx="182">
                  <c:v>0.10129454410256421</c:v>
                </c:pt>
                <c:pt idx="183">
                  <c:v>0.10127636208015077</c:v>
                </c:pt>
                <c:pt idx="184">
                  <c:v>0.10124606298036203</c:v>
                </c:pt>
                <c:pt idx="185">
                  <c:v>0.10120365320851783</c:v>
                </c:pt>
                <c:pt idx="186">
                  <c:v>0.101149141730005</c:v>
                </c:pt>
                <c:pt idx="187">
                  <c:v>0.10108254006821796</c:v>
                </c:pt>
                <c:pt idx="188">
                  <c:v>0.10100386230191172</c:v>
                </c:pt>
                <c:pt idx="189">
                  <c:v>0.10091312506196952</c:v>
                </c:pt>
                <c:pt idx="190">
                  <c:v>0.10081034752758672</c:v>
                </c:pt>
                <c:pt idx="191">
                  <c:v>0.10069555142187078</c:v>
                </c:pt>
                <c:pt idx="192">
                  <c:v>0.10056876100686206</c:v>
                </c:pt>
                <c:pt idx="193">
                  <c:v>0.10043000307797527</c:v>
                </c:pt>
                <c:pt idx="194">
                  <c:v>0.1002793069578656</c:v>
                </c:pt>
                <c:pt idx="195">
                  <c:v>0.10011670448972178</c:v>
                </c:pt>
                <c:pt idx="196">
                  <c:v>9.9942230029988338E-2</c:v>
                </c:pt>
                <c:pt idx="197">
                  <c:v>9.9755920440522519E-2</c:v>
                </c:pt>
                <c:pt idx="198">
                  <c:v>9.9557815080186934E-2</c:v>
                </c:pt>
                <c:pt idx="199">
                  <c:v>9.9347955795882875E-2</c:v>
                </c:pt>
                <c:pt idx="200">
                  <c:v>9.9126386913029663E-2</c:v>
                </c:pt>
                <c:pt idx="201">
                  <c:v>9.8893155225491539E-2</c:v>
                </c:pt>
                <c:pt idx="202">
                  <c:v>9.8648309984960172E-2</c:v>
                </c:pt>
                <c:pt idx="203">
                  <c:v>9.8391902889794658E-2</c:v>
                </c:pt>
                <c:pt idx="204">
                  <c:v>9.8123988073326174E-2</c:v>
                </c:pt>
                <c:pt idx="205">
                  <c:v>9.7844622091632458E-2</c:v>
                </c:pt>
                <c:pt idx="206">
                  <c:v>9.7553863910786964E-2</c:v>
                </c:pt>
                <c:pt idx="207">
                  <c:v>9.7251774893590617E-2</c:v>
                </c:pt>
                <c:pt idx="208">
                  <c:v>9.6938418785789987E-2</c:v>
                </c:pt>
                <c:pt idx="209">
                  <c:v>9.6613861701791093E-2</c:v>
                </c:pt>
                <c:pt idx="210">
                  <c:v>9.6278172109874188E-2</c:v>
                </c:pt>
                <c:pt idx="211">
                  <c:v>9.5931420816917537E-2</c:v>
                </c:pt>
                <c:pt idx="212">
                  <c:v>9.5573680952636839E-2</c:v>
                </c:pt>
                <c:pt idx="213">
                  <c:v>9.5205027953349425E-2</c:v>
                </c:pt>
                <c:pt idx="214">
                  <c:v>9.4825539545270565E-2</c:v>
                </c:pt>
                <c:pt idx="215">
                  <c:v>9.4435295727350169E-2</c:v>
                </c:pt>
                <c:pt idx="216">
                  <c:v>9.4034378753659734E-2</c:v>
                </c:pt>
                <c:pt idx="217">
                  <c:v>9.3622873115337221E-2</c:v>
                </c:pt>
                <c:pt idx="218">
                  <c:v>9.320086552210062E-2</c:v>
                </c:pt>
                <c:pt idx="219">
                  <c:v>9.2768444883339088E-2</c:v>
                </c:pt>
                <c:pt idx="220">
                  <c:v>9.2325702288792527E-2</c:v>
                </c:pt>
                <c:pt idx="221">
                  <c:v>9.187273098882906E-2</c:v>
                </c:pt>
                <c:pt idx="222">
                  <c:v>9.1409626374332212E-2</c:v>
                </c:pt>
                <c:pt idx="223">
                  <c:v>9.0936485956208776E-2</c:v>
                </c:pt>
                <c:pt idx="224">
                  <c:v>9.045340934452821E-2</c:v>
                </c:pt>
                <c:pt idx="225">
                  <c:v>8.9960498227306507E-2</c:v>
                </c:pt>
                <c:pt idx="226">
                  <c:v>8.9457856348945819E-2</c:v>
                </c:pt>
                <c:pt idx="227">
                  <c:v>8.8945589488343815E-2</c:v>
                </c:pt>
                <c:pt idx="228">
                  <c:v>8.8423805436684613E-2</c:v>
                </c:pt>
                <c:pt idx="229">
                  <c:v>8.7892613974925107E-2</c:v>
                </c:pt>
                <c:pt idx="230">
                  <c:v>8.7352126850991987E-2</c:v>
                </c:pt>
                <c:pt idx="231">
                  <c:v>8.6802457756701604E-2</c:v>
                </c:pt>
                <c:pt idx="232">
                  <c:v>8.6243722304419443E-2</c:v>
                </c:pt>
                <c:pt idx="233">
                  <c:v>8.5676038003473481E-2</c:v>
                </c:pt>
                <c:pt idx="234">
                  <c:v>8.5099524236337834E-2</c:v>
                </c:pt>
                <c:pt idx="235">
                  <c:v>8.4514302234602601E-2</c:v>
                </c:pt>
                <c:pt idx="236">
                  <c:v>8.3920495054746996E-2</c:v>
                </c:pt>
                <c:pt idx="237">
                  <c:v>8.3318227553732999E-2</c:v>
                </c:pt>
                <c:pt idx="238">
                  <c:v>8.270762636443775E-2</c:v>
                </c:pt>
                <c:pt idx="239">
                  <c:v>8.20888198709427E-2</c:v>
                </c:pt>
                <c:pt idx="240">
                  <c:v>8.1461938183699442E-2</c:v>
                </c:pt>
                <c:pt idx="241">
                  <c:v>8.0827113114590995E-2</c:v>
                </c:pt>
                <c:pt idx="242">
                  <c:v>8.0184478151909808E-2</c:v>
                </c:pt>
                <c:pt idx="243">
                  <c:v>7.9534168435273375E-2</c:v>
                </c:pt>
                <c:pt idx="244">
                  <c:v>7.8876320730498842E-2</c:v>
                </c:pt>
                <c:pt idx="245">
                  <c:v>7.821107340445986E-2</c:v>
                </c:pt>
                <c:pt idx="246">
                  <c:v>7.7538566399948453E-2</c:v>
                </c:pt>
                <c:pt idx="247">
                  <c:v>7.6858941210566634E-2</c:v>
                </c:pt>
                <c:pt idx="248">
                  <c:v>7.6172340855672371E-2</c:v>
                </c:pt>
                <c:pt idx="249">
                  <c:v>7.5478909855405923E-2</c:v>
                </c:pt>
                <c:pt idx="250">
                  <c:v>7.4778794205823867E-2</c:v>
                </c:pt>
                <c:pt idx="251">
                  <c:v>7.407214135416787E-2</c:v>
                </c:pt>
                <c:pt idx="252">
                  <c:v>7.335910017429835E-2</c:v>
                </c:pt>
                <c:pt idx="253">
                  <c:v>7.2639820942322117E-2</c:v>
                </c:pt>
                <c:pt idx="254">
                  <c:v>7.1914455312445294E-2</c:v>
                </c:pt>
                <c:pt idx="255">
                  <c:v>7.1183156293084554E-2</c:v>
                </c:pt>
                <c:pt idx="256">
                  <c:v>7.0446078223270661E-2</c:v>
                </c:pt>
                <c:pt idx="257">
                  <c:v>6.970337674937753E-2</c:v>
                </c:pt>
                <c:pt idx="258">
                  <c:v>6.8955208802216672E-2</c:v>
                </c:pt>
                <c:pt idx="259">
                  <c:v>6.8201732574532145E-2</c:v>
                </c:pt>
                <c:pt idx="260">
                  <c:v>6.7443107498937629E-2</c:v>
                </c:pt>
                <c:pt idx="261">
                  <c:v>6.6679494226336428E-2</c:v>
                </c:pt>
                <c:pt idx="262">
                  <c:v>6.591105460486843E-2</c:v>
                </c:pt>
                <c:pt idx="263">
                  <c:v>6.5137951659428234E-2</c:v>
                </c:pt>
                <c:pt idx="264">
                  <c:v>6.4360349571803879E-2</c:v>
                </c:pt>
                <c:pt idx="265">
                  <c:v>6.357841366148323E-2</c:v>
                </c:pt>
                <c:pt idx="266">
                  <c:v>6.2792310367182622E-2</c:v>
                </c:pt>
                <c:pt idx="267">
                  <c:v>6.2002207229150827E-2</c:v>
                </c:pt>
                <c:pt idx="268">
                  <c:v>6.120827287230568E-2</c:v>
                </c:pt>
                <c:pt idx="269">
                  <c:v>6.0410676990264311E-2</c:v>
                </c:pt>
                <c:pt idx="270">
                  <c:v>5.9609590330329199E-2</c:v>
                </c:pt>
                <c:pt idx="271">
                  <c:v>5.8805184679497476E-2</c:v>
                </c:pt>
                <c:pt idx="272">
                  <c:v>5.7997632851562141E-2</c:v>
                </c:pt>
                <c:pt idx="273">
                  <c:v>5.718710867538053E-2</c:v>
                </c:pt>
                <c:pt idx="274">
                  <c:v>5.6373786984386373E-2</c:v>
                </c:pt>
                <c:pt idx="275">
                  <c:v>5.5557843607427895E-2</c:v>
                </c:pt>
                <c:pt idx="276">
                  <c:v>5.4739455361018867E-2</c:v>
                </c:pt>
                <c:pt idx="277">
                  <c:v>5.3918800043093823E-2</c:v>
                </c:pt>
                <c:pt idx="278">
                  <c:v>5.3096056428364083E-2</c:v>
                </c:pt>
                <c:pt idx="279">
                  <c:v>5.2271404265377797E-2</c:v>
                </c:pt>
                <c:pt idx="280">
                  <c:v>5.144502427539159E-2</c:v>
                </c:pt>
                <c:pt idx="281">
                  <c:v>5.0617098153170066E-2</c:v>
                </c:pt>
                <c:pt idx="282">
                  <c:v>4.9787808569834863E-2</c:v>
                </c:pt>
                <c:pt idx="283">
                  <c:v>4.895733917789314E-2</c:v>
                </c:pt>
                <c:pt idx="284">
                  <c:v>4.8125874618584072E-2</c:v>
                </c:pt>
                <c:pt idx="285">
                  <c:v>4.7293600531689732E-2</c:v>
                </c:pt>
                <c:pt idx="286">
                  <c:v>4.6460703567967186E-2</c:v>
                </c:pt>
                <c:pt idx="287">
                  <c:v>4.5627371404369163E-2</c:v>
                </c:pt>
                <c:pt idx="288">
                  <c:v>4.4793792762229723E-2</c:v>
                </c:pt>
                <c:pt idx="289">
                  <c:v>4.3960157428607288E-2</c:v>
                </c:pt>
                <c:pt idx="290">
                  <c:v>4.3126656280985894E-2</c:v>
                </c:pt>
                <c:pt idx="291">
                  <c:v>4.2293481315553674E-2</c:v>
                </c:pt>
                <c:pt idx="292">
                  <c:v>4.146082567928961E-2</c:v>
                </c:pt>
                <c:pt idx="293">
                  <c:v>4.0628883706109252E-2</c:v>
                </c:pt>
                <c:pt idx="294">
                  <c:v>3.9797850957335359E-2</c:v>
                </c:pt>
                <c:pt idx="295">
                  <c:v>3.8967924266780543E-2</c:v>
                </c:pt>
                <c:pt idx="296">
                  <c:v>3.8139301790750584E-2</c:v>
                </c:pt>
                <c:pt idx="297">
                  <c:v>3.7312183063298726E-2</c:v>
                </c:pt>
                <c:pt idx="298">
                  <c:v>3.6486769057087753E-2</c:v>
                </c:pt>
                <c:pt idx="299">
                  <c:v>3.5663262250243952E-2</c:v>
                </c:pt>
                <c:pt idx="300">
                  <c:v>3.4841866699616114E-2</c:v>
                </c:pt>
                <c:pt idx="301">
                  <c:v>3.4022788120886591E-2</c:v>
                </c:pt>
                <c:pt idx="302">
                  <c:v>3.3206233976016422E-2</c:v>
                </c:pt>
                <c:pt idx="303">
                  <c:v>3.2392413568545331E-2</c:v>
                </c:pt>
                <c:pt idx="304">
                  <c:v>3.1581538147311239E-2</c:v>
                </c:pt>
                <c:pt idx="305">
                  <c:v>3.077382101919917E-2</c:v>
                </c:pt>
                <c:pt idx="306">
                  <c:v>2.9969477671581979E-2</c:v>
                </c:pt>
                <c:pt idx="307">
                  <c:v>2.9168725905170979E-2</c:v>
                </c:pt>
                <c:pt idx="308">
                  <c:v>2.8371785978056105E-2</c:v>
                </c:pt>
                <c:pt idx="309">
                  <c:v>2.7578880761784077E-2</c:v>
                </c:pt>
                <c:pt idx="310">
                  <c:v>2.6790235910396906E-2</c:v>
                </c:pt>
                <c:pt idx="311">
                  <c:v>2.6006080043435673E-2</c:v>
                </c:pt>
                <c:pt idx="312">
                  <c:v>2.5226644944005713E-2</c:v>
                </c:pt>
                <c:pt idx="313">
                  <c:v>2.4452165773099253E-2</c:v>
                </c:pt>
                <c:pt idx="314">
                  <c:v>2.3682881301482415E-2</c:v>
                </c:pt>
                <c:pt idx="315">
                  <c:v>2.2919034160576272E-2</c:v>
                </c:pt>
                <c:pt idx="316">
                  <c:v>2.2160871113897088E-2</c:v>
                </c:pt>
                <c:pt idx="317">
                  <c:v>2.1408643350772586E-2</c:v>
                </c:pt>
                <c:pt idx="318">
                  <c:v>2.0662606804216277E-2</c:v>
                </c:pt>
                <c:pt idx="319">
                  <c:v>1.9923022495030602E-2</c:v>
                </c:pt>
                <c:pt idx="320">
                  <c:v>1.9190156904413624E-2</c:v>
                </c:pt>
                <c:pt idx="321">
                  <c:v>1.8464282377577426E-2</c:v>
                </c:pt>
                <c:pt idx="322">
                  <c:v>1.7745677561141818E-2</c:v>
                </c:pt>
                <c:pt idx="323">
                  <c:v>1.7034627877355293E-2</c:v>
                </c:pt>
                <c:pt idx="324">
                  <c:v>1.6331426038517612E-2</c:v>
                </c:pt>
                <c:pt idx="325">
                  <c:v>1.5459962194396095E-2</c:v>
                </c:pt>
                <c:pt idx="326">
                  <c:v>1.4548383464917051E-2</c:v>
                </c:pt>
                <c:pt idx="327">
                  <c:v>1.3666910940608883E-2</c:v>
                </c:pt>
                <c:pt idx="328">
                  <c:v>1.2815424434033554E-2</c:v>
                </c:pt>
                <c:pt idx="329">
                  <c:v>1.1993789180061252E-2</c:v>
                </c:pt>
                <c:pt idx="330">
                  <c:v>1.1201856085257582E-2</c:v>
                </c:pt>
                <c:pt idx="331">
                  <c:v>1.0439461984985668E-2</c:v>
                </c:pt>
                <c:pt idx="332">
                  <c:v>9.7064299079665673E-3</c:v>
                </c:pt>
                <c:pt idx="333">
                  <c:v>9.0025693480405254E-3</c:v>
                </c:pt>
                <c:pt idx="334">
                  <c:v>8.3276765428641417E-3</c:v>
                </c:pt>
                <c:pt idx="335">
                  <c:v>7.6815347592762975E-3</c:v>
                </c:pt>
                <c:pt idx="336">
                  <c:v>7.063914585060652E-3</c:v>
                </c:pt>
                <c:pt idx="337">
                  <c:v>6.474574226828636E-3</c:v>
                </c:pt>
                <c:pt idx="338">
                  <c:v>5.9132598137449557E-3</c:v>
                </c:pt>
                <c:pt idx="339">
                  <c:v>5.3797057068116607E-3</c:v>
                </c:pt>
                <c:pt idx="340">
                  <c:v>4.8736348134271667E-3</c:v>
                </c:pt>
                <c:pt idx="341">
                  <c:v>4.3947589069306047E-3</c:v>
                </c:pt>
                <c:pt idx="342">
                  <c:v>3.9427789508422314E-3</c:v>
                </c:pt>
                <c:pt idx="343">
                  <c:v>3.5173854275060835E-3</c:v>
                </c:pt>
                <c:pt idx="344">
                  <c:v>3.1182586708411193E-3</c:v>
                </c:pt>
                <c:pt idx="345">
                  <c:v>2.7450692029032967E-3</c:v>
                </c:pt>
                <c:pt idx="346">
                  <c:v>2.3974780739607566E-3</c:v>
                </c:pt>
                <c:pt idx="347">
                  <c:v>2.0751372057825211E-3</c:v>
                </c:pt>
                <c:pt idx="348">
                  <c:v>1.7776897378384178E-3</c:v>
                </c:pt>
                <c:pt idx="349">
                  <c:v>1.5047703761072321E-3</c:v>
                </c:pt>
                <c:pt idx="350">
                  <c:v>1.256005744185999E-3</c:v>
                </c:pt>
                <c:pt idx="351">
                  <c:v>1.0310147363885385E-3</c:v>
                </c:pt>
                <c:pt idx="352">
                  <c:v>8.2940887251042796E-4</c:v>
                </c:pt>
                <c:pt idx="353">
                  <c:v>6.5079265391616175E-4</c:v>
                </c:pt>
                <c:pt idx="354">
                  <c:v>4.947639205519121E-4</c:v>
                </c:pt>
                <c:pt idx="355">
                  <c:v>3.6091420835927823E-4</c:v>
                </c:pt>
                <c:pt idx="356">
                  <c:v>2.4882910620161239E-4</c:v>
                </c:pt>
                <c:pt idx="357">
                  <c:v>1.5808861023172886E-4</c:v>
                </c:pt>
                <c:pt idx="358">
                  <c:v>8.8267468893536114E-5</c:v>
                </c:pt>
                <c:pt idx="359">
                  <c:v>3.8935485691078399E-5</c:v>
                </c:pt>
                <c:pt idx="360">
                  <c:v>9.6574862527331121E-6</c:v>
                </c:pt>
                <c:pt idx="361">
                  <c:v>-3.4022739675047573E-9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705-4847-BE74-FA056E1A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076768"/>
        <c:axId val="264116664"/>
      </c:scatterChart>
      <c:valAx>
        <c:axId val="26407676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200" b="1" i="0" baseline="0">
                    <a:effectLst/>
                  </a:rPr>
                  <a:t>θ</a:t>
                </a:r>
                <a:r>
                  <a:rPr lang="zh-CN" altLang="en-US" sz="1200" b="1" i="0" baseline="0">
                    <a:effectLst/>
                  </a:rPr>
                  <a:t>（工频周期）</a:t>
                </a:r>
                <a:endParaRPr lang="zh-CN" altLang="zh-CN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6258820766556499"/>
              <c:y val="0.864396089730639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4116664"/>
        <c:crosses val="autoZero"/>
        <c:crossBetween val="midCat"/>
        <c:majorUnit val="0.5"/>
      </c:valAx>
      <c:valAx>
        <c:axId val="2641166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2.98427666600258E-3"/>
              <c:y val="0.326386513085118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64076768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2843343111522805"/>
          <c:y val="0.123016289630463"/>
          <c:w val="0.159313982810972"/>
          <c:h val="0.289683789526309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zh-CN" sz="1000"/>
              <a:t>AC</a:t>
            </a:r>
            <a:r>
              <a:rPr lang="zh-CN" altLang="en-US" sz="1000"/>
              <a:t>输入电压 </a:t>
            </a:r>
            <a:r>
              <a:rPr lang="en-US" altLang="zh-CN" sz="1000"/>
              <a:t>Vac</a:t>
            </a:r>
          </a:p>
        </c:rich>
      </c:tx>
      <c:layout>
        <c:manualLayout>
          <c:xMode val="edge"/>
          <c:yMode val="edge"/>
          <c:x val="0.1952461945750290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63737834586101"/>
          <c:y val="0.19604053983090899"/>
          <c:w val="0.63397381681298903"/>
          <c:h val="0.562182483367400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变压器设计!$R$4</c:f>
              <c:strCache>
                <c:ptCount val="1"/>
                <c:pt idx="0">
                  <c:v>Vactyp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变压器设计!$R$7:$R$368</c:f>
              <c:numCache>
                <c:formatCode>General</c:formatCode>
                <c:ptCount val="362"/>
                <c:pt idx="0">
                  <c:v>0</c:v>
                </c:pt>
                <c:pt idx="1">
                  <c:v>2.8384725164960551</c:v>
                </c:pt>
                <c:pt idx="2">
                  <c:v>5.6767288723203864</c:v>
                </c:pt>
                <c:pt idx="3">
                  <c:v>8.5145529232627393</c:v>
                </c:pt>
                <c:pt idx="4">
                  <c:v>11.351728558034555</c:v>
                </c:pt>
                <c:pt idx="5">
                  <c:v>14.188039714726674</c:v>
                </c:pt>
                <c:pt idx="6">
                  <c:v>17.023270397263286</c:v>
                </c:pt>
                <c:pt idx="7">
                  <c:v>19.857204691850875</c:v>
                </c:pt>
                <c:pt idx="8">
                  <c:v>22.689626783420884</c:v>
                </c:pt>
                <c:pt idx="9">
                  <c:v>25.520320972064876</c:v>
                </c:pt>
                <c:pt idx="10">
                  <c:v>28.349071689460903</c:v>
                </c:pt>
                <c:pt idx="11">
                  <c:v>31.175663515289884</c:v>
                </c:pt>
                <c:pt idx="12">
                  <c:v>33.999881193640682</c:v>
                </c:pt>
                <c:pt idx="13">
                  <c:v>36.821509649402707</c:v>
                </c:pt>
                <c:pt idx="14">
                  <c:v>39.640334004644643</c:v>
                </c:pt>
                <c:pt idx="15">
                  <c:v>42.456139594978339</c:v>
                </c:pt>
                <c:pt idx="16">
                  <c:v>45.268711985906251</c:v>
                </c:pt>
                <c:pt idx="17">
                  <c:v>48.077836989151493</c:v>
                </c:pt>
                <c:pt idx="18">
                  <c:v>50.883300678969093</c:v>
                </c:pt>
                <c:pt idx="19">
                  <c:v>53.684889408437272</c:v>
                </c:pt>
                <c:pt idx="20">
                  <c:v>56.482389825727509</c:v>
                </c:pt>
                <c:pt idx="21">
                  <c:v>59.275588890352054</c:v>
                </c:pt>
                <c:pt idx="22">
                  <c:v>62.06427388938782</c:v>
                </c:pt>
                <c:pt idx="23">
                  <c:v>64.848232453675294</c:v>
                </c:pt>
                <c:pt idx="24">
                  <c:v>67.627252573991299</c:v>
                </c:pt>
                <c:pt idx="25">
                  <c:v>70.401122617194233</c:v>
                </c:pt>
                <c:pt idx="26">
                  <c:v>73.169631342340836</c:v>
                </c:pt>
                <c:pt idx="27">
                  <c:v>75.932567916772967</c:v>
                </c:pt>
                <c:pt idx="28">
                  <c:v>78.68972193217337</c:v>
                </c:pt>
                <c:pt idx="29">
                  <c:v>81.440883420588975</c:v>
                </c:pt>
                <c:pt idx="30">
                  <c:v>84.185842870420885</c:v>
                </c:pt>
                <c:pt idx="31">
                  <c:v>86.924391242379485</c:v>
                </c:pt>
                <c:pt idx="32">
                  <c:v>89.656319985403513</c:v>
                </c:pt>
                <c:pt idx="33">
                  <c:v>92.381421052542109</c:v>
                </c:pt>
                <c:pt idx="34">
                  <c:v>95.099486916798341</c:v>
                </c:pt>
                <c:pt idx="35">
                  <c:v>97.810310586933184</c:v>
                </c:pt>
                <c:pt idx="36">
                  <c:v>100.51368562322884</c:v>
                </c:pt>
                <c:pt idx="38">
                  <c:v>103.20940615320974</c:v>
                </c:pt>
                <c:pt idx="39">
                  <c:v>105.8972668873206</c:v>
                </c:pt>
                <c:pt idx="40">
                  <c:v>108.57706313456005</c:v>
                </c:pt>
                <c:pt idx="41">
                  <c:v>111.24859081806862</c:v>
                </c:pt>
                <c:pt idx="42">
                  <c:v>113.91164649066994</c:v>
                </c:pt>
                <c:pt idx="43">
                  <c:v>116.56602735036417</c:v>
                </c:pt>
                <c:pt idx="44">
                  <c:v>119.2115312557719</c:v>
                </c:pt>
                <c:pt idx="45">
                  <c:v>121.84795674152831</c:v>
                </c:pt>
                <c:pt idx="46">
                  <c:v>124.47510303362532</c:v>
                </c:pt>
                <c:pt idx="47">
                  <c:v>127.09277006470133</c:v>
                </c:pt>
                <c:pt idx="48">
                  <c:v>129.70075848927726</c:v>
                </c:pt>
                <c:pt idx="49">
                  <c:v>132.29886969893732</c:v>
                </c:pt>
                <c:pt idx="50">
                  <c:v>134.88690583745392</c:v>
                </c:pt>
                <c:pt idx="51">
                  <c:v>137.46466981585513</c:v>
                </c:pt>
                <c:pt idx="52">
                  <c:v>140.03196532743371</c:v>
                </c:pt>
                <c:pt idx="53">
                  <c:v>142.58859686269685</c:v>
                </c:pt>
                <c:pt idx="54">
                  <c:v>145.13436972425464</c:v>
                </c:pt>
                <c:pt idx="55">
                  <c:v>147.66909004164739</c:v>
                </c:pt>
                <c:pt idx="56">
                  <c:v>150.19256478610939</c:v>
                </c:pt>
                <c:pt idx="57">
                  <c:v>152.70460178526872</c:v>
                </c:pt>
                <c:pt idx="58">
                  <c:v>155.20500973778221</c:v>
                </c:pt>
                <c:pt idx="59">
                  <c:v>157.69359822790355</c:v>
                </c:pt>
                <c:pt idx="60">
                  <c:v>160.17017773998418</c:v>
                </c:pt>
                <c:pt idx="61">
                  <c:v>162.63455967290591</c:v>
                </c:pt>
                <c:pt idx="62">
                  <c:v>165.08655635444325</c:v>
                </c:pt>
                <c:pt idx="63">
                  <c:v>167.5259810555556</c:v>
                </c:pt>
                <c:pt idx="64">
                  <c:v>169.95264800460737</c:v>
                </c:pt>
                <c:pt idx="65">
                  <c:v>172.36637240151515</c:v>
                </c:pt>
                <c:pt idx="66">
                  <c:v>174.76697043182102</c:v>
                </c:pt>
                <c:pt idx="67">
                  <c:v>177.15425928069067</c:v>
                </c:pt>
                <c:pt idx="68">
                  <c:v>179.52805714683547</c:v>
                </c:pt>
                <c:pt idx="69">
                  <c:v>181.88818325635742</c:v>
                </c:pt>
                <c:pt idx="70">
                  <c:v>184.23445787651565</c:v>
                </c:pt>
                <c:pt idx="71">
                  <c:v>186.56670232941386</c:v>
                </c:pt>
                <c:pt idx="72">
                  <c:v>188.88473900560737</c:v>
                </c:pt>
                <c:pt idx="73">
                  <c:v>191.18839137762859</c:v>
                </c:pt>
                <c:pt idx="74">
                  <c:v>193.47748401343043</c:v>
                </c:pt>
                <c:pt idx="75">
                  <c:v>195.75184258974613</c:v>
                </c:pt>
                <c:pt idx="76">
                  <c:v>198.01129390536454</c:v>
                </c:pt>
                <c:pt idx="77">
                  <c:v>200.25566589432012</c:v>
                </c:pt>
                <c:pt idx="78">
                  <c:v>202.48478763899658</c:v>
                </c:pt>
                <c:pt idx="79">
                  <c:v>204.69848938314254</c:v>
                </c:pt>
                <c:pt idx="80">
                  <c:v>206.89660254479961</c:v>
                </c:pt>
                <c:pt idx="81">
                  <c:v>209.07895972914008</c:v>
                </c:pt>
                <c:pt idx="82">
                  <c:v>211.24539474121511</c:v>
                </c:pt>
                <c:pt idx="83">
                  <c:v>213.39574259861072</c:v>
                </c:pt>
                <c:pt idx="84">
                  <c:v>215.52983954401233</c:v>
                </c:pt>
                <c:pt idx="85">
                  <c:v>217.64752305767493</c:v>
                </c:pt>
                <c:pt idx="86">
                  <c:v>219.74863186980002</c:v>
                </c:pt>
                <c:pt idx="87">
                  <c:v>221.83300597281681</c:v>
                </c:pt>
                <c:pt idx="88">
                  <c:v>223.90048663356734</c:v>
                </c:pt>
                <c:pt idx="89">
                  <c:v>225.95091640539476</c:v>
                </c:pt>
                <c:pt idx="90">
                  <c:v>227.98413914013341</c:v>
                </c:pt>
                <c:pt idx="91">
                  <c:v>230</c:v>
                </c:pt>
                <c:pt idx="92">
                  <c:v>231.99834546938541</c:v>
                </c:pt>
                <c:pt idx="93">
                  <c:v>233.97902336654519</c:v>
                </c:pt>
                <c:pt idx="94">
                  <c:v>235.94188285518896</c:v>
                </c:pt>
                <c:pt idx="95">
                  <c:v>237.88677445596724</c:v>
                </c:pt>
                <c:pt idx="96">
                  <c:v>239.8135500578546</c:v>
                </c:pt>
                <c:pt idx="97">
                  <c:v>241.72206292942906</c:v>
                </c:pt>
                <c:pt idx="98">
                  <c:v>243.61216773004648</c:v>
                </c:pt>
                <c:pt idx="99">
                  <c:v>245.48372052090841</c:v>
                </c:pt>
                <c:pt idx="100">
                  <c:v>247.33657877602383</c:v>
                </c:pt>
                <c:pt idx="101">
                  <c:v>249.17060139306287</c:v>
                </c:pt>
                <c:pt idx="102">
                  <c:v>250.98564870410266</c:v>
                </c:pt>
                <c:pt idx="103">
                  <c:v>252.78158248626315</c:v>
                </c:pt>
                <c:pt idx="104">
                  <c:v>254.55826597223364</c:v>
                </c:pt>
                <c:pt idx="105">
                  <c:v>256.31556386068803</c:v>
                </c:pt>
                <c:pt idx="106">
                  <c:v>258.05334232658828</c:v>
                </c:pt>
                <c:pt idx="107">
                  <c:v>259.77146903137623</c:v>
                </c:pt>
                <c:pt idx="108">
                  <c:v>261.46981313305133</c:v>
                </c:pt>
                <c:pt idx="109">
                  <c:v>263.1482452961348</c:v>
                </c:pt>
                <c:pt idx="110">
                  <c:v>264.80663770151904</c:v>
                </c:pt>
                <c:pt idx="111">
                  <c:v>266.44486405620182</c:v>
                </c:pt>
                <c:pt idx="112">
                  <c:v>268.06279960290351</c:v>
                </c:pt>
                <c:pt idx="113">
                  <c:v>269.66032112956805</c:v>
                </c:pt>
                <c:pt idx="114">
                  <c:v>271.23730697874612</c:v>
                </c:pt>
                <c:pt idx="115">
                  <c:v>272.79363705685995</c:v>
                </c:pt>
                <c:pt idx="116">
                  <c:v>274.32919284334838</c:v>
                </c:pt>
                <c:pt idx="117">
                  <c:v>275.84385739969304</c:v>
                </c:pt>
                <c:pt idx="118">
                  <c:v>277.33751537832387</c:v>
                </c:pt>
                <c:pt idx="119">
                  <c:v>278.81005303140273</c:v>
                </c:pt>
                <c:pt idx="120">
                  <c:v>280.26135821948634</c:v>
                </c:pt>
                <c:pt idx="121">
                  <c:v>281.69132042006549</c:v>
                </c:pt>
                <c:pt idx="122">
                  <c:v>283.09983073598238</c:v>
                </c:pt>
                <c:pt idx="123">
                  <c:v>284.48678190372317</c:v>
                </c:pt>
                <c:pt idx="124">
                  <c:v>285.8520683015866</c:v>
                </c:pt>
                <c:pt idx="125">
                  <c:v>287.19558595772759</c:v>
                </c:pt>
                <c:pt idx="126">
                  <c:v>288.51723255807497</c:v>
                </c:pt>
                <c:pt idx="127">
                  <c:v>289.81690745412322</c:v>
                </c:pt>
                <c:pt idx="128">
                  <c:v>291.09451167059706</c:v>
                </c:pt>
                <c:pt idx="129">
                  <c:v>292.34994791298891</c:v>
                </c:pt>
                <c:pt idx="130">
                  <c:v>293.58312057496835</c:v>
                </c:pt>
                <c:pt idx="131">
                  <c:v>294.79393574566274</c:v>
                </c:pt>
                <c:pt idx="132">
                  <c:v>295.98230121680899</c:v>
                </c:pt>
                <c:pt idx="133">
                  <c:v>297.14812648977545</c:v>
                </c:pt>
                <c:pt idx="134">
                  <c:v>298.29132278245402</c:v>
                </c:pt>
                <c:pt idx="135">
                  <c:v>299.41180303602084</c:v>
                </c:pt>
                <c:pt idx="136">
                  <c:v>300.50948192156659</c:v>
                </c:pt>
                <c:pt idx="137">
                  <c:v>301.58427584659427</c:v>
                </c:pt>
                <c:pt idx="138">
                  <c:v>302.63610296138518</c:v>
                </c:pt>
                <c:pt idx="139">
                  <c:v>303.66488316523225</c:v>
                </c:pt>
                <c:pt idx="140">
                  <c:v>304.67053811253993</c:v>
                </c:pt>
                <c:pt idx="141">
                  <c:v>305.65299121879036</c:v>
                </c:pt>
                <c:pt idx="142">
                  <c:v>306.6121676663758</c:v>
                </c:pt>
                <c:pt idx="143">
                  <c:v>307.54799441029621</c:v>
                </c:pt>
                <c:pt idx="144">
                  <c:v>308.46040018372179</c:v>
                </c:pt>
                <c:pt idx="145">
                  <c:v>309.34931550342037</c:v>
                </c:pt>
                <c:pt idx="146">
                  <c:v>310.21467267504875</c:v>
                </c:pt>
                <c:pt idx="147">
                  <c:v>311.05640579830805</c:v>
                </c:pt>
                <c:pt idx="148">
                  <c:v>311.87445077196196</c:v>
                </c:pt>
                <c:pt idx="149">
                  <c:v>312.66874529871859</c:v>
                </c:pt>
                <c:pt idx="150">
                  <c:v>313.43922888997434</c:v>
                </c:pt>
                <c:pt idx="151">
                  <c:v>314.18584287042091</c:v>
                </c:pt>
                <c:pt idx="152">
                  <c:v>314.90853038251288</c:v>
                </c:pt>
                <c:pt idx="153">
                  <c:v>315.60723639079833</c:v>
                </c:pt>
                <c:pt idx="154">
                  <c:v>316.28190768610943</c:v>
                </c:pt>
                <c:pt idx="155">
                  <c:v>316.93249288961511</c:v>
                </c:pt>
                <c:pt idx="156">
                  <c:v>317.55894245673318</c:v>
                </c:pt>
                <c:pt idx="157">
                  <c:v>318.16120868090377</c:v>
                </c:pt>
                <c:pt idx="158">
                  <c:v>318.73924569722209</c:v>
                </c:pt>
                <c:pt idx="159">
                  <c:v>319.29300948593141</c:v>
                </c:pt>
                <c:pt idx="160">
                  <c:v>319.82245787577517</c:v>
                </c:pt>
                <c:pt idx="161">
                  <c:v>320.32755054720872</c:v>
                </c:pt>
                <c:pt idx="162">
                  <c:v>320.80824903546954</c:v>
                </c:pt>
                <c:pt idx="163">
                  <c:v>321.26451673350675</c:v>
                </c:pt>
                <c:pt idx="164">
                  <c:v>321.69631889476847</c:v>
                </c:pt>
                <c:pt idx="165">
                  <c:v>322.10362263584847</c:v>
                </c:pt>
                <c:pt idx="166">
                  <c:v>322.48639693898986</c:v>
                </c:pt>
                <c:pt idx="167">
                  <c:v>322.84461265444747</c:v>
                </c:pt>
                <c:pt idx="168">
                  <c:v>323.17824250270769</c:v>
                </c:pt>
                <c:pt idx="169">
                  <c:v>323.48726107656591</c:v>
                </c:pt>
                <c:pt idx="170">
                  <c:v>323.77164484306127</c:v>
                </c:pt>
                <c:pt idx="171">
                  <c:v>324.03137214526902</c:v>
                </c:pt>
                <c:pt idx="172">
                  <c:v>324.26642320394939</c:v>
                </c:pt>
                <c:pt idx="173">
                  <c:v>324.47678011905424</c:v>
                </c:pt>
                <c:pt idx="174">
                  <c:v>324.66242687109013</c:v>
                </c:pt>
                <c:pt idx="175">
                  <c:v>324.82334932233806</c:v>
                </c:pt>
                <c:pt idx="176">
                  <c:v>324.95953521793041</c:v>
                </c:pt>
                <c:pt idx="177">
                  <c:v>325.07097418678387</c:v>
                </c:pt>
                <c:pt idx="178">
                  <c:v>325.15765774238957</c:v>
                </c:pt>
                <c:pt idx="179">
                  <c:v>325.21957928345915</c:v>
                </c:pt>
                <c:pt idx="180">
                  <c:v>325.25673409442749</c:v>
                </c:pt>
                <c:pt idx="181">
                  <c:v>325.26911934581187</c:v>
                </c:pt>
                <c:pt idx="182">
                  <c:v>325.25673409442749</c:v>
                </c:pt>
                <c:pt idx="183">
                  <c:v>325.21957928345915</c:v>
                </c:pt>
                <c:pt idx="184">
                  <c:v>325.15765774238957</c:v>
                </c:pt>
                <c:pt idx="185">
                  <c:v>325.07097418678387</c:v>
                </c:pt>
                <c:pt idx="186">
                  <c:v>324.95953521793041</c:v>
                </c:pt>
                <c:pt idx="187">
                  <c:v>324.82334932233806</c:v>
                </c:pt>
                <c:pt idx="188">
                  <c:v>324.66242687109013</c:v>
                </c:pt>
                <c:pt idx="189">
                  <c:v>324.47678011905424</c:v>
                </c:pt>
                <c:pt idx="190">
                  <c:v>324.26642320394939</c:v>
                </c:pt>
                <c:pt idx="191">
                  <c:v>324.03137214526902</c:v>
                </c:pt>
                <c:pt idx="192">
                  <c:v>323.77164484306132</c:v>
                </c:pt>
                <c:pt idx="193">
                  <c:v>323.48726107656597</c:v>
                </c:pt>
                <c:pt idx="194">
                  <c:v>323.17824250270769</c:v>
                </c:pt>
                <c:pt idx="195">
                  <c:v>322.84461265444747</c:v>
                </c:pt>
                <c:pt idx="196">
                  <c:v>322.48639693898986</c:v>
                </c:pt>
                <c:pt idx="197">
                  <c:v>322.10362263584847</c:v>
                </c:pt>
                <c:pt idx="198">
                  <c:v>321.69631889476847</c:v>
                </c:pt>
                <c:pt idx="199">
                  <c:v>321.2645167335067</c:v>
                </c:pt>
                <c:pt idx="200">
                  <c:v>320.8082490354696</c:v>
                </c:pt>
                <c:pt idx="201">
                  <c:v>320.32755054720872</c:v>
                </c:pt>
                <c:pt idx="202">
                  <c:v>319.82245787577517</c:v>
                </c:pt>
                <c:pt idx="203">
                  <c:v>319.29300948593141</c:v>
                </c:pt>
                <c:pt idx="204">
                  <c:v>318.73924569722209</c:v>
                </c:pt>
                <c:pt idx="205">
                  <c:v>318.16120868090377</c:v>
                </c:pt>
                <c:pt idx="206">
                  <c:v>317.55894245673318</c:v>
                </c:pt>
                <c:pt idx="207">
                  <c:v>316.93249288961511</c:v>
                </c:pt>
                <c:pt idx="208">
                  <c:v>316.28190768610949</c:v>
                </c:pt>
                <c:pt idx="209">
                  <c:v>315.60723639079833</c:v>
                </c:pt>
                <c:pt idx="210">
                  <c:v>314.90853038251288</c:v>
                </c:pt>
                <c:pt idx="211">
                  <c:v>314.18584287042091</c:v>
                </c:pt>
                <c:pt idx="212">
                  <c:v>313.43922888997434</c:v>
                </c:pt>
                <c:pt idx="213">
                  <c:v>312.66874529871859</c:v>
                </c:pt>
                <c:pt idx="214">
                  <c:v>311.87445077196196</c:v>
                </c:pt>
                <c:pt idx="215">
                  <c:v>311.05640579830811</c:v>
                </c:pt>
                <c:pt idx="216">
                  <c:v>310.2146726750488</c:v>
                </c:pt>
                <c:pt idx="217">
                  <c:v>309.34931550342043</c:v>
                </c:pt>
                <c:pt idx="218">
                  <c:v>308.46040018372184</c:v>
                </c:pt>
                <c:pt idx="219">
                  <c:v>307.54799441029621</c:v>
                </c:pt>
                <c:pt idx="220">
                  <c:v>306.6121676663758</c:v>
                </c:pt>
                <c:pt idx="221">
                  <c:v>305.65299121879036</c:v>
                </c:pt>
                <c:pt idx="222">
                  <c:v>304.67053811253993</c:v>
                </c:pt>
                <c:pt idx="223">
                  <c:v>303.66488316523225</c:v>
                </c:pt>
                <c:pt idx="224">
                  <c:v>302.63610296138518</c:v>
                </c:pt>
                <c:pt idx="225">
                  <c:v>301.58427584659427</c:v>
                </c:pt>
                <c:pt idx="226">
                  <c:v>300.50948192156659</c:v>
                </c:pt>
                <c:pt idx="227">
                  <c:v>299.4118030360209</c:v>
                </c:pt>
                <c:pt idx="228">
                  <c:v>298.29132278245407</c:v>
                </c:pt>
                <c:pt idx="229">
                  <c:v>297.14812648977551</c:v>
                </c:pt>
                <c:pt idx="230">
                  <c:v>295.98230121680899</c:v>
                </c:pt>
                <c:pt idx="231">
                  <c:v>294.79393574566279</c:v>
                </c:pt>
                <c:pt idx="232">
                  <c:v>293.58312057496835</c:v>
                </c:pt>
                <c:pt idx="233">
                  <c:v>292.34994791298891</c:v>
                </c:pt>
                <c:pt idx="234">
                  <c:v>291.094511670597</c:v>
                </c:pt>
                <c:pt idx="235">
                  <c:v>289.81690745412322</c:v>
                </c:pt>
                <c:pt idx="236">
                  <c:v>288.51723255807508</c:v>
                </c:pt>
                <c:pt idx="237">
                  <c:v>287.19558595772764</c:v>
                </c:pt>
                <c:pt idx="238">
                  <c:v>285.8520683015866</c:v>
                </c:pt>
                <c:pt idx="239">
                  <c:v>284.48678190372317</c:v>
                </c:pt>
                <c:pt idx="240">
                  <c:v>283.09983073598238</c:v>
                </c:pt>
                <c:pt idx="241">
                  <c:v>281.69132042006549</c:v>
                </c:pt>
                <c:pt idx="242">
                  <c:v>280.26135821948634</c:v>
                </c:pt>
                <c:pt idx="243">
                  <c:v>278.81005303140279</c:v>
                </c:pt>
                <c:pt idx="244">
                  <c:v>277.33751537832387</c:v>
                </c:pt>
                <c:pt idx="245">
                  <c:v>275.84385739969309</c:v>
                </c:pt>
                <c:pt idx="246">
                  <c:v>274.32919284334838</c:v>
                </c:pt>
                <c:pt idx="247">
                  <c:v>272.79363705685995</c:v>
                </c:pt>
                <c:pt idx="248">
                  <c:v>271.23730697874618</c:v>
                </c:pt>
                <c:pt idx="249">
                  <c:v>269.66032112956805</c:v>
                </c:pt>
                <c:pt idx="250">
                  <c:v>268.06279960290351</c:v>
                </c:pt>
                <c:pt idx="251">
                  <c:v>266.44486405620194</c:v>
                </c:pt>
                <c:pt idx="252">
                  <c:v>264.80663770151909</c:v>
                </c:pt>
                <c:pt idx="253">
                  <c:v>263.1482452961348</c:v>
                </c:pt>
                <c:pt idx="254">
                  <c:v>261.46981313305133</c:v>
                </c:pt>
                <c:pt idx="255">
                  <c:v>259.77146903137617</c:v>
                </c:pt>
                <c:pt idx="256">
                  <c:v>258.05334232658828</c:v>
                </c:pt>
                <c:pt idx="257">
                  <c:v>256.31556386068803</c:v>
                </c:pt>
                <c:pt idx="258">
                  <c:v>254.55826597223373</c:v>
                </c:pt>
                <c:pt idx="259">
                  <c:v>252.78158248626323</c:v>
                </c:pt>
                <c:pt idx="260">
                  <c:v>250.98564870410274</c:v>
                </c:pt>
                <c:pt idx="261">
                  <c:v>249.17060139306287</c:v>
                </c:pt>
                <c:pt idx="262">
                  <c:v>247.33657877602383</c:v>
                </c:pt>
                <c:pt idx="263">
                  <c:v>245.48372052090835</c:v>
                </c:pt>
                <c:pt idx="264">
                  <c:v>243.61216773004648</c:v>
                </c:pt>
                <c:pt idx="265">
                  <c:v>241.72206292942909</c:v>
                </c:pt>
                <c:pt idx="266">
                  <c:v>239.8135500578546</c:v>
                </c:pt>
                <c:pt idx="267">
                  <c:v>237.88677445596727</c:v>
                </c:pt>
                <c:pt idx="268">
                  <c:v>235.94188285518908</c:v>
                </c:pt>
                <c:pt idx="269">
                  <c:v>233.97902336654528</c:v>
                </c:pt>
                <c:pt idx="270">
                  <c:v>231.99834546938541</c:v>
                </c:pt>
                <c:pt idx="271">
                  <c:v>230.00000000000003</c:v>
                </c:pt>
                <c:pt idx="272">
                  <c:v>227.98413914013344</c:v>
                </c:pt>
                <c:pt idx="273">
                  <c:v>225.95091640539474</c:v>
                </c:pt>
                <c:pt idx="274">
                  <c:v>223.90048663356734</c:v>
                </c:pt>
                <c:pt idx="275">
                  <c:v>221.83300597281684</c:v>
                </c:pt>
                <c:pt idx="276">
                  <c:v>219.74863186980005</c:v>
                </c:pt>
                <c:pt idx="277">
                  <c:v>217.64752305767496</c:v>
                </c:pt>
                <c:pt idx="278">
                  <c:v>215.5298395440123</c:v>
                </c:pt>
                <c:pt idx="279">
                  <c:v>213.39574259861075</c:v>
                </c:pt>
                <c:pt idx="280">
                  <c:v>211.24539474121514</c:v>
                </c:pt>
                <c:pt idx="281">
                  <c:v>209.07895972914014</c:v>
                </c:pt>
                <c:pt idx="282">
                  <c:v>206.89660254479969</c:v>
                </c:pt>
                <c:pt idx="283">
                  <c:v>204.69848938314266</c:v>
                </c:pt>
                <c:pt idx="284">
                  <c:v>202.48478763899661</c:v>
                </c:pt>
                <c:pt idx="285">
                  <c:v>200.2556658943202</c:v>
                </c:pt>
                <c:pt idx="286">
                  <c:v>198.01129390536448</c:v>
                </c:pt>
                <c:pt idx="287">
                  <c:v>195.75184258974608</c:v>
                </c:pt>
                <c:pt idx="288">
                  <c:v>193.47748401343043</c:v>
                </c:pt>
                <c:pt idx="289">
                  <c:v>191.18839137762862</c:v>
                </c:pt>
                <c:pt idx="290">
                  <c:v>188.8847390056074</c:v>
                </c:pt>
                <c:pt idx="291">
                  <c:v>186.56670232941397</c:v>
                </c:pt>
                <c:pt idx="292">
                  <c:v>184.23445787651576</c:v>
                </c:pt>
                <c:pt idx="293">
                  <c:v>181.88818325635742</c:v>
                </c:pt>
                <c:pt idx="294">
                  <c:v>179.52805714683549</c:v>
                </c:pt>
                <c:pt idx="295">
                  <c:v>177.15425928069061</c:v>
                </c:pt>
                <c:pt idx="296">
                  <c:v>174.76697043182099</c:v>
                </c:pt>
                <c:pt idx="297">
                  <c:v>172.36637240151515</c:v>
                </c:pt>
                <c:pt idx="298">
                  <c:v>169.9526480046074</c:v>
                </c:pt>
                <c:pt idx="299">
                  <c:v>167.52598105555566</c:v>
                </c:pt>
                <c:pt idx="300">
                  <c:v>165.08655635444336</c:v>
                </c:pt>
                <c:pt idx="301">
                  <c:v>162.63455967290591</c:v>
                </c:pt>
                <c:pt idx="302">
                  <c:v>160.17017773998424</c:v>
                </c:pt>
                <c:pt idx="303">
                  <c:v>157.69359822790358</c:v>
                </c:pt>
                <c:pt idx="304">
                  <c:v>155.20500973778226</c:v>
                </c:pt>
                <c:pt idx="305">
                  <c:v>152.70460178526881</c:v>
                </c:pt>
                <c:pt idx="306">
                  <c:v>150.19256478610939</c:v>
                </c:pt>
                <c:pt idx="307">
                  <c:v>147.66909004164745</c:v>
                </c:pt>
                <c:pt idx="308">
                  <c:v>145.13436972425473</c:v>
                </c:pt>
                <c:pt idx="309">
                  <c:v>142.58859686269679</c:v>
                </c:pt>
                <c:pt idx="310">
                  <c:v>140.03196532743371</c:v>
                </c:pt>
                <c:pt idx="311">
                  <c:v>137.46466981585513</c:v>
                </c:pt>
                <c:pt idx="312">
                  <c:v>134.88690583745398</c:v>
                </c:pt>
                <c:pt idx="313">
                  <c:v>132.29886969893741</c:v>
                </c:pt>
                <c:pt idx="314">
                  <c:v>129.70075848927738</c:v>
                </c:pt>
                <c:pt idx="315">
                  <c:v>127.09277006470147</c:v>
                </c:pt>
                <c:pt idx="316">
                  <c:v>124.47510303362535</c:v>
                </c:pt>
                <c:pt idx="317">
                  <c:v>121.84795674152838</c:v>
                </c:pt>
                <c:pt idx="318">
                  <c:v>119.21153125577186</c:v>
                </c:pt>
                <c:pt idx="319">
                  <c:v>116.56602735036414</c:v>
                </c:pt>
                <c:pt idx="320">
                  <c:v>113.91164649066999</c:v>
                </c:pt>
                <c:pt idx="321">
                  <c:v>111.24859081806868</c:v>
                </c:pt>
                <c:pt idx="322">
                  <c:v>108.57706313456015</c:v>
                </c:pt>
                <c:pt idx="323">
                  <c:v>105.89726688732073</c:v>
                </c:pt>
                <c:pt idx="324">
                  <c:v>103.20940615320974</c:v>
                </c:pt>
                <c:pt idx="325">
                  <c:v>100.51368562322888</c:v>
                </c:pt>
                <c:pt idx="326">
                  <c:v>97.810310586933255</c:v>
                </c:pt>
                <c:pt idx="327">
                  <c:v>95.099486916798426</c:v>
                </c:pt>
                <c:pt idx="328">
                  <c:v>92.381421052542095</c:v>
                </c:pt>
                <c:pt idx="329">
                  <c:v>89.65631998540367</c:v>
                </c:pt>
                <c:pt idx="330">
                  <c:v>86.924391242379542</c:v>
                </c:pt>
                <c:pt idx="331">
                  <c:v>84.18584287042097</c:v>
                </c:pt>
                <c:pt idx="332">
                  <c:v>81.440883420588932</c:v>
                </c:pt>
                <c:pt idx="333">
                  <c:v>78.68972193217337</c:v>
                </c:pt>
                <c:pt idx="334">
                  <c:v>75.93256791677301</c:v>
                </c:pt>
                <c:pt idx="335">
                  <c:v>73.169631342340764</c:v>
                </c:pt>
                <c:pt idx="336">
                  <c:v>70.401122617194332</c:v>
                </c:pt>
                <c:pt idx="337">
                  <c:v>67.627252573991299</c:v>
                </c:pt>
                <c:pt idx="338">
                  <c:v>64.848232453675465</c:v>
                </c:pt>
                <c:pt idx="339">
                  <c:v>62.06427388938787</c:v>
                </c:pt>
                <c:pt idx="340">
                  <c:v>59.27558889035214</c:v>
                </c:pt>
                <c:pt idx="341">
                  <c:v>56.482389825727488</c:v>
                </c:pt>
                <c:pt idx="342">
                  <c:v>53.684889408437421</c:v>
                </c:pt>
                <c:pt idx="343">
                  <c:v>50.883300678969128</c:v>
                </c:pt>
                <c:pt idx="344">
                  <c:v>48.077836989151415</c:v>
                </c:pt>
                <c:pt idx="345">
                  <c:v>45.26871198590635</c:v>
                </c:pt>
                <c:pt idx="346">
                  <c:v>42.456139594978339</c:v>
                </c:pt>
                <c:pt idx="347">
                  <c:v>39.640334004644671</c:v>
                </c:pt>
                <c:pt idx="348">
                  <c:v>36.821509649402756</c:v>
                </c:pt>
                <c:pt idx="349">
                  <c:v>33.999881193640775</c:v>
                </c:pt>
                <c:pt idx="350">
                  <c:v>31.175663515289862</c:v>
                </c:pt>
                <c:pt idx="351">
                  <c:v>28.349071689461056</c:v>
                </c:pt>
                <c:pt idx="352">
                  <c:v>25.520320972064916</c:v>
                </c:pt>
                <c:pt idx="353">
                  <c:v>22.689626783420959</c:v>
                </c:pt>
                <c:pt idx="354">
                  <c:v>19.857204691850978</c:v>
                </c:pt>
                <c:pt idx="355">
                  <c:v>17.023270397263278</c:v>
                </c:pt>
                <c:pt idx="356">
                  <c:v>14.188039714726697</c:v>
                </c:pt>
                <c:pt idx="357">
                  <c:v>11.351728558034468</c:v>
                </c:pt>
                <c:pt idx="358">
                  <c:v>8.5145529232628281</c:v>
                </c:pt>
                <c:pt idx="359">
                  <c:v>5.6767288723203624</c:v>
                </c:pt>
                <c:pt idx="360">
                  <c:v>2.8384725164962075</c:v>
                </c:pt>
                <c:pt idx="361">
                  <c:v>3.9850295899600895E-14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9-4794-B897-525BC1A7CE7D}"/>
            </c:ext>
          </c:extLst>
        </c:ser>
        <c:ser>
          <c:idx val="1"/>
          <c:order val="1"/>
          <c:tx>
            <c:strRef>
              <c:f>变压器设计!$S$4</c:f>
              <c:strCache>
                <c:ptCount val="1"/>
                <c:pt idx="0">
                  <c:v>Vacmin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变压器设计!$S$7:$S$368</c:f>
              <c:numCache>
                <c:formatCode>General</c:formatCode>
                <c:ptCount val="362"/>
                <c:pt idx="0">
                  <c:v>0</c:v>
                </c:pt>
                <c:pt idx="1">
                  <c:v>2.4682369708661351</c:v>
                </c:pt>
                <c:pt idx="2">
                  <c:v>4.9362859759307707</c:v>
                </c:pt>
                <c:pt idx="3">
                  <c:v>7.4039590637067301</c:v>
                </c:pt>
                <c:pt idx="4">
                  <c:v>9.8710683113343958</c:v>
                </c:pt>
                <c:pt idx="5">
                  <c:v>12.337425838892759</c:v>
                </c:pt>
                <c:pt idx="6">
                  <c:v>14.802843823707203</c:v>
                </c:pt>
                <c:pt idx="7">
                  <c:v>17.267134514652934</c:v>
                </c:pt>
                <c:pt idx="8">
                  <c:v>19.730110246452945</c:v>
                </c:pt>
                <c:pt idx="9">
                  <c:v>22.191583453969457</c:v>
                </c:pt>
                <c:pt idx="10">
                  <c:v>24.651366686487741</c:v>
                </c:pt>
                <c:pt idx="11">
                  <c:v>27.109272621991202</c:v>
                </c:pt>
                <c:pt idx="12">
                  <c:v>29.565114081426682</c:v>
                </c:pt>
                <c:pt idx="13">
                  <c:v>32.018704042958873</c:v>
                </c:pt>
                <c:pt idx="14">
                  <c:v>34.469855656212737</c:v>
                </c:pt>
                <c:pt idx="15">
                  <c:v>36.918382256502902</c:v>
                </c:pt>
                <c:pt idx="16">
                  <c:v>39.364097379048914</c:v>
                </c:pt>
                <c:pt idx="17">
                  <c:v>41.806814773175212</c:v>
                </c:pt>
                <c:pt idx="18">
                  <c:v>44.246348416494861</c:v>
                </c:pt>
                <c:pt idx="19">
                  <c:v>46.682512529075886</c:v>
                </c:pt>
                <c:pt idx="20">
                  <c:v>49.115121587589137</c:v>
                </c:pt>
                <c:pt idx="21">
                  <c:v>51.543990339436569</c:v>
                </c:pt>
                <c:pt idx="22">
                  <c:v>53.968933816858971</c:v>
                </c:pt>
                <c:pt idx="23">
                  <c:v>56.389767351022002</c:v>
                </c:pt>
                <c:pt idx="24">
                  <c:v>58.806306586079387</c:v>
                </c:pt>
                <c:pt idx="25">
                  <c:v>61.218367493212376</c:v>
                </c:pt>
                <c:pt idx="26">
                  <c:v>63.625766384644209</c:v>
                </c:pt>
                <c:pt idx="27">
                  <c:v>66.028319927628672</c:v>
                </c:pt>
                <c:pt idx="28">
                  <c:v>68.425845158411619</c:v>
                </c:pt>
                <c:pt idx="29">
                  <c:v>70.818159496164327</c:v>
                </c:pt>
                <c:pt idx="30">
                  <c:v>73.205080756887725</c:v>
                </c:pt>
                <c:pt idx="31">
                  <c:v>75.586427167286502</c:v>
                </c:pt>
                <c:pt idx="32">
                  <c:v>77.962017378611748</c:v>
                </c:pt>
                <c:pt idx="33">
                  <c:v>80.331670480471402</c:v>
                </c:pt>
                <c:pt idx="34">
                  <c:v>82.695206014607251</c:v>
                </c:pt>
                <c:pt idx="35">
                  <c:v>85.052443988637563</c:v>
                </c:pt>
                <c:pt idx="36">
                  <c:v>87.403204889764211</c:v>
                </c:pt>
                <c:pt idx="38">
                  <c:v>89.74730969844326</c:v>
                </c:pt>
                <c:pt idx="39">
                  <c:v>92.084579902017907</c:v>
                </c:pt>
                <c:pt idx="40">
                  <c:v>94.414837508313084</c:v>
                </c:pt>
                <c:pt idx="41">
                  <c:v>96.737905059190098</c:v>
                </c:pt>
                <c:pt idx="42">
                  <c:v>99.053605644060809</c:v>
                </c:pt>
                <c:pt idx="43">
                  <c:v>101.36176291336014</c:v>
                </c:pt>
                <c:pt idx="44">
                  <c:v>103.66220109197556</c:v>
                </c:pt>
                <c:pt idx="45">
                  <c:v>105.95474499263331</c:v>
                </c:pt>
                <c:pt idx="46">
                  <c:v>108.23922002923941</c:v>
                </c:pt>
                <c:pt idx="47">
                  <c:v>110.51545223017507</c:v>
                </c:pt>
                <c:pt idx="48">
                  <c:v>112.78326825154545</c:v>
                </c:pt>
                <c:pt idx="49">
                  <c:v>115.04249539038028</c:v>
                </c:pt>
                <c:pt idx="50">
                  <c:v>117.29296159778603</c:v>
                </c:pt>
                <c:pt idx="51">
                  <c:v>119.53449549204794</c:v>
                </c:pt>
                <c:pt idx="52">
                  <c:v>121.76692637168148</c:v>
                </c:pt>
                <c:pt idx="53">
                  <c:v>123.99008422843202</c:v>
                </c:pt>
                <c:pt idx="54">
                  <c:v>126.20379976022143</c:v>
                </c:pt>
                <c:pt idx="55">
                  <c:v>128.40790438404122</c:v>
                </c:pt>
                <c:pt idx="56">
                  <c:v>130.60223024879076</c:v>
                </c:pt>
                <c:pt idx="57">
                  <c:v>132.78661024805976</c:v>
                </c:pt>
                <c:pt idx="58">
                  <c:v>134.96087803285408</c:v>
                </c:pt>
                <c:pt idx="59">
                  <c:v>137.12486802426395</c:v>
                </c:pt>
                <c:pt idx="60">
                  <c:v>139.2784154260732</c:v>
                </c:pt>
                <c:pt idx="61">
                  <c:v>141.42135623730948</c:v>
                </c:pt>
                <c:pt idx="62">
                  <c:v>143.55352726473325</c:v>
                </c:pt>
                <c:pt idx="63">
                  <c:v>145.67476613526574</c:v>
                </c:pt>
                <c:pt idx="64">
                  <c:v>147.78491130835422</c:v>
                </c:pt>
                <c:pt idx="65">
                  <c:v>149.88380208827402</c:v>
                </c:pt>
                <c:pt idx="66">
                  <c:v>151.97127863636612</c:v>
                </c:pt>
                <c:pt idx="67">
                  <c:v>154.04718198320927</c:v>
                </c:pt>
                <c:pt idx="68">
                  <c:v>156.1113540407265</c:v>
                </c:pt>
                <c:pt idx="69">
                  <c:v>158.16363761422386</c:v>
                </c:pt>
                <c:pt idx="70">
                  <c:v>160.20387641436142</c:v>
                </c:pt>
                <c:pt idx="71">
                  <c:v>162.23191506905553</c:v>
                </c:pt>
                <c:pt idx="72">
                  <c:v>164.24759913531076</c:v>
                </c:pt>
                <c:pt idx="73">
                  <c:v>166.25077511098138</c:v>
                </c:pt>
                <c:pt idx="74">
                  <c:v>168.24129044646125</c:v>
                </c:pt>
                <c:pt idx="75">
                  <c:v>170.21899355630097</c:v>
                </c:pt>
                <c:pt idx="76">
                  <c:v>172.18373383075178</c:v>
                </c:pt>
                <c:pt idx="77">
                  <c:v>174.1353616472349</c:v>
                </c:pt>
                <c:pt idx="78">
                  <c:v>176.07372838173615</c:v>
                </c:pt>
                <c:pt idx="79">
                  <c:v>177.99868642012396</c:v>
                </c:pt>
                <c:pt idx="80">
                  <c:v>179.91008916939097</c:v>
                </c:pt>
                <c:pt idx="81">
                  <c:v>181.80779106881747</c:v>
                </c:pt>
                <c:pt idx="82">
                  <c:v>183.69164760105662</c:v>
                </c:pt>
                <c:pt idx="83">
                  <c:v>185.56151530313977</c:v>
                </c:pt>
                <c:pt idx="84">
                  <c:v>187.41725177740204</c:v>
                </c:pt>
                <c:pt idx="85">
                  <c:v>189.25871570232601</c:v>
                </c:pt>
                <c:pt idx="86">
                  <c:v>191.08576684330436</c:v>
                </c:pt>
                <c:pt idx="87">
                  <c:v>192.89826606331894</c:v>
                </c:pt>
                <c:pt idx="88">
                  <c:v>194.69607533353681</c:v>
                </c:pt>
                <c:pt idx="89">
                  <c:v>196.47905774382156</c:v>
                </c:pt>
                <c:pt idx="90">
                  <c:v>198.24707751315947</c:v>
                </c:pt>
                <c:pt idx="91">
                  <c:v>200</c:v>
                </c:pt>
                <c:pt idx="92">
                  <c:v>201.73769171250905</c:v>
                </c:pt>
                <c:pt idx="93">
                  <c:v>203.46002031873493</c:v>
                </c:pt>
                <c:pt idx="94">
                  <c:v>205.16685465668607</c:v>
                </c:pt>
                <c:pt idx="95">
                  <c:v>206.85806474431934</c:v>
                </c:pt>
                <c:pt idx="96">
                  <c:v>208.53352178943877</c:v>
                </c:pt>
                <c:pt idx="97">
                  <c:v>210.19309819950351</c:v>
                </c:pt>
                <c:pt idx="98">
                  <c:v>211.83666759134476</c:v>
                </c:pt>
                <c:pt idx="99">
                  <c:v>213.46410480078993</c:v>
                </c:pt>
                <c:pt idx="100">
                  <c:v>215.07528589219461</c:v>
                </c:pt>
                <c:pt idx="101">
                  <c:v>216.67008816788075</c:v>
                </c:pt>
                <c:pt idx="102">
                  <c:v>218.24839017748059</c:v>
                </c:pt>
                <c:pt idx="103">
                  <c:v>219.81007172718535</c:v>
                </c:pt>
                <c:pt idx="104">
                  <c:v>221.35501388889881</c:v>
                </c:pt>
                <c:pt idx="105">
                  <c:v>222.88309900929391</c:v>
                </c:pt>
                <c:pt idx="106">
                  <c:v>224.3942107187724</c:v>
                </c:pt>
                <c:pt idx="107">
                  <c:v>225.88823394032715</c:v>
                </c:pt>
                <c:pt idx="108">
                  <c:v>227.36505489830549</c:v>
                </c:pt>
                <c:pt idx="109">
                  <c:v>228.82456112707374</c:v>
                </c:pt>
                <c:pt idx="110">
                  <c:v>230.26664147958178</c:v>
                </c:pt>
                <c:pt idx="111">
                  <c:v>231.69118613582771</c:v>
                </c:pt>
                <c:pt idx="112">
                  <c:v>233.09808661122042</c:v>
                </c:pt>
                <c:pt idx="113">
                  <c:v>234.48723576484178</c:v>
                </c:pt>
                <c:pt idx="114">
                  <c:v>235.85852780760536</c:v>
                </c:pt>
                <c:pt idx="115">
                  <c:v>237.21185831031298</c:v>
                </c:pt>
                <c:pt idx="116">
                  <c:v>238.54712421160727</c:v>
                </c:pt>
                <c:pt idx="117">
                  <c:v>239.86422382582006</c:v>
                </c:pt>
                <c:pt idx="118">
                  <c:v>241.1630568507164</c:v>
                </c:pt>
                <c:pt idx="119">
                  <c:v>242.44352437513282</c:v>
                </c:pt>
                <c:pt idx="120">
                  <c:v>243.70552888650982</c:v>
                </c:pt>
                <c:pt idx="121">
                  <c:v>244.94897427831779</c:v>
                </c:pt>
                <c:pt idx="122">
                  <c:v>246.173765857376</c:v>
                </c:pt>
                <c:pt idx="123">
                  <c:v>247.37981035106361</c:v>
                </c:pt>
                <c:pt idx="124">
                  <c:v>248.56701591442314</c:v>
                </c:pt>
                <c:pt idx="125">
                  <c:v>249.73529213715443</c:v>
                </c:pt>
                <c:pt idx="126">
                  <c:v>250.8845500505</c:v>
                </c:pt>
                <c:pt idx="127">
                  <c:v>252.01470213402018</c:v>
                </c:pt>
                <c:pt idx="128">
                  <c:v>253.12566232225831</c:v>
                </c:pt>
                <c:pt idx="129">
                  <c:v>254.21734601129472</c:v>
                </c:pt>
                <c:pt idx="130">
                  <c:v>255.28967006518985</c:v>
                </c:pt>
                <c:pt idx="131">
                  <c:v>256.34255282231544</c:v>
                </c:pt>
                <c:pt idx="132">
                  <c:v>257.37591410157302</c:v>
                </c:pt>
                <c:pt idx="133">
                  <c:v>258.38967520850042</c:v>
                </c:pt>
                <c:pt idx="134">
                  <c:v>259.38375894126438</c:v>
                </c:pt>
                <c:pt idx="135">
                  <c:v>260.35808959653986</c:v>
                </c:pt>
                <c:pt idx="136">
                  <c:v>261.31259297527532</c:v>
                </c:pt>
                <c:pt idx="137">
                  <c:v>262.24719638834284</c:v>
                </c:pt>
                <c:pt idx="138">
                  <c:v>263.16182866207407</c:v>
                </c:pt>
                <c:pt idx="139">
                  <c:v>264.05642014368021</c:v>
                </c:pt>
                <c:pt idx="140">
                  <c:v>264.93090270655642</c:v>
                </c:pt>
                <c:pt idx="141">
                  <c:v>265.78520975546985</c:v>
                </c:pt>
                <c:pt idx="142">
                  <c:v>266.61927623163115</c:v>
                </c:pt>
                <c:pt idx="143">
                  <c:v>267.43303861764889</c:v>
                </c:pt>
                <c:pt idx="144">
                  <c:v>268.22643494236678</c:v>
                </c:pt>
                <c:pt idx="145">
                  <c:v>268.99940478558295</c:v>
                </c:pt>
                <c:pt idx="146">
                  <c:v>269.75188928265112</c:v>
                </c:pt>
                <c:pt idx="147">
                  <c:v>270.48383112896352</c:v>
                </c:pt>
                <c:pt idx="148">
                  <c:v>271.19517458431477</c:v>
                </c:pt>
                <c:pt idx="149">
                  <c:v>271.88586547714658</c:v>
                </c:pt>
                <c:pt idx="150">
                  <c:v>272.55585120867335</c:v>
                </c:pt>
                <c:pt idx="151">
                  <c:v>273.20508075688775</c:v>
                </c:pt>
                <c:pt idx="152">
                  <c:v>273.83350468044597</c:v>
                </c:pt>
                <c:pt idx="153">
                  <c:v>274.44107512243329</c:v>
                </c:pt>
                <c:pt idx="154">
                  <c:v>275.0277458140082</c:v>
                </c:pt>
                <c:pt idx="155">
                  <c:v>275.59347207792621</c:v>
                </c:pt>
                <c:pt idx="156">
                  <c:v>276.13821083194193</c:v>
                </c:pt>
                <c:pt idx="157">
                  <c:v>276.66192059209021</c:v>
                </c:pt>
                <c:pt idx="158">
                  <c:v>277.16456147584529</c:v>
                </c:pt>
                <c:pt idx="159">
                  <c:v>277.64609520515774</c:v>
                </c:pt>
                <c:pt idx="160">
                  <c:v>278.10648510936971</c:v>
                </c:pt>
                <c:pt idx="161">
                  <c:v>278.54569612800759</c:v>
                </c:pt>
                <c:pt idx="162">
                  <c:v>278.96369481345181</c:v>
                </c:pt>
                <c:pt idx="163">
                  <c:v>279.36044933348415</c:v>
                </c:pt>
                <c:pt idx="164">
                  <c:v>279.73592947371174</c:v>
                </c:pt>
                <c:pt idx="165">
                  <c:v>280.09010663986822</c:v>
                </c:pt>
                <c:pt idx="166">
                  <c:v>280.42295385999114</c:v>
                </c:pt>
                <c:pt idx="167">
                  <c:v>280.73444578647604</c:v>
                </c:pt>
                <c:pt idx="168">
                  <c:v>281.02455869800667</c:v>
                </c:pt>
                <c:pt idx="169">
                  <c:v>281.29327050136169</c:v>
                </c:pt>
                <c:pt idx="170">
                  <c:v>281.54056073309675</c:v>
                </c:pt>
                <c:pt idx="171">
                  <c:v>281.7664105611035</c:v>
                </c:pt>
                <c:pt idx="172">
                  <c:v>281.97080278604295</c:v>
                </c:pt>
                <c:pt idx="173">
                  <c:v>282.15372184265584</c:v>
                </c:pt>
                <c:pt idx="174">
                  <c:v>282.31515380094794</c:v>
                </c:pt>
                <c:pt idx="175">
                  <c:v>282.45508636725049</c:v>
                </c:pt>
                <c:pt idx="176">
                  <c:v>282.57350888515685</c:v>
                </c:pt>
                <c:pt idx="177">
                  <c:v>282.67041233633381</c:v>
                </c:pt>
                <c:pt idx="178">
                  <c:v>282.74578934120831</c:v>
                </c:pt>
                <c:pt idx="179">
                  <c:v>282.79963415952972</c:v>
                </c:pt>
                <c:pt idx="180">
                  <c:v>282.8319426908065</c:v>
                </c:pt>
                <c:pt idx="181">
                  <c:v>282.84271247461902</c:v>
                </c:pt>
                <c:pt idx="182">
                  <c:v>282.8319426908065</c:v>
                </c:pt>
                <c:pt idx="183">
                  <c:v>282.79963415952972</c:v>
                </c:pt>
                <c:pt idx="184">
                  <c:v>282.74578934120831</c:v>
                </c:pt>
                <c:pt idx="185">
                  <c:v>282.67041233633381</c:v>
                </c:pt>
                <c:pt idx="186">
                  <c:v>282.57350888515685</c:v>
                </c:pt>
                <c:pt idx="187">
                  <c:v>282.45508636725049</c:v>
                </c:pt>
                <c:pt idx="188">
                  <c:v>282.31515380094794</c:v>
                </c:pt>
                <c:pt idx="189">
                  <c:v>282.15372184265584</c:v>
                </c:pt>
                <c:pt idx="190">
                  <c:v>281.97080278604295</c:v>
                </c:pt>
                <c:pt idx="191">
                  <c:v>281.7664105611035</c:v>
                </c:pt>
                <c:pt idx="192">
                  <c:v>281.54056073309681</c:v>
                </c:pt>
                <c:pt idx="193">
                  <c:v>281.29327050136169</c:v>
                </c:pt>
                <c:pt idx="194">
                  <c:v>281.02455869800667</c:v>
                </c:pt>
                <c:pt idx="195">
                  <c:v>280.7344457864761</c:v>
                </c:pt>
                <c:pt idx="196">
                  <c:v>280.4229538599912</c:v>
                </c:pt>
                <c:pt idx="197">
                  <c:v>280.09010663986822</c:v>
                </c:pt>
                <c:pt idx="198">
                  <c:v>279.73592947371174</c:v>
                </c:pt>
                <c:pt idx="199">
                  <c:v>279.3604493334841</c:v>
                </c:pt>
                <c:pt idx="200">
                  <c:v>278.96369481345181</c:v>
                </c:pt>
                <c:pt idx="201">
                  <c:v>278.54569612800759</c:v>
                </c:pt>
                <c:pt idx="202">
                  <c:v>278.10648510936971</c:v>
                </c:pt>
                <c:pt idx="203">
                  <c:v>277.64609520515774</c:v>
                </c:pt>
                <c:pt idx="204">
                  <c:v>277.16456147584529</c:v>
                </c:pt>
                <c:pt idx="205">
                  <c:v>276.66192059209027</c:v>
                </c:pt>
                <c:pt idx="206">
                  <c:v>276.13821083194193</c:v>
                </c:pt>
                <c:pt idx="207">
                  <c:v>275.59347207792621</c:v>
                </c:pt>
                <c:pt idx="208">
                  <c:v>275.02774581400826</c:v>
                </c:pt>
                <c:pt idx="209">
                  <c:v>274.44107512243329</c:v>
                </c:pt>
                <c:pt idx="210">
                  <c:v>273.83350468044597</c:v>
                </c:pt>
                <c:pt idx="211">
                  <c:v>273.20508075688775</c:v>
                </c:pt>
                <c:pt idx="212">
                  <c:v>272.55585120867335</c:v>
                </c:pt>
                <c:pt idx="213">
                  <c:v>271.88586547714658</c:v>
                </c:pt>
                <c:pt idx="214">
                  <c:v>271.19517458431477</c:v>
                </c:pt>
                <c:pt idx="215">
                  <c:v>270.48383112896357</c:v>
                </c:pt>
                <c:pt idx="216">
                  <c:v>269.75188928265112</c:v>
                </c:pt>
                <c:pt idx="217">
                  <c:v>268.99940478558295</c:v>
                </c:pt>
                <c:pt idx="218">
                  <c:v>268.22643494236684</c:v>
                </c:pt>
                <c:pt idx="219">
                  <c:v>267.43303861764889</c:v>
                </c:pt>
                <c:pt idx="220">
                  <c:v>266.61927623163115</c:v>
                </c:pt>
                <c:pt idx="221">
                  <c:v>265.78520975546991</c:v>
                </c:pt>
                <c:pt idx="222">
                  <c:v>264.93090270655642</c:v>
                </c:pt>
                <c:pt idx="223">
                  <c:v>264.05642014368021</c:v>
                </c:pt>
                <c:pt idx="224">
                  <c:v>263.16182866207407</c:v>
                </c:pt>
                <c:pt idx="225">
                  <c:v>262.24719638834284</c:v>
                </c:pt>
                <c:pt idx="226">
                  <c:v>261.31259297527532</c:v>
                </c:pt>
                <c:pt idx="227">
                  <c:v>260.35808959653991</c:v>
                </c:pt>
                <c:pt idx="228">
                  <c:v>259.38375894126438</c:v>
                </c:pt>
                <c:pt idx="229">
                  <c:v>258.38967520850042</c:v>
                </c:pt>
                <c:pt idx="230">
                  <c:v>257.37591410157307</c:v>
                </c:pt>
                <c:pt idx="231">
                  <c:v>256.34255282231544</c:v>
                </c:pt>
                <c:pt idx="232">
                  <c:v>255.28967006518985</c:v>
                </c:pt>
                <c:pt idx="233">
                  <c:v>254.21734601129469</c:v>
                </c:pt>
                <c:pt idx="234">
                  <c:v>253.12566232225828</c:v>
                </c:pt>
                <c:pt idx="235">
                  <c:v>252.01470213402021</c:v>
                </c:pt>
                <c:pt idx="236">
                  <c:v>250.88455005050005</c:v>
                </c:pt>
                <c:pt idx="237">
                  <c:v>249.73529213715449</c:v>
                </c:pt>
                <c:pt idx="238">
                  <c:v>248.56701591442314</c:v>
                </c:pt>
                <c:pt idx="239">
                  <c:v>247.37981035106364</c:v>
                </c:pt>
                <c:pt idx="240">
                  <c:v>246.173765857376</c:v>
                </c:pt>
                <c:pt idx="241">
                  <c:v>244.94897427831785</c:v>
                </c:pt>
                <c:pt idx="242">
                  <c:v>243.70552888650982</c:v>
                </c:pt>
                <c:pt idx="243">
                  <c:v>242.44352437513285</c:v>
                </c:pt>
                <c:pt idx="244">
                  <c:v>241.16305685071643</c:v>
                </c:pt>
                <c:pt idx="245">
                  <c:v>239.86422382582009</c:v>
                </c:pt>
                <c:pt idx="246">
                  <c:v>238.5471242116073</c:v>
                </c:pt>
                <c:pt idx="247">
                  <c:v>237.21185831031298</c:v>
                </c:pt>
                <c:pt idx="248">
                  <c:v>235.85852780760538</c:v>
                </c:pt>
                <c:pt idx="249">
                  <c:v>234.48723576484178</c:v>
                </c:pt>
                <c:pt idx="250">
                  <c:v>233.09808661122045</c:v>
                </c:pt>
                <c:pt idx="251">
                  <c:v>231.69118613582776</c:v>
                </c:pt>
                <c:pt idx="252">
                  <c:v>230.26664147958184</c:v>
                </c:pt>
                <c:pt idx="253">
                  <c:v>228.82456112707374</c:v>
                </c:pt>
                <c:pt idx="254">
                  <c:v>227.36505489830552</c:v>
                </c:pt>
                <c:pt idx="255">
                  <c:v>225.88823394032713</c:v>
                </c:pt>
                <c:pt idx="256">
                  <c:v>224.3942107187724</c:v>
                </c:pt>
                <c:pt idx="257">
                  <c:v>222.88309900929391</c:v>
                </c:pt>
                <c:pt idx="258">
                  <c:v>221.3550138888989</c:v>
                </c:pt>
                <c:pt idx="259">
                  <c:v>219.8100717271854</c:v>
                </c:pt>
                <c:pt idx="260">
                  <c:v>218.24839017748064</c:v>
                </c:pt>
                <c:pt idx="261">
                  <c:v>216.67008816788075</c:v>
                </c:pt>
                <c:pt idx="262">
                  <c:v>215.07528589219461</c:v>
                </c:pt>
                <c:pt idx="263">
                  <c:v>213.46410480078987</c:v>
                </c:pt>
                <c:pt idx="264">
                  <c:v>211.83666759134476</c:v>
                </c:pt>
                <c:pt idx="265">
                  <c:v>210.19309819950354</c:v>
                </c:pt>
                <c:pt idx="266">
                  <c:v>208.53352178943877</c:v>
                </c:pt>
                <c:pt idx="267">
                  <c:v>206.85806474431936</c:v>
                </c:pt>
                <c:pt idx="268">
                  <c:v>205.16685465668616</c:v>
                </c:pt>
                <c:pt idx="269">
                  <c:v>203.46002031873505</c:v>
                </c:pt>
                <c:pt idx="270">
                  <c:v>201.73769171250905</c:v>
                </c:pt>
                <c:pt idx="271">
                  <c:v>200.00000000000003</c:v>
                </c:pt>
                <c:pt idx="272">
                  <c:v>198.2470775131595</c:v>
                </c:pt>
                <c:pt idx="273">
                  <c:v>196.4790577438215</c:v>
                </c:pt>
                <c:pt idx="274">
                  <c:v>194.69607533353681</c:v>
                </c:pt>
                <c:pt idx="275">
                  <c:v>192.89826606331897</c:v>
                </c:pt>
                <c:pt idx="276">
                  <c:v>191.08576684330438</c:v>
                </c:pt>
                <c:pt idx="277">
                  <c:v>189.25871570232604</c:v>
                </c:pt>
                <c:pt idx="278">
                  <c:v>187.41725177740202</c:v>
                </c:pt>
                <c:pt idx="279">
                  <c:v>185.5615153031398</c:v>
                </c:pt>
                <c:pt idx="280">
                  <c:v>183.69164760105664</c:v>
                </c:pt>
                <c:pt idx="281">
                  <c:v>181.80779106881752</c:v>
                </c:pt>
                <c:pt idx="282">
                  <c:v>179.91008916939103</c:v>
                </c:pt>
                <c:pt idx="283">
                  <c:v>177.99868642012405</c:v>
                </c:pt>
                <c:pt idx="284">
                  <c:v>176.07372838173617</c:v>
                </c:pt>
                <c:pt idx="285">
                  <c:v>174.13536164723496</c:v>
                </c:pt>
                <c:pt idx="286">
                  <c:v>172.18373383075172</c:v>
                </c:pt>
                <c:pt idx="287">
                  <c:v>170.21899355630094</c:v>
                </c:pt>
                <c:pt idx="288">
                  <c:v>168.24129044646125</c:v>
                </c:pt>
                <c:pt idx="289">
                  <c:v>166.25077511098141</c:v>
                </c:pt>
                <c:pt idx="290">
                  <c:v>164.24759913531079</c:v>
                </c:pt>
                <c:pt idx="291">
                  <c:v>162.23191506905562</c:v>
                </c:pt>
                <c:pt idx="292">
                  <c:v>160.20387641436153</c:v>
                </c:pt>
                <c:pt idx="293">
                  <c:v>158.16363761422386</c:v>
                </c:pt>
                <c:pt idx="294">
                  <c:v>156.11135404072652</c:v>
                </c:pt>
                <c:pt idx="295">
                  <c:v>154.04718198320924</c:v>
                </c:pt>
                <c:pt idx="296">
                  <c:v>151.97127863636609</c:v>
                </c:pt>
                <c:pt idx="297">
                  <c:v>149.88380208827402</c:v>
                </c:pt>
                <c:pt idx="298">
                  <c:v>147.78491130835425</c:v>
                </c:pt>
                <c:pt idx="299">
                  <c:v>145.6747661352658</c:v>
                </c:pt>
                <c:pt idx="300">
                  <c:v>143.55352726473336</c:v>
                </c:pt>
                <c:pt idx="301">
                  <c:v>141.42135623730948</c:v>
                </c:pt>
                <c:pt idx="302">
                  <c:v>139.27841542607325</c:v>
                </c:pt>
                <c:pt idx="303">
                  <c:v>137.12486802426398</c:v>
                </c:pt>
                <c:pt idx="304">
                  <c:v>134.96087803285414</c:v>
                </c:pt>
                <c:pt idx="305">
                  <c:v>132.78661024805984</c:v>
                </c:pt>
                <c:pt idx="306">
                  <c:v>130.60223024879076</c:v>
                </c:pt>
                <c:pt idx="307">
                  <c:v>128.40790438404125</c:v>
                </c:pt>
                <c:pt idx="308">
                  <c:v>126.2037997602215</c:v>
                </c:pt>
                <c:pt idx="309">
                  <c:v>123.990084228432</c:v>
                </c:pt>
                <c:pt idx="310">
                  <c:v>121.76692637168148</c:v>
                </c:pt>
                <c:pt idx="311">
                  <c:v>119.53449549204795</c:v>
                </c:pt>
                <c:pt idx="312">
                  <c:v>117.29296159778607</c:v>
                </c:pt>
                <c:pt idx="313">
                  <c:v>115.04249539038037</c:v>
                </c:pt>
                <c:pt idx="314">
                  <c:v>112.78326825154555</c:v>
                </c:pt>
                <c:pt idx="315">
                  <c:v>110.51545223017519</c:v>
                </c:pt>
                <c:pt idx="316">
                  <c:v>108.23922002923943</c:v>
                </c:pt>
                <c:pt idx="317">
                  <c:v>105.95474499263338</c:v>
                </c:pt>
                <c:pt idx="318">
                  <c:v>103.66220109197553</c:v>
                </c:pt>
                <c:pt idx="319">
                  <c:v>101.36176291336012</c:v>
                </c:pt>
                <c:pt idx="320">
                  <c:v>99.053605644060866</c:v>
                </c:pt>
                <c:pt idx="321">
                  <c:v>96.737905059190155</c:v>
                </c:pt>
                <c:pt idx="322">
                  <c:v>94.41483750831317</c:v>
                </c:pt>
                <c:pt idx="323">
                  <c:v>92.084579902018021</c:v>
                </c:pt>
                <c:pt idx="324">
                  <c:v>89.74730969844326</c:v>
                </c:pt>
                <c:pt idx="325">
                  <c:v>87.40320488976424</c:v>
                </c:pt>
                <c:pt idx="326">
                  <c:v>85.05244398863762</c:v>
                </c:pt>
                <c:pt idx="327">
                  <c:v>82.695206014607322</c:v>
                </c:pt>
                <c:pt idx="328">
                  <c:v>80.331670480471388</c:v>
                </c:pt>
                <c:pt idx="329">
                  <c:v>77.96201737861189</c:v>
                </c:pt>
                <c:pt idx="330">
                  <c:v>75.586427167286558</c:v>
                </c:pt>
                <c:pt idx="331">
                  <c:v>73.20508075688781</c:v>
                </c:pt>
                <c:pt idx="332">
                  <c:v>70.818159496164299</c:v>
                </c:pt>
                <c:pt idx="333">
                  <c:v>68.425845158411619</c:v>
                </c:pt>
                <c:pt idx="334">
                  <c:v>66.028319927628701</c:v>
                </c:pt>
                <c:pt idx="335">
                  <c:v>63.625766384644145</c:v>
                </c:pt>
                <c:pt idx="336">
                  <c:v>61.218367493212462</c:v>
                </c:pt>
                <c:pt idx="337">
                  <c:v>58.806306586079387</c:v>
                </c:pt>
                <c:pt idx="338">
                  <c:v>56.389767351022151</c:v>
                </c:pt>
                <c:pt idx="339">
                  <c:v>53.968933816859021</c:v>
                </c:pt>
                <c:pt idx="340">
                  <c:v>51.54399033943664</c:v>
                </c:pt>
                <c:pt idx="341">
                  <c:v>49.115121587589122</c:v>
                </c:pt>
                <c:pt idx="342">
                  <c:v>46.682512529076021</c:v>
                </c:pt>
                <c:pt idx="343">
                  <c:v>44.246348416494889</c:v>
                </c:pt>
                <c:pt idx="344">
                  <c:v>41.806814773175141</c:v>
                </c:pt>
                <c:pt idx="345">
                  <c:v>39.364097379048999</c:v>
                </c:pt>
                <c:pt idx="346">
                  <c:v>36.918382256502902</c:v>
                </c:pt>
                <c:pt idx="347">
                  <c:v>34.469855656212758</c:v>
                </c:pt>
                <c:pt idx="348">
                  <c:v>32.018704042958923</c:v>
                </c:pt>
                <c:pt idx="349">
                  <c:v>29.56511408142676</c:v>
                </c:pt>
                <c:pt idx="350">
                  <c:v>27.109272621991185</c:v>
                </c:pt>
                <c:pt idx="351">
                  <c:v>24.651366686487872</c:v>
                </c:pt>
                <c:pt idx="352">
                  <c:v>22.191583453969493</c:v>
                </c:pt>
                <c:pt idx="353">
                  <c:v>19.730110246453005</c:v>
                </c:pt>
                <c:pt idx="354">
                  <c:v>17.267134514653026</c:v>
                </c:pt>
                <c:pt idx="355">
                  <c:v>14.802843823707198</c:v>
                </c:pt>
                <c:pt idx="356">
                  <c:v>12.337425838892779</c:v>
                </c:pt>
                <c:pt idx="357">
                  <c:v>9.8710683113343194</c:v>
                </c:pt>
                <c:pt idx="358">
                  <c:v>7.4039590637068073</c:v>
                </c:pt>
                <c:pt idx="359">
                  <c:v>4.9362859759307494</c:v>
                </c:pt>
                <c:pt idx="360">
                  <c:v>2.4682369708662675</c:v>
                </c:pt>
                <c:pt idx="361">
                  <c:v>3.4652431217044255E-14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469-4794-B897-525BC1A7CE7D}"/>
            </c:ext>
          </c:extLst>
        </c:ser>
        <c:ser>
          <c:idx val="2"/>
          <c:order val="2"/>
          <c:tx>
            <c:strRef>
              <c:f>变压器设计!$T$4</c:f>
              <c:strCache>
                <c:ptCount val="1"/>
                <c:pt idx="0">
                  <c:v>Vacmax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变压器设计!$T$7:$T$368</c:f>
              <c:numCache>
                <c:formatCode>General</c:formatCode>
                <c:ptCount val="362"/>
                <c:pt idx="0">
                  <c:v>0</c:v>
                </c:pt>
                <c:pt idx="1">
                  <c:v>3.0852962135826689</c:v>
                </c:pt>
                <c:pt idx="2">
                  <c:v>6.1703574699134629</c:v>
                </c:pt>
                <c:pt idx="3">
                  <c:v>9.2549488296334133</c:v>
                </c:pt>
                <c:pt idx="4">
                  <c:v>12.338835389167995</c:v>
                </c:pt>
                <c:pt idx="5">
                  <c:v>15.42178229861595</c:v>
                </c:pt>
                <c:pt idx="6">
                  <c:v>18.503554779634005</c:v>
                </c:pt>
                <c:pt idx="7">
                  <c:v>21.583918143316168</c:v>
                </c:pt>
                <c:pt idx="8">
                  <c:v>24.662637808066179</c:v>
                </c:pt>
                <c:pt idx="9">
                  <c:v>27.739479317461821</c:v>
                </c:pt>
                <c:pt idx="10">
                  <c:v>30.814208358109674</c:v>
                </c:pt>
                <c:pt idx="11">
                  <c:v>33.886590777489005</c:v>
                </c:pt>
                <c:pt idx="12">
                  <c:v>36.956392601783357</c:v>
                </c:pt>
                <c:pt idx="13">
                  <c:v>40.023380053698595</c:v>
                </c:pt>
                <c:pt idx="14">
                  <c:v>43.087319570265919</c:v>
                </c:pt>
                <c:pt idx="15">
                  <c:v>46.147977820628626</c:v>
                </c:pt>
                <c:pt idx="16">
                  <c:v>49.205121723811139</c:v>
                </c:pt>
                <c:pt idx="17">
                  <c:v>52.258518466469013</c:v>
                </c:pt>
                <c:pt idx="18">
                  <c:v>55.307935520618578</c:v>
                </c:pt>
                <c:pt idx="19">
                  <c:v>58.35314066134486</c:v>
                </c:pt>
                <c:pt idx="20">
                  <c:v>61.393901984486419</c:v>
                </c:pt>
                <c:pt idx="21">
                  <c:v>64.429987924295716</c:v>
                </c:pt>
                <c:pt idx="22">
                  <c:v>67.46116727107372</c:v>
                </c:pt>
                <c:pt idx="23">
                  <c:v>70.487209188777499</c:v>
                </c:pt>
                <c:pt idx="24">
                  <c:v>73.507883232599227</c:v>
                </c:pt>
                <c:pt idx="25">
                  <c:v>76.522959366515465</c:v>
                </c:pt>
                <c:pt idx="26">
                  <c:v>79.532207980805254</c:v>
                </c:pt>
                <c:pt idx="27">
                  <c:v>82.53539990953584</c:v>
                </c:pt>
                <c:pt idx="28">
                  <c:v>85.532306448014523</c:v>
                </c:pt>
                <c:pt idx="29">
                  <c:v>88.522699370205402</c:v>
                </c:pt>
                <c:pt idx="30">
                  <c:v>91.506350946109663</c:v>
                </c:pt>
                <c:pt idx="31">
                  <c:v>94.483033959108127</c:v>
                </c:pt>
                <c:pt idx="32">
                  <c:v>97.452521723264695</c:v>
                </c:pt>
                <c:pt idx="33">
                  <c:v>100.41458810058926</c:v>
                </c:pt>
                <c:pt idx="34">
                  <c:v>103.36900751825905</c:v>
                </c:pt>
                <c:pt idx="35">
                  <c:v>106.31555498579695</c:v>
                </c:pt>
                <c:pt idx="36">
                  <c:v>109.25400611220526</c:v>
                </c:pt>
                <c:pt idx="38">
                  <c:v>112.18413712305407</c:v>
                </c:pt>
                <c:pt idx="39">
                  <c:v>115.10572487752239</c:v>
                </c:pt>
                <c:pt idx="40">
                  <c:v>118.01854688539136</c:v>
                </c:pt>
                <c:pt idx="41">
                  <c:v>120.92238132398762</c:v>
                </c:pt>
                <c:pt idx="42">
                  <c:v>123.81700705507602</c:v>
                </c:pt>
                <c:pt idx="43">
                  <c:v>126.70220364170018</c:v>
                </c:pt>
                <c:pt idx="44">
                  <c:v>129.57775136496946</c:v>
                </c:pt>
                <c:pt idx="45">
                  <c:v>132.44343124079165</c:v>
                </c:pt>
                <c:pt idx="46">
                  <c:v>135.29902503654927</c:v>
                </c:pt>
                <c:pt idx="47">
                  <c:v>138.14431528771883</c:v>
                </c:pt>
                <c:pt idx="48">
                  <c:v>140.97908531443181</c:v>
                </c:pt>
                <c:pt idx="49">
                  <c:v>143.80311923797535</c:v>
                </c:pt>
                <c:pt idx="50">
                  <c:v>146.61620199723254</c:v>
                </c:pt>
                <c:pt idx="51">
                  <c:v>149.41811936505991</c:v>
                </c:pt>
                <c:pt idx="52">
                  <c:v>152.20865796460185</c:v>
                </c:pt>
                <c:pt idx="53">
                  <c:v>154.98760528554004</c:v>
                </c:pt>
                <c:pt idx="54">
                  <c:v>157.75474970027679</c:v>
                </c:pt>
                <c:pt idx="55">
                  <c:v>160.50988048005152</c:v>
                </c:pt>
                <c:pt idx="56">
                  <c:v>163.25278781098845</c:v>
                </c:pt>
                <c:pt idx="57">
                  <c:v>165.98326281007471</c:v>
                </c:pt>
                <c:pt idx="58">
                  <c:v>168.70109754106761</c:v>
                </c:pt>
                <c:pt idx="59">
                  <c:v>171.40608503032993</c:v>
                </c:pt>
                <c:pt idx="60">
                  <c:v>174.09801928259151</c:v>
                </c:pt>
                <c:pt idx="61">
                  <c:v>176.77669529663686</c:v>
                </c:pt>
                <c:pt idx="62">
                  <c:v>179.44190908091656</c:v>
                </c:pt>
                <c:pt idx="63">
                  <c:v>182.09345766908217</c:v>
                </c:pt>
                <c:pt idx="64">
                  <c:v>184.73113913544279</c:v>
                </c:pt>
                <c:pt idx="65">
                  <c:v>187.35475261034256</c:v>
                </c:pt>
                <c:pt idx="66">
                  <c:v>189.96409829545766</c:v>
                </c:pt>
                <c:pt idx="67">
                  <c:v>192.55897747901159</c:v>
                </c:pt>
                <c:pt idx="68">
                  <c:v>195.13919255090809</c:v>
                </c:pt>
                <c:pt idx="69">
                  <c:v>197.70454701777982</c:v>
                </c:pt>
                <c:pt idx="70">
                  <c:v>200.25484551795179</c:v>
                </c:pt>
                <c:pt idx="71">
                  <c:v>202.78989383631941</c:v>
                </c:pt>
                <c:pt idx="72">
                  <c:v>205.30949891913846</c:v>
                </c:pt>
                <c:pt idx="73">
                  <c:v>207.81346888872673</c:v>
                </c:pt>
                <c:pt idx="74">
                  <c:v>210.30161305807655</c:v>
                </c:pt>
                <c:pt idx="75">
                  <c:v>212.77374194537623</c:v>
                </c:pt>
                <c:pt idx="76">
                  <c:v>215.22966728843971</c:v>
                </c:pt>
                <c:pt idx="77">
                  <c:v>217.66920205904361</c:v>
                </c:pt>
                <c:pt idx="78">
                  <c:v>220.09216047717018</c:v>
                </c:pt>
                <c:pt idx="79">
                  <c:v>222.49835802515494</c:v>
                </c:pt>
                <c:pt idx="80">
                  <c:v>224.88761146173871</c:v>
                </c:pt>
                <c:pt idx="81">
                  <c:v>227.25973883602182</c:v>
                </c:pt>
                <c:pt idx="82">
                  <c:v>229.61455950132077</c:v>
                </c:pt>
                <c:pt idx="83">
                  <c:v>231.95189412892469</c:v>
                </c:pt>
                <c:pt idx="84">
                  <c:v>234.27156472175255</c:v>
                </c:pt>
                <c:pt idx="85">
                  <c:v>236.57339462790753</c:v>
                </c:pt>
                <c:pt idx="86">
                  <c:v>238.85720855413044</c:v>
                </c:pt>
                <c:pt idx="87">
                  <c:v>241.12283257914868</c:v>
                </c:pt>
                <c:pt idx="88">
                  <c:v>243.37009416692101</c:v>
                </c:pt>
                <c:pt idx="89">
                  <c:v>245.59882217977693</c:v>
                </c:pt>
                <c:pt idx="90">
                  <c:v>247.80884689144935</c:v>
                </c:pt>
                <c:pt idx="91">
                  <c:v>250</c:v>
                </c:pt>
                <c:pt idx="92">
                  <c:v>252.17211464063632</c:v>
                </c:pt>
                <c:pt idx="93">
                  <c:v>254.32502539841869</c:v>
                </c:pt>
                <c:pt idx="94">
                  <c:v>256.45856832085758</c:v>
                </c:pt>
                <c:pt idx="95">
                  <c:v>258.57258093039917</c:v>
                </c:pt>
                <c:pt idx="96">
                  <c:v>260.66690223679848</c:v>
                </c:pt>
                <c:pt idx="97">
                  <c:v>262.74137274937942</c:v>
                </c:pt>
                <c:pt idx="98">
                  <c:v>264.79583448918095</c:v>
                </c:pt>
                <c:pt idx="99">
                  <c:v>266.83013100098742</c:v>
                </c:pt>
                <c:pt idx="100">
                  <c:v>268.8441073652433</c:v>
                </c:pt>
                <c:pt idx="101">
                  <c:v>270.83761020985094</c:v>
                </c:pt>
                <c:pt idx="102">
                  <c:v>272.81048772185073</c:v>
                </c:pt>
                <c:pt idx="103">
                  <c:v>274.76258965898165</c:v>
                </c:pt>
                <c:pt idx="104">
                  <c:v>276.69376736112355</c:v>
                </c:pt>
                <c:pt idx="105">
                  <c:v>278.60387376161742</c:v>
                </c:pt>
                <c:pt idx="106">
                  <c:v>280.49276339846551</c:v>
                </c:pt>
                <c:pt idx="107">
                  <c:v>282.36029242540894</c:v>
                </c:pt>
                <c:pt idx="108">
                  <c:v>284.20631862288184</c:v>
                </c:pt>
                <c:pt idx="109">
                  <c:v>286.03070140884216</c:v>
                </c:pt>
                <c:pt idx="110">
                  <c:v>287.83330184947727</c:v>
                </c:pt>
                <c:pt idx="111">
                  <c:v>289.6139826697846</c:v>
                </c:pt>
                <c:pt idx="112">
                  <c:v>291.37260826402553</c:v>
                </c:pt>
                <c:pt idx="113">
                  <c:v>293.1090447060522</c:v>
                </c:pt>
                <c:pt idx="114">
                  <c:v>294.82315975950667</c:v>
                </c:pt>
                <c:pt idx="115">
                  <c:v>296.51482288789123</c:v>
                </c:pt>
                <c:pt idx="116">
                  <c:v>298.18390526450906</c:v>
                </c:pt>
                <c:pt idx="117">
                  <c:v>299.83027978227506</c:v>
                </c:pt>
                <c:pt idx="118">
                  <c:v>301.45382106339548</c:v>
                </c:pt>
                <c:pt idx="119">
                  <c:v>303.05440546891606</c:v>
                </c:pt>
                <c:pt idx="120">
                  <c:v>304.63191110813727</c:v>
                </c:pt>
                <c:pt idx="121">
                  <c:v>306.18621784789724</c:v>
                </c:pt>
                <c:pt idx="122">
                  <c:v>307.71720732171997</c:v>
                </c:pt>
                <c:pt idx="123">
                  <c:v>309.22476293882949</c:v>
                </c:pt>
                <c:pt idx="124">
                  <c:v>310.70876989302894</c:v>
                </c:pt>
                <c:pt idx="125">
                  <c:v>312.16911517144302</c:v>
                </c:pt>
                <c:pt idx="126">
                  <c:v>313.605687563125</c:v>
                </c:pt>
                <c:pt idx="127">
                  <c:v>315.01837766752521</c:v>
                </c:pt>
                <c:pt idx="128">
                  <c:v>316.40707790282289</c:v>
                </c:pt>
                <c:pt idx="129">
                  <c:v>317.77168251411842</c:v>
                </c:pt>
                <c:pt idx="130">
                  <c:v>319.11208758148729</c:v>
                </c:pt>
                <c:pt idx="131">
                  <c:v>320.42819102789429</c:v>
                </c:pt>
                <c:pt idx="132">
                  <c:v>321.71989262696627</c:v>
                </c:pt>
                <c:pt idx="133">
                  <c:v>322.98709401062553</c:v>
                </c:pt>
                <c:pt idx="134">
                  <c:v>324.22969867658048</c:v>
                </c:pt>
                <c:pt idx="135">
                  <c:v>325.44761199567483</c:v>
                </c:pt>
                <c:pt idx="136">
                  <c:v>326.64074121909414</c:v>
                </c:pt>
                <c:pt idx="137">
                  <c:v>327.80899548542857</c:v>
                </c:pt>
                <c:pt idx="138">
                  <c:v>328.95228582759262</c:v>
                </c:pt>
                <c:pt idx="139">
                  <c:v>330.07052517960028</c:v>
                </c:pt>
                <c:pt idx="140">
                  <c:v>331.16362838319554</c:v>
                </c:pt>
                <c:pt idx="141">
                  <c:v>332.23151219433731</c:v>
                </c:pt>
                <c:pt idx="142">
                  <c:v>333.27409528953893</c:v>
                </c:pt>
                <c:pt idx="143">
                  <c:v>334.29129827206111</c:v>
                </c:pt>
                <c:pt idx="144">
                  <c:v>335.28304367795846</c:v>
                </c:pt>
                <c:pt idx="145">
                  <c:v>336.24925598197865</c:v>
                </c:pt>
                <c:pt idx="146">
                  <c:v>337.18986160331389</c:v>
                </c:pt>
                <c:pt idx="147">
                  <c:v>338.10478891120442</c:v>
                </c:pt>
                <c:pt idx="148">
                  <c:v>338.99396823039348</c:v>
                </c:pt>
                <c:pt idx="149">
                  <c:v>339.85733184643323</c:v>
                </c:pt>
                <c:pt idx="150">
                  <c:v>340.6948140108417</c:v>
                </c:pt>
                <c:pt idx="151">
                  <c:v>341.50635094610971</c:v>
                </c:pt>
                <c:pt idx="152">
                  <c:v>342.2918808505575</c:v>
                </c:pt>
                <c:pt idx="153">
                  <c:v>343.05134390304164</c:v>
                </c:pt>
                <c:pt idx="154">
                  <c:v>343.78468226751028</c:v>
                </c:pt>
                <c:pt idx="155">
                  <c:v>344.49184009740776</c:v>
                </c:pt>
                <c:pt idx="156">
                  <c:v>345.17276353992742</c:v>
                </c:pt>
                <c:pt idx="157">
                  <c:v>345.82740074011275</c:v>
                </c:pt>
                <c:pt idx="158">
                  <c:v>346.45570184480658</c:v>
                </c:pt>
                <c:pt idx="159">
                  <c:v>347.05761900644717</c:v>
                </c:pt>
                <c:pt idx="160">
                  <c:v>347.63310638671214</c:v>
                </c:pt>
                <c:pt idx="161">
                  <c:v>348.18212016000945</c:v>
                </c:pt>
                <c:pt idx="162">
                  <c:v>348.70461851681472</c:v>
                </c:pt>
                <c:pt idx="163">
                  <c:v>349.20056166685515</c:v>
                </c:pt>
                <c:pt idx="164">
                  <c:v>349.66991184213964</c:v>
                </c:pt>
                <c:pt idx="165">
                  <c:v>350.1126332998353</c:v>
                </c:pt>
                <c:pt idx="166">
                  <c:v>350.52869232498898</c:v>
                </c:pt>
                <c:pt idx="167">
                  <c:v>350.91805723309506</c:v>
                </c:pt>
                <c:pt idx="168">
                  <c:v>351.28069837250837</c:v>
                </c:pt>
                <c:pt idx="169">
                  <c:v>351.61658812670208</c:v>
                </c:pt>
                <c:pt idx="170">
                  <c:v>351.92570091637094</c:v>
                </c:pt>
                <c:pt idx="171">
                  <c:v>352.20801320137934</c:v>
                </c:pt>
                <c:pt idx="172">
                  <c:v>352.46350348255368</c:v>
                </c:pt>
                <c:pt idx="173">
                  <c:v>352.6921523033198</c:v>
                </c:pt>
                <c:pt idx="174">
                  <c:v>352.89394225118491</c:v>
                </c:pt>
                <c:pt idx="175">
                  <c:v>353.06885795906311</c:v>
                </c:pt>
                <c:pt idx="176">
                  <c:v>353.21688610644611</c:v>
                </c:pt>
                <c:pt idx="177">
                  <c:v>353.33801542041726</c:v>
                </c:pt>
                <c:pt idx="178">
                  <c:v>353.4322366765104</c:v>
                </c:pt>
                <c:pt idx="179">
                  <c:v>353.49954269941213</c:v>
                </c:pt>
                <c:pt idx="180">
                  <c:v>353.53992836350812</c:v>
                </c:pt>
                <c:pt idx="181">
                  <c:v>353.55339059327378</c:v>
                </c:pt>
                <c:pt idx="182">
                  <c:v>353.53992836350812</c:v>
                </c:pt>
                <c:pt idx="183">
                  <c:v>353.49954269941213</c:v>
                </c:pt>
                <c:pt idx="184">
                  <c:v>353.4322366765104</c:v>
                </c:pt>
                <c:pt idx="185">
                  <c:v>353.33801542041726</c:v>
                </c:pt>
                <c:pt idx="186">
                  <c:v>353.21688610644611</c:v>
                </c:pt>
                <c:pt idx="187">
                  <c:v>353.06885795906311</c:v>
                </c:pt>
                <c:pt idx="188">
                  <c:v>352.89394225118491</c:v>
                </c:pt>
                <c:pt idx="189">
                  <c:v>352.6921523033198</c:v>
                </c:pt>
                <c:pt idx="190">
                  <c:v>352.46350348255368</c:v>
                </c:pt>
                <c:pt idx="191">
                  <c:v>352.20801320137934</c:v>
                </c:pt>
                <c:pt idx="192">
                  <c:v>351.925700916371</c:v>
                </c:pt>
                <c:pt idx="193">
                  <c:v>351.61658812670214</c:v>
                </c:pt>
                <c:pt idx="194">
                  <c:v>351.28069837250837</c:v>
                </c:pt>
                <c:pt idx="195">
                  <c:v>350.91805723309511</c:v>
                </c:pt>
                <c:pt idx="196">
                  <c:v>350.52869232498898</c:v>
                </c:pt>
                <c:pt idx="197">
                  <c:v>350.1126332998353</c:v>
                </c:pt>
                <c:pt idx="198">
                  <c:v>349.66991184213964</c:v>
                </c:pt>
                <c:pt idx="199">
                  <c:v>349.20056166685515</c:v>
                </c:pt>
                <c:pt idx="200">
                  <c:v>348.70461851681478</c:v>
                </c:pt>
                <c:pt idx="201">
                  <c:v>348.18212016000945</c:v>
                </c:pt>
                <c:pt idx="202">
                  <c:v>347.63310638671214</c:v>
                </c:pt>
                <c:pt idx="203">
                  <c:v>347.05761900644717</c:v>
                </c:pt>
                <c:pt idx="204">
                  <c:v>346.45570184480658</c:v>
                </c:pt>
                <c:pt idx="205">
                  <c:v>345.82740074011281</c:v>
                </c:pt>
                <c:pt idx="206">
                  <c:v>345.17276353992742</c:v>
                </c:pt>
                <c:pt idx="207">
                  <c:v>344.49184009740776</c:v>
                </c:pt>
                <c:pt idx="208">
                  <c:v>343.78468226751033</c:v>
                </c:pt>
                <c:pt idx="209">
                  <c:v>343.05134390304164</c:v>
                </c:pt>
                <c:pt idx="210">
                  <c:v>342.2918808505575</c:v>
                </c:pt>
                <c:pt idx="211">
                  <c:v>341.50635094610971</c:v>
                </c:pt>
                <c:pt idx="212">
                  <c:v>340.6948140108417</c:v>
                </c:pt>
                <c:pt idx="213">
                  <c:v>339.85733184643323</c:v>
                </c:pt>
                <c:pt idx="214">
                  <c:v>338.99396823039348</c:v>
                </c:pt>
                <c:pt idx="215">
                  <c:v>338.10478891120448</c:v>
                </c:pt>
                <c:pt idx="216">
                  <c:v>337.18986160331394</c:v>
                </c:pt>
                <c:pt idx="217">
                  <c:v>336.24925598197871</c:v>
                </c:pt>
                <c:pt idx="218">
                  <c:v>335.28304367795852</c:v>
                </c:pt>
                <c:pt idx="219">
                  <c:v>334.29129827206111</c:v>
                </c:pt>
                <c:pt idx="220">
                  <c:v>333.27409528953893</c:v>
                </c:pt>
                <c:pt idx="221">
                  <c:v>332.23151219433737</c:v>
                </c:pt>
                <c:pt idx="222">
                  <c:v>331.16362838319554</c:v>
                </c:pt>
                <c:pt idx="223">
                  <c:v>330.07052517960028</c:v>
                </c:pt>
                <c:pt idx="224">
                  <c:v>328.95228582759262</c:v>
                </c:pt>
                <c:pt idx="225">
                  <c:v>327.80899548542857</c:v>
                </c:pt>
                <c:pt idx="226">
                  <c:v>326.64074121909414</c:v>
                </c:pt>
                <c:pt idx="227">
                  <c:v>325.44761199567489</c:v>
                </c:pt>
                <c:pt idx="228">
                  <c:v>324.22969867658048</c:v>
                </c:pt>
                <c:pt idx="229">
                  <c:v>322.98709401062553</c:v>
                </c:pt>
                <c:pt idx="230">
                  <c:v>321.71989262696633</c:v>
                </c:pt>
                <c:pt idx="231">
                  <c:v>320.42819102789434</c:v>
                </c:pt>
                <c:pt idx="232">
                  <c:v>319.11208758148729</c:v>
                </c:pt>
                <c:pt idx="233">
                  <c:v>317.77168251411837</c:v>
                </c:pt>
                <c:pt idx="234">
                  <c:v>316.40707790282283</c:v>
                </c:pt>
                <c:pt idx="235">
                  <c:v>315.01837766752527</c:v>
                </c:pt>
                <c:pt idx="236">
                  <c:v>313.60568756312506</c:v>
                </c:pt>
                <c:pt idx="237">
                  <c:v>312.16911517144314</c:v>
                </c:pt>
                <c:pt idx="238">
                  <c:v>310.70876989302894</c:v>
                </c:pt>
                <c:pt idx="239">
                  <c:v>309.22476293882954</c:v>
                </c:pt>
                <c:pt idx="240">
                  <c:v>307.71720732171997</c:v>
                </c:pt>
                <c:pt idx="241">
                  <c:v>306.1862178478973</c:v>
                </c:pt>
                <c:pt idx="242">
                  <c:v>304.63191110813727</c:v>
                </c:pt>
                <c:pt idx="243">
                  <c:v>303.05440546891606</c:v>
                </c:pt>
                <c:pt idx="244">
                  <c:v>301.45382106339554</c:v>
                </c:pt>
                <c:pt idx="245">
                  <c:v>299.83027978227511</c:v>
                </c:pt>
                <c:pt idx="246">
                  <c:v>298.18390526450912</c:v>
                </c:pt>
                <c:pt idx="247">
                  <c:v>296.51482288789123</c:v>
                </c:pt>
                <c:pt idx="248">
                  <c:v>294.82315975950672</c:v>
                </c:pt>
                <c:pt idx="249">
                  <c:v>293.1090447060522</c:v>
                </c:pt>
                <c:pt idx="250">
                  <c:v>291.37260826402559</c:v>
                </c:pt>
                <c:pt idx="251">
                  <c:v>289.61398266978472</c:v>
                </c:pt>
                <c:pt idx="252">
                  <c:v>287.83330184947727</c:v>
                </c:pt>
                <c:pt idx="253">
                  <c:v>286.03070140884216</c:v>
                </c:pt>
                <c:pt idx="254">
                  <c:v>284.20631862288189</c:v>
                </c:pt>
                <c:pt idx="255">
                  <c:v>282.36029242540889</c:v>
                </c:pt>
                <c:pt idx="256">
                  <c:v>280.49276339846551</c:v>
                </c:pt>
                <c:pt idx="257">
                  <c:v>278.60387376161742</c:v>
                </c:pt>
                <c:pt idx="258">
                  <c:v>276.69376736112361</c:v>
                </c:pt>
                <c:pt idx="259">
                  <c:v>274.76258965898177</c:v>
                </c:pt>
                <c:pt idx="260">
                  <c:v>272.81048772185079</c:v>
                </c:pt>
                <c:pt idx="261">
                  <c:v>270.83761020985094</c:v>
                </c:pt>
                <c:pt idx="262">
                  <c:v>268.8441073652433</c:v>
                </c:pt>
                <c:pt idx="263">
                  <c:v>266.83013100098731</c:v>
                </c:pt>
                <c:pt idx="264">
                  <c:v>264.79583448918095</c:v>
                </c:pt>
                <c:pt idx="265">
                  <c:v>262.74137274937942</c:v>
                </c:pt>
                <c:pt idx="266">
                  <c:v>260.66690223679848</c:v>
                </c:pt>
                <c:pt idx="267">
                  <c:v>258.57258093039923</c:v>
                </c:pt>
                <c:pt idx="268">
                  <c:v>256.45856832085769</c:v>
                </c:pt>
                <c:pt idx="269">
                  <c:v>254.3250253984188</c:v>
                </c:pt>
                <c:pt idx="270">
                  <c:v>252.17211464063632</c:v>
                </c:pt>
                <c:pt idx="271">
                  <c:v>250.00000000000003</c:v>
                </c:pt>
                <c:pt idx="272">
                  <c:v>247.80884689144938</c:v>
                </c:pt>
                <c:pt idx="273">
                  <c:v>245.5988221797769</c:v>
                </c:pt>
                <c:pt idx="274">
                  <c:v>243.37009416692101</c:v>
                </c:pt>
                <c:pt idx="275">
                  <c:v>241.12283257914874</c:v>
                </c:pt>
                <c:pt idx="276">
                  <c:v>238.85720855413049</c:v>
                </c:pt>
                <c:pt idx="277">
                  <c:v>236.57339462790756</c:v>
                </c:pt>
                <c:pt idx="278">
                  <c:v>234.2715647217525</c:v>
                </c:pt>
                <c:pt idx="279">
                  <c:v>231.95189412892475</c:v>
                </c:pt>
                <c:pt idx="280">
                  <c:v>229.6145595013208</c:v>
                </c:pt>
                <c:pt idx="281">
                  <c:v>227.25973883602191</c:v>
                </c:pt>
                <c:pt idx="282">
                  <c:v>224.8876114617388</c:v>
                </c:pt>
                <c:pt idx="283">
                  <c:v>222.49835802515506</c:v>
                </c:pt>
                <c:pt idx="284">
                  <c:v>220.09216047717024</c:v>
                </c:pt>
                <c:pt idx="285">
                  <c:v>217.6692020590437</c:v>
                </c:pt>
                <c:pt idx="286">
                  <c:v>215.22966728843963</c:v>
                </c:pt>
                <c:pt idx="287">
                  <c:v>212.77374194537617</c:v>
                </c:pt>
                <c:pt idx="288">
                  <c:v>210.30161305807655</c:v>
                </c:pt>
                <c:pt idx="289">
                  <c:v>207.81346888872676</c:v>
                </c:pt>
                <c:pt idx="290">
                  <c:v>205.30949891913849</c:v>
                </c:pt>
                <c:pt idx="291">
                  <c:v>202.78989383631955</c:v>
                </c:pt>
                <c:pt idx="292">
                  <c:v>200.25484551795191</c:v>
                </c:pt>
                <c:pt idx="293">
                  <c:v>197.70454701777982</c:v>
                </c:pt>
                <c:pt idx="294">
                  <c:v>195.13919255090815</c:v>
                </c:pt>
                <c:pt idx="295">
                  <c:v>192.55897747901153</c:v>
                </c:pt>
                <c:pt idx="296">
                  <c:v>189.9640982954576</c:v>
                </c:pt>
                <c:pt idx="297">
                  <c:v>187.35475261034256</c:v>
                </c:pt>
                <c:pt idx="298">
                  <c:v>184.73113913544282</c:v>
                </c:pt>
                <c:pt idx="299">
                  <c:v>182.09345766908226</c:v>
                </c:pt>
                <c:pt idx="300">
                  <c:v>179.44190908091667</c:v>
                </c:pt>
                <c:pt idx="301">
                  <c:v>176.77669529663686</c:v>
                </c:pt>
                <c:pt idx="302">
                  <c:v>174.09801928259154</c:v>
                </c:pt>
                <c:pt idx="303">
                  <c:v>171.40608503032996</c:v>
                </c:pt>
                <c:pt idx="304">
                  <c:v>168.7010975410677</c:v>
                </c:pt>
                <c:pt idx="305">
                  <c:v>165.98326281007479</c:v>
                </c:pt>
                <c:pt idx="306">
                  <c:v>163.25278781098845</c:v>
                </c:pt>
                <c:pt idx="307">
                  <c:v>160.50988048005158</c:v>
                </c:pt>
                <c:pt idx="308">
                  <c:v>157.75474970027688</c:v>
                </c:pt>
                <c:pt idx="309">
                  <c:v>154.98760528553998</c:v>
                </c:pt>
                <c:pt idx="310">
                  <c:v>152.20865796460185</c:v>
                </c:pt>
                <c:pt idx="311">
                  <c:v>149.41811936505994</c:v>
                </c:pt>
                <c:pt idx="312">
                  <c:v>146.61620199723259</c:v>
                </c:pt>
                <c:pt idx="313">
                  <c:v>143.80311923797547</c:v>
                </c:pt>
                <c:pt idx="314">
                  <c:v>140.97908531443193</c:v>
                </c:pt>
                <c:pt idx="315">
                  <c:v>138.144315287719</c:v>
                </c:pt>
                <c:pt idx="316">
                  <c:v>135.2990250365493</c:v>
                </c:pt>
                <c:pt idx="317">
                  <c:v>132.44343124079171</c:v>
                </c:pt>
                <c:pt idx="318">
                  <c:v>129.5777513649694</c:v>
                </c:pt>
                <c:pt idx="319">
                  <c:v>126.70220364170015</c:v>
                </c:pt>
                <c:pt idx="320">
                  <c:v>123.81700705507608</c:v>
                </c:pt>
                <c:pt idx="321">
                  <c:v>120.92238132398769</c:v>
                </c:pt>
                <c:pt idx="322">
                  <c:v>118.01854688539146</c:v>
                </c:pt>
                <c:pt idx="323">
                  <c:v>115.10572487752253</c:v>
                </c:pt>
                <c:pt idx="324">
                  <c:v>112.18413712305407</c:v>
                </c:pt>
                <c:pt idx="325">
                  <c:v>109.2540061122053</c:v>
                </c:pt>
                <c:pt idx="326">
                  <c:v>106.31555498579702</c:v>
                </c:pt>
                <c:pt idx="327">
                  <c:v>103.36900751825915</c:v>
                </c:pt>
                <c:pt idx="328">
                  <c:v>100.41458810058923</c:v>
                </c:pt>
                <c:pt idx="329">
                  <c:v>97.452521723264866</c:v>
                </c:pt>
                <c:pt idx="330">
                  <c:v>94.483033959108198</c:v>
                </c:pt>
                <c:pt idx="331">
                  <c:v>91.506350946109748</c:v>
                </c:pt>
                <c:pt idx="332">
                  <c:v>88.522699370205373</c:v>
                </c:pt>
                <c:pt idx="333">
                  <c:v>85.532306448014523</c:v>
                </c:pt>
                <c:pt idx="334">
                  <c:v>82.535399909535883</c:v>
                </c:pt>
                <c:pt idx="335">
                  <c:v>79.532207980805183</c:v>
                </c:pt>
                <c:pt idx="336">
                  <c:v>76.522959366515579</c:v>
                </c:pt>
                <c:pt idx="337">
                  <c:v>73.507883232599227</c:v>
                </c:pt>
                <c:pt idx="338">
                  <c:v>70.487209188777683</c:v>
                </c:pt>
                <c:pt idx="339">
                  <c:v>67.461167271073776</c:v>
                </c:pt>
                <c:pt idx="340">
                  <c:v>64.429987924295801</c:v>
                </c:pt>
                <c:pt idx="341">
                  <c:v>61.393901984486398</c:v>
                </c:pt>
                <c:pt idx="342">
                  <c:v>58.353140661345023</c:v>
                </c:pt>
                <c:pt idx="343">
                  <c:v>55.307935520618614</c:v>
                </c:pt>
                <c:pt idx="344">
                  <c:v>52.258518466468928</c:v>
                </c:pt>
                <c:pt idx="345">
                  <c:v>49.205121723811246</c:v>
                </c:pt>
                <c:pt idx="346">
                  <c:v>46.147977820628626</c:v>
                </c:pt>
                <c:pt idx="347">
                  <c:v>43.08731957026594</c:v>
                </c:pt>
                <c:pt idx="348">
                  <c:v>40.023380053698652</c:v>
                </c:pt>
                <c:pt idx="349">
                  <c:v>36.956392601783449</c:v>
                </c:pt>
                <c:pt idx="350">
                  <c:v>33.886590777488976</c:v>
                </c:pt>
                <c:pt idx="351">
                  <c:v>30.814208358109841</c:v>
                </c:pt>
                <c:pt idx="352">
                  <c:v>27.739479317461864</c:v>
                </c:pt>
                <c:pt idx="353">
                  <c:v>24.662637808066258</c:v>
                </c:pt>
                <c:pt idx="354">
                  <c:v>21.583918143316282</c:v>
                </c:pt>
                <c:pt idx="355">
                  <c:v>18.503554779633998</c:v>
                </c:pt>
                <c:pt idx="356">
                  <c:v>15.421782298615975</c:v>
                </c:pt>
                <c:pt idx="357">
                  <c:v>12.338835389167899</c:v>
                </c:pt>
                <c:pt idx="358">
                  <c:v>9.2549488296335092</c:v>
                </c:pt>
                <c:pt idx="359">
                  <c:v>6.1703574699134371</c:v>
                </c:pt>
                <c:pt idx="360">
                  <c:v>3.0852962135828346</c:v>
                </c:pt>
                <c:pt idx="361">
                  <c:v>4.3315539021305322E-14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469-4794-B897-525BC1A7C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031328"/>
        <c:axId val="167819184"/>
      </c:scatterChart>
      <c:valAx>
        <c:axId val="26403132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1232163190849199"/>
              <c:y val="0.8622975672362750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67819184"/>
        <c:crosses val="autoZero"/>
        <c:crossBetween val="midCat"/>
        <c:majorUnit val="0.5"/>
      </c:valAx>
      <c:valAx>
        <c:axId val="167819184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Vbus</a:t>
                </a:r>
                <a:r>
                  <a:rPr lang="zh-CN" altLang="en-US"/>
                  <a:t>（</a:t>
                </a:r>
                <a:r>
                  <a:rPr lang="en-US" altLang="zh-CN"/>
                  <a:t>V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3.2719108167477001E-3"/>
              <c:y val="0.32871492616645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264031328"/>
        <c:crosses val="autoZero"/>
        <c:crossBetween val="midCat"/>
      </c:valAx>
      <c:spPr>
        <a:ln w="9525">
          <a:solidFill>
            <a:schemeClr val="bg2"/>
          </a:solidFill>
        </a:ln>
      </c:spPr>
    </c:plotArea>
    <c:legend>
      <c:legendPos val="r"/>
      <c:layout>
        <c:manualLayout>
          <c:xMode val="edge"/>
          <c:yMode val="edge"/>
          <c:x val="0.664100480590611"/>
          <c:y val="0.102181904111747"/>
          <c:w val="0.32834574195623401"/>
          <c:h val="0.285715301523564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zh-CN" sz="1000"/>
              <a:t>AC</a:t>
            </a:r>
            <a:r>
              <a:rPr lang="zh-CN" altLang="en-US" sz="1000"/>
              <a:t>输入电流 </a:t>
            </a:r>
            <a:r>
              <a:rPr lang="en-US" altLang="zh-CN" sz="1000">
                <a:latin typeface="Times New Roman" panose="02020603050405020304" pitchFamily="18" charset="0"/>
                <a:cs typeface="Times New Roman" panose="02020603050405020304" pitchFamily="18" charset="0"/>
              </a:rPr>
              <a:t>Iin</a:t>
            </a:r>
            <a:r>
              <a:rPr lang="zh-CN" altLang="en-US" sz="1000">
                <a:latin typeface="Times New Roman" panose="02020603050405020304" pitchFamily="18" charset="0"/>
                <a:cs typeface="Times New Roman" panose="02020603050405020304" pitchFamily="18" charset="0"/>
              </a:rPr>
              <a:t>（工频）</a:t>
            </a:r>
          </a:p>
        </c:rich>
      </c:tx>
      <c:layout>
        <c:manualLayout>
          <c:xMode val="edge"/>
          <c:yMode val="edge"/>
          <c:x val="0.22958864037908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28140657347099"/>
          <c:y val="0.167669035276441"/>
          <c:w val="0.64899734332145398"/>
          <c:h val="0.65058876899646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变压器设计!$BG$4</c:f>
              <c:strCache>
                <c:ptCount val="1"/>
                <c:pt idx="0">
                  <c:v>Iin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变压器设计!$BG$7:$BG$368</c:f>
              <c:numCache>
                <c:formatCode>General</c:formatCode>
                <c:ptCount val="362"/>
                <c:pt idx="0">
                  <c:v>2.5546576894410609E-2</c:v>
                </c:pt>
                <c:pt idx="1">
                  <c:v>2.5799481298502947E-2</c:v>
                </c:pt>
                <c:pt idx="2">
                  <c:v>2.6054251176553966E-2</c:v>
                </c:pt>
                <c:pt idx="3">
                  <c:v>2.6310880006267509E-2</c:v>
                </c:pt>
                <c:pt idx="4">
                  <c:v>2.6569360152999183E-2</c:v>
                </c:pt>
                <c:pt idx="5">
                  <c:v>2.6829682862060944E-2</c:v>
                </c:pt>
                <c:pt idx="6">
                  <c:v>2.7091838251504078E-2</c:v>
                </c:pt>
                <c:pt idx="7">
                  <c:v>2.735581530538566E-2</c:v>
                </c:pt>
                <c:pt idx="8">
                  <c:v>2.7621601867523243E-2</c:v>
                </c:pt>
                <c:pt idx="9">
                  <c:v>2.788918463574247E-2</c:v>
                </c:pt>
                <c:pt idx="10">
                  <c:v>2.8158549156621849E-2</c:v>
                </c:pt>
                <c:pt idx="11">
                  <c:v>2.8429679820738851E-2</c:v>
                </c:pt>
                <c:pt idx="12">
                  <c:v>2.8702559858421024E-2</c:v>
                </c:pt>
                <c:pt idx="13">
                  <c:v>2.8977171336005782E-2</c:v>
                </c:pt>
                <c:pt idx="14">
                  <c:v>2.9253495152612153E-2</c:v>
                </c:pt>
                <c:pt idx="15">
                  <c:v>2.9531511037427433E-2</c:v>
                </c:pt>
                <c:pt idx="16">
                  <c:v>2.9811197547511638E-2</c:v>
                </c:pt>
                <c:pt idx="17">
                  <c:v>3.0092532066122196E-2</c:v>
                </c:pt>
                <c:pt idx="18">
                  <c:v>3.0375490801561138E-2</c:v>
                </c:pt>
                <c:pt idx="19">
                  <c:v>3.0660048786546826E-2</c:v>
                </c:pt>
                <c:pt idx="20">
                  <c:v>3.0946179878111831E-2</c:v>
                </c:pt>
                <c:pt idx="21">
                  <c:v>3.1233856758028644E-2</c:v>
                </c:pt>
                <c:pt idx="22">
                  <c:v>3.1523050933764188E-2</c:v>
                </c:pt>
                <c:pt idx="23">
                  <c:v>3.1813732739964247E-2</c:v>
                </c:pt>
                <c:pt idx="24">
                  <c:v>3.2105871340468439E-2</c:v>
                </c:pt>
                <c:pt idx="25">
                  <c:v>3.2399434730856151E-2</c:v>
                </c:pt>
                <c:pt idx="26">
                  <c:v>3.2694389741523708E-2</c:v>
                </c:pt>
                <c:pt idx="27">
                  <c:v>3.2990702041292529E-2</c:v>
                </c:pt>
                <c:pt idx="28">
                  <c:v>3.3288336141548108E-2</c:v>
                </c:pt>
                <c:pt idx="29">
                  <c:v>3.3587255400909052E-2</c:v>
                </c:pt>
                <c:pt idx="30">
                  <c:v>3.3887422030425565E-2</c:v>
                </c:pt>
                <c:pt idx="31">
                  <c:v>3.4188797099306008E-2</c:v>
                </c:pt>
                <c:pt idx="32">
                  <c:v>3.4491340541170423E-2</c:v>
                </c:pt>
                <c:pt idx="33">
                  <c:v>3.4795011160829226E-2</c:v>
                </c:pt>
                <c:pt idx="34">
                  <c:v>3.4968068056113008E-2</c:v>
                </c:pt>
                <c:pt idx="35">
                  <c:v>3.5100385461914657E-2</c:v>
                </c:pt>
                <c:pt idx="36">
                  <c:v>3.5227344930159089E-2</c:v>
                </c:pt>
                <c:pt idx="38">
                  <c:v>3.5349073118101662E-2</c:v>
                </c:pt>
                <c:pt idx="39">
                  <c:v>3.5465690291185868E-2</c:v>
                </c:pt>
                <c:pt idx="40">
                  <c:v>3.5577310736175573E-2</c:v>
                </c:pt>
                <c:pt idx="41">
                  <c:v>3.5684043143393268E-2</c:v>
                </c:pt>
                <c:pt idx="42">
                  <c:v>3.5785990960724316E-2</c:v>
                </c:pt>
                <c:pt idx="43">
                  <c:v>3.5883252721788578E-2</c:v>
                </c:pt>
                <c:pt idx="44">
                  <c:v>3.5975922350449739E-2</c:v>
                </c:pt>
                <c:pt idx="45">
                  <c:v>3.6064089443627156E-2</c:v>
                </c:pt>
                <c:pt idx="46">
                  <c:v>3.6147839534190318E-2</c:v>
                </c:pt>
                <c:pt idx="47">
                  <c:v>3.6227254335550942E-2</c:v>
                </c:pt>
                <c:pt idx="48">
                  <c:v>3.6302411969419975E-2</c:v>
                </c:pt>
                <c:pt idx="49">
                  <c:v>3.6373387178063384E-2</c:v>
                </c:pt>
                <c:pt idx="50">
                  <c:v>3.6440251522271441E-2</c:v>
                </c:pt>
                <c:pt idx="51">
                  <c:v>3.6503073566148285E-2</c:v>
                </c:pt>
                <c:pt idx="52">
                  <c:v>3.6561919049731786E-2</c:v>
                </c:pt>
                <c:pt idx="53">
                  <c:v>3.6616851050365821E-2</c:v>
                </c:pt>
                <c:pt idx="54">
                  <c:v>3.6667930133668369E-2</c:v>
                </c:pt>
                <c:pt idx="55">
                  <c:v>3.6715214494866942E-2</c:v>
                </c:pt>
                <c:pt idx="56">
                  <c:v>3.6758760091208244E-2</c:v>
                </c:pt>
                <c:pt idx="57">
                  <c:v>3.6798620766090188E-2</c:v>
                </c:pt>
                <c:pt idx="58">
                  <c:v>3.6834848365511069E-2</c:v>
                </c:pt>
                <c:pt idx="59">
                  <c:v>3.686749284738227E-2</c:v>
                </c:pt>
                <c:pt idx="60">
                  <c:v>3.6896602384206709E-2</c:v>
                </c:pt>
                <c:pt idx="61">
                  <c:v>3.6922223459585651E-2</c:v>
                </c:pt>
                <c:pt idx="62">
                  <c:v>3.6944400958979273E-2</c:v>
                </c:pt>
                <c:pt idx="63">
                  <c:v>3.6963178255113575E-2</c:v>
                </c:pt>
                <c:pt idx="64">
                  <c:v>3.6978597288395691E-2</c:v>
                </c:pt>
                <c:pt idx="65">
                  <c:v>3.6990698642671883E-2</c:v>
                </c:pt>
                <c:pt idx="66">
                  <c:v>3.6999521616636992E-2</c:v>
                </c:pt>
                <c:pt idx="67">
                  <c:v>3.7005104291181007E-2</c:v>
                </c:pt>
                <c:pt idx="68">
                  <c:v>3.7007483592937145E-2</c:v>
                </c:pt>
                <c:pt idx="69">
                  <c:v>3.7006695354276059E-2</c:v>
                </c:pt>
                <c:pt idx="70">
                  <c:v>3.7002774369973103E-2</c:v>
                </c:pt>
                <c:pt idx="71">
                  <c:v>3.6995754450759206E-2</c:v>
                </c:pt>
                <c:pt idx="72">
                  <c:v>3.6985668473950316E-2</c:v>
                </c:pt>
                <c:pt idx="73">
                  <c:v>3.6972548431337057E-2</c:v>
                </c:pt>
                <c:pt idx="74">
                  <c:v>3.6956425474503E-2</c:v>
                </c:pt>
                <c:pt idx="75">
                  <c:v>3.6937329957728332E-2</c:v>
                </c:pt>
                <c:pt idx="76">
                  <c:v>3.6915291478624865E-2</c:v>
                </c:pt>
                <c:pt idx="77">
                  <c:v>3.6890338916637982E-2</c:v>
                </c:pt>
                <c:pt idx="78">
                  <c:v>3.6862500469542467E-2</c:v>
                </c:pt>
                <c:pt idx="79">
                  <c:v>3.683180368804987E-2</c:v>
                </c:pt>
                <c:pt idx="80">
                  <c:v>3.6798275508637658E-2</c:v>
                </c:pt>
                <c:pt idx="81">
                  <c:v>3.6761942284702954E-2</c:v>
                </c:pt>
                <c:pt idx="82">
                  <c:v>3.6722829816136754E-2</c:v>
                </c:pt>
                <c:pt idx="83">
                  <c:v>3.6680963377408393E-2</c:v>
                </c:pt>
                <c:pt idx="84">
                  <c:v>3.6636367744244128E-2</c:v>
                </c:pt>
                <c:pt idx="85">
                  <c:v>3.6589067218978283E-2</c:v>
                </c:pt>
                <c:pt idx="86">
                  <c:v>3.653908565465059E-2</c:v>
                </c:pt>
                <c:pt idx="87">
                  <c:v>3.6486446477918225E-2</c:v>
                </c:pt>
                <c:pt idx="88">
                  <c:v>3.6431172710847406E-2</c:v>
                </c:pt>
                <c:pt idx="89">
                  <c:v>3.6373286991644785E-2</c:v>
                </c:pt>
                <c:pt idx="90">
                  <c:v>3.6312811594385395E-2</c:v>
                </c:pt>
                <c:pt idx="91">
                  <c:v>3.6249768447790431E-2</c:v>
                </c:pt>
                <c:pt idx="92">
                  <c:v>3.6184179153104873E-2</c:v>
                </c:pt>
                <c:pt idx="93">
                  <c:v>3.6116065001121925E-2</c:v>
                </c:pt>
                <c:pt idx="94">
                  <c:v>3.6045446988398289E-2</c:v>
                </c:pt>
                <c:pt idx="95">
                  <c:v>3.5972345832702077E-2</c:v>
                </c:pt>
                <c:pt idx="96">
                  <c:v>3.5896781987732163E-2</c:v>
                </c:pt>
                <c:pt idx="97">
                  <c:v>3.5818775657145793E-2</c:v>
                </c:pt>
                <c:pt idx="98">
                  <c:v>3.5738346807929311E-2</c:v>
                </c:pt>
                <c:pt idx="99">
                  <c:v>3.5655515183144262E-2</c:v>
                </c:pt>
                <c:pt idx="100">
                  <c:v>3.5570300314079872E-2</c:v>
                </c:pt>
                <c:pt idx="101">
                  <c:v>3.5482721531840899E-2</c:v>
                </c:pt>
                <c:pt idx="102">
                  <c:v>3.5392797978398123E-2</c:v>
                </c:pt>
                <c:pt idx="103">
                  <c:v>3.530054861712717E-2</c:v>
                </c:pt>
                <c:pt idx="104">
                  <c:v>3.5205992242860432E-2</c:v>
                </c:pt>
                <c:pt idx="105">
                  <c:v>3.510914749147466E-2</c:v>
                </c:pt>
                <c:pt idx="106">
                  <c:v>3.5010032849036171E-2</c:v>
                </c:pt>
                <c:pt idx="107">
                  <c:v>3.4908666660524411E-2</c:v>
                </c:pt>
                <c:pt idx="108">
                  <c:v>3.4805067138152943E-2</c:v>
                </c:pt>
                <c:pt idx="109">
                  <c:v>3.469925236930653E-2</c:v>
                </c:pt>
                <c:pt idx="110">
                  <c:v>3.4591240324111608E-2</c:v>
                </c:pt>
                <c:pt idx="111">
                  <c:v>3.4481048862656682E-2</c:v>
                </c:pt>
                <c:pt idx="112">
                  <c:v>3.4368695741878175E-2</c:v>
                </c:pt>
                <c:pt idx="113">
                  <c:v>3.425419862212651E-2</c:v>
                </c:pt>
                <c:pt idx="114">
                  <c:v>3.4137575073426595E-2</c:v>
                </c:pt>
                <c:pt idx="115">
                  <c:v>3.4018842581445746E-2</c:v>
                </c:pt>
                <c:pt idx="116">
                  <c:v>3.3898018553181843E-2</c:v>
                </c:pt>
                <c:pt idx="117">
                  <c:v>3.377512032238348E-2</c:v>
                </c:pt>
                <c:pt idx="118">
                  <c:v>3.365016515471371E-2</c:v>
                </c:pt>
                <c:pt idx="119">
                  <c:v>3.3523170252667829E-2</c:v>
                </c:pt>
                <c:pt idx="120">
                  <c:v>3.3394152760255688E-2</c:v>
                </c:pt>
                <c:pt idx="121">
                  <c:v>3.3263129767458051E-2</c:v>
                </c:pt>
                <c:pt idx="122">
                  <c:v>3.3130118314466238E-2</c:v>
                </c:pt>
                <c:pt idx="123">
                  <c:v>3.2995135395714116E-2</c:v>
                </c:pt>
                <c:pt idx="124">
                  <c:v>3.2858197963710166E-2</c:v>
                </c:pt>
                <c:pt idx="125">
                  <c:v>3.271932293267818E-2</c:v>
                </c:pt>
                <c:pt idx="126">
                  <c:v>3.2578527182013733E-2</c:v>
                </c:pt>
                <c:pt idx="127">
                  <c:v>3.243582755956366E-2</c:v>
                </c:pt>
                <c:pt idx="128">
                  <c:v>3.2291240884735527E-2</c:v>
                </c:pt>
                <c:pt idx="129">
                  <c:v>3.2144783951443351E-2</c:v>
                </c:pt>
                <c:pt idx="130">
                  <c:v>3.1996473530895922E-2</c:v>
                </c:pt>
                <c:pt idx="131">
                  <c:v>3.18463263742335E-2</c:v>
                </c:pt>
                <c:pt idx="132">
                  <c:v>3.1694359215018703E-2</c:v>
                </c:pt>
                <c:pt idx="133">
                  <c:v>3.1540588771586463E-2</c:v>
                </c:pt>
                <c:pt idx="134">
                  <c:v>3.1385031749258815E-2</c:v>
                </c:pt>
                <c:pt idx="135">
                  <c:v>3.1227704842428677E-2</c:v>
                </c:pt>
                <c:pt idx="136">
                  <c:v>3.1068624736517812E-2</c:v>
                </c:pt>
                <c:pt idx="137">
                  <c:v>3.0907808109812897E-2</c:v>
                </c:pt>
                <c:pt idx="138">
                  <c:v>3.0745271635184347E-2</c:v>
                </c:pt>
                <c:pt idx="139">
                  <c:v>3.05810319816915E-2</c:v>
                </c:pt>
                <c:pt idx="140">
                  <c:v>3.0415105816078307E-2</c:v>
                </c:pt>
                <c:pt idx="141">
                  <c:v>3.0247509804162943E-2</c:v>
                </c:pt>
                <c:pt idx="142">
                  <c:v>3.0078260612124864E-2</c:v>
                </c:pt>
                <c:pt idx="143">
                  <c:v>2.9907374907692789E-2</c:v>
                </c:pt>
                <c:pt idx="144">
                  <c:v>2.9734869361236517E-2</c:v>
                </c:pt>
                <c:pt idx="145">
                  <c:v>2.9560760646765702E-2</c:v>
                </c:pt>
                <c:pt idx="146">
                  <c:v>2.9385065442838518E-2</c:v>
                </c:pt>
                <c:pt idx="147">
                  <c:v>2.9207800433382981E-2</c:v>
                </c:pt>
                <c:pt idx="148">
                  <c:v>2.9028982308433232E-2</c:v>
                </c:pt>
                <c:pt idx="149">
                  <c:v>2.8848627764783787E-2</c:v>
                </c:pt>
                <c:pt idx="150">
                  <c:v>2.8666753506563565E-2</c:v>
                </c:pt>
                <c:pt idx="151">
                  <c:v>2.8483376245732571E-2</c:v>
                </c:pt>
                <c:pt idx="152">
                  <c:v>2.8298512702502773E-2</c:v>
                </c:pt>
                <c:pt idx="153">
                  <c:v>2.8112179605685694E-2</c:v>
                </c:pt>
                <c:pt idx="154">
                  <c:v>2.7924393692968428E-2</c:v>
                </c:pt>
                <c:pt idx="155">
                  <c:v>2.773517171112011E-2</c:v>
                </c:pt>
                <c:pt idx="156">
                  <c:v>2.754453041613043E-2</c:v>
                </c:pt>
                <c:pt idx="157">
                  <c:v>2.735248657328207E-2</c:v>
                </c:pt>
                <c:pt idx="158">
                  <c:v>2.7159056957158447E-2</c:v>
                </c:pt>
                <c:pt idx="159">
                  <c:v>2.6964258351588614E-2</c:v>
                </c:pt>
                <c:pt idx="160">
                  <c:v>2.6768107549530379E-2</c:v>
                </c:pt>
                <c:pt idx="161">
                  <c:v>2.6570621352893301E-2</c:v>
                </c:pt>
                <c:pt idx="162">
                  <c:v>2.6371816572302746E-2</c:v>
                </c:pt>
                <c:pt idx="163">
                  <c:v>2.6171710026806232E-2</c:v>
                </c:pt>
                <c:pt idx="164">
                  <c:v>2.5970318543523205E-2</c:v>
                </c:pt>
                <c:pt idx="165">
                  <c:v>2.5767658957239564E-2</c:v>
                </c:pt>
                <c:pt idx="166">
                  <c:v>2.5563748109947475E-2</c:v>
                </c:pt>
                <c:pt idx="167">
                  <c:v>2.5358602850332097E-2</c:v>
                </c:pt>
                <c:pt idx="168">
                  <c:v>2.5152240033205486E-2</c:v>
                </c:pt>
                <c:pt idx="169">
                  <c:v>2.4944676518889097E-2</c:v>
                </c:pt>
                <c:pt idx="170">
                  <c:v>2.4735929172545149E-2</c:v>
                </c:pt>
                <c:pt idx="171">
                  <c:v>2.4526014863458182E-2</c:v>
                </c:pt>
                <c:pt idx="172">
                  <c:v>2.4314950464266842E-2</c:v>
                </c:pt>
                <c:pt idx="173">
                  <c:v>2.4102752850147117E-2</c:v>
                </c:pt>
                <c:pt idx="174">
                  <c:v>2.3889438897947264E-2</c:v>
                </c:pt>
                <c:pt idx="175">
                  <c:v>2.3675025485274951E-2</c:v>
                </c:pt>
                <c:pt idx="176">
                  <c:v>2.3459529489537327E-2</c:v>
                </c:pt>
                <c:pt idx="177">
                  <c:v>2.324296778693424E-2</c:v>
                </c:pt>
                <c:pt idx="178">
                  <c:v>2.3025357251405008E-2</c:v>
                </c:pt>
                <c:pt idx="179">
                  <c:v>2.2806714753529279E-2</c:v>
                </c:pt>
                <c:pt idx="180">
                  <c:v>2.2587057159381859E-2</c:v>
                </c:pt>
                <c:pt idx="181">
                  <c:v>2.2366401329342204E-2</c:v>
                </c:pt>
                <c:pt idx="182">
                  <c:v>2.2144764116858499E-2</c:v>
                </c:pt>
                <c:pt idx="183">
                  <c:v>2.1922162367166407E-2</c:v>
                </c:pt>
                <c:pt idx="184">
                  <c:v>2.1698612915962864E-2</c:v>
                </c:pt>
                <c:pt idx="185">
                  <c:v>2.1474132588034659E-2</c:v>
                </c:pt>
                <c:pt idx="186">
                  <c:v>2.1248738195841978E-2</c:v>
                </c:pt>
                <c:pt idx="187">
                  <c:v>2.1022446538056898E-2</c:v>
                </c:pt>
                <c:pt idx="188">
                  <c:v>2.0795274398056469E-2</c:v>
                </c:pt>
                <c:pt idx="189">
                  <c:v>2.0567238542370692E-2</c:v>
                </c:pt>
                <c:pt idx="190">
                  <c:v>2.0338355719084697E-2</c:v>
                </c:pt>
                <c:pt idx="191">
                  <c:v>2.0108642656195191E-2</c:v>
                </c:pt>
                <c:pt idx="192">
                  <c:v>1.9878116059920906E-2</c:v>
                </c:pt>
                <c:pt idx="193">
                  <c:v>1.9646792612966542E-2</c:v>
                </c:pt>
                <c:pt idx="194">
                  <c:v>1.9414688972739718E-2</c:v>
                </c:pt>
                <c:pt idx="195">
                  <c:v>1.9181821769521015E-2</c:v>
                </c:pt>
                <c:pt idx="196">
                  <c:v>1.8948207604585789E-2</c:v>
                </c:pt>
                <c:pt idx="197">
                  <c:v>1.8713863048278018E-2</c:v>
                </c:pt>
                <c:pt idx="198">
                  <c:v>1.8478804638034953E-2</c:v>
                </c:pt>
                <c:pt idx="199">
                  <c:v>1.824304887636231E-2</c:v>
                </c:pt>
                <c:pt idx="200">
                  <c:v>1.8006612228758961E-2</c:v>
                </c:pt>
                <c:pt idx="201">
                  <c:v>1.7769511121590635E-2</c:v>
                </c:pt>
                <c:pt idx="202">
                  <c:v>1.7531761939911551E-2</c:v>
                </c:pt>
                <c:pt idx="203">
                  <c:v>1.7293381025233104E-2</c:v>
                </c:pt>
                <c:pt idx="204">
                  <c:v>1.7054384673238748E-2</c:v>
                </c:pt>
                <c:pt idx="205">
                  <c:v>1.6814789131443932E-2</c:v>
                </c:pt>
                <c:pt idx="206">
                  <c:v>1.6574610596799884E-2</c:v>
                </c:pt>
                <c:pt idx="207">
                  <c:v>1.6333865213240324E-2</c:v>
                </c:pt>
                <c:pt idx="208">
                  <c:v>1.6092569069169407E-2</c:v>
                </c:pt>
                <c:pt idx="209">
                  <c:v>1.5850738194889955E-2</c:v>
                </c:pt>
                <c:pt idx="210">
                  <c:v>1.5608388559970494E-2</c:v>
                </c:pt>
                <c:pt idx="211">
                  <c:v>1.5365536070549149E-2</c:v>
                </c:pt>
                <c:pt idx="212">
                  <c:v>1.5122196566573431E-2</c:v>
                </c:pt>
                <c:pt idx="213">
                  <c:v>1.4878385818973733E-2</c:v>
                </c:pt>
                <c:pt idx="214">
                  <c:v>1.4634119526768963E-2</c:v>
                </c:pt>
                <c:pt idx="215">
                  <c:v>1.4389413314102475E-2</c:v>
                </c:pt>
                <c:pt idx="216">
                  <c:v>1.4144282727205998E-2</c:v>
                </c:pt>
                <c:pt idx="217">
                  <c:v>1.3898743231289911E-2</c:v>
                </c:pt>
                <c:pt idx="218">
                  <c:v>1.3652810207357199E-2</c:v>
                </c:pt>
                <c:pt idx="219">
                  <c:v>1.3406498948939161E-2</c:v>
                </c:pt>
                <c:pt idx="220">
                  <c:v>1.3159824658750085E-2</c:v>
                </c:pt>
                <c:pt idx="221">
                  <c:v>1.2912802445258467E-2</c:v>
                </c:pt>
                <c:pt idx="222">
                  <c:v>1.266544731917201E-2</c:v>
                </c:pt>
                <c:pt idx="223">
                  <c:v>1.24177741898337E-2</c:v>
                </c:pt>
                <c:pt idx="224">
                  <c:v>1.2169797861525503E-2</c:v>
                </c:pt>
                <c:pt idx="225">
                  <c:v>1.1921533029677077E-2</c:v>
                </c:pt>
                <c:pt idx="226">
                  <c:v>1.167299427697578E-2</c:v>
                </c:pt>
                <c:pt idx="227">
                  <c:v>1.1424196069374601E-2</c:v>
                </c:pt>
                <c:pt idx="228">
                  <c:v>1.1175152751994375E-2</c:v>
                </c:pt>
                <c:pt idx="229">
                  <c:v>1.0925878544916187E-2</c:v>
                </c:pt>
                <c:pt idx="230">
                  <c:v>1.0676387538860278E-2</c:v>
                </c:pt>
                <c:pt idx="231">
                  <c:v>1.0426693690746796E-2</c:v>
                </c:pt>
                <c:pt idx="232">
                  <c:v>1.0176810819134087E-2</c:v>
                </c:pt>
                <c:pt idx="233">
                  <c:v>9.9267525995297857E-3</c:v>
                </c:pt>
                <c:pt idx="234">
                  <c:v>9.6765325595695798E-3</c:v>
                </c:pt>
                <c:pt idx="235">
                  <c:v>9.4261640740586714E-3</c:v>
                </c:pt>
                <c:pt idx="236">
                  <c:v>9.1756603598701948E-3</c:v>
                </c:pt>
                <c:pt idx="237">
                  <c:v>8.925034470694853E-3</c:v>
                </c:pt>
                <c:pt idx="238">
                  <c:v>8.6742992916358161E-3</c:v>
                </c:pt>
                <c:pt idx="239">
                  <c:v>8.4234675336423356E-3</c:v>
                </c:pt>
                <c:pt idx="240">
                  <c:v>8.1725517277752621E-3</c:v>
                </c:pt>
                <c:pt idx="241">
                  <c:v>7.9215642192976433E-3</c:v>
                </c:pt>
                <c:pt idx="242">
                  <c:v>7.6705171615825598E-3</c:v>
                </c:pt>
                <c:pt idx="243">
                  <c:v>7.4194225098307542E-3</c:v>
                </c:pt>
                <c:pt idx="244">
                  <c:v>7.1682920145892757E-3</c:v>
                </c:pt>
                <c:pt idx="245">
                  <c:v>6.9171372150628411E-3</c:v>
                </c:pt>
                <c:pt idx="246">
                  <c:v>6.665969432208577E-3</c:v>
                </c:pt>
                <c:pt idx="247">
                  <c:v>6.4147997616041553E-3</c:v>
                </c:pt>
                <c:pt idx="248">
                  <c:v>6.1636390660798467E-3</c:v>
                </c:pt>
                <c:pt idx="249">
                  <c:v>5.9124979681026354E-3</c:v>
                </c:pt>
                <c:pt idx="250">
                  <c:v>5.661386841902186E-3</c:v>
                </c:pt>
                <c:pt idx="251">
                  <c:v>5.4103158053257893E-3</c:v>
                </c:pt>
                <c:pt idx="252">
                  <c:v>5.159294711410127E-3</c:v>
                </c:pt>
                <c:pt idx="253">
                  <c:v>4.908333139656381E-3</c:v>
                </c:pt>
                <c:pt idx="254">
                  <c:v>4.6574403869944977E-3</c:v>
                </c:pt>
                <c:pt idx="255">
                  <c:v>4.4066254584218013E-3</c:v>
                </c:pt>
                <c:pt idx="256">
                  <c:v>4.1558970573003628E-3</c:v>
                </c:pt>
                <c:pt idx="257">
                  <c:v>3.9052635752961432E-3</c:v>
                </c:pt>
                <c:pt idx="258">
                  <c:v>3.654733081942755E-3</c:v>
                </c:pt>
                <c:pt idx="259">
                  <c:v>3.4043133138110249E-3</c:v>
                </c:pt>
                <c:pt idx="260">
                  <c:v>3.1540116632646116E-3</c:v>
                </c:pt>
                <c:pt idx="261">
                  <c:v>2.9038351667811275E-3</c:v>
                </c:pt>
                <c:pt idx="262">
                  <c:v>2.653790492816669E-3</c:v>
                </c:pt>
                <c:pt idx="263">
                  <c:v>2.4038839291899983E-3</c:v>
                </c:pt>
                <c:pt idx="264">
                  <c:v>2.1541213699625972E-3</c:v>
                </c:pt>
                <c:pt idx="265">
                  <c:v>1.9045083017872298E-3</c:v>
                </c:pt>
                <c:pt idx="266">
                  <c:v>1.6550497896981459E-3</c:v>
                </c:pt>
                <c:pt idx="267">
                  <c:v>1.4057504623131573E-3</c:v>
                </c:pt>
                <c:pt idx="268">
                  <c:v>1.1566144964160786E-3</c:v>
                </c:pt>
                <c:pt idx="269">
                  <c:v>9.0764560088672439E-4</c:v>
                </c:pt>
                <c:pt idx="270">
                  <c:v>6.588469999428935E-4</c:v>
                </c:pt>
                <c:pt idx="271">
                  <c:v>4.1022141565725742E-4</c:v>
                </c:pt>
                <c:pt idx="272">
                  <c:v>1.6177104970869702E-4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FB1-4F35-93DC-CBB61796C226}"/>
            </c:ext>
          </c:extLst>
        </c:ser>
        <c:ser>
          <c:idx val="0"/>
          <c:order val="1"/>
          <c:tx>
            <c:strRef>
              <c:f>变压器设计!$BH$4</c:f>
              <c:strCache>
                <c:ptCount val="1"/>
                <c:pt idx="0">
                  <c:v>Iin_L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变压器设计!$BH$7:$BH$368</c:f>
              <c:numCache>
                <c:formatCode>General</c:formatCode>
                <c:ptCount val="362"/>
                <c:pt idx="0">
                  <c:v>2.2214414690791835E-2</c:v>
                </c:pt>
                <c:pt idx="1">
                  <c:v>2.2478967824504582E-2</c:v>
                </c:pt>
                <c:pt idx="2">
                  <c:v>2.2745755083491824E-2</c:v>
                </c:pt>
                <c:pt idx="3">
                  <c:v>2.3014768594582926E-2</c:v>
                </c:pt>
                <c:pt idx="4">
                  <c:v>2.3285999314591445E-2</c:v>
                </c:pt>
                <c:pt idx="5">
                  <c:v>2.3559437023098786E-2</c:v>
                </c:pt>
                <c:pt idx="6">
                  <c:v>2.3835070315732041E-2</c:v>
                </c:pt>
                <c:pt idx="7">
                  <c:v>2.4112886597940843E-2</c:v>
                </c:pt>
                <c:pt idx="8">
                  <c:v>2.4392872079277407E-2</c:v>
                </c:pt>
                <c:pt idx="9">
                  <c:v>2.4675011768184197E-2</c:v>
                </c:pt>
                <c:pt idx="10">
                  <c:v>2.4959289467292891E-2</c:v>
                </c:pt>
                <c:pt idx="11">
                  <c:v>2.5245687769238464E-2</c:v>
                </c:pt>
                <c:pt idx="12">
                  <c:v>2.5534188052991597E-2</c:v>
                </c:pt>
                <c:pt idx="13">
                  <c:v>2.5824770480712703E-2</c:v>
                </c:pt>
                <c:pt idx="14">
                  <c:v>2.6117413995130283E-2</c:v>
                </c:pt>
                <c:pt idx="15">
                  <c:v>2.6412096317446308E-2</c:v>
                </c:pt>
                <c:pt idx="16">
                  <c:v>2.6708793945770921E-2</c:v>
                </c:pt>
                <c:pt idx="17">
                  <c:v>2.7007482154088491E-2</c:v>
                </c:pt>
                <c:pt idx="18">
                  <c:v>2.7308134991756917E-2</c:v>
                </c:pt>
                <c:pt idx="19">
                  <c:v>2.7610725283541686E-2</c:v>
                </c:pt>
                <c:pt idx="20">
                  <c:v>2.7915224630185944E-2</c:v>
                </c:pt>
                <c:pt idx="21">
                  <c:v>2.822160340951765E-2</c:v>
                </c:pt>
                <c:pt idx="22">
                  <c:v>2.852983077809456E-2</c:v>
                </c:pt>
                <c:pt idx="23">
                  <c:v>2.8839874673387576E-2</c:v>
                </c:pt>
                <c:pt idx="24">
                  <c:v>2.9151701816502736E-2</c:v>
                </c:pt>
                <c:pt idx="25">
                  <c:v>2.9465277715441662E-2</c:v>
                </c:pt>
                <c:pt idx="26">
                  <c:v>2.978056666890054E-2</c:v>
                </c:pt>
                <c:pt idx="27">
                  <c:v>3.0097531770606784E-2</c:v>
                </c:pt>
                <c:pt idx="28">
                  <c:v>3.0416134914192816E-2</c:v>
                </c:pt>
                <c:pt idx="29">
                  <c:v>3.0736336798605893E-2</c:v>
                </c:pt>
                <c:pt idx="30">
                  <c:v>3.1058096934052683E-2</c:v>
                </c:pt>
                <c:pt idx="31">
                  <c:v>3.1381373648477165E-2</c:v>
                </c:pt>
                <c:pt idx="32">
                  <c:v>3.1706124094569972E-2</c:v>
                </c:pt>
                <c:pt idx="33">
                  <c:v>3.2032304257307284E-2</c:v>
                </c:pt>
                <c:pt idx="34">
                  <c:v>3.2359868962016959E-2</c:v>
                </c:pt>
                <c:pt idx="35">
                  <c:v>3.2688771882969418E-2</c:v>
                </c:pt>
                <c:pt idx="36">
                  <c:v>3.2870474569803493E-2</c:v>
                </c:pt>
                <c:pt idx="38">
                  <c:v>3.3021429654274605E-2</c:v>
                </c:pt>
                <c:pt idx="39">
                  <c:v>3.3167288225162794E-2</c:v>
                </c:pt>
                <c:pt idx="40">
                  <c:v>3.3308164688333398E-2</c:v>
                </c:pt>
                <c:pt idx="41">
                  <c:v>3.3444168022031595E-2</c:v>
                </c:pt>
                <c:pt idx="42">
                  <c:v>3.3575402104315227E-2</c:v>
                </c:pt>
                <c:pt idx="43">
                  <c:v>3.3701966017659075E-2</c:v>
                </c:pt>
                <c:pt idx="44">
                  <c:v>3.3823954332564528E-2</c:v>
                </c:pt>
                <c:pt idx="45">
                  <c:v>3.3941457371842378E-2</c:v>
                </c:pt>
                <c:pt idx="46">
                  <c:v>3.4054561457086317E-2</c:v>
                </c:pt>
                <c:pt idx="47">
                  <c:v>3.4163349138720163E-2</c:v>
                </c:pt>
                <c:pt idx="48">
                  <c:v>3.4267899410880348E-2</c:v>
                </c:pt>
                <c:pt idx="49">
                  <c:v>3.4368287912285557E-2</c:v>
                </c:pt>
                <c:pt idx="50">
                  <c:v>3.4464587114146399E-2</c:v>
                </c:pt>
                <c:pt idx="51">
                  <c:v>3.4556866496078524E-2</c:v>
                </c:pt>
                <c:pt idx="52">
                  <c:v>3.4645192710901468E-2</c:v>
                </c:pt>
                <c:pt idx="53">
                  <c:v>3.4729629739132142E-2</c:v>
                </c:pt>
                <c:pt idx="54">
                  <c:v>3.4810239033915044E-2</c:v>
                </c:pt>
                <c:pt idx="55">
                  <c:v>3.4887079657071066E-2</c:v>
                </c:pt>
                <c:pt idx="56">
                  <c:v>3.4960208406891305E-2</c:v>
                </c:pt>
                <c:pt idx="57">
                  <c:v>3.5029679938252546E-2</c:v>
                </c:pt>
                <c:pt idx="58">
                  <c:v>3.5095546875585332E-2</c:v>
                </c:pt>
                <c:pt idx="59">
                  <c:v>3.5157859919183757E-2</c:v>
                </c:pt>
                <c:pt idx="60">
                  <c:v>3.5216667945308665E-2</c:v>
                </c:pt>
                <c:pt idx="61">
                  <c:v>3.5272018100500388E-2</c:v>
                </c:pt>
                <c:pt idx="62">
                  <c:v>3.5323955890486466E-2</c:v>
                </c:pt>
                <c:pt idx="63">
                  <c:v>3.5372525264039806E-2</c:v>
                </c:pt>
                <c:pt idx="64">
                  <c:v>3.5417768692116901E-2</c:v>
                </c:pt>
                <c:pt idx="65">
                  <c:v>3.5459727242580799E-2</c:v>
                </c:pt>
                <c:pt idx="66">
                  <c:v>3.549844065079151E-2</c:v>
                </c:pt>
                <c:pt idx="67">
                  <c:v>3.5533947386325933E-2</c:v>
                </c:pt>
                <c:pt idx="68">
                  <c:v>3.5566284716070234E-2</c:v>
                </c:pt>
                <c:pt idx="69">
                  <c:v>3.5595488763910742E-2</c:v>
                </c:pt>
                <c:pt idx="70">
                  <c:v>3.5621594567233003E-2</c:v>
                </c:pt>
                <c:pt idx="71">
                  <c:v>3.5644636130424144E-2</c:v>
                </c:pt>
                <c:pt idx="72">
                  <c:v>3.5664646475560211E-2</c:v>
                </c:pt>
                <c:pt idx="73">
                  <c:v>3.5681657690447247E-2</c:v>
                </c:pt>
                <c:pt idx="74">
                  <c:v>3.569570097417394E-2</c:v>
                </c:pt>
                <c:pt idx="75">
                  <c:v>3.5706806680322362E-2</c:v>
                </c:pt>
                <c:pt idx="76">
                  <c:v>3.571500435797386E-2</c:v>
                </c:pt>
                <c:pt idx="77">
                  <c:v>3.5720322790637984E-2</c:v>
                </c:pt>
                <c:pt idx="78">
                  <c:v>3.5722790033223741E-2</c:v>
                </c:pt>
                <c:pt idx="79">
                  <c:v>3.5722433447164734E-2</c:v>
                </c:pt>
                <c:pt idx="80">
                  <c:v>3.5719279733802525E-2</c:v>
                </c:pt>
                <c:pt idx="81">
                  <c:v>3.5713354966125835E-2</c:v>
                </c:pt>
                <c:pt idx="82">
                  <c:v>3.5704684618956796E-2</c:v>
                </c:pt>
                <c:pt idx="83">
                  <c:v>3.5693293597669914E-2</c:v>
                </c:pt>
                <c:pt idx="84">
                  <c:v>3.5679206265523816E-2</c:v>
                </c:pt>
                <c:pt idx="85">
                  <c:v>3.5662446469681003E-2</c:v>
                </c:pt>
                <c:pt idx="86">
                  <c:v>3.5643037565986038E-2</c:v>
                </c:pt>
                <c:pt idx="87">
                  <c:v>3.5621002442568314E-2</c:v>
                </c:pt>
                <c:pt idx="88">
                  <c:v>3.5596363542331547E-2</c:v>
                </c:pt>
                <c:pt idx="89">
                  <c:v>3.5569142884388366E-2</c:v>
                </c:pt>
                <c:pt idx="90">
                  <c:v>3.5539362084494805E-2</c:v>
                </c:pt>
                <c:pt idx="91">
                  <c:v>3.5507042374536169E-2</c:v>
                </c:pt>
                <c:pt idx="92">
                  <c:v>3.547220462111314E-2</c:v>
                </c:pt>
                <c:pt idx="93">
                  <c:v>3.5434869343273161E-2</c:v>
                </c:pt>
                <c:pt idx="94">
                  <c:v>3.5395056729430871E-2</c:v>
                </c:pt>
                <c:pt idx="95">
                  <c:v>3.5352786653517335E-2</c:v>
                </c:pt>
                <c:pt idx="96">
                  <c:v>3.530807869039685E-2</c:v>
                </c:pt>
                <c:pt idx="97">
                  <c:v>3.526095213058681E-2</c:v>
                </c:pt>
                <c:pt idx="98">
                  <c:v>3.5211425994315107E-2</c:v>
                </c:pt>
                <c:pt idx="99">
                  <c:v>3.5159519044946533E-2</c:v>
                </c:pt>
                <c:pt idx="100">
                  <c:v>3.5105249801808895E-2</c:v>
                </c:pt>
                <c:pt idx="101">
                  <c:v>3.5048636552447165E-2</c:v>
                </c:pt>
                <c:pt idx="102">
                  <c:v>3.4989697364332634E-2</c:v>
                </c:pt>
                <c:pt idx="103">
                  <c:v>3.4928450096052749E-2</c:v>
                </c:pt>
                <c:pt idx="104">
                  <c:v>3.4864912408005544E-2</c:v>
                </c:pt>
                <c:pt idx="105">
                  <c:v>3.4799101772621653E-2</c:v>
                </c:pt>
                <c:pt idx="106">
                  <c:v>3.4731035484135281E-2</c:v>
                </c:pt>
                <c:pt idx="107">
                  <c:v>3.466073066792482E-2</c:v>
                </c:pt>
                <c:pt idx="108">
                  <c:v>3.4588204289442225E-2</c:v>
                </c:pt>
                <c:pt idx="109">
                  <c:v>3.4513473162749705E-2</c:v>
                </c:pt>
                <c:pt idx="110">
                  <c:v>3.4436553958680755E-2</c:v>
                </c:pt>
                <c:pt idx="111">
                  <c:v>3.4357463212642415E-2</c:v>
                </c:pt>
                <c:pt idx="112">
                  <c:v>3.4276217332074053E-2</c:v>
                </c:pt>
                <c:pt idx="113">
                  <c:v>3.4192832603577569E-2</c:v>
                </c:pt>
                <c:pt idx="114">
                  <c:v>3.4107325199733141E-2</c:v>
                </c:pt>
                <c:pt idx="115">
                  <c:v>3.4019711185613755E-2</c:v>
                </c:pt>
                <c:pt idx="116">
                  <c:v>3.3930006525011221E-2</c:v>
                </c:pt>
                <c:pt idx="117">
                  <c:v>3.3838227086385661E-2</c:v>
                </c:pt>
                <c:pt idx="118">
                  <c:v>3.3744388648550082E-2</c:v>
                </c:pt>
                <c:pt idx="119">
                  <c:v>3.3648506906100495E-2</c:v>
                </c:pt>
                <c:pt idx="120">
                  <c:v>3.3550597474602387E-2</c:v>
                </c:pt>
                <c:pt idx="121">
                  <c:v>3.3450675895543014E-2</c:v>
                </c:pt>
                <c:pt idx="122">
                  <c:v>3.3348757641058886E-2</c:v>
                </c:pt>
                <c:pt idx="123">
                  <c:v>3.3244858118447615E-2</c:v>
                </c:pt>
                <c:pt idx="124">
                  <c:v>3.3138992674472123E-2</c:v>
                </c:pt>
                <c:pt idx="125">
                  <c:v>3.3031176599465591E-2</c:v>
                </c:pt>
                <c:pt idx="126">
                  <c:v>3.2921425131244811E-2</c:v>
                </c:pt>
                <c:pt idx="127">
                  <c:v>3.280975345883895E-2</c:v>
                </c:pt>
                <c:pt idx="128">
                  <c:v>3.2696176726040964E-2</c:v>
                </c:pt>
                <c:pt idx="129">
                  <c:v>3.2580710034788185E-2</c:v>
                </c:pt>
                <c:pt idx="130">
                  <c:v>3.2463368448378313E-2</c:v>
                </c:pt>
                <c:pt idx="131">
                  <c:v>3.2344166994526934E-2</c:v>
                </c:pt>
                <c:pt idx="132">
                  <c:v>3.2223120668272293E-2</c:v>
                </c:pt>
                <c:pt idx="133">
                  <c:v>3.2100244434732653E-2</c:v>
                </c:pt>
                <c:pt idx="134">
                  <c:v>3.1975553231721604E-2</c:v>
                </c:pt>
                <c:pt idx="135">
                  <c:v>3.18490619722262E-2</c:v>
                </c:pt>
                <c:pt idx="136">
                  <c:v>3.1720785546752797E-2</c:v>
                </c:pt>
                <c:pt idx="137">
                  <c:v>3.1590738825544876E-2</c:v>
                </c:pt>
                <c:pt idx="138">
                  <c:v>3.1458936660677402E-2</c:v>
                </c:pt>
                <c:pt idx="139">
                  <c:v>3.1325393888031718E-2</c:v>
                </c:pt>
                <c:pt idx="140">
                  <c:v>3.1190125329154939E-2</c:v>
                </c:pt>
                <c:pt idx="141">
                  <c:v>3.1053145793007549E-2</c:v>
                </c:pt>
                <c:pt idx="142">
                  <c:v>3.0914470077602941E-2</c:v>
                </c:pt>
                <c:pt idx="143">
                  <c:v>3.0774112971541999E-2</c:v>
                </c:pt>
                <c:pt idx="144">
                  <c:v>3.0632089255446381E-2</c:v>
                </c:pt>
                <c:pt idx="145">
                  <c:v>3.0488413703293332E-2</c:v>
                </c:pt>
                <c:pt idx="146">
                  <c:v>3.0343101083654983E-2</c:v>
                </c:pt>
                <c:pt idx="147">
                  <c:v>3.0196166160845292E-2</c:v>
                </c:pt>
                <c:pt idx="148">
                  <c:v>3.0047623695976921E-2</c:v>
                </c:pt>
                <c:pt idx="149">
                  <c:v>2.989748844793088E-2</c:v>
                </c:pt>
                <c:pt idx="150">
                  <c:v>2.9745775174241373E-2</c:v>
                </c:pt>
                <c:pt idx="151">
                  <c:v>2.9592498631898115E-2</c:v>
                </c:pt>
                <c:pt idx="152">
                  <c:v>2.9437673578068424E-2</c:v>
                </c:pt>
                <c:pt idx="153">
                  <c:v>2.9281314770741175E-2</c:v>
                </c:pt>
                <c:pt idx="154">
                  <c:v>2.9123436969294737E-2</c:v>
                </c:pt>
                <c:pt idx="155">
                  <c:v>2.896405493499072E-2</c:v>
                </c:pt>
                <c:pt idx="156">
                  <c:v>2.8803183431395429E-2</c:v>
                </c:pt>
                <c:pt idx="157">
                  <c:v>2.8640837224730813E-2</c:v>
                </c:pt>
                <c:pt idx="158">
                  <c:v>2.8477031084156473E-2</c:v>
                </c:pt>
                <c:pt idx="159">
                  <c:v>2.8311779781984445E-2</c:v>
                </c:pt>
                <c:pt idx="160">
                  <c:v>2.8145098093828265E-2</c:v>
                </c:pt>
                <c:pt idx="161">
                  <c:v>2.7977000798687448E-2</c:v>
                </c:pt>
                <c:pt idx="162">
                  <c:v>2.7807502678969285E-2</c:v>
                </c:pt>
                <c:pt idx="163">
                  <c:v>2.7636618520448655E-2</c:v>
                </c:pt>
                <c:pt idx="164">
                  <c:v>2.7464363112167552E-2</c:v>
                </c:pt>
                <c:pt idx="165">
                  <c:v>2.7290751246275044E-2</c:v>
                </c:pt>
                <c:pt idx="166">
                  <c:v>2.7115797717809167E-2</c:v>
                </c:pt>
                <c:pt idx="167">
                  <c:v>2.6939517324421396E-2</c:v>
                </c:pt>
                <c:pt idx="168">
                  <c:v>2.676192486604493E-2</c:v>
                </c:pt>
                <c:pt idx="169">
                  <c:v>2.658303514450748E-2</c:v>
                </c:pt>
                <c:pt idx="170">
                  <c:v>2.6402862963089489E-2</c:v>
                </c:pt>
                <c:pt idx="171">
                  <c:v>2.622142312602864E-2</c:v>
                </c:pt>
                <c:pt idx="172">
                  <c:v>2.6038730437971131E-2</c:v>
                </c:pt>
                <c:pt idx="173">
                  <c:v>2.5854799703370696E-2</c:v>
                </c:pt>
                <c:pt idx="174">
                  <c:v>2.5669645725835733E-2</c:v>
                </c:pt>
                <c:pt idx="175">
                  <c:v>2.5483283307425202E-2</c:v>
                </c:pt>
                <c:pt idx="176">
                  <c:v>2.52957272478938E-2</c:v>
                </c:pt>
                <c:pt idx="177">
                  <c:v>2.5106992343886886E-2</c:v>
                </c:pt>
                <c:pt idx="178">
                  <c:v>2.4917093388085464E-2</c:v>
                </c:pt>
                <c:pt idx="179">
                  <c:v>2.4726045168301753E-2</c:v>
                </c:pt>
                <c:pt idx="180">
                  <c:v>2.4533862466525364E-2</c:v>
                </c:pt>
                <c:pt idx="181">
                  <c:v>2.4340560057920752E-2</c:v>
                </c:pt>
                <c:pt idx="182">
                  <c:v>2.414615270977578E-2</c:v>
                </c:pt>
                <c:pt idx="183">
                  <c:v>2.3950655180401636E-2</c:v>
                </c:pt>
                <c:pt idx="184">
                  <c:v>2.3754082217984435E-2</c:v>
                </c:pt>
                <c:pt idx="185">
                  <c:v>2.3556448559388331E-2</c:v>
                </c:pt>
                <c:pt idx="186">
                  <c:v>2.3357768928910075E-2</c:v>
                </c:pt>
                <c:pt idx="187">
                  <c:v>2.3158058036985424E-2</c:v>
                </c:pt>
                <c:pt idx="188">
                  <c:v>2.2957330578846708E-2</c:v>
                </c:pt>
                <c:pt idx="189">
                  <c:v>2.2755601233132028E-2</c:v>
                </c:pt>
                <c:pt idx="190">
                  <c:v>2.2552884660445367E-2</c:v>
                </c:pt>
                <c:pt idx="191">
                  <c:v>2.2349195501867737E-2</c:v>
                </c:pt>
                <c:pt idx="192">
                  <c:v>2.2144548377418975E-2</c:v>
                </c:pt>
                <c:pt idx="193">
                  <c:v>2.1938957884469774E-2</c:v>
                </c:pt>
                <c:pt idx="194">
                  <c:v>2.1732438596103663E-2</c:v>
                </c:pt>
                <c:pt idx="195">
                  <c:v>2.1525005059428476E-2</c:v>
                </c:pt>
                <c:pt idx="196">
                  <c:v>2.1316671793836697E-2</c:v>
                </c:pt>
                <c:pt idx="197">
                  <c:v>2.110745328921438E-2</c:v>
                </c:pt>
                <c:pt idx="198">
                  <c:v>2.0897364004097731E-2</c:v>
                </c:pt>
                <c:pt idx="199">
                  <c:v>2.0686418363776923E-2</c:v>
                </c:pt>
                <c:pt idx="200">
                  <c:v>2.0474630758346365E-2</c:v>
                </c:pt>
                <c:pt idx="201">
                  <c:v>2.0262015540700472E-2</c:v>
                </c:pt>
                <c:pt idx="202">
                  <c:v>2.0048587024474405E-2</c:v>
                </c:pt>
                <c:pt idx="203">
                  <c:v>1.9834359481928545E-2</c:v>
                </c:pt>
                <c:pt idx="204">
                  <c:v>1.9619347141776058E-2</c:v>
                </c:pt>
                <c:pt idx="205">
                  <c:v>1.9403564186952015E-2</c:v>
                </c:pt>
                <c:pt idx="206">
                  <c:v>1.9187024752323621E-2</c:v>
                </c:pt>
                <c:pt idx="207">
                  <c:v>1.8969742922339789E-2</c:v>
                </c:pt>
                <c:pt idx="208">
                  <c:v>1.8751732728619006E-2</c:v>
                </c:pt>
                <c:pt idx="209">
                  <c:v>1.8533008147474234E-2</c:v>
                </c:pt>
                <c:pt idx="210">
                  <c:v>1.8313583097373416E-2</c:v>
                </c:pt>
                <c:pt idx="211">
                  <c:v>1.8093471436333809E-2</c:v>
                </c:pt>
                <c:pt idx="212">
                  <c:v>1.7872686959249005E-2</c:v>
                </c:pt>
                <c:pt idx="213">
                  <c:v>1.7651243395146555E-2</c:v>
                </c:pt>
                <c:pt idx="214">
                  <c:v>1.7429154404374668E-2</c:v>
                </c:pt>
                <c:pt idx="215">
                  <c:v>1.7206433575716069E-2</c:v>
                </c:pt>
                <c:pt idx="216">
                  <c:v>1.6983094423426926E-2</c:v>
                </c:pt>
                <c:pt idx="217">
                  <c:v>1.6759150384198996E-2</c:v>
                </c:pt>
                <c:pt idx="218">
                  <c:v>1.6534614814042527E-2</c:v>
                </c:pt>
                <c:pt idx="219">
                  <c:v>1.6309500985087919E-2</c:v>
                </c:pt>
                <c:pt idx="220">
                  <c:v>1.6083822082303408E-2</c:v>
                </c:pt>
                <c:pt idx="221">
                  <c:v>1.5857591200126621E-2</c:v>
                </c:pt>
                <c:pt idx="222">
                  <c:v>1.5630821339006836E-2</c:v>
                </c:pt>
                <c:pt idx="223">
                  <c:v>1.5403525401855587E-2</c:v>
                </c:pt>
                <c:pt idx="224">
                  <c:v>1.5175716190402486E-2</c:v>
                </c:pt>
                <c:pt idx="225">
                  <c:v>1.4947406401453034E-2</c:v>
                </c:pt>
                <c:pt idx="226">
                  <c:v>1.4718608623045406E-2</c:v>
                </c:pt>
                <c:pt idx="227">
                  <c:v>1.448933533050261E-2</c:v>
                </c:pt>
                <c:pt idx="228">
                  <c:v>1.4259598882376498E-2</c:v>
                </c:pt>
                <c:pt idx="229">
                  <c:v>1.4029411516279837E-2</c:v>
                </c:pt>
                <c:pt idx="230">
                  <c:v>1.3798785344602583E-2</c:v>
                </c:pt>
                <c:pt idx="231">
                  <c:v>1.3567732350107936E-2</c:v>
                </c:pt>
                <c:pt idx="232">
                  <c:v>1.333626438140411E-2</c:v>
                </c:pt>
                <c:pt idx="233">
                  <c:v>1.3104393148287086E-2</c:v>
                </c:pt>
                <c:pt idx="234">
                  <c:v>1.2872130216949502E-2</c:v>
                </c:pt>
                <c:pt idx="235">
                  <c:v>1.2639487005050723E-2</c:v>
                </c:pt>
                <c:pt idx="236">
                  <c:v>1.2406474776642628E-2</c:v>
                </c:pt>
                <c:pt idx="237">
                  <c:v>1.2173104636945813E-2</c:v>
                </c:pt>
                <c:pt idx="238">
                  <c:v>1.1939387526969993E-2</c:v>
                </c:pt>
                <c:pt idx="239">
                  <c:v>1.1705334217972747E-2</c:v>
                </c:pt>
                <c:pt idx="240">
                  <c:v>1.1470955305749939E-2</c:v>
                </c:pt>
                <c:pt idx="241">
                  <c:v>1.1236261204751177E-2</c:v>
                </c:pt>
                <c:pt idx="242">
                  <c:v>1.1001262142012969E-2</c:v>
                </c:pt>
                <c:pt idx="243">
                  <c:v>1.0765968150902376E-2</c:v>
                </c:pt>
                <c:pt idx="244">
                  <c:v>1.0530389064662833E-2</c:v>
                </c:pt>
                <c:pt idx="245">
                  <c:v>1.0294534509754257E-2</c:v>
                </c:pt>
                <c:pt idx="246">
                  <c:v>1.0058413898978465E-2</c:v>
                </c:pt>
                <c:pt idx="247">
                  <c:v>9.8220364243807451E-3</c:v>
                </c:pt>
                <c:pt idx="248">
                  <c:v>9.5854110499180561E-3</c:v>
                </c:pt>
                <c:pt idx="249">
                  <c:v>9.3485465038833735E-3</c:v>
                </c:pt>
                <c:pt idx="250">
                  <c:v>9.111451271075802E-3</c:v>
                </c:pt>
                <c:pt idx="251">
                  <c:v>8.8741335847050112E-3</c:v>
                </c:pt>
                <c:pt idx="252">
                  <c:v>8.6366014180180757E-3</c:v>
                </c:pt>
                <c:pt idx="253">
                  <c:v>8.3988624756363098E-3</c:v>
                </c:pt>
                <c:pt idx="254">
                  <c:v>8.1609241845887661E-3</c:v>
                </c:pt>
                <c:pt idx="255">
                  <c:v>7.9227936850286267E-3</c:v>
                </c:pt>
                <c:pt idx="256">
                  <c:v>7.6844778206177737E-3</c:v>
                </c:pt>
                <c:pt idx="257">
                  <c:v>7.4459831285638971E-3</c:v>
                </c:pt>
                <c:pt idx="258">
                  <c:v>7.2073158292942016E-3</c:v>
                </c:pt>
                <c:pt idx="259">
                  <c:v>6.9684818157480059E-3</c:v>
                </c:pt>
                <c:pt idx="260">
                  <c:v>6.729486642270471E-3</c:v>
                </c:pt>
                <c:pt idx="261">
                  <c:v>6.4903355130879088E-3</c:v>
                </c:pt>
                <c:pt idx="262">
                  <c:v>6.2510332703446664E-3</c:v>
                </c:pt>
                <c:pt idx="263">
                  <c:v>6.0115843816798218E-3</c:v>
                </c:pt>
                <c:pt idx="264">
                  <c:v>5.771992927321357E-3</c:v>
                </c:pt>
                <c:pt idx="265">
                  <c:v>5.532262586673475E-3</c:v>
                </c:pt>
                <c:pt idx="266">
                  <c:v>5.2923966243719964E-3</c:v>
                </c:pt>
                <c:pt idx="267">
                  <c:v>5.052397875780738E-3</c:v>
                </c:pt>
                <c:pt idx="268">
                  <c:v>4.8122687319006614E-3</c:v>
                </c:pt>
                <c:pt idx="269">
                  <c:v>4.5720111236614378E-3</c:v>
                </c:pt>
                <c:pt idx="270">
                  <c:v>4.3316265055637349E-3</c:v>
                </c:pt>
                <c:pt idx="271">
                  <c:v>4.0911158386382381E-3</c:v>
                </c:pt>
                <c:pt idx="272">
                  <c:v>3.8504795726857534E-3</c:v>
                </c:pt>
                <c:pt idx="273">
                  <c:v>3.6097176277599743E-3</c:v>
                </c:pt>
                <c:pt idx="274">
                  <c:v>3.3688293748530482E-3</c:v>
                </c:pt>
                <c:pt idx="275">
                  <c:v>3.1278136157405316E-3</c:v>
                </c:pt>
                <c:pt idx="276">
                  <c:v>2.8866685619406418E-3</c:v>
                </c:pt>
                <c:pt idx="277">
                  <c:v>2.6453918127390882E-3</c:v>
                </c:pt>
                <c:pt idx="278">
                  <c:v>2.4039803322282241E-3</c:v>
                </c:pt>
                <c:pt idx="279">
                  <c:v>2.1624304253057523E-3</c:v>
                </c:pt>
                <c:pt idx="280">
                  <c:v>1.9207377125746439E-3</c:v>
                </c:pt>
                <c:pt idx="281">
                  <c:v>1.6788971040824947E-3</c:v>
                </c:pt>
                <c:pt idx="282">
                  <c:v>1.4369027718339478E-3</c:v>
                </c:pt>
                <c:pt idx="283">
                  <c:v>1.1947481210061763E-3</c:v>
                </c:pt>
                <c:pt idx="284">
                  <c:v>9.5242575979217689E-4</c:v>
                </c:pt>
                <c:pt idx="285">
                  <c:v>7.0992746779176275E-4</c:v>
                </c:pt>
                <c:pt idx="286">
                  <c:v>4.6724416286507767E-4</c:v>
                </c:pt>
                <c:pt idx="287">
                  <c:v>2.2436586635713254E-4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FB1-4F35-93DC-CBB61796C226}"/>
            </c:ext>
          </c:extLst>
        </c:ser>
        <c:ser>
          <c:idx val="2"/>
          <c:order val="2"/>
          <c:tx>
            <c:strRef>
              <c:f>变压器设计!$BI$4</c:f>
              <c:strCache>
                <c:ptCount val="1"/>
                <c:pt idx="0">
                  <c:v>Iin_H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变压器设计!$BI$7:$BI$368</c:f>
              <c:numCache>
                <c:formatCode>General</c:formatCode>
                <c:ptCount val="362"/>
                <c:pt idx="0">
                  <c:v>2.7768018363489792E-2</c:v>
                </c:pt>
                <c:pt idx="1">
                  <c:v>2.7976754051347055E-2</c:v>
                </c:pt>
                <c:pt idx="2">
                  <c:v>2.8186588146360037E-2</c:v>
                </c:pt>
                <c:pt idx="3">
                  <c:v>2.8397516483568794E-2</c:v>
                </c:pt>
                <c:pt idx="4">
                  <c:v>2.8609533997552308E-2</c:v>
                </c:pt>
                <c:pt idx="5">
                  <c:v>2.8822634715110484E-2</c:v>
                </c:pt>
                <c:pt idx="6">
                  <c:v>2.9036811748345829E-2</c:v>
                </c:pt>
                <c:pt idx="7">
                  <c:v>2.9252057288149586E-2</c:v>
                </c:pt>
                <c:pt idx="8">
                  <c:v>2.946836259809733E-2</c:v>
                </c:pt>
                <c:pt idx="9">
                  <c:v>2.9685718008758334E-2</c:v>
                </c:pt>
                <c:pt idx="10">
                  <c:v>2.9904112912423113E-2</c:v>
                </c:pt>
                <c:pt idx="11">
                  <c:v>3.0123535758253314E-2</c:v>
                </c:pt>
                <c:pt idx="12">
                  <c:v>3.0343974047857644E-2</c:v>
                </c:pt>
                <c:pt idx="13">
                  <c:v>3.0565414331297683E-2</c:v>
                </c:pt>
                <c:pt idx="14">
                  <c:v>3.0787842203526893E-2</c:v>
                </c:pt>
                <c:pt idx="15">
                  <c:v>3.1011242301266052E-2</c:v>
                </c:pt>
                <c:pt idx="16">
                  <c:v>3.1235598300318083E-2</c:v>
                </c:pt>
                <c:pt idx="17">
                  <c:v>3.1460892913325086E-2</c:v>
                </c:pt>
                <c:pt idx="18">
                  <c:v>3.1687107887970044E-2</c:v>
                </c:pt>
                <c:pt idx="19">
                  <c:v>3.1914224005625491E-2</c:v>
                </c:pt>
                <c:pt idx="20">
                  <c:v>3.2142221080451241E-2</c:v>
                </c:pt>
                <c:pt idx="21">
                  <c:v>3.2371077958943048E-2</c:v>
                </c:pt>
                <c:pt idx="22">
                  <c:v>3.2600772519933721E-2</c:v>
                </c:pt>
                <c:pt idx="23">
                  <c:v>3.2831281675048174E-2</c:v>
                </c:pt>
                <c:pt idx="24">
                  <c:v>3.3062581369613521E-2</c:v>
                </c:pt>
                <c:pt idx="25">
                  <c:v>3.3294646584025089E-2</c:v>
                </c:pt>
                <c:pt idx="26">
                  <c:v>3.352745133556919E-2</c:v>
                </c:pt>
                <c:pt idx="27">
                  <c:v>3.3760968680703003E-2</c:v>
                </c:pt>
                <c:pt idx="28">
                  <c:v>3.3995170717791852E-2</c:v>
                </c:pt>
                <c:pt idx="29">
                  <c:v>3.4230028590303857E-2</c:v>
                </c:pt>
                <c:pt idx="30">
                  <c:v>3.446551249046189E-2</c:v>
                </c:pt>
                <c:pt idx="31">
                  <c:v>3.4701591663352196E-2</c:v>
                </c:pt>
                <c:pt idx="32">
                  <c:v>3.493823441148923E-2</c:v>
                </c:pt>
                <c:pt idx="33">
                  <c:v>3.5175408099835666E-2</c:v>
                </c:pt>
                <c:pt idx="34">
                  <c:v>3.5413079161276548E-2</c:v>
                </c:pt>
                <c:pt idx="35">
                  <c:v>3.565121310254641E-2</c:v>
                </c:pt>
                <c:pt idx="36">
                  <c:v>3.5889774510607451E-2</c:v>
                </c:pt>
                <c:pt idx="38">
                  <c:v>3.608672581804992E-2</c:v>
                </c:pt>
                <c:pt idx="39">
                  <c:v>3.6170584365847358E-2</c:v>
                </c:pt>
                <c:pt idx="40">
                  <c:v>3.6249638883183714E-2</c:v>
                </c:pt>
                <c:pt idx="41">
                  <c:v>3.6323989277324234E-2</c:v>
                </c:pt>
                <c:pt idx="42">
                  <c:v>3.6393730628545222E-2</c:v>
                </c:pt>
                <c:pt idx="43">
                  <c:v>3.6458953499760902E-2</c:v>
                </c:pt>
                <c:pt idx="44">
                  <c:v>3.6519744223367435E-2</c:v>
                </c:pt>
                <c:pt idx="45">
                  <c:v>3.6576185167233349E-2</c:v>
                </c:pt>
                <c:pt idx="46">
                  <c:v>3.6628354981580541E-2</c:v>
                </c:pt>
                <c:pt idx="47">
                  <c:v>3.6676328828335818E-2</c:v>
                </c:pt>
                <c:pt idx="48">
                  <c:v>3.6720178594384596E-2</c:v>
                </c:pt>
                <c:pt idx="49">
                  <c:v>3.6759973090026751E-2</c:v>
                </c:pt>
                <c:pt idx="50">
                  <c:v>3.6795778233815662E-2</c:v>
                </c:pt>
                <c:pt idx="51">
                  <c:v>3.6827657224854739E-2</c:v>
                </c:pt>
                <c:pt idx="52">
                  <c:v>3.6855670703530297E-2</c:v>
                </c:pt>
                <c:pt idx="53">
                  <c:v>3.6879876901572795E-2</c:v>
                </c:pt>
                <c:pt idx="54">
                  <c:v>3.6900331782260598E-2</c:v>
                </c:pt>
                <c:pt idx="55">
                  <c:v>3.691708917151057E-2</c:v>
                </c:pt>
                <c:pt idx="56">
                  <c:v>3.6930200880535551E-2</c:v>
                </c:pt>
                <c:pt idx="57">
                  <c:v>3.6939716820691755E-2</c:v>
                </c:pt>
                <c:pt idx="58">
                  <c:v>3.6945685111086833E-2</c:v>
                </c:pt>
                <c:pt idx="59">
                  <c:v>3.6948152179472088E-2</c:v>
                </c:pt>
                <c:pt idx="60">
                  <c:v>3.6947162856899481E-2</c:v>
                </c:pt>
                <c:pt idx="61">
                  <c:v>3.694276046658497E-2</c:v>
                </c:pt>
                <c:pt idx="62">
                  <c:v>3.6934986907384483E-2</c:v>
                </c:pt>
                <c:pt idx="63">
                  <c:v>3.6923882732256302E-2</c:v>
                </c:pt>
                <c:pt idx="64">
                  <c:v>3.6909487222054296E-2</c:v>
                </c:pt>
                <c:pt idx="65">
                  <c:v>3.6891838454969648E-2</c:v>
                </c:pt>
                <c:pt idx="66">
                  <c:v>3.6870973371914167E-2</c:v>
                </c:pt>
                <c:pt idx="67">
                  <c:v>3.6846927838115801E-2</c:v>
                </c:pt>
                <c:pt idx="68">
                  <c:v>3.6819736701176463E-2</c:v>
                </c:pt>
                <c:pt idx="69">
                  <c:v>3.6789433845823796E-2</c:v>
                </c:pt>
                <c:pt idx="70">
                  <c:v>3.6756052245570832E-2</c:v>
                </c:pt>
                <c:pt idx="71">
                  <c:v>3.6719624011482085E-2</c:v>
                </c:pt>
                <c:pt idx="72">
                  <c:v>3.6680180438230056E-2</c:v>
                </c:pt>
                <c:pt idx="73">
                  <c:v>3.6637752047612715E-2</c:v>
                </c:pt>
                <c:pt idx="74">
                  <c:v>3.6592368629690446E-2</c:v>
                </c:pt>
                <c:pt idx="75">
                  <c:v>3.6544059281689592E-2</c:v>
                </c:pt>
                <c:pt idx="76">
                  <c:v>3.6492852444809411E-2</c:v>
                </c:pt>
                <c:pt idx="77">
                  <c:v>3.6438775939059698E-2</c:v>
                </c:pt>
                <c:pt idx="78">
                  <c:v>3.6381856996247575E-2</c:v>
                </c:pt>
                <c:pt idx="79">
                  <c:v>3.6322122291223669E-2</c:v>
                </c:pt>
                <c:pt idx="80">
                  <c:v>3.6259597971490663E-2</c:v>
                </c:pt>
                <c:pt idx="81">
                  <c:v>3.6194309685269987E-2</c:v>
                </c:pt>
                <c:pt idx="82">
                  <c:v>3.6126282608116171E-2</c:v>
                </c:pt>
                <c:pt idx="83">
                  <c:v>3.6055541468162478E-2</c:v>
                </c:pt>
                <c:pt idx="84">
                  <c:v>3.5982110570075727E-2</c:v>
                </c:pt>
                <c:pt idx="85">
                  <c:v>3.5906013817793465E-2</c:v>
                </c:pt>
                <c:pt idx="86">
                  <c:v>3.5827274736111525E-2</c:v>
                </c:pt>
                <c:pt idx="87">
                  <c:v>3.5745916491186018E-2</c:v>
                </c:pt>
                <c:pt idx="88">
                  <c:v>3.5661961910009407E-2</c:v>
                </c:pt>
                <c:pt idx="89">
                  <c:v>3.5575433498916786E-2</c:v>
                </c:pt>
                <c:pt idx="90">
                  <c:v>3.5486353461174916E-2</c:v>
                </c:pt>
                <c:pt idx="91">
                  <c:v>3.539474371370302E-2</c:v>
                </c:pt>
                <c:pt idx="92">
                  <c:v>3.5300625902971894E-2</c:v>
                </c:pt>
                <c:pt idx="93">
                  <c:v>3.5204021420124472E-2</c:v>
                </c:pt>
                <c:pt idx="94">
                  <c:v>3.5104951415358555E-2</c:v>
                </c:pt>
                <c:pt idx="95">
                  <c:v>3.500343681161032E-2</c:v>
                </c:pt>
                <c:pt idx="96">
                  <c:v>3.4899498317574093E-2</c:v>
                </c:pt>
                <c:pt idx="97">
                  <c:v>3.4793156440092766E-2</c:v>
                </c:pt>
                <c:pt idx="98">
                  <c:v>3.4684431495950296E-2</c:v>
                </c:pt>
                <c:pt idx="99">
                  <c:v>3.4573343623096636E-2</c:v>
                </c:pt>
                <c:pt idx="100">
                  <c:v>3.4459912791333001E-2</c:v>
                </c:pt>
                <c:pt idx="101">
                  <c:v>3.4344158812484385E-2</c:v>
                </c:pt>
                <c:pt idx="102">
                  <c:v>3.4226101350084276E-2</c:v>
                </c:pt>
                <c:pt idx="103">
                  <c:v>3.4105759928595283E-2</c:v>
                </c:pt>
                <c:pt idx="104">
                  <c:v>3.3983153942187982E-2</c:v>
                </c:pt>
                <c:pt idx="105">
                  <c:v>3.385830266309911E-2</c:v>
                </c:pt>
                <c:pt idx="106">
                  <c:v>3.3731225249588936E-2</c:v>
                </c:pt>
                <c:pt idx="107">
                  <c:v>3.3601940753516774E-2</c:v>
                </c:pt>
                <c:pt idx="108">
                  <c:v>3.3470468127552139E-2</c:v>
                </c:pt>
                <c:pt idx="109">
                  <c:v>3.3336826232038694E-2</c:v>
                </c:pt>
                <c:pt idx="110">
                  <c:v>3.3201033841526575E-2</c:v>
                </c:pt>
                <c:pt idx="111">
                  <c:v>3.306310965098827E-2</c:v>
                </c:pt>
                <c:pt idx="112">
                  <c:v>3.2923072281732364E-2</c:v>
                </c:pt>
                <c:pt idx="113">
                  <c:v>3.2780940287028479E-2</c:v>
                </c:pt>
                <c:pt idx="114">
                  <c:v>3.2636732157456161E-2</c:v>
                </c:pt>
                <c:pt idx="115">
                  <c:v>3.2490466325990015E-2</c:v>
                </c:pt>
                <c:pt idx="116">
                  <c:v>3.2342161172832361E-2</c:v>
                </c:pt>
                <c:pt idx="117">
                  <c:v>3.2191835030004293E-2</c:v>
                </c:pt>
                <c:pt idx="118">
                  <c:v>3.2039506185705585E-2</c:v>
                </c:pt>
                <c:pt idx="119">
                  <c:v>3.1885192888453102E-2</c:v>
                </c:pt>
                <c:pt idx="120">
                  <c:v>3.1728913351007026E-2</c:v>
                </c:pt>
                <c:pt idx="121">
                  <c:v>3.1570685754093775E-2</c:v>
                </c:pt>
                <c:pt idx="122">
                  <c:v>3.1410528249933935E-2</c:v>
                </c:pt>
                <c:pt idx="123">
                  <c:v>3.124845896558312E-2</c:v>
                </c:pt>
                <c:pt idx="124">
                  <c:v>3.1084496006093459E-2</c:v>
                </c:pt>
                <c:pt idx="125">
                  <c:v>3.0918657457502677E-2</c:v>
                </c:pt>
                <c:pt idx="126">
                  <c:v>3.0750961389657935E-2</c:v>
                </c:pt>
                <c:pt idx="127">
                  <c:v>3.0581425858880462E-2</c:v>
                </c:pt>
                <c:pt idx="128">
                  <c:v>3.0410068910477671E-2</c:v>
                </c:pt>
                <c:pt idx="129">
                  <c:v>3.0236908581108196E-2</c:v>
                </c:pt>
                <c:pt idx="130">
                  <c:v>3.0061962901005782E-2</c:v>
                </c:pt>
                <c:pt idx="131">
                  <c:v>2.9885249896067129E-2</c:v>
                </c:pt>
                <c:pt idx="132">
                  <c:v>2.9706787589808954E-2</c:v>
                </c:pt>
                <c:pt idx="133">
                  <c:v>2.9526594005198893E-2</c:v>
                </c:pt>
                <c:pt idx="134">
                  <c:v>2.9344687166365083E-2</c:v>
                </c:pt>
                <c:pt idx="135">
                  <c:v>2.916108510018859E-2</c:v>
                </c:pt>
                <c:pt idx="136">
                  <c:v>2.8975805837783083E-2</c:v>
                </c:pt>
                <c:pt idx="137">
                  <c:v>2.8788867415865525E-2</c:v>
                </c:pt>
                <c:pt idx="138">
                  <c:v>2.8600287878021841E-2</c:v>
                </c:pt>
                <c:pt idx="139">
                  <c:v>2.8410085275871154E-2</c:v>
                </c:pt>
                <c:pt idx="140">
                  <c:v>2.8218277670131905E-2</c:v>
                </c:pt>
                <c:pt idx="141">
                  <c:v>2.8024883131593469E-2</c:v>
                </c:pt>
                <c:pt idx="142">
                  <c:v>2.7829919741995994E-2</c:v>
                </c:pt>
                <c:pt idx="143">
                  <c:v>2.763340559482183E-2</c:v>
                </c:pt>
                <c:pt idx="144">
                  <c:v>2.7435358796001175E-2</c:v>
                </c:pt>
                <c:pt idx="145">
                  <c:v>2.7235797464534833E-2</c:v>
                </c:pt>
                <c:pt idx="146">
                  <c:v>2.7034739733036453E-2</c:v>
                </c:pt>
                <c:pt idx="147">
                  <c:v>2.6832203748197024E-2</c:v>
                </c:pt>
                <c:pt idx="148">
                  <c:v>2.6628207671173798E-2</c:v>
                </c:pt>
                <c:pt idx="149">
                  <c:v>2.6422769677905925E-2</c:v>
                </c:pt>
                <c:pt idx="150">
                  <c:v>2.6215907959358999E-2</c:v>
                </c:pt>
                <c:pt idx="151">
                  <c:v>2.6007640721700552E-2</c:v>
                </c:pt>
                <c:pt idx="152">
                  <c:v>2.5797986186408488E-2</c:v>
                </c:pt>
                <c:pt idx="153">
                  <c:v>2.5586962590314209E-2</c:v>
                </c:pt>
                <c:pt idx="154">
                  <c:v>2.5374588185582317E-2</c:v>
                </c:pt>
                <c:pt idx="155">
                  <c:v>2.5160881239628691E-2</c:v>
                </c:pt>
                <c:pt idx="156">
                  <c:v>2.4945860034978205E-2</c:v>
                </c:pt>
                <c:pt idx="157">
                  <c:v>2.4729542869063988E-2</c:v>
                </c:pt>
                <c:pt idx="158">
                  <c:v>2.4511948053969515E-2</c:v>
                </c:pt>
                <c:pt idx="159">
                  <c:v>2.4293093916114925E-2</c:v>
                </c:pt>
                <c:pt idx="160">
                  <c:v>2.4072998795888943E-2</c:v>
                </c:pt>
                <c:pt idx="161">
                  <c:v>2.3851681047227603E-2</c:v>
                </c:pt>
                <c:pt idx="162">
                  <c:v>2.3629159037140936E-2</c:v>
                </c:pt>
                <c:pt idx="163">
                  <c:v>2.3405451145188896E-2</c:v>
                </c:pt>
                <c:pt idx="164">
                  <c:v>2.3180575762907454E-2</c:v>
                </c:pt>
                <c:pt idx="165">
                  <c:v>2.295455129318584E-2</c:v>
                </c:pt>
                <c:pt idx="166">
                  <c:v>2.2727396149596107E-2</c:v>
                </c:pt>
                <c:pt idx="167">
                  <c:v>2.2499128755675585E-2</c:v>
                </c:pt>
                <c:pt idx="168">
                  <c:v>2.2269767544163391E-2</c:v>
                </c:pt>
                <c:pt idx="169">
                  <c:v>2.2039330956191615E-2</c:v>
                </c:pt>
                <c:pt idx="170">
                  <c:v>2.1807837440431903E-2</c:v>
                </c:pt>
                <c:pt idx="171">
                  <c:v>2.1575305452198212E-2</c:v>
                </c:pt>
                <c:pt idx="172">
                  <c:v>2.1341753452506478E-2</c:v>
                </c:pt>
                <c:pt idx="173">
                  <c:v>2.1107199907091426E-2</c:v>
                </c:pt>
                <c:pt idx="174">
                  <c:v>2.0871663285381602E-2</c:v>
                </c:pt>
                <c:pt idx="175">
                  <c:v>2.0635162059432641E-2</c:v>
                </c:pt>
                <c:pt idx="176">
                  <c:v>2.0397714702819637E-2</c:v>
                </c:pt>
                <c:pt idx="177">
                  <c:v>2.0159339689488728E-2</c:v>
                </c:pt>
                <c:pt idx="178">
                  <c:v>1.9920055492568395E-2</c:v>
                </c:pt>
                <c:pt idx="179">
                  <c:v>1.9679880583140977E-2</c:v>
                </c:pt>
                <c:pt idx="180">
                  <c:v>1.9438833428974324E-2</c:v>
                </c:pt>
                <c:pt idx="181">
                  <c:v>1.9196932493214164E-2</c:v>
                </c:pt>
                <c:pt idx="182">
                  <c:v>1.8954196233037342E-2</c:v>
                </c:pt>
                <c:pt idx="183">
                  <c:v>1.8710643098265829E-2</c:v>
                </c:pt>
                <c:pt idx="184">
                  <c:v>1.846629152994211E-2</c:v>
                </c:pt>
                <c:pt idx="185">
                  <c:v>1.8221159958865533E-2</c:v>
                </c:pt>
                <c:pt idx="186">
                  <c:v>1.7975266804089986E-2</c:v>
                </c:pt>
                <c:pt idx="187">
                  <c:v>1.7728630471382921E-2</c:v>
                </c:pt>
                <c:pt idx="188">
                  <c:v>1.7481269351645321E-2</c:v>
                </c:pt>
                <c:pt idx="189">
                  <c:v>1.7233201819293088E-2</c:v>
                </c:pt>
                <c:pt idx="190">
                  <c:v>1.6984446230599276E-2</c:v>
                </c:pt>
                <c:pt idx="191">
                  <c:v>1.6735020921997083E-2</c:v>
                </c:pt>
                <c:pt idx="192">
                  <c:v>1.6484944208343739E-2</c:v>
                </c:pt>
                <c:pt idx="193">
                  <c:v>1.6234234381144481E-2</c:v>
                </c:pt>
                <c:pt idx="194">
                  <c:v>1.5982909706736805E-2</c:v>
                </c:pt>
                <c:pt idx="195">
                  <c:v>1.573098842443443E-2</c:v>
                </c:pt>
                <c:pt idx="196">
                  <c:v>1.5478488744630528E-2</c:v>
                </c:pt>
                <c:pt idx="197">
                  <c:v>1.5225428846860007E-2</c:v>
                </c:pt>
                <c:pt idx="198">
                  <c:v>1.4971826877820175E-2</c:v>
                </c:pt>
                <c:pt idx="199">
                  <c:v>1.4717700949349228E-2</c:v>
                </c:pt>
                <c:pt idx="200">
                  <c:v>1.4463069136362298E-2</c:v>
                </c:pt>
                <c:pt idx="201">
                  <c:v>1.4207949474743884E-2</c:v>
                </c:pt>
                <c:pt idx="202">
                  <c:v>1.3952359959196619E-2</c:v>
                </c:pt>
                <c:pt idx="203">
                  <c:v>1.3696318541045053E-2</c:v>
                </c:pt>
                <c:pt idx="204">
                  <c:v>1.3439843125993991E-2</c:v>
                </c:pt>
                <c:pt idx="205">
                  <c:v>1.3182951571840486E-2</c:v>
                </c:pt>
                <c:pt idx="206">
                  <c:v>1.2925661686138443E-2</c:v>
                </c:pt>
                <c:pt idx="207">
                  <c:v>1.2667991223815032E-2</c:v>
                </c:pt>
                <c:pt idx="208">
                  <c:v>1.240995788473765E-2</c:v>
                </c:pt>
                <c:pt idx="209">
                  <c:v>1.2151579311230534E-2</c:v>
                </c:pt>
                <c:pt idx="210">
                  <c:v>1.189287308553973E-2</c:v>
                </c:pt>
                <c:pt idx="211">
                  <c:v>1.163385672724517E-2</c:v>
                </c:pt>
                <c:pt idx="212">
                  <c:v>1.1374547690618542E-2</c:v>
                </c:pt>
                <c:pt idx="213">
                  <c:v>1.1114963361925521E-2</c:v>
                </c:pt>
                <c:pt idx="214">
                  <c:v>1.0855121056670986E-2</c:v>
                </c:pt>
                <c:pt idx="215">
                  <c:v>1.0595038016785484E-2</c:v>
                </c:pt>
                <c:pt idx="216">
                  <c:v>1.0334731407751386E-2</c:v>
                </c:pt>
                <c:pt idx="217">
                  <c:v>1.0074218315666912E-2</c:v>
                </c:pt>
                <c:pt idx="218">
                  <c:v>9.8135157442463556E-3</c:v>
                </c:pt>
                <c:pt idx="219">
                  <c:v>9.5526406117542196E-3</c:v>
                </c:pt>
                <c:pt idx="220">
                  <c:v>9.2916097478715799E-3</c:v>
                </c:pt>
                <c:pt idx="221">
                  <c:v>9.0304398904923061E-3</c:v>
                </c:pt>
                <c:pt idx="222">
                  <c:v>8.7691476824467759E-3</c:v>
                </c:pt>
                <c:pt idx="223">
                  <c:v>8.5077496681509913E-3</c:v>
                </c:pt>
                <c:pt idx="224">
                  <c:v>8.2462622901781964E-3</c:v>
                </c:pt>
                <c:pt idx="225">
                  <c:v>7.9847018857507248E-3</c:v>
                </c:pt>
                <c:pt idx="226">
                  <c:v>7.7230846831488464E-3</c:v>
                </c:pt>
                <c:pt idx="227">
                  <c:v>7.4614267980341008E-3</c:v>
                </c:pt>
                <c:pt idx="228">
                  <c:v>7.1997442296836984E-3</c:v>
                </c:pt>
                <c:pt idx="229">
                  <c:v>6.93805285713287E-3</c:v>
                </c:pt>
                <c:pt idx="230">
                  <c:v>6.6763684352218137E-3</c:v>
                </c:pt>
                <c:pt idx="231">
                  <c:v>6.4147065905433773E-3</c:v>
                </c:pt>
                <c:pt idx="232">
                  <c:v>6.1530828172880313E-3</c:v>
                </c:pt>
                <c:pt idx="233">
                  <c:v>5.8915124729818323E-3</c:v>
                </c:pt>
                <c:pt idx="234">
                  <c:v>5.6300107741133615E-3</c:v>
                </c:pt>
                <c:pt idx="235">
                  <c:v>5.3685927916451853E-3</c:v>
                </c:pt>
                <c:pt idx="236">
                  <c:v>5.1072734464051982E-3</c:v>
                </c:pt>
                <c:pt idx="237">
                  <c:v>4.8460675043529525E-3</c:v>
                </c:pt>
                <c:pt idx="238">
                  <c:v>4.5849895717157939E-3</c:v>
                </c:pt>
                <c:pt idx="239">
                  <c:v>4.3240540899895218E-3</c:v>
                </c:pt>
                <c:pt idx="240">
                  <c:v>4.0632753307977502E-3</c:v>
                </c:pt>
                <c:pt idx="241">
                  <c:v>3.8026673906039928E-3</c:v>
                </c:pt>
                <c:pt idx="242">
                  <c:v>3.5422441852702609E-3</c:v>
                </c:pt>
                <c:pt idx="243">
                  <c:v>3.2820194444554661E-3</c:v>
                </c:pt>
                <c:pt idx="244">
                  <c:v>3.0220067058465312E-3</c:v>
                </c:pt>
                <c:pt idx="245">
                  <c:v>2.7622193092150249E-3</c:v>
                </c:pt>
                <c:pt idx="246">
                  <c:v>2.5026703902914157E-3</c:v>
                </c:pt>
                <c:pt idx="247">
                  <c:v>2.2433728744487482E-3</c:v>
                </c:pt>
                <c:pt idx="248">
                  <c:v>1.9843394701873074E-3</c:v>
                </c:pt>
                <c:pt idx="249">
                  <c:v>1.7255826624107372E-3</c:v>
                </c:pt>
                <c:pt idx="250">
                  <c:v>1.4671147054845617E-3</c:v>
                </c:pt>
                <c:pt idx="251">
                  <c:v>1.2089476160665122E-3</c:v>
                </c:pt>
                <c:pt idx="252">
                  <c:v>9.5109316569821911E-4</c:v>
                </c:pt>
                <c:pt idx="253">
                  <c:v>6.9356287314694884E-4</c:v>
                </c:pt>
                <c:pt idx="254">
                  <c:v>4.3636799648531094E-4</c:v>
                </c:pt>
                <c:pt idx="255">
                  <c:v>1.7951952489653894E-4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FB1-4F35-93DC-CBB61796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19968"/>
        <c:axId val="263799760"/>
      </c:scatterChart>
      <c:valAx>
        <c:axId val="16781996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3003060914100901"/>
              <c:y val="0.862187777635715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3799760"/>
        <c:crosses val="autoZero"/>
        <c:crossBetween val="midCat"/>
        <c:majorUnit val="0.5"/>
      </c:valAx>
      <c:valAx>
        <c:axId val="263799760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Iin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9.0358009197021797E-4"/>
              <c:y val="0.355356313311506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167819968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147541996810804"/>
          <c:y val="0.104053350474048"/>
          <c:w val="0.27547139025204298"/>
          <c:h val="0.290196642086406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zh-CN" altLang="en-US" sz="1200"/>
              <a:t>输入谐波电流分量</a:t>
            </a:r>
            <a:endParaRPr lang="en-US" altLang="zh-CN" sz="1200"/>
          </a:p>
        </c:rich>
      </c:tx>
      <c:layout>
        <c:manualLayout>
          <c:xMode val="edge"/>
          <c:yMode val="edge"/>
          <c:x val="0.319190278683267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545340511159"/>
          <c:y val="0.19389923440324799"/>
          <c:w val="0.73887280266206701"/>
          <c:h val="0.51887562893220995"/>
        </c:manualLayout>
      </c:layout>
      <c:barChart>
        <c:barDir val="col"/>
        <c:grouping val="clustered"/>
        <c:varyColors val="0"/>
        <c:ser>
          <c:idx val="0"/>
          <c:order val="0"/>
          <c:tx>
            <c:v>I_Har@Vactyp</c:v>
          </c:tx>
          <c:invertIfNegative val="0"/>
          <c:cat>
            <c:numRef>
              <c:f>变压器设计!$DY$1:$EW$1</c:f>
              <c:numCache>
                <c:formatCode>General</c:formatCode>
                <c:ptCount val="25"/>
                <c:pt idx="0">
                  <c:v>3</c:v>
                </c:pt>
                <c:pt idx="2">
                  <c:v>5</c:v>
                </c:pt>
                <c:pt idx="4">
                  <c:v>7</c:v>
                </c:pt>
                <c:pt idx="6">
                  <c:v>9</c:v>
                </c:pt>
                <c:pt idx="8">
                  <c:v>11</c:v>
                </c:pt>
                <c:pt idx="10">
                  <c:v>13</c:v>
                </c:pt>
                <c:pt idx="12">
                  <c:v>15</c:v>
                </c:pt>
                <c:pt idx="14">
                  <c:v>17</c:v>
                </c:pt>
                <c:pt idx="16">
                  <c:v>19</c:v>
                </c:pt>
                <c:pt idx="18">
                  <c:v>23</c:v>
                </c:pt>
                <c:pt idx="20">
                  <c:v>25</c:v>
                </c:pt>
                <c:pt idx="22">
                  <c:v>27</c:v>
                </c:pt>
                <c:pt idx="24">
                  <c:v>29</c:v>
                </c:pt>
              </c:numCache>
            </c:numRef>
          </c:cat>
          <c:val>
            <c:numRef>
              <c:f>变压器设计!$DY$3:$EW$3</c:f>
              <c:numCache>
                <c:formatCode>General</c:formatCode>
                <c:ptCount val="25"/>
                <c:pt idx="0">
                  <c:v>0.21312691580767348</c:v>
                </c:pt>
                <c:pt idx="2">
                  <c:v>0.13948879700668204</c:v>
                </c:pt>
                <c:pt idx="4">
                  <c:v>8.5236281856684151E-2</c:v>
                </c:pt>
                <c:pt idx="6">
                  <c:v>5.1537002401122224E-2</c:v>
                </c:pt>
                <c:pt idx="8">
                  <c:v>4.085664125679575E-2</c:v>
                </c:pt>
                <c:pt idx="10">
                  <c:v>3.8447669688003401E-2</c:v>
                </c:pt>
                <c:pt idx="12">
                  <c:v>3.3412326088327185E-2</c:v>
                </c:pt>
                <c:pt idx="14">
                  <c:v>2.712365902133123E-2</c:v>
                </c:pt>
                <c:pt idx="16">
                  <c:v>2.4274656023931557E-2</c:v>
                </c:pt>
                <c:pt idx="18">
                  <c:v>2.3060985717731543E-2</c:v>
                </c:pt>
                <c:pt idx="20">
                  <c:v>2.0206681714430332E-2</c:v>
                </c:pt>
                <c:pt idx="22">
                  <c:v>1.824777236226121E-2</c:v>
                </c:pt>
                <c:pt idx="24">
                  <c:v>1.7716641248575988E-2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34-48AB-A5C0-A4B3F69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00544"/>
        <c:axId val="263800936"/>
      </c:barChart>
      <c:catAx>
        <c:axId val="2638005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altLang="zh-CN" sz="1100" b="1" i="0" baseline="0">
                    <a:effectLst/>
                  </a:rPr>
                  <a:t>N</a:t>
                </a:r>
                <a:r>
                  <a:rPr lang="zh-CN" altLang="en-US" sz="1100" b="1" i="0" baseline="0">
                    <a:effectLst/>
                  </a:rPr>
                  <a:t>次谐波</a:t>
                </a:r>
                <a:endParaRPr lang="zh-CN" altLang="zh-CN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2848726555283101"/>
              <c:y val="0.842089059593518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63800936"/>
        <c:crosses val="autoZero"/>
        <c:auto val="1"/>
        <c:lblAlgn val="ctr"/>
        <c:lblOffset val="100"/>
        <c:tickMarkSkip val="2"/>
        <c:noMultiLvlLbl val="0"/>
      </c:catAx>
      <c:valAx>
        <c:axId val="263800936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Harmonic</a:t>
                </a:r>
                <a:r>
                  <a:rPr lang="zh-CN" altLang="en-US"/>
                  <a:t>（</a:t>
                </a:r>
                <a:r>
                  <a:rPr lang="en-US" altLang="zh-CN"/>
                  <a:t>%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9.4302011037933602E-4"/>
              <c:y val="0.179531626771647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crossAx val="263800544"/>
        <c:crosses val="autoZero"/>
        <c:crossBetween val="between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6410789880648"/>
          <c:y val="0.19099811145838699"/>
          <c:w val="0.23589210119352"/>
          <c:h val="9.8903058181284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zh-CN" altLang="en-US" sz="900"/>
              <a:t>工作频率 </a:t>
            </a:r>
            <a:r>
              <a:rPr lang="en-US" altLang="zh-CN" sz="900"/>
              <a:t>Switching</a:t>
            </a:r>
            <a:r>
              <a:rPr lang="zh-CN" altLang="en-US" sz="900" baseline="0"/>
              <a:t> </a:t>
            </a:r>
            <a:r>
              <a:rPr lang="en-US" altLang="zh-CN" sz="900" baseline="0"/>
              <a:t>Frequency</a:t>
            </a:r>
            <a:endParaRPr lang="en-US" altLang="zh-CN" sz="900"/>
          </a:p>
        </c:rich>
      </c:tx>
      <c:layout>
        <c:manualLayout>
          <c:xMode val="edge"/>
          <c:yMode val="edge"/>
          <c:x val="0.159684084943928"/>
          <c:y val="8.11485523289954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446051061799099"/>
          <c:y val="0.19604053983090899"/>
          <c:w val="0.674192316869482"/>
          <c:h val="0.562182483367400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变压器设计!$AM$4</c:f>
              <c:strCache>
                <c:ptCount val="1"/>
                <c:pt idx="0">
                  <c:v>Fs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变压器设计!$AM$7:$AM$368</c:f>
              <c:numCache>
                <c:formatCode>General</c:formatCode>
                <c:ptCount val="362"/>
                <c:pt idx="0">
                  <c:v>207.45908962727435</c:v>
                </c:pt>
                <c:pt idx="1">
                  <c:v>207.16536860025383</c:v>
                </c:pt>
                <c:pt idx="2">
                  <c:v>206.87250037231502</c:v>
                </c:pt>
                <c:pt idx="3">
                  <c:v>206.5805034460025</c:v>
                </c:pt>
                <c:pt idx="4">
                  <c:v>206.2893960917132</c:v>
                </c:pt>
                <c:pt idx="5">
                  <c:v>205.99919634866518</c:v>
                </c:pt>
                <c:pt idx="6">
                  <c:v>205.70992202591</c:v>
                </c:pt>
                <c:pt idx="7">
                  <c:v>205.42159070338786</c:v>
                </c:pt>
                <c:pt idx="8">
                  <c:v>205.13421973302403</c:v>
                </c:pt>
                <c:pt idx="9">
                  <c:v>204.84782623986487</c:v>
                </c:pt>
                <c:pt idx="10">
                  <c:v>204.56242712325303</c:v>
                </c:pt>
                <c:pt idx="11">
                  <c:v>204.27803905803947</c:v>
                </c:pt>
                <c:pt idx="12">
                  <c:v>203.99467849583178</c:v>
                </c:pt>
                <c:pt idx="13">
                  <c:v>203.71236166627759</c:v>
                </c:pt>
                <c:pt idx="14">
                  <c:v>203.43110457838105</c:v>
                </c:pt>
                <c:pt idx="15">
                  <c:v>203.15092302185229</c:v>
                </c:pt>
                <c:pt idx="16">
                  <c:v>202.87183256848729</c:v>
                </c:pt>
                <c:pt idx="17">
                  <c:v>202.59384857357878</c:v>
                </c:pt>
                <c:pt idx="18">
                  <c:v>202.31698617735475</c:v>
                </c:pt>
                <c:pt idx="19">
                  <c:v>202.04126030644559</c:v>
                </c:pt>
                <c:pt idx="20">
                  <c:v>201.76668567537718</c:v>
                </c:pt>
                <c:pt idx="21">
                  <c:v>201.4932767880895</c:v>
                </c:pt>
                <c:pt idx="22">
                  <c:v>201.22104793947969</c:v>
                </c:pt>
                <c:pt idx="23">
                  <c:v>200.95001321696773</c:v>
                </c:pt>
                <c:pt idx="24">
                  <c:v>200.68018650208518</c:v>
                </c:pt>
                <c:pt idx="25">
                  <c:v>200.41158147208381</c:v>
                </c:pt>
                <c:pt idx="26">
                  <c:v>200.14421160156522</c:v>
                </c:pt>
                <c:pt idx="27">
                  <c:v>199.87809016412874</c:v>
                </c:pt>
                <c:pt idx="28">
                  <c:v>199.61323023403781</c:v>
                </c:pt>
                <c:pt idx="29">
                  <c:v>199.34964468790298</c:v>
                </c:pt>
                <c:pt idx="30">
                  <c:v>199.08734620638108</c:v>
                </c:pt>
                <c:pt idx="31">
                  <c:v>198.82634727588942</c:v>
                </c:pt>
                <c:pt idx="32">
                  <c:v>198.56666019033415</c:v>
                </c:pt>
                <c:pt idx="33">
                  <c:v>198.30829705285163</c:v>
                </c:pt>
                <c:pt idx="34">
                  <c:v>195.6066205092275</c:v>
                </c:pt>
                <c:pt idx="35">
                  <c:v>192.32861139657317</c:v>
                </c:pt>
                <c:pt idx="36">
                  <c:v>189.14875264058807</c:v>
                </c:pt>
                <c:pt idx="38">
                  <c:v>186.06313331453555</c:v>
                </c:pt>
                <c:pt idx="39">
                  <c:v>183.0680442890727</c:v>
                </c:pt>
                <c:pt idx="40">
                  <c:v>180.15996548989148</c:v>
                </c:pt>
                <c:pt idx="41">
                  <c:v>177.33555410798439</c:v>
                </c:pt>
                <c:pt idx="42">
                  <c:v>174.59163368049201</c:v>
                </c:pt>
                <c:pt idx="43">
                  <c:v>171.92518396806597</c:v>
                </c:pt>
                <c:pt idx="44">
                  <c:v>169.33333156179643</c:v>
                </c:pt>
                <c:pt idx="45">
                  <c:v>166.8133411591096</c:v>
                </c:pt>
                <c:pt idx="46">
                  <c:v>164.36260745372505</c:v>
                </c:pt>
                <c:pt idx="47">
                  <c:v>161.97864758985384</c:v>
                </c:pt>
                <c:pt idx="48">
                  <c:v>159.65909413538606</c:v>
                </c:pt>
                <c:pt idx="49">
                  <c:v>157.40168853291669</c:v>
                </c:pt>
                <c:pt idx="50">
                  <c:v>155.20427499114649</c:v>
                </c:pt>
                <c:pt idx="51">
                  <c:v>153.06479478251447</c:v>
                </c:pt>
                <c:pt idx="52">
                  <c:v>150.98128091591113</c:v>
                </c:pt>
                <c:pt idx="53">
                  <c:v>148.95185315602248</c:v>
                </c:pt>
                <c:pt idx="54">
                  <c:v>146.97471336329451</c:v>
                </c:pt>
                <c:pt idx="55">
                  <c:v>145.04814113071541</c:v>
                </c:pt>
                <c:pt idx="56">
                  <c:v>143.17048969561074</c:v>
                </c:pt>
                <c:pt idx="57">
                  <c:v>141.34018210646011</c:v>
                </c:pt>
                <c:pt idx="58">
                  <c:v>139.55570762638538</c:v>
                </c:pt>
                <c:pt idx="59">
                  <c:v>137.81561835645795</c:v>
                </c:pt>
                <c:pt idx="60">
                  <c:v>136.11852606332553</c:v>
                </c:pt>
                <c:pt idx="61">
                  <c:v>134.46309919690174</c:v>
                </c:pt>
                <c:pt idx="62">
                  <c:v>132.84806008498134</c:v>
                </c:pt>
                <c:pt idx="63">
                  <c:v>131.27218229267703</c:v>
                </c:pt>
                <c:pt idx="64">
                  <c:v>129.73428813550788</c:v>
                </c:pt>
                <c:pt idx="65">
                  <c:v>128.23324633582772</c:v>
                </c:pt>
                <c:pt idx="66">
                  <c:v>126.76796981306549</c:v>
                </c:pt>
                <c:pt idx="67">
                  <c:v>125.33741359896615</c:v>
                </c:pt>
                <c:pt idx="68">
                  <c:v>123.9405728696786</c:v>
                </c:pt>
                <c:pt idx="69">
                  <c:v>122.5764810871388</c:v>
                </c:pt>
                <c:pt idx="70">
                  <c:v>121.24420824274929</c:v>
                </c:pt>
                <c:pt idx="71">
                  <c:v>119.94285919686487</c:v>
                </c:pt>
                <c:pt idx="72">
                  <c:v>118.67157210805928</c:v>
                </c:pt>
                <c:pt idx="73">
                  <c:v>117.42951694657869</c:v>
                </c:pt>
                <c:pt idx="74">
                  <c:v>116.21589408678152</c:v>
                </c:pt>
                <c:pt idx="75">
                  <c:v>115.02993297372933</c:v>
                </c:pt>
                <c:pt idx="76">
                  <c:v>113.87089085942814</c:v>
                </c:pt>
                <c:pt idx="77">
                  <c:v>112.73805160452999</c:v>
                </c:pt>
                <c:pt idx="78">
                  <c:v>111.63072454159014</c:v>
                </c:pt>
                <c:pt idx="79">
                  <c:v>110.54824339623909</c:v>
                </c:pt>
                <c:pt idx="80">
                  <c:v>109.48996526287354</c:v>
                </c:pt>
                <c:pt idx="81">
                  <c:v>108.45526963169571</c:v>
                </c:pt>
                <c:pt idx="82">
                  <c:v>107.44355746414004</c:v>
                </c:pt>
                <c:pt idx="83">
                  <c:v>106.45425031391969</c:v>
                </c:pt>
                <c:pt idx="84">
                  <c:v>105.48678949110561</c:v>
                </c:pt>
                <c:pt idx="85">
                  <c:v>104.54063526681649</c:v>
                </c:pt>
                <c:pt idx="86">
                  <c:v>103.61526611625368</c:v>
                </c:pt>
                <c:pt idx="87">
                  <c:v>102.71017799795801</c:v>
                </c:pt>
                <c:pt idx="88">
                  <c:v>101.82488366729974</c:v>
                </c:pt>
                <c:pt idx="89">
                  <c:v>100.95891202233585</c:v>
                </c:pt>
                <c:pt idx="90">
                  <c:v>100.11180748028572</c:v>
                </c:pt>
                <c:pt idx="91">
                  <c:v>99.28312938298258</c:v>
                </c:pt>
                <c:pt idx="92">
                  <c:v>98.472451429759275</c:v>
                </c:pt>
                <c:pt idx="93">
                  <c:v>97.679361136319542</c:v>
                </c:pt>
                <c:pt idx="94">
                  <c:v>96.903459318232876</c:v>
                </c:pt>
                <c:pt idx="95">
                  <c:v>96.144359597773658</c:v>
                </c:pt>
                <c:pt idx="96">
                  <c:v>95.401687932899009</c:v>
                </c:pt>
                <c:pt idx="97">
                  <c:v>94.675082167232119</c:v>
                </c:pt>
                <c:pt idx="98">
                  <c:v>93.964191599983806</c:v>
                </c:pt>
                <c:pt idx="99">
                  <c:v>93.268676574806165</c:v>
                </c:pt>
                <c:pt idx="100">
                  <c:v>92.588208086630843</c:v>
                </c:pt>
                <c:pt idx="101">
                  <c:v>91.92246740559824</c:v>
                </c:pt>
                <c:pt idx="102">
                  <c:v>91.271145717235044</c:v>
                </c:pt>
                <c:pt idx="103">
                  <c:v>90.633943778084131</c:v>
                </c:pt>
                <c:pt idx="104">
                  <c:v>90.010571586036903</c:v>
                </c:pt>
                <c:pt idx="105">
                  <c:v>89.400748064658302</c:v>
                </c:pt>
                <c:pt idx="106">
                  <c:v>88.804200760834817</c:v>
                </c:pt>
                <c:pt idx="107">
                  <c:v>88.220665555112845</c:v>
                </c:pt>
                <c:pt idx="108">
                  <c:v>87.649886384128138</c:v>
                </c:pt>
                <c:pt idx="109">
                  <c:v>87.09161497456104</c:v>
                </c:pt>
                <c:pt idx="110">
                  <c:v>86.545610588081104</c:v>
                </c:pt>
                <c:pt idx="111">
                  <c:v>86.011639776774956</c:v>
                </c:pt>
                <c:pt idx="112">
                  <c:v>85.489476148576912</c:v>
                </c:pt>
                <c:pt idx="113">
                  <c:v>84.978900142247724</c:v>
                </c:pt>
                <c:pt idx="114">
                  <c:v>84.479698811471437</c:v>
                </c:pt>
                <c:pt idx="115">
                  <c:v>83.991665617661425</c:v>
                </c:pt>
                <c:pt idx="116">
                  <c:v>83.514600231089261</c:v>
                </c:pt>
                <c:pt idx="117">
                  <c:v>83.048308339968912</c:v>
                </c:pt>
                <c:pt idx="118">
                  <c:v>82.592601467148683</c:v>
                </c:pt>
                <c:pt idx="119">
                  <c:v>82.147296794080418</c:v>
                </c:pt>
                <c:pt idx="120">
                  <c:v>81.712216991752399</c:v>
                </c:pt>
                <c:pt idx="121">
                  <c:v>81.287190058288161</c:v>
                </c:pt>
                <c:pt idx="122">
                  <c:v>80.872049162928974</c:v>
                </c:pt>
                <c:pt idx="123">
                  <c:v>80.466632496131197</c:v>
                </c:pt>
                <c:pt idx="124">
                  <c:v>80.07078312552332</c:v>
                </c:pt>
                <c:pt idx="125">
                  <c:v>79.684348857480344</c:v>
                </c:pt>
                <c:pt idx="126">
                  <c:v>79.307182104085086</c:v>
                </c:pt>
                <c:pt idx="127">
                  <c:v>78.93913975525706</c:v>
                </c:pt>
                <c:pt idx="128">
                  <c:v>78.580083055840646</c:v>
                </c:pt>
                <c:pt idx="129">
                  <c:v>78.229877487454203</c:v>
                </c:pt>
                <c:pt idx="130">
                  <c:v>77.888392654911669</c:v>
                </c:pt>
                <c:pt idx="131">
                  <c:v>77.555502177036828</c:v>
                </c:pt>
                <c:pt idx="132">
                  <c:v>77.23108358170002</c:v>
                </c:pt>
                <c:pt idx="133">
                  <c:v>76.915018204913778</c:v>
                </c:pt>
                <c:pt idx="134">
                  <c:v>76.607191093833819</c:v>
                </c:pt>
                <c:pt idx="135">
                  <c:v>76.307490913516631</c:v>
                </c:pt>
                <c:pt idx="136">
                  <c:v>76.015809857294684</c:v>
                </c:pt>
                <c:pt idx="137">
                  <c:v>75.732043560634523</c:v>
                </c:pt>
                <c:pt idx="138">
                  <c:v>75.456091018351003</c:v>
                </c:pt>
                <c:pt idx="139">
                  <c:v>75.187854505056464</c:v>
                </c:pt>
                <c:pt idx="140">
                  <c:v>74.927239498729065</c:v>
                </c:pt>
                <c:pt idx="141">
                  <c:v>74.674154607290589</c:v>
                </c:pt>
                <c:pt idx="142">
                  <c:v>74.428511498088938</c:v>
                </c:pt>
                <c:pt idx="143">
                  <c:v>74.19022483018523</c:v>
                </c:pt>
                <c:pt idx="144">
                  <c:v>73.959212189350964</c:v>
                </c:pt>
                <c:pt idx="145">
                  <c:v>73.735394025684371</c:v>
                </c:pt>
                <c:pt idx="146">
                  <c:v>73.518693593759892</c:v>
                </c:pt>
                <c:pt idx="147">
                  <c:v>73.309036895229028</c:v>
                </c:pt>
                <c:pt idx="148">
                  <c:v>73.106352623793967</c:v>
                </c:pt>
                <c:pt idx="149">
                  <c:v>72.91057211248004</c:v>
                </c:pt>
                <c:pt idx="150">
                  <c:v>72.721629283136309</c:v>
                </c:pt>
                <c:pt idx="151">
                  <c:v>72.539460598096852</c:v>
                </c:pt>
                <c:pt idx="152">
                  <c:v>72.364005013939021</c:v>
                </c:pt>
                <c:pt idx="153">
                  <c:v>72.195203937277853</c:v>
                </c:pt>
                <c:pt idx="154">
                  <c:v>72.033001182538712</c:v>
                </c:pt>
                <c:pt idx="155">
                  <c:v>71.877342931653928</c:v>
                </c:pt>
                <c:pt idx="156">
                  <c:v>71.72817769563089</c:v>
                </c:pt>
                <c:pt idx="157">
                  <c:v>71.585456277942654</c:v>
                </c:pt>
                <c:pt idx="158">
                  <c:v>71.449131739694295</c:v>
                </c:pt>
                <c:pt idx="159">
                  <c:v>71.319159366521035</c:v>
                </c:pt>
                <c:pt idx="160">
                  <c:v>71.195496637176035</c:v>
                </c:pt>
                <c:pt idx="161">
                  <c:v>71.078103193768726</c:v>
                </c:pt>
                <c:pt idx="162">
                  <c:v>70.966940813616645</c:v>
                </c:pt>
                <c:pt idx="163">
                  <c:v>70.861973382675373</c:v>
                </c:pt>
                <c:pt idx="164">
                  <c:v>70.763166870513942</c:v>
                </c:pt>
                <c:pt idx="165">
                  <c:v>70.670489306805095</c:v>
                </c:pt>
                <c:pt idx="166">
                  <c:v>70.583910759301105</c:v>
                </c:pt>
                <c:pt idx="167">
                  <c:v>70.503403313268549</c:v>
                </c:pt>
                <c:pt idx="168">
                  <c:v>70.428941052356905</c:v>
                </c:pt>
                <c:pt idx="169">
                  <c:v>70.360500040877753</c:v>
                </c:pt>
                <c:pt idx="170">
                  <c:v>70.298058307472928</c:v>
                </c:pt>
                <c:pt idx="171">
                  <c:v>70.241595830152491</c:v>
                </c:pt>
                <c:pt idx="172">
                  <c:v>70.19109452268367</c:v>
                </c:pt>
                <c:pt idx="173">
                  <c:v>70.146538222315243</c:v>
                </c:pt>
                <c:pt idx="174">
                  <c:v>70.107912678822146</c:v>
                </c:pt>
                <c:pt idx="175">
                  <c:v>70.075205544857326</c:v>
                </c:pt>
                <c:pt idx="176">
                  <c:v>70.048406367599512</c:v>
                </c:pt>
                <c:pt idx="177">
                  <c:v>70.027506581686566</c:v>
                </c:pt>
                <c:pt idx="178">
                  <c:v>70.012499503426497</c:v>
                </c:pt>
                <c:pt idx="179">
                  <c:v>70.003380326278744</c:v>
                </c:pt>
                <c:pt idx="180">
                  <c:v>70.00014611760065</c:v>
                </c:pt>
                <c:pt idx="181">
                  <c:v>70.002795816655293</c:v>
                </c:pt>
                <c:pt idx="182">
                  <c:v>70.011330233878112</c:v>
                </c:pt>
                <c:pt idx="183">
                  <c:v>70.025752051401483</c:v>
                </c:pt>
                <c:pt idx="184">
                  <c:v>70.04606582483791</c:v>
                </c:pt>
                <c:pt idx="185">
                  <c:v>70.07227798632394</c:v>
                </c:pt>
                <c:pt idx="186">
                  <c:v>70.104396848828372</c:v>
                </c:pt>
                <c:pt idx="187">
                  <c:v>70.142432611729646</c:v>
                </c:pt>
                <c:pt idx="188">
                  <c:v>70.186397367669457</c:v>
                </c:pt>
                <c:pt idx="189">
                  <c:v>70.236305110690125</c:v>
                </c:pt>
                <c:pt idx="190">
                  <c:v>70.292171745666025</c:v>
                </c:pt>
                <c:pt idx="191">
                  <c:v>70.354015099039742</c:v>
                </c:pt>
                <c:pt idx="192">
                  <c:v>70.421854930875909</c:v>
                </c:pt>
                <c:pt idx="193">
                  <c:v>70.495712948247601</c:v>
                </c:pt>
                <c:pt idx="194">
                  <c:v>70.575612819970232</c:v>
                </c:pt>
                <c:pt idx="195">
                  <c:v>70.661580192701877</c:v>
                </c:pt>
                <c:pt idx="196">
                  <c:v>70.753642708428487</c:v>
                </c:pt>
                <c:pt idx="197">
                  <c:v>70.851830023355518</c:v>
                </c:pt>
                <c:pt idx="198">
                  <c:v>70.956173828228714</c:v>
                </c:pt>
                <c:pt idx="199">
                  <c:v>71.066707870108857</c:v>
                </c:pt>
                <c:pt idx="200">
                  <c:v>71.18346797562684</c:v>
                </c:pt>
                <c:pt idx="201">
                  <c:v>71.30649207574767</c:v>
                </c:pt>
                <c:pt idx="202">
                  <c:v>71.435820232073965</c:v>
                </c:pt>
                <c:pt idx="203">
                  <c:v>71.571494664720959</c:v>
                </c:pt>
                <c:pt idx="204">
                  <c:v>71.713559781798111</c:v>
                </c:pt>
                <c:pt idx="205">
                  <c:v>71.862062210533765</c:v>
                </c:pt>
                <c:pt idx="206">
                  <c:v>72.0170508300817</c:v>
                </c:pt>
                <c:pt idx="207">
                  <c:v>72.178576806051211</c:v>
                </c:pt>
                <c:pt idx="208">
                  <c:v>72.34669362680394</c:v>
                </c:pt>
                <c:pt idx="209">
                  <c:v>72.521457141564042</c:v>
                </c:pt>
                <c:pt idx="210">
                  <c:v>72.702925600390031</c:v>
                </c:pt>
                <c:pt idx="211">
                  <c:v>72.891159696060043</c:v>
                </c:pt>
                <c:pt idx="212">
                  <c:v>73.08622260792454</c:v>
                </c:pt>
                <c:pt idx="213">
                  <c:v>73.28818004778347</c:v>
                </c:pt>
                <c:pt idx="214">
                  <c:v>73.497100307848314</c:v>
                </c:pt>
                <c:pt idx="215">
                  <c:v>73.713054310851945</c:v>
                </c:pt>
                <c:pt idx="216">
                  <c:v>73.936115662373027</c:v>
                </c:pt>
                <c:pt idx="217">
                  <c:v>74.166360705445044</c:v>
                </c:pt>
                <c:pt idx="218">
                  <c:v>74.403868577523141</c:v>
                </c:pt>
                <c:pt idx="219">
                  <c:v>74.648721269886479</c:v>
                </c:pt>
                <c:pt idx="220">
                  <c:v>74.901003689557129</c:v>
                </c:pt>
                <c:pt idx="221">
                  <c:v>75.160803723820734</c:v>
                </c:pt>
                <c:pt idx="222">
                  <c:v>75.428212307438685</c:v>
                </c:pt>
                <c:pt idx="223">
                  <c:v>75.703323492645723</c:v>
                </c:pt>
                <c:pt idx="224">
                  <c:v>75.986234522031879</c:v>
                </c:pt>
                <c:pt idx="225">
                  <c:v>76.277045904412276</c:v>
                </c:pt>
                <c:pt idx="226">
                  <c:v>76.57586149379388</c:v>
                </c:pt>
                <c:pt idx="227">
                  <c:v>76.882788571553235</c:v>
                </c:pt>
                <c:pt idx="228">
                  <c:v>77.197937931945646</c:v>
                </c:pt>
                <c:pt idx="229">
                  <c:v>77.521423971070959</c:v>
                </c:pt>
                <c:pt idx="230">
                  <c:v>77.853364779429228</c:v>
                </c:pt>
                <c:pt idx="231">
                  <c:v>78.193882238204438</c:v>
                </c:pt>
                <c:pt idx="232">
                  <c:v>78.543102119422429</c:v>
                </c:pt>
                <c:pt idx="233">
                  <c:v>78.901154190136225</c:v>
                </c:pt>
                <c:pt idx="234">
                  <c:v>79.268172320799536</c:v>
                </c:pt>
                <c:pt idx="235">
                  <c:v>79.644294597997671</c:v>
                </c:pt>
                <c:pt idx="236">
                  <c:v>80.029663441713353</c:v>
                </c:pt>
                <c:pt idx="237">
                  <c:v>80.424425727313732</c:v>
                </c:pt>
                <c:pt idx="238">
                  <c:v>80.828732912455649</c:v>
                </c:pt>
                <c:pt idx="239">
                  <c:v>81.242741169114282</c:v>
                </c:pt>
                <c:pt idx="240">
                  <c:v>81.666611520952713</c:v>
                </c:pt>
                <c:pt idx="241">
                  <c:v>82.10050998626015</c:v>
                </c:pt>
                <c:pt idx="242">
                  <c:v>82.544607726698572</c:v>
                </c:pt>
                <c:pt idx="243">
                  <c:v>82.99908120211029</c:v>
                </c:pt>
                <c:pt idx="244">
                  <c:v>83.464112331651918</c:v>
                </c:pt>
                <c:pt idx="245">
                  <c:v>83.939888661534198</c:v>
                </c:pt>
                <c:pt idx="246">
                  <c:v>84.426603539662224</c:v>
                </c:pt>
                <c:pt idx="247">
                  <c:v>84.924456297485506</c:v>
                </c:pt>
                <c:pt idx="248">
                  <c:v>85.433652439385355</c:v>
                </c:pt>
                <c:pt idx="249">
                  <c:v>85.954403839942628</c:v>
                </c:pt>
                <c:pt idx="250">
                  <c:v>86.486928949449322</c:v>
                </c:pt>
                <c:pt idx="251">
                  <c:v>87.03145300804627</c:v>
                </c:pt>
                <c:pt idx="252">
                  <c:v>87.588208268890057</c:v>
                </c:pt>
                <c:pt idx="253">
                  <c:v>88.157434230775138</c:v>
                </c:pt>
                <c:pt idx="254">
                  <c:v>88.739377880660157</c:v>
                </c:pt>
                <c:pt idx="255">
                  <c:v>89.334293946572586</c:v>
                </c:pt>
                <c:pt idx="256">
                  <c:v>89.942445161392612</c:v>
                </c:pt>
                <c:pt idx="257">
                  <c:v>90.564102538045333</c:v>
                </c:pt>
                <c:pt idx="258">
                  <c:v>91.199545656660376</c:v>
                </c:pt>
                <c:pt idx="259">
                  <c:v>91.849062964290027</c:v>
                </c:pt>
                <c:pt idx="260">
                  <c:v>92.512952087811314</c:v>
                </c:pt>
                <c:pt idx="261">
                  <c:v>93.191520160672724</c:v>
                </c:pt>
                <c:pt idx="262">
                  <c:v>93.885084164186964</c:v>
                </c:pt>
                <c:pt idx="263">
                  <c:v>94.593971284109159</c:v>
                </c:pt>
                <c:pt idx="264">
                  <c:v>95.318519283287287</c:v>
                </c:pt>
                <c:pt idx="265">
                  <c:v>96.05907689121554</c:v>
                </c:pt>
                <c:pt idx="266">
                  <c:v>96.816004211372871</c:v>
                </c:pt>
                <c:pt idx="267">
                  <c:v>97.589673147282099</c:v>
                </c:pt>
                <c:pt idx="268">
                  <c:v>98.380467848281427</c:v>
                </c:pt>
                <c:pt idx="269">
                  <c:v>99.188785176061771</c:v>
                </c:pt>
                <c:pt idx="270">
                  <c:v>100.01503519308771</c:v>
                </c:pt>
                <c:pt idx="271">
                  <c:v>100.85964167409061</c:v>
                </c:pt>
                <c:pt idx="272">
                  <c:v>101.72304264189607</c:v>
                </c:pt>
                <c:pt idx="273">
                  <c:v>102.60569092892791</c:v>
                </c:pt>
                <c:pt idx="274">
                  <c:v>103.50805476581772</c:v>
                </c:pt>
                <c:pt idx="275">
                  <c:v>104.43061839863893</c:v>
                </c:pt>
                <c:pt idx="276">
                  <c:v>105.3738827363842</c:v>
                </c:pt>
                <c:pt idx="277">
                  <c:v>106.33836603041065</c:v>
                </c:pt>
                <c:pt idx="278">
                  <c:v>107.32460458768986</c:v>
                </c:pt>
                <c:pt idx="279">
                  <c:v>108.33315351982348</c:v>
                </c:pt>
                <c:pt idx="280">
                  <c:v>109.36458752991425</c:v>
                </c:pt>
                <c:pt idx="281">
                  <c:v>110.41950173952539</c:v>
                </c:pt>
                <c:pt idx="282">
                  <c:v>111.49851255811218</c:v>
                </c:pt>
                <c:pt idx="283">
                  <c:v>112.60225859747366</c:v>
                </c:pt>
                <c:pt idx="284">
                  <c:v>113.73140163394834</c:v>
                </c:pt>
                <c:pt idx="285">
                  <c:v>114.88662762126917</c:v>
                </c:pt>
                <c:pt idx="286">
                  <c:v>116.06864775719697</c:v>
                </c:pt>
                <c:pt idx="287">
                  <c:v>117.27819960727474</c:v>
                </c:pt>
                <c:pt idx="288">
                  <c:v>118.5160482892837</c:v>
                </c:pt>
                <c:pt idx="289">
                  <c:v>119.78298772224232</c:v>
                </c:pt>
                <c:pt idx="290">
                  <c:v>121.07984194406866</c:v>
                </c:pt>
                <c:pt idx="291">
                  <c:v>122.40746650233208</c:v>
                </c:pt>
                <c:pt idx="292">
                  <c:v>123.76674992284701</c:v>
                </c:pt>
                <c:pt idx="293">
                  <c:v>125.15861526122063</c:v>
                </c:pt>
                <c:pt idx="294">
                  <c:v>126.58402174285293</c:v>
                </c:pt>
                <c:pt idx="295">
                  <c:v>128.04396649730725</c:v>
                </c:pt>
                <c:pt idx="296">
                  <c:v>129.53948639342883</c:v>
                </c:pt>
                <c:pt idx="297">
                  <c:v>131.07165998208427</c:v>
                </c:pt>
                <c:pt idx="298">
                  <c:v>132.6416095539374</c:v>
                </c:pt>
                <c:pt idx="299">
                  <c:v>134.25050332026697</c:v>
                </c:pt>
                <c:pt idx="300">
                  <c:v>135.89955772547441</c:v>
                </c:pt>
                <c:pt idx="301">
                  <c:v>137.59003990063158</c:v>
                </c:pt>
                <c:pt idx="302">
                  <c:v>139.32327026818712</c:v>
                </c:pt>
                <c:pt idx="303">
                  <c:v>141.10062530878514</c:v>
                </c:pt>
                <c:pt idx="304">
                  <c:v>142.92354050207024</c:v>
                </c:pt>
                <c:pt idx="305">
                  <c:v>144.79351345435524</c:v>
                </c:pt>
                <c:pt idx="306">
                  <c:v>146.71210722712971</c:v>
                </c:pt>
                <c:pt idx="307">
                  <c:v>148.68095388159685</c:v>
                </c:pt>
                <c:pt idx="308">
                  <c:v>150.70175825575043</c:v>
                </c:pt>
                <c:pt idx="309">
                  <c:v>152.77630199196477</c:v>
                </c:pt>
                <c:pt idx="310">
                  <c:v>154.9064478346759</c:v>
                </c:pt>
                <c:pt idx="311">
                  <c:v>157.09414421949873</c:v>
                </c:pt>
                <c:pt idx="312">
                  <c:v>159.34143017707791</c:v>
                </c:pt>
                <c:pt idx="313">
                  <c:v>161.6504405771214</c:v>
                </c:pt>
                <c:pt idx="314">
                  <c:v>164.02341174044687</c:v>
                </c:pt>
                <c:pt idx="315">
                  <c:v>166.46268744950243</c:v>
                </c:pt>
                <c:pt idx="316">
                  <c:v>168.97072539074165</c:v>
                </c:pt>
                <c:pt idx="317">
                  <c:v>171.55010406546666</c:v>
                </c:pt>
                <c:pt idx="318">
                  <c:v>174.2035302093426</c:v>
                </c:pt>
                <c:pt idx="319">
                  <c:v>176.93384676478479</c:v>
                </c:pt>
                <c:pt idx="320">
                  <c:v>179.7440414548584</c:v>
                </c:pt>
                <c:pt idx="321">
                  <c:v>182.63725601228805</c:v>
                </c:pt>
                <c:pt idx="322">
                  <c:v>185.61679612270294</c:v>
                </c:pt>
                <c:pt idx="323">
                  <c:v>188.68614214742129</c:v>
                </c:pt>
                <c:pt idx="324">
                  <c:v>191.84896069799163</c:v>
                </c:pt>
                <c:pt idx="325">
                  <c:v>195.10911714246149</c:v>
                </c:pt>
                <c:pt idx="326">
                  <c:v>197.79559009133661</c:v>
                </c:pt>
                <c:pt idx="327">
                  <c:v>198.05126977756248</c:v>
                </c:pt>
                <c:pt idx="328">
                  <c:v>198.30829705285163</c:v>
                </c:pt>
                <c:pt idx="329">
                  <c:v>198.56666019033415</c:v>
                </c:pt>
                <c:pt idx="330">
                  <c:v>198.82634727588942</c:v>
                </c:pt>
                <c:pt idx="331">
                  <c:v>199.08734620638108</c:v>
                </c:pt>
                <c:pt idx="332">
                  <c:v>199.34964468790298</c:v>
                </c:pt>
                <c:pt idx="333">
                  <c:v>199.61323023403781</c:v>
                </c:pt>
                <c:pt idx="334">
                  <c:v>199.87809016412874</c:v>
                </c:pt>
                <c:pt idx="335">
                  <c:v>200.14421160156522</c:v>
                </c:pt>
                <c:pt idx="336">
                  <c:v>200.41158147208381</c:v>
                </c:pt>
                <c:pt idx="337">
                  <c:v>200.68018650208518</c:v>
                </c:pt>
                <c:pt idx="338">
                  <c:v>200.95001321696773</c:v>
                </c:pt>
                <c:pt idx="339">
                  <c:v>201.22104793947969</c:v>
                </c:pt>
                <c:pt idx="340">
                  <c:v>201.4932767880895</c:v>
                </c:pt>
                <c:pt idx="341">
                  <c:v>201.76668567537718</c:v>
                </c:pt>
                <c:pt idx="342">
                  <c:v>202.04126030644559</c:v>
                </c:pt>
                <c:pt idx="343">
                  <c:v>202.31698617735475</c:v>
                </c:pt>
                <c:pt idx="344">
                  <c:v>202.59384857357878</c:v>
                </c:pt>
                <c:pt idx="345">
                  <c:v>202.87183256848729</c:v>
                </c:pt>
                <c:pt idx="346">
                  <c:v>203.15092302185229</c:v>
                </c:pt>
                <c:pt idx="347">
                  <c:v>203.43110457838105</c:v>
                </c:pt>
                <c:pt idx="348">
                  <c:v>203.71236166627759</c:v>
                </c:pt>
                <c:pt idx="349">
                  <c:v>203.99467849583178</c:v>
                </c:pt>
                <c:pt idx="350">
                  <c:v>204.27803905803947</c:v>
                </c:pt>
                <c:pt idx="351">
                  <c:v>204.56242712325303</c:v>
                </c:pt>
                <c:pt idx="352">
                  <c:v>204.84782623986487</c:v>
                </c:pt>
                <c:pt idx="353">
                  <c:v>205.134219733024</c:v>
                </c:pt>
                <c:pt idx="354">
                  <c:v>205.42159070338784</c:v>
                </c:pt>
                <c:pt idx="355">
                  <c:v>205.70992202591</c:v>
                </c:pt>
                <c:pt idx="356">
                  <c:v>205.99919634866518</c:v>
                </c:pt>
                <c:pt idx="357">
                  <c:v>206.2893960917132</c:v>
                </c:pt>
                <c:pt idx="358">
                  <c:v>206.5805034460025</c:v>
                </c:pt>
                <c:pt idx="359">
                  <c:v>206.87250037231502</c:v>
                </c:pt>
                <c:pt idx="360">
                  <c:v>207.1653686002538</c:v>
                </c:pt>
                <c:pt idx="361">
                  <c:v>207.45908962727435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9-4794-B897-525BC1A7CE7D}"/>
            </c:ext>
          </c:extLst>
        </c:ser>
        <c:ser>
          <c:idx val="1"/>
          <c:order val="1"/>
          <c:tx>
            <c:strRef>
              <c:f>变压器设计!$AN$4</c:f>
              <c:strCache>
                <c:ptCount val="1"/>
                <c:pt idx="0">
                  <c:v>Fs_L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变压器设计!$AN$7:$AN$368</c:f>
              <c:numCache>
                <c:formatCode>General</c:formatCode>
                <c:ptCount val="362"/>
                <c:pt idx="0">
                  <c:v>200.10913219321711</c:v>
                </c:pt>
                <c:pt idx="1">
                  <c:v>199.80406197530093</c:v>
                </c:pt>
                <c:pt idx="2">
                  <c:v>199.49994363859682</c:v>
                </c:pt>
                <c:pt idx="3">
                  <c:v>199.19679579189432</c:v>
                </c:pt>
                <c:pt idx="4">
                  <c:v>198.89463678853565</c:v>
                </c:pt>
                <c:pt idx="5">
                  <c:v>198.59348472781588</c:v>
                </c:pt>
                <c:pt idx="6">
                  <c:v>198.29335745642626</c:v>
                </c:pt>
                <c:pt idx="7">
                  <c:v>197.99427256994053</c:v>
                </c:pt>
                <c:pt idx="8">
                  <c:v>197.69624741434171</c:v>
                </c:pt>
                <c:pt idx="9">
                  <c:v>197.39929908758845</c:v>
                </c:pt>
                <c:pt idx="10">
                  <c:v>197.1034444412187</c:v>
                </c:pt>
                <c:pt idx="11">
                  <c:v>196.80870008199062</c:v>
                </c:pt>
                <c:pt idx="12">
                  <c:v>196.51508237355745</c:v>
                </c:pt>
                <c:pt idx="13">
                  <c:v>196.22260743817665</c:v>
                </c:pt>
                <c:pt idx="14">
                  <c:v>195.93129115845062</c:v>
                </c:pt>
                <c:pt idx="15">
                  <c:v>195.64114917909831</c:v>
                </c:pt>
                <c:pt idx="16">
                  <c:v>195.35219690875613</c:v>
                </c:pt>
                <c:pt idx="17">
                  <c:v>195.06444952180695</c:v>
                </c:pt>
                <c:pt idx="18">
                  <c:v>194.77792196023546</c:v>
                </c:pt>
                <c:pt idx="19">
                  <c:v>194.49262893550934</c:v>
                </c:pt>
                <c:pt idx="20">
                  <c:v>194.20858493048416</c:v>
                </c:pt>
                <c:pt idx="21">
                  <c:v>193.92580420133123</c:v>
                </c:pt>
                <c:pt idx="22">
                  <c:v>193.64430077948714</c:v>
                </c:pt>
                <c:pt idx="23">
                  <c:v>193.36408847362347</c:v>
                </c:pt>
                <c:pt idx="24">
                  <c:v>193.08518087163614</c:v>
                </c:pt>
                <c:pt idx="25">
                  <c:v>192.8075913426521</c:v>
                </c:pt>
                <c:pt idx="26">
                  <c:v>192.53133303905364</c:v>
                </c:pt>
                <c:pt idx="27">
                  <c:v>192.25641889851784</c:v>
                </c:pt>
                <c:pt idx="28">
                  <c:v>191.98286164607137</c:v>
                </c:pt>
                <c:pt idx="29">
                  <c:v>191.71067379615818</c:v>
                </c:pt>
                <c:pt idx="30">
                  <c:v>191.4398676547201</c:v>
                </c:pt>
                <c:pt idx="31">
                  <c:v>191.17045532128907</c:v>
                </c:pt>
                <c:pt idx="32">
                  <c:v>190.90244869108955</c:v>
                </c:pt>
                <c:pt idx="33">
                  <c:v>190.6358594571505</c:v>
                </c:pt>
                <c:pt idx="34">
                  <c:v>190.37069911242617</c:v>
                </c:pt>
                <c:pt idx="35">
                  <c:v>190.10697895192408</c:v>
                </c:pt>
                <c:pt idx="36">
                  <c:v>187.4741502340371</c:v>
                </c:pt>
                <c:pt idx="38">
                  <c:v>184.50672868351026</c:v>
                </c:pt>
                <c:pt idx="39">
                  <c:v>181.62338022167361</c:v>
                </c:pt>
                <c:pt idx="40">
                  <c:v>178.82097091443376</c:v>
                </c:pt>
                <c:pt idx="41">
                  <c:v>176.09651780668236</c:v>
                </c:pt>
                <c:pt idx="42">
                  <c:v>173.44718003564253</c:v>
                </c:pt>
                <c:pt idx="43">
                  <c:v>170.87025056377468</c:v>
                </c:pt>
                <c:pt idx="44">
                  <c:v>168.36314848144877</c:v>
                </c:pt>
                <c:pt idx="45">
                  <c:v>165.92341183411273</c:v>
                </c:pt>
                <c:pt idx="46">
                  <c:v>163.54869093275121</c:v>
                </c:pt>
                <c:pt idx="47">
                  <c:v>161.23674211008822</c:v>
                </c:pt>
                <c:pt idx="48">
                  <c:v>158.98542188828344</c:v>
                </c:pt>
                <c:pt idx="49">
                  <c:v>156.79268152685003</c:v>
                </c:pt>
                <c:pt idx="50">
                  <c:v>154.65656192220504</c:v>
                </c:pt>
                <c:pt idx="51">
                  <c:v>152.57518883269879</c:v>
                </c:pt>
                <c:pt idx="52">
                  <c:v>150.54676840516504</c:v>
                </c:pt>
                <c:pt idx="53">
                  <c:v>148.56958298103294</c:v>
                </c:pt>
                <c:pt idx="54">
                  <c:v>146.6419871618474</c:v>
                </c:pt>
                <c:pt idx="55">
                  <c:v>144.76240411568975</c:v>
                </c:pt>
                <c:pt idx="56">
                  <c:v>142.92932210748484</c:v>
                </c:pt>
                <c:pt idx="57">
                  <c:v>141.1412912375398</c:v>
                </c:pt>
                <c:pt idx="58">
                  <c:v>139.39692037389895</c:v>
                </c:pt>
                <c:pt idx="59">
                  <c:v>137.69487426522846</c:v>
                </c:pt>
                <c:pt idx="60">
                  <c:v>136.03387082197611</c:v>
                </c:pt>
                <c:pt idx="61">
                  <c:v>134.41267855449232</c:v>
                </c:pt>
                <c:pt idx="62">
                  <c:v>132.83011415766077</c:v>
                </c:pt>
                <c:pt idx="63">
                  <c:v>131.28504023237431</c:v>
                </c:pt>
                <c:pt idx="64">
                  <c:v>129.77636313491357</c:v>
                </c:pt>
                <c:pt idx="65">
                  <c:v>128.30303094594882</c:v>
                </c:pt>
                <c:pt idx="66">
                  <c:v>126.86403155149135</c:v>
                </c:pt>
                <c:pt idx="67">
                  <c:v>125.45839082867853</c:v>
                </c:pt>
                <c:pt idx="68">
                  <c:v>124.0851709297897</c:v>
                </c:pt>
                <c:pt idx="69">
                  <c:v>122.74346865836101</c:v>
                </c:pt>
                <c:pt idx="70">
                  <c:v>121.43241393170054</c:v>
                </c:pt>
                <c:pt idx="71">
                  <c:v>120.15116832450518</c:v>
                </c:pt>
                <c:pt idx="72">
                  <c:v>118.89892368864935</c:v>
                </c:pt>
                <c:pt idx="73">
                  <c:v>117.6749008445543</c:v>
                </c:pt>
                <c:pt idx="74">
                  <c:v>116.47834833986131</c:v>
                </c:pt>
                <c:pt idx="75">
                  <c:v>115.30854127142176</c:v>
                </c:pt>
                <c:pt idx="76">
                  <c:v>114.16478016688434</c:v>
                </c:pt>
                <c:pt idx="77">
                  <c:v>113.04638992240825</c:v>
                </c:pt>
                <c:pt idx="78">
                  <c:v>111.95271879325966</c:v>
                </c:pt>
                <c:pt idx="79">
                  <c:v>110.8831374342623</c:v>
                </c:pt>
                <c:pt idx="80">
                  <c:v>109.83703798726904</c:v>
                </c:pt>
                <c:pt idx="81">
                  <c:v>108.81383321300422</c:v>
                </c:pt>
                <c:pt idx="82">
                  <c:v>107.81295566479663</c:v>
                </c:pt>
                <c:pt idx="83">
                  <c:v>106.83385690187939</c:v>
                </c:pt>
                <c:pt idx="84">
                  <c:v>105.87600674007999</c:v>
                </c:pt>
                <c:pt idx="85">
                  <c:v>104.93889253786044</c:v>
                </c:pt>
                <c:pt idx="86">
                  <c:v>104.02201851579142</c:v>
                </c:pt>
                <c:pt idx="87">
                  <c:v>103.12490510766567</c:v>
                </c:pt>
                <c:pt idx="88">
                  <c:v>102.24708834156264</c:v>
                </c:pt>
                <c:pt idx="89">
                  <c:v>101.38811924928039</c:v>
                </c:pt>
                <c:pt idx="90">
                  <c:v>100.54756330264469</c:v>
                </c:pt>
                <c:pt idx="91">
                  <c:v>99.72499987529585</c:v>
                </c:pt>
                <c:pt idx="92">
                  <c:v>98.920021728635021</c:v>
                </c:pt>
                <c:pt idx="93">
                  <c:v>98.132234520690901</c:v>
                </c:pt>
                <c:pt idx="94">
                  <c:v>97.361256336738606</c:v>
                </c:pt>
                <c:pt idx="95">
                  <c:v>96.606717240571768</c:v>
                </c:pt>
                <c:pt idx="96">
                  <c:v>95.868258845390926</c:v>
                </c:pt>
                <c:pt idx="97">
                  <c:v>95.145533903331369</c:v>
                </c:pt>
                <c:pt idx="98">
                  <c:v>94.438205912708824</c:v>
                </c:pt>
                <c:pt idx="99">
                  <c:v>93.74594874211347</c:v>
                </c:pt>
                <c:pt idx="100">
                  <c:v>93.06844627053097</c:v>
                </c:pt>
                <c:pt idx="101">
                  <c:v>92.40539204271613</c:v>
                </c:pt>
                <c:pt idx="102">
                  <c:v>91.756488939085813</c:v>
                </c:pt>
                <c:pt idx="103">
                  <c:v>91.121448859439965</c:v>
                </c:pt>
                <c:pt idx="104">
                  <c:v>90.499992419855786</c:v>
                </c:pt>
                <c:pt idx="105">
                  <c:v>89.891848662136212</c:v>
                </c:pt>
                <c:pt idx="106">
                  <c:v>89.296754775227612</c:v>
                </c:pt>
                <c:pt idx="107">
                  <c:v>88.71445582805157</c:v>
                </c:pt>
                <c:pt idx="108">
                  <c:v>88.144704513227182</c:v>
                </c:pt>
                <c:pt idx="109">
                  <c:v>87.587260901185886</c:v>
                </c:pt>
                <c:pt idx="110">
                  <c:v>87.041892204208466</c:v>
                </c:pt>
                <c:pt idx="111">
                  <c:v>86.508372549937761</c:v>
                </c:pt>
                <c:pt idx="112">
                  <c:v>85.986482763943954</c:v>
                </c:pt>
                <c:pt idx="113">
                  <c:v>85.476010160941229</c:v>
                </c:pt>
                <c:pt idx="114">
                  <c:v>84.976748344275123</c:v>
                </c:pt>
                <c:pt idx="115">
                  <c:v>84.488497013319062</c:v>
                </c:pt>
                <c:pt idx="116">
                  <c:v>84.011061778437551</c:v>
                </c:pt>
                <c:pt idx="117">
                  <c:v>83.54425398319016</c:v>
                </c:pt>
                <c:pt idx="118">
                  <c:v>83.087890533466776</c:v>
                </c:pt>
                <c:pt idx="119">
                  <c:v>82.641793733261025</c:v>
                </c:pt>
                <c:pt idx="120">
                  <c:v>82.205791126801643</c:v>
                </c:pt>
                <c:pt idx="121">
                  <c:v>81.779715346777394</c:v>
                </c:pt>
                <c:pt idx="122">
                  <c:v>81.363403968402238</c:v>
                </c:pt>
                <c:pt idx="123">
                  <c:v>80.956699369081434</c:v>
                </c:pt>
                <c:pt idx="124">
                  <c:v>80.55944859344963</c:v>
                </c:pt>
                <c:pt idx="125">
                  <c:v>80.171503223564542</c:v>
                </c:pt>
                <c:pt idx="126">
                  <c:v>79.792719254048365</c:v>
                </c:pt>
                <c:pt idx="127">
                  <c:v>79.422956971981179</c:v>
                </c:pt>
                <c:pt idx="128">
                  <c:v>79.062080841358153</c:v>
                </c:pt>
                <c:pt idx="129">
                  <c:v>78.709959391932799</c:v>
                </c:pt>
                <c:pt idx="130">
                  <c:v>78.366465112275648</c:v>
                </c:pt>
                <c:pt idx="131">
                  <c:v>78.031474346887009</c:v>
                </c:pt>
                <c:pt idx="132">
                  <c:v>77.704867197209438</c:v>
                </c:pt>
                <c:pt idx="133">
                  <c:v>77.386527426392718</c:v>
                </c:pt>
                <c:pt idx="134">
                  <c:v>77.076342367671501</c:v>
                </c:pt>
                <c:pt idx="135">
                  <c:v>76.774202836222159</c:v>
                </c:pt>
                <c:pt idx="136">
                  <c:v>76.480003044371415</c:v>
                </c:pt>
                <c:pt idx="137">
                  <c:v>76.193640520035572</c:v>
                </c:pt>
                <c:pt idx="138">
                  <c:v>75.915016028274664</c:v>
                </c:pt>
                <c:pt idx="139">
                  <c:v>75.644033495851275</c:v>
                </c:pt>
                <c:pt idx="140">
                  <c:v>75.380599938688718</c:v>
                </c:pt>
                <c:pt idx="141">
                  <c:v>75.12462539212882</c:v>
                </c:pt>
                <c:pt idx="142">
                  <c:v>74.876022843893153</c:v>
                </c:pt>
                <c:pt idx="143">
                  <c:v>74.634708169656975</c:v>
                </c:pt>
                <c:pt idx="144">
                  <c:v>74.400600071148816</c:v>
                </c:pt>
                <c:pt idx="145">
                  <c:v>74.173620016693121</c:v>
                </c:pt>
                <c:pt idx="146">
                  <c:v>73.953692184116804</c:v>
                </c:pt>
                <c:pt idx="147">
                  <c:v>73.740743405944414</c:v>
                </c:pt>
                <c:pt idx="148">
                  <c:v>73.534703116810618</c:v>
                </c:pt>
                <c:pt idx="149">
                  <c:v>73.335503303021369</c:v>
                </c:pt>
                <c:pt idx="150">
                  <c:v>73.143078454198658</c:v>
                </c:pt>
                <c:pt idx="151">
                  <c:v>72.957365516947263</c:v>
                </c:pt>
                <c:pt idx="152">
                  <c:v>72.778303850484377</c:v>
                </c:pt>
                <c:pt idx="153">
                  <c:v>72.60583518417576</c:v>
                </c:pt>
                <c:pt idx="154">
                  <c:v>72.439903576925644</c:v>
                </c:pt>
                <c:pt idx="155">
                  <c:v>72.280455378369197</c:v>
                </c:pt>
                <c:pt idx="156">
                  <c:v>72.12743919181969</c:v>
                </c:pt>
                <c:pt idx="157">
                  <c:v>71.980805838924425</c:v>
                </c:pt>
                <c:pt idx="158">
                  <c:v>71.840508325986377</c:v>
                </c:pt>
                <c:pt idx="159">
                  <c:v>71.706501811910073</c:v>
                </c:pt>
                <c:pt idx="160">
                  <c:v>71.578743577733192</c:v>
                </c:pt>
                <c:pt idx="161">
                  <c:v>71.45719299770667</c:v>
                </c:pt>
                <c:pt idx="162">
                  <c:v>71.341811511888992</c:v>
                </c:pt>
                <c:pt idx="163">
                  <c:v>71.232562600221527</c:v>
                </c:pt>
                <c:pt idx="164">
                  <c:v>71.129411758054246</c:v>
                </c:pt>
                <c:pt idx="165">
                  <c:v>71.032326473092681</c:v>
                </c:pt>
                <c:pt idx="166">
                  <c:v>70.941276203738951</c:v>
                </c:pt>
                <c:pt idx="167">
                  <c:v>70.856232358801336</c:v>
                </c:pt>
                <c:pt idx="168">
                  <c:v>70.7771682785487</c:v>
                </c:pt>
                <c:pt idx="169">
                  <c:v>70.704059217087405</c:v>
                </c:pt>
                <c:pt idx="170">
                  <c:v>70.636882326040663</c:v>
                </c:pt>
                <c:pt idx="171">
                  <c:v>70.575616639510514</c:v>
                </c:pt>
                <c:pt idx="172">
                  <c:v>70.520243060306285</c:v>
                </c:pt>
                <c:pt idx="173">
                  <c:v>70.470744347422183</c:v>
                </c:pt>
                <c:pt idx="174">
                  <c:v>70.427105104750922</c:v>
                </c:pt>
                <c:pt idx="175">
                  <c:v>70.389311771019365</c:v>
                </c:pt>
                <c:pt idx="176">
                  <c:v>70.357352610935393</c:v>
                </c:pt>
                <c:pt idx="177">
                  <c:v>70.331217707535345</c:v>
                </c:pt>
                <c:pt idx="178">
                  <c:v>70.310898955723587</c:v>
                </c:pt>
                <c:pt idx="179">
                  <c:v>70.296390056996614</c:v>
                </c:pt>
                <c:pt idx="180">
                  <c:v>70.287686515345968</c:v>
                </c:pt>
                <c:pt idx="181">
                  <c:v>70.284785634334952</c:v>
                </c:pt>
                <c:pt idx="182">
                  <c:v>70.287686515345968</c:v>
                </c:pt>
                <c:pt idx="183">
                  <c:v>70.296390056996614</c:v>
                </c:pt>
                <c:pt idx="184">
                  <c:v>70.310898955723587</c:v>
                </c:pt>
                <c:pt idx="185">
                  <c:v>70.331217707535345</c:v>
                </c:pt>
                <c:pt idx="186">
                  <c:v>70.357352610935393</c:v>
                </c:pt>
                <c:pt idx="187">
                  <c:v>70.389311771019365</c:v>
                </c:pt>
                <c:pt idx="188">
                  <c:v>70.427105104750922</c:v>
                </c:pt>
                <c:pt idx="189">
                  <c:v>70.470744347422183</c:v>
                </c:pt>
                <c:pt idx="190">
                  <c:v>70.520243060306285</c:v>
                </c:pt>
                <c:pt idx="191">
                  <c:v>70.575616639510514</c:v>
                </c:pt>
                <c:pt idx="192">
                  <c:v>70.636882326040649</c:v>
                </c:pt>
                <c:pt idx="193">
                  <c:v>70.704059217087405</c:v>
                </c:pt>
                <c:pt idx="194">
                  <c:v>70.7771682785487</c:v>
                </c:pt>
                <c:pt idx="195">
                  <c:v>70.856232358801321</c:v>
                </c:pt>
                <c:pt idx="196">
                  <c:v>70.941276203738937</c:v>
                </c:pt>
                <c:pt idx="197">
                  <c:v>71.032326473092681</c:v>
                </c:pt>
                <c:pt idx="198">
                  <c:v>71.129411758054246</c:v>
                </c:pt>
                <c:pt idx="199">
                  <c:v>71.232562600221527</c:v>
                </c:pt>
                <c:pt idx="200">
                  <c:v>71.341811511888992</c:v>
                </c:pt>
                <c:pt idx="201">
                  <c:v>71.45719299770667</c:v>
                </c:pt>
                <c:pt idx="202">
                  <c:v>71.578743577733192</c:v>
                </c:pt>
                <c:pt idx="203">
                  <c:v>71.706501811910073</c:v>
                </c:pt>
                <c:pt idx="204">
                  <c:v>71.840508325986377</c:v>
                </c:pt>
                <c:pt idx="205">
                  <c:v>71.980805838924411</c:v>
                </c:pt>
                <c:pt idx="206">
                  <c:v>72.12743919181969</c:v>
                </c:pt>
                <c:pt idx="207">
                  <c:v>72.280455378369197</c:v>
                </c:pt>
                <c:pt idx="208">
                  <c:v>72.439903576925644</c:v>
                </c:pt>
                <c:pt idx="209">
                  <c:v>72.60583518417576</c:v>
                </c:pt>
                <c:pt idx="210">
                  <c:v>72.778303850484377</c:v>
                </c:pt>
                <c:pt idx="211">
                  <c:v>72.957365516947263</c:v>
                </c:pt>
                <c:pt idx="212">
                  <c:v>73.143078454198658</c:v>
                </c:pt>
                <c:pt idx="213">
                  <c:v>73.335503303021369</c:v>
                </c:pt>
                <c:pt idx="214">
                  <c:v>73.534703116810618</c:v>
                </c:pt>
                <c:pt idx="215">
                  <c:v>73.7407434059444</c:v>
                </c:pt>
                <c:pt idx="216">
                  <c:v>73.953692184116804</c:v>
                </c:pt>
                <c:pt idx="217">
                  <c:v>74.173620016693121</c:v>
                </c:pt>
                <c:pt idx="218">
                  <c:v>74.400600071148787</c:v>
                </c:pt>
                <c:pt idx="219">
                  <c:v>74.63470816965696</c:v>
                </c:pt>
                <c:pt idx="220">
                  <c:v>74.876022843893153</c:v>
                </c:pt>
                <c:pt idx="221">
                  <c:v>75.124625392128792</c:v>
                </c:pt>
                <c:pt idx="222">
                  <c:v>75.380599938688718</c:v>
                </c:pt>
                <c:pt idx="223">
                  <c:v>75.644033495851275</c:v>
                </c:pt>
                <c:pt idx="224">
                  <c:v>75.915016028274664</c:v>
                </c:pt>
                <c:pt idx="225">
                  <c:v>76.193640520035572</c:v>
                </c:pt>
                <c:pt idx="226">
                  <c:v>76.480003044371415</c:v>
                </c:pt>
                <c:pt idx="227">
                  <c:v>76.774202836222159</c:v>
                </c:pt>
                <c:pt idx="228">
                  <c:v>77.076342367671501</c:v>
                </c:pt>
                <c:pt idx="229">
                  <c:v>77.386527426392718</c:v>
                </c:pt>
                <c:pt idx="230">
                  <c:v>77.704867197209438</c:v>
                </c:pt>
                <c:pt idx="231">
                  <c:v>78.031474346886995</c:v>
                </c:pt>
                <c:pt idx="232">
                  <c:v>78.366465112275648</c:v>
                </c:pt>
                <c:pt idx="233">
                  <c:v>78.709959391932813</c:v>
                </c:pt>
                <c:pt idx="234">
                  <c:v>79.062080841358167</c:v>
                </c:pt>
                <c:pt idx="235">
                  <c:v>79.422956971981179</c:v>
                </c:pt>
                <c:pt idx="236">
                  <c:v>79.792719254048365</c:v>
                </c:pt>
                <c:pt idx="237">
                  <c:v>80.171503223564514</c:v>
                </c:pt>
                <c:pt idx="238">
                  <c:v>80.55944859344963</c:v>
                </c:pt>
                <c:pt idx="239">
                  <c:v>80.956699369081406</c:v>
                </c:pt>
                <c:pt idx="240">
                  <c:v>81.363403968402238</c:v>
                </c:pt>
                <c:pt idx="241">
                  <c:v>81.779715346777394</c:v>
                </c:pt>
                <c:pt idx="242">
                  <c:v>82.205791126801643</c:v>
                </c:pt>
                <c:pt idx="243">
                  <c:v>82.641793733261011</c:v>
                </c:pt>
                <c:pt idx="244">
                  <c:v>83.087890533466776</c:v>
                </c:pt>
                <c:pt idx="245">
                  <c:v>83.544253983190131</c:v>
                </c:pt>
                <c:pt idx="246">
                  <c:v>84.011061778437536</c:v>
                </c:pt>
                <c:pt idx="247">
                  <c:v>84.488497013319062</c:v>
                </c:pt>
                <c:pt idx="248">
                  <c:v>84.976748344275123</c:v>
                </c:pt>
                <c:pt idx="249">
                  <c:v>85.476010160941229</c:v>
                </c:pt>
                <c:pt idx="250">
                  <c:v>85.986482763943954</c:v>
                </c:pt>
                <c:pt idx="251">
                  <c:v>86.508372549937746</c:v>
                </c:pt>
                <c:pt idx="252">
                  <c:v>87.041892204208452</c:v>
                </c:pt>
                <c:pt idx="253">
                  <c:v>87.587260901185886</c:v>
                </c:pt>
                <c:pt idx="254">
                  <c:v>88.144704513227154</c:v>
                </c:pt>
                <c:pt idx="255">
                  <c:v>88.71445582805157</c:v>
                </c:pt>
                <c:pt idx="256">
                  <c:v>89.296754775227612</c:v>
                </c:pt>
                <c:pt idx="257">
                  <c:v>89.891848662136212</c:v>
                </c:pt>
                <c:pt idx="258">
                  <c:v>90.499992419855758</c:v>
                </c:pt>
                <c:pt idx="259">
                  <c:v>91.121448859439951</c:v>
                </c:pt>
                <c:pt idx="260">
                  <c:v>91.75648893908577</c:v>
                </c:pt>
                <c:pt idx="261">
                  <c:v>92.40539204271613</c:v>
                </c:pt>
                <c:pt idx="262">
                  <c:v>93.06844627053097</c:v>
                </c:pt>
                <c:pt idx="263">
                  <c:v>93.745948742113498</c:v>
                </c:pt>
                <c:pt idx="264">
                  <c:v>94.438205912708824</c:v>
                </c:pt>
                <c:pt idx="265">
                  <c:v>95.145533903331369</c:v>
                </c:pt>
                <c:pt idx="266">
                  <c:v>95.868258845390926</c:v>
                </c:pt>
                <c:pt idx="267">
                  <c:v>96.606717240571768</c:v>
                </c:pt>
                <c:pt idx="268">
                  <c:v>97.361256336738549</c:v>
                </c:pt>
                <c:pt idx="269">
                  <c:v>98.132234520690858</c:v>
                </c:pt>
                <c:pt idx="270">
                  <c:v>98.920021728635021</c:v>
                </c:pt>
                <c:pt idx="271">
                  <c:v>99.724999875295836</c:v>
                </c:pt>
                <c:pt idx="272">
                  <c:v>100.54756330264469</c:v>
                </c:pt>
                <c:pt idx="273">
                  <c:v>101.38811924928041</c:v>
                </c:pt>
                <c:pt idx="274">
                  <c:v>102.24708834156264</c:v>
                </c:pt>
                <c:pt idx="275">
                  <c:v>103.12490510766564</c:v>
                </c:pt>
                <c:pt idx="276">
                  <c:v>104.02201851579139</c:v>
                </c:pt>
                <c:pt idx="277">
                  <c:v>104.93889253786044</c:v>
                </c:pt>
                <c:pt idx="278">
                  <c:v>105.87600674007999</c:v>
                </c:pt>
                <c:pt idx="279">
                  <c:v>106.83385690187934</c:v>
                </c:pt>
                <c:pt idx="280">
                  <c:v>107.81295566479663</c:v>
                </c:pt>
                <c:pt idx="281">
                  <c:v>108.81383321300422</c:v>
                </c:pt>
                <c:pt idx="282">
                  <c:v>109.837037987269</c:v>
                </c:pt>
                <c:pt idx="283">
                  <c:v>110.88313743426225</c:v>
                </c:pt>
                <c:pt idx="284">
                  <c:v>111.95271879325962</c:v>
                </c:pt>
                <c:pt idx="285">
                  <c:v>113.04638992240822</c:v>
                </c:pt>
                <c:pt idx="286">
                  <c:v>114.16478016688441</c:v>
                </c:pt>
                <c:pt idx="287">
                  <c:v>115.30854127142179</c:v>
                </c:pt>
                <c:pt idx="288">
                  <c:v>116.47834833986131</c:v>
                </c:pt>
                <c:pt idx="289">
                  <c:v>117.67490084455427</c:v>
                </c:pt>
                <c:pt idx="290">
                  <c:v>118.89892368864932</c:v>
                </c:pt>
                <c:pt idx="291">
                  <c:v>120.15116832450515</c:v>
                </c:pt>
                <c:pt idx="292">
                  <c:v>121.43241393170048</c:v>
                </c:pt>
                <c:pt idx="293">
                  <c:v>122.74346865836101</c:v>
                </c:pt>
                <c:pt idx="294">
                  <c:v>124.0851709297897</c:v>
                </c:pt>
                <c:pt idx="295">
                  <c:v>125.45839082867856</c:v>
                </c:pt>
                <c:pt idx="296">
                  <c:v>126.86403155149138</c:v>
                </c:pt>
                <c:pt idx="297">
                  <c:v>128.30303094594882</c:v>
                </c:pt>
                <c:pt idx="298">
                  <c:v>129.77636313491357</c:v>
                </c:pt>
                <c:pt idx="299">
                  <c:v>131.28504023237429</c:v>
                </c:pt>
                <c:pt idx="300">
                  <c:v>132.83011415766072</c:v>
                </c:pt>
                <c:pt idx="301">
                  <c:v>134.41267855449232</c:v>
                </c:pt>
                <c:pt idx="302">
                  <c:v>136.03387082197605</c:v>
                </c:pt>
                <c:pt idx="303">
                  <c:v>137.69487426522844</c:v>
                </c:pt>
                <c:pt idx="304">
                  <c:v>139.39692037389892</c:v>
                </c:pt>
                <c:pt idx="305">
                  <c:v>141.14129123753975</c:v>
                </c:pt>
                <c:pt idx="306">
                  <c:v>142.92932210748484</c:v>
                </c:pt>
                <c:pt idx="307">
                  <c:v>144.76240411568972</c:v>
                </c:pt>
                <c:pt idx="308">
                  <c:v>146.64198716184737</c:v>
                </c:pt>
                <c:pt idx="309">
                  <c:v>148.56958298103299</c:v>
                </c:pt>
                <c:pt idx="310">
                  <c:v>150.54676840516504</c:v>
                </c:pt>
                <c:pt idx="311">
                  <c:v>152.57518883269876</c:v>
                </c:pt>
                <c:pt idx="312">
                  <c:v>154.65656192220504</c:v>
                </c:pt>
                <c:pt idx="313">
                  <c:v>156.79268152684995</c:v>
                </c:pt>
                <c:pt idx="314">
                  <c:v>158.98542188828335</c:v>
                </c:pt>
                <c:pt idx="315">
                  <c:v>161.2367421100881</c:v>
                </c:pt>
                <c:pt idx="316">
                  <c:v>163.54869093275119</c:v>
                </c:pt>
                <c:pt idx="317">
                  <c:v>165.92341183411264</c:v>
                </c:pt>
                <c:pt idx="318">
                  <c:v>168.36314848144877</c:v>
                </c:pt>
                <c:pt idx="319">
                  <c:v>170.87025056377468</c:v>
                </c:pt>
                <c:pt idx="320">
                  <c:v>173.4471800356425</c:v>
                </c:pt>
                <c:pt idx="321">
                  <c:v>176.09651780668227</c:v>
                </c:pt>
                <c:pt idx="322">
                  <c:v>178.82097091443364</c:v>
                </c:pt>
                <c:pt idx="323">
                  <c:v>181.62338022167347</c:v>
                </c:pt>
                <c:pt idx="324">
                  <c:v>184.50672868351026</c:v>
                </c:pt>
                <c:pt idx="325">
                  <c:v>187.47415023403707</c:v>
                </c:pt>
                <c:pt idx="326">
                  <c:v>190.10697895192408</c:v>
                </c:pt>
                <c:pt idx="327">
                  <c:v>190.37069911242617</c:v>
                </c:pt>
                <c:pt idx="328">
                  <c:v>190.6358594571505</c:v>
                </c:pt>
                <c:pt idx="329">
                  <c:v>190.90244869108952</c:v>
                </c:pt>
                <c:pt idx="330">
                  <c:v>191.17045532128907</c:v>
                </c:pt>
                <c:pt idx="331">
                  <c:v>191.43986765472008</c:v>
                </c:pt>
                <c:pt idx="332">
                  <c:v>191.71067379615818</c:v>
                </c:pt>
                <c:pt idx="333">
                  <c:v>191.98286164607137</c:v>
                </c:pt>
                <c:pt idx="334">
                  <c:v>192.25641889851784</c:v>
                </c:pt>
                <c:pt idx="335">
                  <c:v>192.53133303905364</c:v>
                </c:pt>
                <c:pt idx="336">
                  <c:v>192.8075913426521</c:v>
                </c:pt>
                <c:pt idx="337">
                  <c:v>193.08518087163614</c:v>
                </c:pt>
                <c:pt idx="338">
                  <c:v>193.36408847362347</c:v>
                </c:pt>
                <c:pt idx="339">
                  <c:v>193.64430077948714</c:v>
                </c:pt>
                <c:pt idx="340">
                  <c:v>193.92580420133123</c:v>
                </c:pt>
                <c:pt idx="341">
                  <c:v>194.20858493048416</c:v>
                </c:pt>
                <c:pt idx="342">
                  <c:v>194.49262893550932</c:v>
                </c:pt>
                <c:pt idx="343">
                  <c:v>194.77792196023546</c:v>
                </c:pt>
                <c:pt idx="344">
                  <c:v>195.06444952180698</c:v>
                </c:pt>
                <c:pt idx="345">
                  <c:v>195.35219690875613</c:v>
                </c:pt>
                <c:pt idx="346">
                  <c:v>195.64114917909831</c:v>
                </c:pt>
                <c:pt idx="347">
                  <c:v>195.93129115845062</c:v>
                </c:pt>
                <c:pt idx="348">
                  <c:v>196.22260743817665</c:v>
                </c:pt>
                <c:pt idx="349">
                  <c:v>196.51508237355742</c:v>
                </c:pt>
                <c:pt idx="350">
                  <c:v>196.80870008199062</c:v>
                </c:pt>
                <c:pt idx="351">
                  <c:v>197.1034444412187</c:v>
                </c:pt>
                <c:pt idx="352">
                  <c:v>197.39929908758845</c:v>
                </c:pt>
                <c:pt idx="353">
                  <c:v>197.69624741434171</c:v>
                </c:pt>
                <c:pt idx="354">
                  <c:v>197.99427256994051</c:v>
                </c:pt>
                <c:pt idx="355">
                  <c:v>198.29335745642626</c:v>
                </c:pt>
                <c:pt idx="356">
                  <c:v>198.59348472781588</c:v>
                </c:pt>
                <c:pt idx="357">
                  <c:v>198.89463678853565</c:v>
                </c:pt>
                <c:pt idx="358">
                  <c:v>199.19679579189432</c:v>
                </c:pt>
                <c:pt idx="359">
                  <c:v>199.49994363859685</c:v>
                </c:pt>
                <c:pt idx="360">
                  <c:v>199.80406197530087</c:v>
                </c:pt>
                <c:pt idx="361">
                  <c:v>200.10913219321711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469-4794-B897-525BC1A7CE7D}"/>
            </c:ext>
          </c:extLst>
        </c:ser>
        <c:ser>
          <c:idx val="2"/>
          <c:order val="2"/>
          <c:tx>
            <c:strRef>
              <c:f>变压器设计!$AO$4</c:f>
              <c:strCache>
                <c:ptCount val="1"/>
                <c:pt idx="0">
                  <c:v>Fs_H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变压器设计!$Q$7:$Q$368</c:f>
              <c:numCache>
                <c:formatCode>General</c:formatCode>
                <c:ptCount val="362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8">
                  <c:v>0.32288591161895097</c:v>
                </c:pt>
                <c:pt idx="39">
                  <c:v>0.33161255787892258</c:v>
                </c:pt>
                <c:pt idx="40">
                  <c:v>0.34033920413889424</c:v>
                </c:pt>
                <c:pt idx="41">
                  <c:v>0.3490658503988659</c:v>
                </c:pt>
                <c:pt idx="42">
                  <c:v>0.3577924966588375</c:v>
                </c:pt>
                <c:pt idx="43">
                  <c:v>0.36651914291880922</c:v>
                </c:pt>
                <c:pt idx="44">
                  <c:v>0.37524578917878082</c:v>
                </c:pt>
                <c:pt idx="45">
                  <c:v>0.38397243543875248</c:v>
                </c:pt>
                <c:pt idx="46">
                  <c:v>0.39269908169872414</c:v>
                </c:pt>
                <c:pt idx="47">
                  <c:v>0.40142572795869574</c:v>
                </c:pt>
                <c:pt idx="48">
                  <c:v>0.41015237421866746</c:v>
                </c:pt>
                <c:pt idx="49">
                  <c:v>0.41887902047863906</c:v>
                </c:pt>
                <c:pt idx="50">
                  <c:v>0.42760566673861072</c:v>
                </c:pt>
                <c:pt idx="51">
                  <c:v>0.43633231299858238</c:v>
                </c:pt>
                <c:pt idx="52">
                  <c:v>0.44505895925855399</c:v>
                </c:pt>
                <c:pt idx="53">
                  <c:v>0.4537856055185257</c:v>
                </c:pt>
                <c:pt idx="54">
                  <c:v>0.46251225177849731</c:v>
                </c:pt>
                <c:pt idx="55">
                  <c:v>0.47123889803846897</c:v>
                </c:pt>
                <c:pt idx="56">
                  <c:v>0.47996554429844063</c:v>
                </c:pt>
                <c:pt idx="57">
                  <c:v>0.48869219055841229</c:v>
                </c:pt>
                <c:pt idx="58">
                  <c:v>0.49741883681838389</c:v>
                </c:pt>
                <c:pt idx="59">
                  <c:v>0.50614548307835561</c:v>
                </c:pt>
                <c:pt idx="60">
                  <c:v>0.51487212933832716</c:v>
                </c:pt>
                <c:pt idx="61">
                  <c:v>0.52359877559829882</c:v>
                </c:pt>
                <c:pt idx="62">
                  <c:v>0.53232542185827048</c:v>
                </c:pt>
                <c:pt idx="63">
                  <c:v>0.54105206811824214</c:v>
                </c:pt>
                <c:pt idx="64">
                  <c:v>0.5497787143782138</c:v>
                </c:pt>
                <c:pt idx="65">
                  <c:v>0.55850536063818546</c:v>
                </c:pt>
                <c:pt idx="66">
                  <c:v>0.56723200689815712</c:v>
                </c:pt>
                <c:pt idx="67">
                  <c:v>0.57595865315812877</c:v>
                </c:pt>
                <c:pt idx="68">
                  <c:v>0.58468529941810032</c:v>
                </c:pt>
                <c:pt idx="69">
                  <c:v>0.59341194567807209</c:v>
                </c:pt>
                <c:pt idx="70">
                  <c:v>0.60213859193804364</c:v>
                </c:pt>
                <c:pt idx="71">
                  <c:v>0.6108652381980153</c:v>
                </c:pt>
                <c:pt idx="72">
                  <c:v>0.61959188445798696</c:v>
                </c:pt>
                <c:pt idx="73">
                  <c:v>0.62831853071795862</c:v>
                </c:pt>
                <c:pt idx="74">
                  <c:v>0.63704517697793028</c:v>
                </c:pt>
                <c:pt idx="75">
                  <c:v>0.64577182323790194</c:v>
                </c:pt>
                <c:pt idx="76">
                  <c:v>0.6544984694978736</c:v>
                </c:pt>
                <c:pt idx="77">
                  <c:v>0.66322511575784515</c:v>
                </c:pt>
                <c:pt idx="78">
                  <c:v>0.67195176201781692</c:v>
                </c:pt>
                <c:pt idx="79">
                  <c:v>0.68067840827778847</c:v>
                </c:pt>
                <c:pt idx="80">
                  <c:v>0.68940505453776013</c:v>
                </c:pt>
                <c:pt idx="81">
                  <c:v>0.69813170079773179</c:v>
                </c:pt>
                <c:pt idx="82">
                  <c:v>0.70685834705770345</c:v>
                </c:pt>
                <c:pt idx="83">
                  <c:v>0.715584993317675</c:v>
                </c:pt>
                <c:pt idx="84">
                  <c:v>0.72431163957764677</c:v>
                </c:pt>
                <c:pt idx="85">
                  <c:v>0.73303828583761843</c:v>
                </c:pt>
                <c:pt idx="86">
                  <c:v>0.74176493209759009</c:v>
                </c:pt>
                <c:pt idx="87">
                  <c:v>0.75049157835756164</c:v>
                </c:pt>
                <c:pt idx="88">
                  <c:v>0.7592182246175333</c:v>
                </c:pt>
                <c:pt idx="89">
                  <c:v>0.76794487087750496</c:v>
                </c:pt>
                <c:pt idx="90">
                  <c:v>0.77667151713747673</c:v>
                </c:pt>
                <c:pt idx="91">
                  <c:v>0.78539816339744828</c:v>
                </c:pt>
                <c:pt idx="92">
                  <c:v>0.79412480965741994</c:v>
                </c:pt>
                <c:pt idx="93">
                  <c:v>0.80285145591739149</c:v>
                </c:pt>
                <c:pt idx="94">
                  <c:v>0.81157810217736315</c:v>
                </c:pt>
                <c:pt idx="95">
                  <c:v>0.82030474843733492</c:v>
                </c:pt>
                <c:pt idx="96">
                  <c:v>0.82903139469730658</c:v>
                </c:pt>
                <c:pt idx="97">
                  <c:v>0.83775804095727813</c:v>
                </c:pt>
                <c:pt idx="98">
                  <c:v>0.84648468721724979</c:v>
                </c:pt>
                <c:pt idx="99">
                  <c:v>0.85521133347722145</c:v>
                </c:pt>
                <c:pt idx="100">
                  <c:v>0.86393797973719322</c:v>
                </c:pt>
                <c:pt idx="101">
                  <c:v>0.87266462599716477</c:v>
                </c:pt>
                <c:pt idx="102">
                  <c:v>0.88139127225713643</c:v>
                </c:pt>
                <c:pt idx="103">
                  <c:v>0.89011791851710798</c:v>
                </c:pt>
                <c:pt idx="104">
                  <c:v>0.89884456477707964</c:v>
                </c:pt>
                <c:pt idx="105">
                  <c:v>0.90757121103705141</c:v>
                </c:pt>
                <c:pt idx="106">
                  <c:v>0.91629785729702307</c:v>
                </c:pt>
                <c:pt idx="107">
                  <c:v>0.92502450355699462</c:v>
                </c:pt>
                <c:pt idx="108">
                  <c:v>0.93375114981696627</c:v>
                </c:pt>
                <c:pt idx="109">
                  <c:v>0.94247779607693793</c:v>
                </c:pt>
                <c:pt idx="110">
                  <c:v>0.95120444233690948</c:v>
                </c:pt>
                <c:pt idx="111">
                  <c:v>0.95993108859688125</c:v>
                </c:pt>
                <c:pt idx="112">
                  <c:v>0.96865773485685291</c:v>
                </c:pt>
                <c:pt idx="113">
                  <c:v>0.97738438111682457</c:v>
                </c:pt>
                <c:pt idx="114">
                  <c:v>0.98611102737679612</c:v>
                </c:pt>
                <c:pt idx="115">
                  <c:v>0.99483767363676778</c:v>
                </c:pt>
                <c:pt idx="116">
                  <c:v>1.0035643198967394</c:v>
                </c:pt>
                <c:pt idx="117">
                  <c:v>1.0122909661567112</c:v>
                </c:pt>
                <c:pt idx="118">
                  <c:v>1.0210176124166828</c:v>
                </c:pt>
                <c:pt idx="119">
                  <c:v>1.0297442586766543</c:v>
                </c:pt>
                <c:pt idx="120">
                  <c:v>1.0384709049366261</c:v>
                </c:pt>
                <c:pt idx="121">
                  <c:v>1.0471975511965976</c:v>
                </c:pt>
                <c:pt idx="122">
                  <c:v>1.0559241974565694</c:v>
                </c:pt>
                <c:pt idx="123">
                  <c:v>1.064650843716541</c:v>
                </c:pt>
                <c:pt idx="124">
                  <c:v>1.0733774899765127</c:v>
                </c:pt>
                <c:pt idx="125">
                  <c:v>1.0821041362364843</c:v>
                </c:pt>
                <c:pt idx="126">
                  <c:v>1.0908307824964558</c:v>
                </c:pt>
                <c:pt idx="127">
                  <c:v>1.0995574287564276</c:v>
                </c:pt>
                <c:pt idx="128">
                  <c:v>1.1082840750163994</c:v>
                </c:pt>
                <c:pt idx="129">
                  <c:v>1.1170107212763709</c:v>
                </c:pt>
                <c:pt idx="130">
                  <c:v>1.1257373675363425</c:v>
                </c:pt>
                <c:pt idx="131">
                  <c:v>1.1344640137963142</c:v>
                </c:pt>
                <c:pt idx="132">
                  <c:v>1.143190660056286</c:v>
                </c:pt>
                <c:pt idx="133">
                  <c:v>1.1519173063162575</c:v>
                </c:pt>
                <c:pt idx="134">
                  <c:v>1.1606439525762291</c:v>
                </c:pt>
                <c:pt idx="135">
                  <c:v>1.1693705988362006</c:v>
                </c:pt>
                <c:pt idx="136">
                  <c:v>1.1780972450961724</c:v>
                </c:pt>
                <c:pt idx="137">
                  <c:v>1.1868238913561442</c:v>
                </c:pt>
                <c:pt idx="138">
                  <c:v>1.1955505376161157</c:v>
                </c:pt>
                <c:pt idx="139">
                  <c:v>1.2042771838760873</c:v>
                </c:pt>
                <c:pt idx="140">
                  <c:v>1.2130038301360591</c:v>
                </c:pt>
                <c:pt idx="141">
                  <c:v>1.2217304763960306</c:v>
                </c:pt>
                <c:pt idx="142">
                  <c:v>1.2304571226560022</c:v>
                </c:pt>
                <c:pt idx="143">
                  <c:v>1.2391837689159739</c:v>
                </c:pt>
                <c:pt idx="144">
                  <c:v>1.2479104151759457</c:v>
                </c:pt>
                <c:pt idx="145">
                  <c:v>1.2566370614359172</c:v>
                </c:pt>
                <c:pt idx="146">
                  <c:v>1.2653637076958888</c:v>
                </c:pt>
                <c:pt idx="147">
                  <c:v>1.2740903539558606</c:v>
                </c:pt>
                <c:pt idx="148">
                  <c:v>1.2828170002158323</c:v>
                </c:pt>
                <c:pt idx="149">
                  <c:v>1.2915436464758039</c:v>
                </c:pt>
                <c:pt idx="150">
                  <c:v>1.3002702927357754</c:v>
                </c:pt>
                <c:pt idx="151">
                  <c:v>1.3089969389957472</c:v>
                </c:pt>
                <c:pt idx="152">
                  <c:v>1.3177235852557188</c:v>
                </c:pt>
                <c:pt idx="153">
                  <c:v>1.3264502315156903</c:v>
                </c:pt>
                <c:pt idx="154">
                  <c:v>1.3351768777756621</c:v>
                </c:pt>
                <c:pt idx="155">
                  <c:v>1.3439035240356338</c:v>
                </c:pt>
                <c:pt idx="156">
                  <c:v>1.3526301702956054</c:v>
                </c:pt>
                <c:pt idx="157">
                  <c:v>1.3613568165555769</c:v>
                </c:pt>
                <c:pt idx="158">
                  <c:v>1.3700834628155485</c:v>
                </c:pt>
                <c:pt idx="159">
                  <c:v>1.3788101090755203</c:v>
                </c:pt>
                <c:pt idx="160">
                  <c:v>1.387536755335492</c:v>
                </c:pt>
                <c:pt idx="161">
                  <c:v>1.3962634015954636</c:v>
                </c:pt>
                <c:pt idx="162">
                  <c:v>1.4049900478554351</c:v>
                </c:pt>
                <c:pt idx="163">
                  <c:v>1.4137166941154069</c:v>
                </c:pt>
                <c:pt idx="164">
                  <c:v>1.4224433403753785</c:v>
                </c:pt>
                <c:pt idx="165">
                  <c:v>1.43116998663535</c:v>
                </c:pt>
                <c:pt idx="166">
                  <c:v>1.4398966328953218</c:v>
                </c:pt>
                <c:pt idx="167">
                  <c:v>1.4486232791552935</c:v>
                </c:pt>
                <c:pt idx="168">
                  <c:v>1.4573499254152653</c:v>
                </c:pt>
                <c:pt idx="169">
                  <c:v>1.4660765716752369</c:v>
                </c:pt>
                <c:pt idx="170">
                  <c:v>1.4748032179352084</c:v>
                </c:pt>
                <c:pt idx="171">
                  <c:v>1.4835298641951802</c:v>
                </c:pt>
                <c:pt idx="172">
                  <c:v>1.4922565104551517</c:v>
                </c:pt>
                <c:pt idx="173">
                  <c:v>1.5009831567151233</c:v>
                </c:pt>
                <c:pt idx="174">
                  <c:v>1.509709802975095</c:v>
                </c:pt>
                <c:pt idx="175">
                  <c:v>1.5184364492350666</c:v>
                </c:pt>
                <c:pt idx="176">
                  <c:v>1.5271630954950381</c:v>
                </c:pt>
                <c:pt idx="177">
                  <c:v>1.5358897417550099</c:v>
                </c:pt>
                <c:pt idx="178">
                  <c:v>1.5446163880149817</c:v>
                </c:pt>
                <c:pt idx="179">
                  <c:v>1.5533430342749535</c:v>
                </c:pt>
                <c:pt idx="180">
                  <c:v>1.562069680534925</c:v>
                </c:pt>
                <c:pt idx="181">
                  <c:v>1.5707963267948966</c:v>
                </c:pt>
                <c:pt idx="182">
                  <c:v>1.5795229730548681</c:v>
                </c:pt>
                <c:pt idx="183">
                  <c:v>1.5882496193148399</c:v>
                </c:pt>
                <c:pt idx="184">
                  <c:v>1.5969762655748114</c:v>
                </c:pt>
                <c:pt idx="185">
                  <c:v>1.605702911834783</c:v>
                </c:pt>
                <c:pt idx="186">
                  <c:v>1.6144295580947547</c:v>
                </c:pt>
                <c:pt idx="187">
                  <c:v>1.6231562043547263</c:v>
                </c:pt>
                <c:pt idx="188">
                  <c:v>1.6318828506146983</c:v>
                </c:pt>
                <c:pt idx="189">
                  <c:v>1.6406094968746698</c:v>
                </c:pt>
                <c:pt idx="190">
                  <c:v>1.6493361431346414</c:v>
                </c:pt>
                <c:pt idx="191">
                  <c:v>1.6580627893946132</c:v>
                </c:pt>
                <c:pt idx="192">
                  <c:v>1.6667894356545847</c:v>
                </c:pt>
                <c:pt idx="193">
                  <c:v>1.6755160819145563</c:v>
                </c:pt>
                <c:pt idx="194">
                  <c:v>1.684242728174528</c:v>
                </c:pt>
                <c:pt idx="195">
                  <c:v>1.6929693744344996</c:v>
                </c:pt>
                <c:pt idx="196">
                  <c:v>1.7016960206944711</c:v>
                </c:pt>
                <c:pt idx="197">
                  <c:v>1.7104226669544429</c:v>
                </c:pt>
                <c:pt idx="198">
                  <c:v>1.7191493132144144</c:v>
                </c:pt>
                <c:pt idx="199">
                  <c:v>1.7278759594743864</c:v>
                </c:pt>
                <c:pt idx="200">
                  <c:v>1.736602605734358</c:v>
                </c:pt>
                <c:pt idx="201">
                  <c:v>1.7453292519943295</c:v>
                </c:pt>
                <c:pt idx="202">
                  <c:v>1.7540558982543013</c:v>
                </c:pt>
                <c:pt idx="203">
                  <c:v>1.7627825445142729</c:v>
                </c:pt>
                <c:pt idx="204">
                  <c:v>1.7715091907742444</c:v>
                </c:pt>
                <c:pt idx="205">
                  <c:v>1.780235837034216</c:v>
                </c:pt>
                <c:pt idx="206">
                  <c:v>1.7889624832941877</c:v>
                </c:pt>
                <c:pt idx="207">
                  <c:v>1.7976891295541593</c:v>
                </c:pt>
                <c:pt idx="208">
                  <c:v>1.8064157758141308</c:v>
                </c:pt>
                <c:pt idx="209">
                  <c:v>1.8151424220741028</c:v>
                </c:pt>
                <c:pt idx="210">
                  <c:v>1.8238690683340744</c:v>
                </c:pt>
                <c:pt idx="211">
                  <c:v>1.8325957145940461</c:v>
                </c:pt>
                <c:pt idx="212">
                  <c:v>1.8413223608540177</c:v>
                </c:pt>
                <c:pt idx="213">
                  <c:v>1.8500490071139892</c:v>
                </c:pt>
                <c:pt idx="214">
                  <c:v>1.858775653373961</c:v>
                </c:pt>
                <c:pt idx="215">
                  <c:v>1.8675022996339325</c:v>
                </c:pt>
                <c:pt idx="216">
                  <c:v>1.8762289458939041</c:v>
                </c:pt>
                <c:pt idx="217">
                  <c:v>1.8849555921538759</c:v>
                </c:pt>
                <c:pt idx="218">
                  <c:v>1.8936822384138474</c:v>
                </c:pt>
                <c:pt idx="219">
                  <c:v>1.902408884673819</c:v>
                </c:pt>
                <c:pt idx="220">
                  <c:v>1.911135530933791</c:v>
                </c:pt>
                <c:pt idx="221">
                  <c:v>1.9198621771937625</c:v>
                </c:pt>
                <c:pt idx="222">
                  <c:v>1.9285888234537343</c:v>
                </c:pt>
                <c:pt idx="223">
                  <c:v>1.9373154697137058</c:v>
                </c:pt>
                <c:pt idx="224">
                  <c:v>1.9460421159736774</c:v>
                </c:pt>
                <c:pt idx="225">
                  <c:v>1.9547687622336491</c:v>
                </c:pt>
                <c:pt idx="226">
                  <c:v>1.9634954084936207</c:v>
                </c:pt>
                <c:pt idx="227">
                  <c:v>1.9722220547535922</c:v>
                </c:pt>
                <c:pt idx="228">
                  <c:v>1.9809487010135638</c:v>
                </c:pt>
                <c:pt idx="229">
                  <c:v>1.9896753472735356</c:v>
                </c:pt>
                <c:pt idx="230">
                  <c:v>1.9984019935335071</c:v>
                </c:pt>
                <c:pt idx="231">
                  <c:v>2.0071286397934789</c:v>
                </c:pt>
                <c:pt idx="232">
                  <c:v>2.0158552860534509</c:v>
                </c:pt>
                <c:pt idx="233">
                  <c:v>2.0245819323134224</c:v>
                </c:pt>
                <c:pt idx="234">
                  <c:v>2.033308578573394</c:v>
                </c:pt>
                <c:pt idx="235">
                  <c:v>2.0420352248333655</c:v>
                </c:pt>
                <c:pt idx="236">
                  <c:v>2.0507618710933371</c:v>
                </c:pt>
                <c:pt idx="237">
                  <c:v>2.0594885173533086</c:v>
                </c:pt>
                <c:pt idx="238">
                  <c:v>2.0682151636132806</c:v>
                </c:pt>
                <c:pt idx="239">
                  <c:v>2.0769418098732522</c:v>
                </c:pt>
                <c:pt idx="240">
                  <c:v>2.0856684561332237</c:v>
                </c:pt>
                <c:pt idx="241">
                  <c:v>2.0943951023931953</c:v>
                </c:pt>
                <c:pt idx="242">
                  <c:v>2.1031217486531673</c:v>
                </c:pt>
                <c:pt idx="243">
                  <c:v>2.1118483949131388</c:v>
                </c:pt>
                <c:pt idx="244">
                  <c:v>2.1205750411731104</c:v>
                </c:pt>
                <c:pt idx="245">
                  <c:v>2.1293016874330819</c:v>
                </c:pt>
                <c:pt idx="246">
                  <c:v>2.1380283336930535</c:v>
                </c:pt>
                <c:pt idx="247">
                  <c:v>2.1467549799530254</c:v>
                </c:pt>
                <c:pt idx="248">
                  <c:v>2.155481626212997</c:v>
                </c:pt>
                <c:pt idx="249">
                  <c:v>2.1642082724729685</c:v>
                </c:pt>
                <c:pt idx="250">
                  <c:v>2.1729349187329401</c:v>
                </c:pt>
                <c:pt idx="251">
                  <c:v>2.1816615649929116</c:v>
                </c:pt>
                <c:pt idx="252">
                  <c:v>2.1903882112528836</c:v>
                </c:pt>
                <c:pt idx="253">
                  <c:v>2.1991148575128552</c:v>
                </c:pt>
                <c:pt idx="254">
                  <c:v>2.2078415037728267</c:v>
                </c:pt>
                <c:pt idx="255">
                  <c:v>2.2165681500327987</c:v>
                </c:pt>
                <c:pt idx="256">
                  <c:v>2.2252947962927703</c:v>
                </c:pt>
                <c:pt idx="257">
                  <c:v>2.2340214425527418</c:v>
                </c:pt>
                <c:pt idx="258">
                  <c:v>2.2427480888127134</c:v>
                </c:pt>
                <c:pt idx="259">
                  <c:v>2.2514747350726849</c:v>
                </c:pt>
                <c:pt idx="260">
                  <c:v>2.2602013813326565</c:v>
                </c:pt>
                <c:pt idx="261">
                  <c:v>2.2689280275926285</c:v>
                </c:pt>
                <c:pt idx="262">
                  <c:v>2.2776546738526</c:v>
                </c:pt>
                <c:pt idx="263">
                  <c:v>2.286381320112572</c:v>
                </c:pt>
                <c:pt idx="264">
                  <c:v>2.2951079663725436</c:v>
                </c:pt>
                <c:pt idx="265">
                  <c:v>2.3038346126325151</c:v>
                </c:pt>
                <c:pt idx="266">
                  <c:v>2.3125612588924866</c:v>
                </c:pt>
                <c:pt idx="267">
                  <c:v>2.3212879051524582</c:v>
                </c:pt>
                <c:pt idx="268">
                  <c:v>2.3300145514124297</c:v>
                </c:pt>
                <c:pt idx="269">
                  <c:v>2.3387411976724013</c:v>
                </c:pt>
                <c:pt idx="270">
                  <c:v>2.3474678439323733</c:v>
                </c:pt>
                <c:pt idx="271">
                  <c:v>2.3561944901923448</c:v>
                </c:pt>
                <c:pt idx="272">
                  <c:v>2.3649211364523164</c:v>
                </c:pt>
                <c:pt idx="273">
                  <c:v>2.3736477827122884</c:v>
                </c:pt>
                <c:pt idx="274">
                  <c:v>2.3823744289722599</c:v>
                </c:pt>
                <c:pt idx="275">
                  <c:v>2.3911010752322315</c:v>
                </c:pt>
                <c:pt idx="276">
                  <c:v>2.399827721492203</c:v>
                </c:pt>
                <c:pt idx="277">
                  <c:v>2.4085543677521746</c:v>
                </c:pt>
                <c:pt idx="278">
                  <c:v>2.4172810140121466</c:v>
                </c:pt>
                <c:pt idx="279">
                  <c:v>2.4260076602721181</c:v>
                </c:pt>
                <c:pt idx="280">
                  <c:v>2.4347343065320897</c:v>
                </c:pt>
                <c:pt idx="281">
                  <c:v>2.4434609527920612</c:v>
                </c:pt>
                <c:pt idx="282">
                  <c:v>2.4521875990520328</c:v>
                </c:pt>
                <c:pt idx="283">
                  <c:v>2.4609142453120043</c:v>
                </c:pt>
                <c:pt idx="284">
                  <c:v>2.4696408915719763</c:v>
                </c:pt>
                <c:pt idx="285">
                  <c:v>2.4783675378319479</c:v>
                </c:pt>
                <c:pt idx="286">
                  <c:v>2.4870941840919198</c:v>
                </c:pt>
                <c:pt idx="287">
                  <c:v>2.4958208303518914</c:v>
                </c:pt>
                <c:pt idx="288">
                  <c:v>2.5045474766118629</c:v>
                </c:pt>
                <c:pt idx="289">
                  <c:v>2.5132741228718345</c:v>
                </c:pt>
                <c:pt idx="290">
                  <c:v>2.522000769131806</c:v>
                </c:pt>
                <c:pt idx="291">
                  <c:v>2.5307274153917776</c:v>
                </c:pt>
                <c:pt idx="292">
                  <c:v>2.5394540616517491</c:v>
                </c:pt>
                <c:pt idx="293">
                  <c:v>2.5481807079117211</c:v>
                </c:pt>
                <c:pt idx="294">
                  <c:v>2.5569073541716927</c:v>
                </c:pt>
                <c:pt idx="295">
                  <c:v>2.5656340004316647</c:v>
                </c:pt>
                <c:pt idx="296">
                  <c:v>2.5743606466916362</c:v>
                </c:pt>
                <c:pt idx="297">
                  <c:v>2.5830872929516078</c:v>
                </c:pt>
                <c:pt idx="298">
                  <c:v>2.5918139392115793</c:v>
                </c:pt>
                <c:pt idx="299">
                  <c:v>2.6005405854715509</c:v>
                </c:pt>
                <c:pt idx="300">
                  <c:v>2.6092672317315224</c:v>
                </c:pt>
                <c:pt idx="301">
                  <c:v>2.6179938779914944</c:v>
                </c:pt>
                <c:pt idx="302">
                  <c:v>2.626720524251466</c:v>
                </c:pt>
                <c:pt idx="303">
                  <c:v>2.6354471705114375</c:v>
                </c:pt>
                <c:pt idx="304">
                  <c:v>2.6441738167714091</c:v>
                </c:pt>
                <c:pt idx="305">
                  <c:v>2.6529004630313806</c:v>
                </c:pt>
                <c:pt idx="306">
                  <c:v>2.6616271092913526</c:v>
                </c:pt>
                <c:pt idx="307">
                  <c:v>2.6703537555513241</c:v>
                </c:pt>
                <c:pt idx="308">
                  <c:v>2.6790804018112957</c:v>
                </c:pt>
                <c:pt idx="309">
                  <c:v>2.6878070480712677</c:v>
                </c:pt>
                <c:pt idx="310">
                  <c:v>2.6965336943312392</c:v>
                </c:pt>
                <c:pt idx="311">
                  <c:v>2.7052603405912108</c:v>
                </c:pt>
                <c:pt idx="312">
                  <c:v>2.7139869868511823</c:v>
                </c:pt>
                <c:pt idx="313">
                  <c:v>2.7227136331111539</c:v>
                </c:pt>
                <c:pt idx="314">
                  <c:v>2.7314402793711254</c:v>
                </c:pt>
                <c:pt idx="315">
                  <c:v>2.740166925631097</c:v>
                </c:pt>
                <c:pt idx="316">
                  <c:v>2.748893571891069</c:v>
                </c:pt>
                <c:pt idx="317">
                  <c:v>2.7576202181510405</c:v>
                </c:pt>
                <c:pt idx="318">
                  <c:v>2.7663468644110125</c:v>
                </c:pt>
                <c:pt idx="319">
                  <c:v>2.7750735106709841</c:v>
                </c:pt>
                <c:pt idx="320">
                  <c:v>2.7838001569309556</c:v>
                </c:pt>
                <c:pt idx="321">
                  <c:v>2.7925268031909272</c:v>
                </c:pt>
                <c:pt idx="322">
                  <c:v>2.8012534494508987</c:v>
                </c:pt>
                <c:pt idx="323">
                  <c:v>2.8099800957108703</c:v>
                </c:pt>
                <c:pt idx="324">
                  <c:v>2.8187067419708423</c:v>
                </c:pt>
                <c:pt idx="325">
                  <c:v>2.8274333882308138</c:v>
                </c:pt>
                <c:pt idx="326">
                  <c:v>2.8361600344907854</c:v>
                </c:pt>
                <c:pt idx="327">
                  <c:v>2.8448866807507569</c:v>
                </c:pt>
                <c:pt idx="328">
                  <c:v>2.8536133270107289</c:v>
                </c:pt>
                <c:pt idx="329">
                  <c:v>2.8623399732707</c:v>
                </c:pt>
                <c:pt idx="330">
                  <c:v>2.871066619530672</c:v>
                </c:pt>
                <c:pt idx="331">
                  <c:v>2.8797932657906435</c:v>
                </c:pt>
                <c:pt idx="332">
                  <c:v>2.8885199120506155</c:v>
                </c:pt>
                <c:pt idx="333">
                  <c:v>2.8972465583105871</c:v>
                </c:pt>
                <c:pt idx="334">
                  <c:v>2.9059732045705586</c:v>
                </c:pt>
                <c:pt idx="335">
                  <c:v>2.9146998508305306</c:v>
                </c:pt>
                <c:pt idx="336">
                  <c:v>2.9234264970905017</c:v>
                </c:pt>
                <c:pt idx="337">
                  <c:v>2.9321531433504737</c:v>
                </c:pt>
                <c:pt idx="338">
                  <c:v>2.9408797896104448</c:v>
                </c:pt>
                <c:pt idx="339">
                  <c:v>2.9496064358704168</c:v>
                </c:pt>
                <c:pt idx="340">
                  <c:v>2.9583330821303884</c:v>
                </c:pt>
                <c:pt idx="341">
                  <c:v>2.9670597283903604</c:v>
                </c:pt>
                <c:pt idx="342">
                  <c:v>2.9757863746503315</c:v>
                </c:pt>
                <c:pt idx="343">
                  <c:v>2.9845130209103035</c:v>
                </c:pt>
                <c:pt idx="344">
                  <c:v>2.9932396671702755</c:v>
                </c:pt>
                <c:pt idx="345">
                  <c:v>3.0019663134302466</c:v>
                </c:pt>
                <c:pt idx="346">
                  <c:v>3.0106929596902186</c:v>
                </c:pt>
                <c:pt idx="347">
                  <c:v>3.0194196059501901</c:v>
                </c:pt>
                <c:pt idx="348">
                  <c:v>3.0281462522101616</c:v>
                </c:pt>
                <c:pt idx="349">
                  <c:v>3.0368728984701332</c:v>
                </c:pt>
                <c:pt idx="350">
                  <c:v>3.0455995447301052</c:v>
                </c:pt>
                <c:pt idx="351">
                  <c:v>3.0543261909900763</c:v>
                </c:pt>
                <c:pt idx="352">
                  <c:v>3.0630528372500483</c:v>
                </c:pt>
                <c:pt idx="353">
                  <c:v>3.0717794835100198</c:v>
                </c:pt>
                <c:pt idx="354">
                  <c:v>3.0805061297699914</c:v>
                </c:pt>
                <c:pt idx="355">
                  <c:v>3.0892327760299634</c:v>
                </c:pt>
                <c:pt idx="356">
                  <c:v>3.0979594222899349</c:v>
                </c:pt>
                <c:pt idx="357">
                  <c:v>3.1066860685499069</c:v>
                </c:pt>
                <c:pt idx="358">
                  <c:v>3.115412714809878</c:v>
                </c:pt>
                <c:pt idx="359">
                  <c:v>3.12413936106985</c:v>
                </c:pt>
                <c:pt idx="360">
                  <c:v>3.1328660073298211</c:v>
                </c:pt>
                <c:pt idx="361">
                  <c:v>3.1415926535897931</c:v>
                </c:pt>
              </c:numCache>
            </c:numRef>
          </c:xVal>
          <c:yVal>
            <c:numRef>
              <c:f>变压器设计!$AO$7:$AO$368</c:f>
              <c:numCache>
                <c:formatCode>General</c:formatCode>
                <c:ptCount val="362"/>
                <c:pt idx="0">
                  <c:v>217.67838837825968</c:v>
                </c:pt>
                <c:pt idx="1">
                  <c:v>217.4031114558199</c:v>
                </c:pt>
                <c:pt idx="2">
                  <c:v>217.12855077057321</c:v>
                </c:pt>
                <c:pt idx="3">
                  <c:v>216.85472436300094</c:v>
                </c:pt>
                <c:pt idx="4">
                  <c:v>216.5816500751539</c:v>
                </c:pt>
                <c:pt idx="5">
                  <c:v>216.30934555109675</c:v>
                </c:pt>
                <c:pt idx="6">
                  <c:v>216.03782823739465</c:v>
                </c:pt>
                <c:pt idx="7">
                  <c:v>215.76711538364037</c:v>
                </c:pt>
                <c:pt idx="8">
                  <c:v>215.49722404302119</c:v>
                </c:pt>
                <c:pt idx="9">
                  <c:v>215.22817107292465</c:v>
                </c:pt>
                <c:pt idx="10">
                  <c:v>214.95997313558169</c:v>
                </c:pt>
                <c:pt idx="11">
                  <c:v>214.69264669874684</c:v>
                </c:pt>
                <c:pt idx="12">
                  <c:v>214.4262080364137</c:v>
                </c:pt>
                <c:pt idx="13">
                  <c:v>214.16067322956548</c:v>
                </c:pt>
                <c:pt idx="14">
                  <c:v>213.89605816695868</c:v>
                </c:pt>
                <c:pt idx="15">
                  <c:v>213.6323785459401</c:v>
                </c:pt>
                <c:pt idx="16">
                  <c:v>213.369649873295</c:v>
                </c:pt>
                <c:pt idx="17">
                  <c:v>213.10788746612616</c:v>
                </c:pt>
                <c:pt idx="18">
                  <c:v>212.84710645276306</c:v>
                </c:pt>
                <c:pt idx="19">
                  <c:v>212.58732177369933</c:v>
                </c:pt>
                <c:pt idx="20">
                  <c:v>212.32854818255854</c:v>
                </c:pt>
                <c:pt idx="21">
                  <c:v>212.07080024708691</c:v>
                </c:pt>
                <c:pt idx="22">
                  <c:v>211.81409235017165</c:v>
                </c:pt>
                <c:pt idx="23">
                  <c:v>211.55843869088511</c:v>
                </c:pt>
                <c:pt idx="24">
                  <c:v>211.30385328555261</c:v>
                </c:pt>
                <c:pt idx="25">
                  <c:v>211.05034996884396</c:v>
                </c:pt>
                <c:pt idx="26">
                  <c:v>210.79794239488726</c:v>
                </c:pt>
                <c:pt idx="27">
                  <c:v>210.54664403840451</c:v>
                </c:pt>
                <c:pt idx="28">
                  <c:v>210.2964681958679</c:v>
                </c:pt>
                <c:pt idx="29">
                  <c:v>210.04742798667579</c:v>
                </c:pt>
                <c:pt idx="30">
                  <c:v>209.7995363543485</c:v>
                </c:pt>
                <c:pt idx="31">
                  <c:v>209.55280606774127</c:v>
                </c:pt>
                <c:pt idx="32">
                  <c:v>209.30724972227586</c:v>
                </c:pt>
                <c:pt idx="33">
                  <c:v>209.06287974118791</c:v>
                </c:pt>
                <c:pt idx="34">
                  <c:v>208.81970837679077</c:v>
                </c:pt>
                <c:pt idx="35">
                  <c:v>208.57774771175409</c:v>
                </c:pt>
                <c:pt idx="36">
                  <c:v>208.33700966039697</c:v>
                </c:pt>
                <c:pt idx="38">
                  <c:v>207.20523786067059</c:v>
                </c:pt>
                <c:pt idx="39">
                  <c:v>203.80088619099141</c:v>
                </c:pt>
                <c:pt idx="40">
                  <c:v>200.49709112200514</c:v>
                </c:pt>
                <c:pt idx="41">
                  <c:v>197.28991227394138</c:v>
                </c:pt>
                <c:pt idx="42">
                  <c:v>194.17560925758141</c:v>
                </c:pt>
                <c:pt idx="43">
                  <c:v>191.15062925736484</c:v>
                </c:pt>
                <c:pt idx="44">
                  <c:v>188.21159552739374</c:v>
                </c:pt>
                <c:pt idx="45">
                  <c:v>185.35529672300245</c:v>
                </c:pt>
                <c:pt idx="46">
                  <c:v>182.57867699796239</c:v>
                </c:pt>
                <c:pt idx="47">
                  <c:v>179.87882680399812</c:v>
                </c:pt>
                <c:pt idx="48">
                  <c:v>177.25297433520902</c:v>
                </c:pt>
                <c:pt idx="49">
                  <c:v>174.69847756529202</c:v>
                </c:pt>
                <c:pt idx="50">
                  <c:v>172.21281683021576</c:v>
                </c:pt>
                <c:pt idx="51">
                  <c:v>169.79358791327235</c:v>
                </c:pt>
                <c:pt idx="52">
                  <c:v>167.43849559327694</c:v>
                </c:pt>
                <c:pt idx="53">
                  <c:v>165.14534762014651</c:v>
                </c:pt>
                <c:pt idx="54">
                  <c:v>162.91204908521451</c:v>
                </c:pt>
                <c:pt idx="55">
                  <c:v>160.73659715645525</c:v>
                </c:pt>
                <c:pt idx="56">
                  <c:v>158.61707615134094</c:v>
                </c:pt>
                <c:pt idx="57">
                  <c:v>156.55165292236057</c:v>
                </c:pt>
                <c:pt idx="58">
                  <c:v>154.53857253231757</c:v>
                </c:pt>
                <c:pt idx="59">
                  <c:v>152.57615419841909</c:v>
                </c:pt>
                <c:pt idx="60">
                  <c:v>150.66278748588806</c:v>
                </c:pt>
                <c:pt idx="61">
                  <c:v>148.79692873339263</c:v>
                </c:pt>
                <c:pt idx="62">
                  <c:v>146.97709769400976</c:v>
                </c:pt>
                <c:pt idx="63">
                  <c:v>145.2018743767326</c:v>
                </c:pt>
                <c:pt idx="64">
                  <c:v>143.46989607471309</c:v>
                </c:pt>
                <c:pt idx="65">
                  <c:v>141.77985456750625</c:v>
                </c:pt>
                <c:pt idx="66">
                  <c:v>140.13049348556606</c:v>
                </c:pt>
                <c:pt idx="67">
                  <c:v>138.52060582614155</c:v>
                </c:pt>
                <c:pt idx="68">
                  <c:v>136.94903161054214</c:v>
                </c:pt>
                <c:pt idx="69">
                  <c:v>135.41465567349616</c:v>
                </c:pt>
                <c:pt idx="70">
                  <c:v>133.9164055760138</c:v>
                </c:pt>
                <c:pt idx="71">
                  <c:v>132.45324963379895</c:v>
                </c:pt>
                <c:pt idx="72">
                  <c:v>131.02419505383534</c:v>
                </c:pt>
                <c:pt idx="73">
                  <c:v>129.62828617230582</c:v>
                </c:pt>
                <c:pt idx="74">
                  <c:v>128.26460278749192</c:v>
                </c:pt>
                <c:pt idx="75">
                  <c:v>126.93225858175575</c:v>
                </c:pt>
                <c:pt idx="76">
                  <c:v>125.6303996271171</c:v>
                </c:pt>
                <c:pt idx="77">
                  <c:v>124.35820296932577</c:v>
                </c:pt>
                <c:pt idx="78">
                  <c:v>123.11487528567906</c:v>
                </c:pt>
                <c:pt idx="79">
                  <c:v>121.89965161216145</c:v>
                </c:pt>
                <c:pt idx="80">
                  <c:v>120.71179413578444</c:v>
                </c:pt>
                <c:pt idx="81">
                  <c:v>119.55059104828202</c:v>
                </c:pt>
                <c:pt idx="82">
                  <c:v>118.41535545757438</c:v>
                </c:pt>
                <c:pt idx="83">
                  <c:v>117.3054243536515</c:v>
                </c:pt>
                <c:pt idx="84">
                  <c:v>116.22015762574669</c:v>
                </c:pt>
                <c:pt idx="85">
                  <c:v>115.15893712787613</c:v>
                </c:pt>
                <c:pt idx="86">
                  <c:v>114.12116579000862</c:v>
                </c:pt>
                <c:pt idx="87">
                  <c:v>113.1062667723062</c:v>
                </c:pt>
                <c:pt idx="88">
                  <c:v>112.11368266003859</c:v>
                </c:pt>
                <c:pt idx="89">
                  <c:v>111.14287469692658</c:v>
                </c:pt>
                <c:pt idx="90">
                  <c:v>110.19332205480994</c:v>
                </c:pt>
                <c:pt idx="91">
                  <c:v>109.26452113766636</c:v>
                </c:pt>
                <c:pt idx="92">
                  <c:v>108.35598491813009</c:v>
                </c:pt>
                <c:pt idx="93">
                  <c:v>107.4672423047721</c:v>
                </c:pt>
                <c:pt idx="94">
                  <c:v>106.59783753850958</c:v>
                </c:pt>
                <c:pt idx="95">
                  <c:v>105.74732961661093</c:v>
                </c:pt>
                <c:pt idx="96">
                  <c:v>104.91529174285463</c:v>
                </c:pt>
                <c:pt idx="97">
                  <c:v>104.10131080248576</c:v>
                </c:pt>
                <c:pt idx="98">
                  <c:v>103.30498686069404</c:v>
                </c:pt>
                <c:pt idx="99">
                  <c:v>102.52593268341322</c:v>
                </c:pt>
                <c:pt idx="100">
                  <c:v>101.76377327930938</c:v>
                </c:pt>
                <c:pt idx="101">
                  <c:v>101.01814546189335</c:v>
                </c:pt>
                <c:pt idx="102">
                  <c:v>100.28869743075229</c:v>
                </c:pt>
                <c:pt idx="103">
                  <c:v>99.575088370953296</c:v>
                </c:pt>
                <c:pt idx="104">
                  <c:v>98.876988069725172</c:v>
                </c:pt>
                <c:pt idx="105">
                  <c:v>98.194076549575357</c:v>
                </c:pt>
                <c:pt idx="106">
                  <c:v>97.526043717045624</c:v>
                </c:pt>
                <c:pt idx="107">
                  <c:v>96.872589026354149</c:v>
                </c:pt>
                <c:pt idx="108">
                  <c:v>96.233421157214096</c:v>
                </c:pt>
                <c:pt idx="109">
                  <c:v>95.608257706156436</c:v>
                </c:pt>
                <c:pt idx="110">
                  <c:v>94.996824890722436</c:v>
                </c:pt>
                <c:pt idx="111">
                  <c:v>94.398857265924462</c:v>
                </c:pt>
                <c:pt idx="112">
                  <c:v>93.814097452407495</c:v>
                </c:pt>
                <c:pt idx="113">
                  <c:v>93.242295875772641</c:v>
                </c:pt>
                <c:pt idx="114">
                  <c:v>92.683210516553231</c:v>
                </c:pt>
                <c:pt idx="115">
                  <c:v>92.136606670361559</c:v>
                </c:pt>
                <c:pt idx="116">
                  <c:v>91.602256717748091</c:v>
                </c:pt>
                <c:pt idx="117">
                  <c:v>91.079939903340431</c:v>
                </c:pt>
                <c:pt idx="118">
                  <c:v>90.569442123850919</c:v>
                </c:pt>
                <c:pt idx="119">
                  <c:v>90.070555724562922</c:v>
                </c:pt>
                <c:pt idx="120">
                  <c:v>89.583079303926795</c:v>
                </c:pt>
                <c:pt idx="121">
                  <c:v>89.106817525913669</c:v>
                </c:pt>
                <c:pt idx="122">
                  <c:v>88.641580939795176</c:v>
                </c:pt>
                <c:pt idx="123">
                  <c:v>88.187185807031881</c:v>
                </c:pt>
                <c:pt idx="124">
                  <c:v>87.743453934970788</c:v>
                </c:pt>
                <c:pt idx="125">
                  <c:v>87.310212517066788</c:v>
                </c:pt>
                <c:pt idx="126">
                  <c:v>86.887293979355931</c:v>
                </c:pt>
                <c:pt idx="127">
                  <c:v>86.474535832924289</c:v>
                </c:pt>
                <c:pt idx="128">
                  <c:v>86.071780532126553</c:v>
                </c:pt>
                <c:pt idx="129">
                  <c:v>85.678875338321703</c:v>
                </c:pt>
                <c:pt idx="130">
                  <c:v>85.295672188904632</c:v>
                </c:pt>
                <c:pt idx="131">
                  <c:v>84.922027571422319</c:v>
                </c:pt>
                <c:pt idx="132">
                  <c:v>84.557802402575135</c:v>
                </c:pt>
                <c:pt idx="133">
                  <c:v>84.202861911911668</c:v>
                </c:pt>
                <c:pt idx="134">
                  <c:v>83.857075530035985</c:v>
                </c:pt>
                <c:pt idx="135">
                  <c:v>83.520316781154563</c:v>
                </c:pt>
                <c:pt idx="136">
                  <c:v>83.192463179798281</c:v>
                </c:pt>
                <c:pt idx="137">
                  <c:v>82.873396131563197</c:v>
                </c:pt>
                <c:pt idx="138">
                  <c:v>82.563000837720466</c:v>
                </c:pt>
                <c:pt idx="139">
                  <c:v>82.261166203554225</c:v>
                </c:pt>
                <c:pt idx="140">
                  <c:v>81.967784750291443</c:v>
                </c:pt>
                <c:pt idx="141">
                  <c:v>81.68275253049562</c:v>
                </c:pt>
                <c:pt idx="142">
                  <c:v>81.405969046801459</c:v>
                </c:pt>
                <c:pt idx="143">
                  <c:v>81.137337173873689</c:v>
                </c:pt>
                <c:pt idx="144">
                  <c:v>80.876763083479176</c:v>
                </c:pt>
                <c:pt idx="145">
                  <c:v>80.62415617256589</c:v>
                </c:pt>
                <c:pt idx="146">
                  <c:v>80.379428994248627</c:v>
                </c:pt>
                <c:pt idx="147">
                  <c:v>80.142497191604889</c:v>
                </c:pt>
                <c:pt idx="148">
                  <c:v>79.913279434189931</c:v>
                </c:pt>
                <c:pt idx="149">
                  <c:v>79.691697357183898</c:v>
                </c:pt>
                <c:pt idx="150">
                  <c:v>79.477675503088278</c:v>
                </c:pt>
                <c:pt idx="151">
                  <c:v>79.271141265893164</c:v>
                </c:pt>
                <c:pt idx="152">
                  <c:v>79.072024837640186</c:v>
                </c:pt>
                <c:pt idx="153">
                  <c:v>78.880259157310448</c:v>
                </c:pt>
                <c:pt idx="154">
                  <c:v>78.6957798619692</c:v>
                </c:pt>
                <c:pt idx="155">
                  <c:v>78.518525240103799</c:v>
                </c:pt>
                <c:pt idx="156">
                  <c:v>78.348436187093569</c:v>
                </c:pt>
                <c:pt idx="157">
                  <c:v>78.185456162753866</c:v>
                </c:pt>
                <c:pt idx="158">
                  <c:v>78.029531150899558</c:v>
                </c:pt>
                <c:pt idx="159">
                  <c:v>77.880609620876371</c:v>
                </c:pt>
                <c:pt idx="160">
                  <c:v>77.738642491010339</c:v>
                </c:pt>
                <c:pt idx="161">
                  <c:v>77.603583093929814</c:v>
                </c:pt>
                <c:pt idx="162">
                  <c:v>77.475387143715579</c:v>
                </c:pt>
                <c:pt idx="163">
                  <c:v>77.354012704838041</c:v>
                </c:pt>
                <c:pt idx="164">
                  <c:v>77.239420162842976</c:v>
                </c:pt>
                <c:pt idx="165">
                  <c:v>77.13157219674855</c:v>
                </c:pt>
                <c:pt idx="166">
                  <c:v>77.030433753120349</c:v>
                </c:pt>
                <c:pt idx="167">
                  <c:v>76.935972021791656</c:v>
                </c:pt>
                <c:pt idx="168">
                  <c:v>76.848156413199391</c:v>
                </c:pt>
                <c:pt idx="169">
                  <c:v>76.766958537308213</c:v>
                </c:pt>
                <c:pt idx="170">
                  <c:v>76.692352184096492</c:v>
                </c:pt>
                <c:pt idx="171">
                  <c:v>76.624313305580813</c:v>
                </c:pt>
                <c:pt idx="172">
                  <c:v>76.562819999357131</c:v>
                </c:pt>
                <c:pt idx="173">
                  <c:v>76.507852493638495</c:v>
                </c:pt>
                <c:pt idx="174">
                  <c:v>76.459393133771329</c:v>
                </c:pt>
                <c:pt idx="175">
                  <c:v>76.417426370214244</c:v>
                </c:pt>
                <c:pt idx="176">
                  <c:v>76.381938747964654</c:v>
                </c:pt>
                <c:pt idx="177">
                  <c:v>76.352918897420608</c:v>
                </c:pt>
                <c:pt idx="178">
                  <c:v>76.330357526666887</c:v>
                </c:pt>
                <c:pt idx="179">
                  <c:v>76.314247415176155</c:v>
                </c:pt>
                <c:pt idx="180">
                  <c:v>76.304583408917736</c:v>
                </c:pt>
                <c:pt idx="181">
                  <c:v>76.301362416867889</c:v>
                </c:pt>
                <c:pt idx="182">
                  <c:v>76.304583408917736</c:v>
                </c:pt>
                <c:pt idx="183">
                  <c:v>76.314247415176155</c:v>
                </c:pt>
                <c:pt idx="184">
                  <c:v>76.330357526666887</c:v>
                </c:pt>
                <c:pt idx="185">
                  <c:v>76.352918897420608</c:v>
                </c:pt>
                <c:pt idx="186">
                  <c:v>76.381938747964654</c:v>
                </c:pt>
                <c:pt idx="187">
                  <c:v>76.417426370214244</c:v>
                </c:pt>
                <c:pt idx="188">
                  <c:v>76.459393133771329</c:v>
                </c:pt>
                <c:pt idx="189">
                  <c:v>76.507852493638495</c:v>
                </c:pt>
                <c:pt idx="190">
                  <c:v>76.562819999357131</c:v>
                </c:pt>
                <c:pt idx="191">
                  <c:v>76.624313305580813</c:v>
                </c:pt>
                <c:pt idx="192">
                  <c:v>76.692352184096478</c:v>
                </c:pt>
                <c:pt idx="193">
                  <c:v>76.766958537308199</c:v>
                </c:pt>
                <c:pt idx="194">
                  <c:v>76.848156413199391</c:v>
                </c:pt>
                <c:pt idx="195">
                  <c:v>76.935972021791628</c:v>
                </c:pt>
                <c:pt idx="196">
                  <c:v>77.030433753120349</c:v>
                </c:pt>
                <c:pt idx="197">
                  <c:v>77.13157219674855</c:v>
                </c:pt>
                <c:pt idx="198">
                  <c:v>77.239420162842976</c:v>
                </c:pt>
                <c:pt idx="199">
                  <c:v>77.354012704838041</c:v>
                </c:pt>
                <c:pt idx="200">
                  <c:v>77.475387143715551</c:v>
                </c:pt>
                <c:pt idx="201">
                  <c:v>77.603583093929814</c:v>
                </c:pt>
                <c:pt idx="202">
                  <c:v>77.738642491010339</c:v>
                </c:pt>
                <c:pt idx="203">
                  <c:v>77.880609620876371</c:v>
                </c:pt>
                <c:pt idx="204">
                  <c:v>78.029531150899558</c:v>
                </c:pt>
                <c:pt idx="205">
                  <c:v>78.185456162753852</c:v>
                </c:pt>
                <c:pt idx="206">
                  <c:v>78.348436187093569</c:v>
                </c:pt>
                <c:pt idx="207">
                  <c:v>78.518525240103799</c:v>
                </c:pt>
                <c:pt idx="208">
                  <c:v>78.695779861969186</c:v>
                </c:pt>
                <c:pt idx="209">
                  <c:v>78.880259157310448</c:v>
                </c:pt>
                <c:pt idx="210">
                  <c:v>79.072024837640186</c:v>
                </c:pt>
                <c:pt idx="211">
                  <c:v>79.271141265893164</c:v>
                </c:pt>
                <c:pt idx="212">
                  <c:v>79.477675503088278</c:v>
                </c:pt>
                <c:pt idx="213">
                  <c:v>79.691697357183898</c:v>
                </c:pt>
                <c:pt idx="214">
                  <c:v>79.913279434189931</c:v>
                </c:pt>
                <c:pt idx="215">
                  <c:v>80.142497191604875</c:v>
                </c:pt>
                <c:pt idx="216">
                  <c:v>80.379428994248627</c:v>
                </c:pt>
                <c:pt idx="217">
                  <c:v>80.62415617256589</c:v>
                </c:pt>
                <c:pt idx="218">
                  <c:v>80.876763083479176</c:v>
                </c:pt>
                <c:pt idx="219">
                  <c:v>81.137337173873689</c:v>
                </c:pt>
                <c:pt idx="220">
                  <c:v>81.405969046801459</c:v>
                </c:pt>
                <c:pt idx="221">
                  <c:v>81.682752530495605</c:v>
                </c:pt>
                <c:pt idx="222">
                  <c:v>81.967784750291443</c:v>
                </c:pt>
                <c:pt idx="223">
                  <c:v>82.261166203554225</c:v>
                </c:pt>
                <c:pt idx="224">
                  <c:v>82.563000837720466</c:v>
                </c:pt>
                <c:pt idx="225">
                  <c:v>82.873396131563197</c:v>
                </c:pt>
                <c:pt idx="226">
                  <c:v>83.192463179798281</c:v>
                </c:pt>
                <c:pt idx="227">
                  <c:v>83.520316781154548</c:v>
                </c:pt>
                <c:pt idx="228">
                  <c:v>83.857075530035985</c:v>
                </c:pt>
                <c:pt idx="229">
                  <c:v>84.202861911911668</c:v>
                </c:pt>
                <c:pt idx="230">
                  <c:v>84.557802402575106</c:v>
                </c:pt>
                <c:pt idx="231">
                  <c:v>84.922027571422305</c:v>
                </c:pt>
                <c:pt idx="232">
                  <c:v>85.295672188904632</c:v>
                </c:pt>
                <c:pt idx="233">
                  <c:v>85.678875338321731</c:v>
                </c:pt>
                <c:pt idx="234">
                  <c:v>86.071780532126567</c:v>
                </c:pt>
                <c:pt idx="235">
                  <c:v>86.474535832924289</c:v>
                </c:pt>
                <c:pt idx="236">
                  <c:v>86.887293979355917</c:v>
                </c:pt>
                <c:pt idx="237">
                  <c:v>87.310212517066759</c:v>
                </c:pt>
                <c:pt idx="238">
                  <c:v>87.743453934970788</c:v>
                </c:pt>
                <c:pt idx="239">
                  <c:v>88.187185807031838</c:v>
                </c:pt>
                <c:pt idx="240">
                  <c:v>88.641580939795176</c:v>
                </c:pt>
                <c:pt idx="241">
                  <c:v>89.106817525913655</c:v>
                </c:pt>
                <c:pt idx="242">
                  <c:v>89.583079303926795</c:v>
                </c:pt>
                <c:pt idx="243">
                  <c:v>90.070555724562922</c:v>
                </c:pt>
                <c:pt idx="244">
                  <c:v>90.569442123850905</c:v>
                </c:pt>
                <c:pt idx="245">
                  <c:v>91.079939903340431</c:v>
                </c:pt>
                <c:pt idx="246">
                  <c:v>91.602256717748062</c:v>
                </c:pt>
                <c:pt idx="247">
                  <c:v>92.136606670361559</c:v>
                </c:pt>
                <c:pt idx="248">
                  <c:v>92.683210516553217</c:v>
                </c:pt>
                <c:pt idx="249">
                  <c:v>93.242295875772641</c:v>
                </c:pt>
                <c:pt idx="250">
                  <c:v>93.814097452407495</c:v>
                </c:pt>
                <c:pt idx="251">
                  <c:v>94.39885726592442</c:v>
                </c:pt>
                <c:pt idx="252">
                  <c:v>94.996824890722436</c:v>
                </c:pt>
                <c:pt idx="253">
                  <c:v>95.608257706156436</c:v>
                </c:pt>
                <c:pt idx="254">
                  <c:v>96.233421157214067</c:v>
                </c:pt>
                <c:pt idx="255">
                  <c:v>96.872589026354163</c:v>
                </c:pt>
                <c:pt idx="256">
                  <c:v>97.526043717045624</c:v>
                </c:pt>
                <c:pt idx="257">
                  <c:v>98.194076549575357</c:v>
                </c:pt>
                <c:pt idx="258">
                  <c:v>98.876988069725158</c:v>
                </c:pt>
                <c:pt idx="259">
                  <c:v>99.575088370953281</c:v>
                </c:pt>
                <c:pt idx="260">
                  <c:v>100.28869743075228</c:v>
                </c:pt>
                <c:pt idx="261">
                  <c:v>101.01814546189335</c:v>
                </c:pt>
                <c:pt idx="262">
                  <c:v>101.76377327930938</c:v>
                </c:pt>
                <c:pt idx="263">
                  <c:v>102.52593268341327</c:v>
                </c:pt>
                <c:pt idx="264">
                  <c:v>103.30498686069404</c:v>
                </c:pt>
                <c:pt idx="265">
                  <c:v>104.10131080248576</c:v>
                </c:pt>
                <c:pt idx="266">
                  <c:v>104.91529174285463</c:v>
                </c:pt>
                <c:pt idx="267">
                  <c:v>105.74732961661093</c:v>
                </c:pt>
                <c:pt idx="268">
                  <c:v>106.59783753850954</c:v>
                </c:pt>
                <c:pt idx="269">
                  <c:v>107.46724230477207</c:v>
                </c:pt>
                <c:pt idx="270">
                  <c:v>108.35598491813009</c:v>
                </c:pt>
                <c:pt idx="271">
                  <c:v>109.26452113766636</c:v>
                </c:pt>
                <c:pt idx="272">
                  <c:v>110.19332205480993</c:v>
                </c:pt>
                <c:pt idx="273">
                  <c:v>111.14287469692658</c:v>
                </c:pt>
                <c:pt idx="274">
                  <c:v>112.11368266003859</c:v>
                </c:pt>
                <c:pt idx="275">
                  <c:v>113.10626677230617</c:v>
                </c:pt>
                <c:pt idx="276">
                  <c:v>114.12116579000859</c:v>
                </c:pt>
                <c:pt idx="277">
                  <c:v>115.1589371278761</c:v>
                </c:pt>
                <c:pt idx="278">
                  <c:v>116.22015762574672</c:v>
                </c:pt>
                <c:pt idx="279">
                  <c:v>117.30542435365147</c:v>
                </c:pt>
                <c:pt idx="280">
                  <c:v>118.41535545757435</c:v>
                </c:pt>
                <c:pt idx="281">
                  <c:v>119.55059104828199</c:v>
                </c:pt>
                <c:pt idx="282">
                  <c:v>120.71179413578442</c:v>
                </c:pt>
                <c:pt idx="283">
                  <c:v>121.89965161216139</c:v>
                </c:pt>
                <c:pt idx="284">
                  <c:v>123.11487528567905</c:v>
                </c:pt>
                <c:pt idx="285">
                  <c:v>124.35820296932572</c:v>
                </c:pt>
                <c:pt idx="286">
                  <c:v>125.63039962711713</c:v>
                </c:pt>
                <c:pt idx="287">
                  <c:v>126.93225858175578</c:v>
                </c:pt>
                <c:pt idx="288">
                  <c:v>128.26460278749192</c:v>
                </c:pt>
                <c:pt idx="289">
                  <c:v>129.62828617230576</c:v>
                </c:pt>
                <c:pt idx="290">
                  <c:v>131.02419505383534</c:v>
                </c:pt>
                <c:pt idx="291">
                  <c:v>132.45324963379886</c:v>
                </c:pt>
                <c:pt idx="292">
                  <c:v>133.91640557601374</c:v>
                </c:pt>
                <c:pt idx="293">
                  <c:v>135.41465567349616</c:v>
                </c:pt>
                <c:pt idx="294">
                  <c:v>136.94903161054208</c:v>
                </c:pt>
                <c:pt idx="295">
                  <c:v>138.52060582614158</c:v>
                </c:pt>
                <c:pt idx="296">
                  <c:v>140.13049348556612</c:v>
                </c:pt>
                <c:pt idx="297">
                  <c:v>141.77985456750625</c:v>
                </c:pt>
                <c:pt idx="298">
                  <c:v>143.46989607471309</c:v>
                </c:pt>
                <c:pt idx="299">
                  <c:v>145.20187437673258</c:v>
                </c:pt>
                <c:pt idx="300">
                  <c:v>146.97709769400967</c:v>
                </c:pt>
                <c:pt idx="301">
                  <c:v>148.79692873339263</c:v>
                </c:pt>
                <c:pt idx="302">
                  <c:v>150.66278748588803</c:v>
                </c:pt>
                <c:pt idx="303">
                  <c:v>152.57615419841909</c:v>
                </c:pt>
                <c:pt idx="304">
                  <c:v>154.53857253231752</c:v>
                </c:pt>
                <c:pt idx="305">
                  <c:v>156.55165292236049</c:v>
                </c:pt>
                <c:pt idx="306">
                  <c:v>158.61707615134094</c:v>
                </c:pt>
                <c:pt idx="307">
                  <c:v>160.73659715645519</c:v>
                </c:pt>
                <c:pt idx="308">
                  <c:v>162.91204908521445</c:v>
                </c:pt>
                <c:pt idx="309">
                  <c:v>165.14534762014654</c:v>
                </c:pt>
                <c:pt idx="310">
                  <c:v>167.43849559327694</c:v>
                </c:pt>
                <c:pt idx="311">
                  <c:v>169.79358791327232</c:v>
                </c:pt>
                <c:pt idx="312">
                  <c:v>172.21281683021567</c:v>
                </c:pt>
                <c:pt idx="313">
                  <c:v>174.69847756529197</c:v>
                </c:pt>
                <c:pt idx="314">
                  <c:v>177.25297433520893</c:v>
                </c:pt>
                <c:pt idx="315">
                  <c:v>179.87882680399795</c:v>
                </c:pt>
                <c:pt idx="316">
                  <c:v>182.57867699796239</c:v>
                </c:pt>
                <c:pt idx="317">
                  <c:v>185.3552967230024</c:v>
                </c:pt>
                <c:pt idx="318">
                  <c:v>188.21159552739383</c:v>
                </c:pt>
                <c:pt idx="319">
                  <c:v>191.1506292573649</c:v>
                </c:pt>
                <c:pt idx="320">
                  <c:v>194.17560925758139</c:v>
                </c:pt>
                <c:pt idx="321">
                  <c:v>197.28991227394133</c:v>
                </c:pt>
                <c:pt idx="322">
                  <c:v>200.497091122005</c:v>
                </c:pt>
                <c:pt idx="323">
                  <c:v>203.80088619099129</c:v>
                </c:pt>
                <c:pt idx="324">
                  <c:v>207.20523786067059</c:v>
                </c:pt>
                <c:pt idx="325">
                  <c:v>208.33700966039697</c:v>
                </c:pt>
                <c:pt idx="326">
                  <c:v>208.57774771175406</c:v>
                </c:pt>
                <c:pt idx="327">
                  <c:v>208.81970837679074</c:v>
                </c:pt>
                <c:pt idx="328">
                  <c:v>209.06287974118791</c:v>
                </c:pt>
                <c:pt idx="329">
                  <c:v>209.30724972227586</c:v>
                </c:pt>
                <c:pt idx="330">
                  <c:v>209.55280606774127</c:v>
                </c:pt>
                <c:pt idx="331">
                  <c:v>209.7995363543485</c:v>
                </c:pt>
                <c:pt idx="332">
                  <c:v>210.04742798667584</c:v>
                </c:pt>
                <c:pt idx="333">
                  <c:v>210.2964681958679</c:v>
                </c:pt>
                <c:pt idx="334">
                  <c:v>210.54664403840451</c:v>
                </c:pt>
                <c:pt idx="335">
                  <c:v>210.79794239488726</c:v>
                </c:pt>
                <c:pt idx="336">
                  <c:v>211.05034996884393</c:v>
                </c:pt>
                <c:pt idx="337">
                  <c:v>211.30385328555261</c:v>
                </c:pt>
                <c:pt idx="338">
                  <c:v>211.55843869088508</c:v>
                </c:pt>
                <c:pt idx="339">
                  <c:v>211.81409235017165</c:v>
                </c:pt>
                <c:pt idx="340">
                  <c:v>212.07080024708688</c:v>
                </c:pt>
                <c:pt idx="341">
                  <c:v>212.32854818255854</c:v>
                </c:pt>
                <c:pt idx="342">
                  <c:v>212.58732177369927</c:v>
                </c:pt>
                <c:pt idx="343">
                  <c:v>212.84710645276306</c:v>
                </c:pt>
                <c:pt idx="344">
                  <c:v>213.10788746612616</c:v>
                </c:pt>
                <c:pt idx="345">
                  <c:v>213.36964987329497</c:v>
                </c:pt>
                <c:pt idx="346">
                  <c:v>213.6323785459401</c:v>
                </c:pt>
                <c:pt idx="347">
                  <c:v>213.89605816695868</c:v>
                </c:pt>
                <c:pt idx="348">
                  <c:v>214.16067322956548</c:v>
                </c:pt>
                <c:pt idx="349">
                  <c:v>214.42620803641367</c:v>
                </c:pt>
                <c:pt idx="350">
                  <c:v>214.69264669874684</c:v>
                </c:pt>
                <c:pt idx="351">
                  <c:v>214.95997313558166</c:v>
                </c:pt>
                <c:pt idx="352">
                  <c:v>215.22817107292465</c:v>
                </c:pt>
                <c:pt idx="353">
                  <c:v>215.49722404302119</c:v>
                </c:pt>
                <c:pt idx="354">
                  <c:v>215.76711538364034</c:v>
                </c:pt>
                <c:pt idx="355">
                  <c:v>216.03782823739465</c:v>
                </c:pt>
                <c:pt idx="356">
                  <c:v>216.30934555109675</c:v>
                </c:pt>
                <c:pt idx="357">
                  <c:v>216.5816500751539</c:v>
                </c:pt>
                <c:pt idx="358">
                  <c:v>216.85472436300094</c:v>
                </c:pt>
                <c:pt idx="359">
                  <c:v>217.12855077057321</c:v>
                </c:pt>
                <c:pt idx="360">
                  <c:v>217.40311145581987</c:v>
                </c:pt>
                <c:pt idx="361">
                  <c:v>217.67838837825968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469-4794-B897-525BC1A7C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18792"/>
        <c:axId val="167818400"/>
      </c:scatterChart>
      <c:valAx>
        <c:axId val="167818792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3071295633500403"/>
              <c:y val="0.86569914589551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67818400"/>
        <c:crosses val="autoZero"/>
        <c:crossBetween val="midCat"/>
        <c:majorUnit val="0.5"/>
      </c:valAx>
      <c:valAx>
        <c:axId val="167818400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Fs</a:t>
                </a:r>
                <a:r>
                  <a:rPr lang="zh-CN" altLang="en-US"/>
                  <a:t>（</a:t>
                </a:r>
                <a:r>
                  <a:rPr lang="en-US" altLang="zh-CN"/>
                  <a:t>KHz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3.2719108167477001E-3"/>
              <c:y val="0.32871492616645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167818792"/>
        <c:crosses val="autoZero"/>
        <c:crossBetween val="midCat"/>
      </c:valAx>
      <c:spPr>
        <a:ln w="9525">
          <a:solidFill>
            <a:schemeClr val="bg2"/>
          </a:solidFill>
        </a:ln>
      </c:spPr>
    </c:plotArea>
    <c:legend>
      <c:legendPos val="r"/>
      <c:layout>
        <c:manualLayout>
          <c:xMode val="edge"/>
          <c:yMode val="edge"/>
          <c:x val="0.69292245287520904"/>
          <c:y val="0.49928429677997599"/>
          <c:w val="0.30257790503459803"/>
          <c:h val="0.285715301523564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n-US" altLang="zh-CN" sz="1050"/>
              <a:t>TRIAC</a:t>
            </a:r>
            <a:r>
              <a:rPr lang="zh-CN" altLang="en-US" sz="1050"/>
              <a:t>调光输出电流 </a:t>
            </a:r>
            <a:r>
              <a:rPr lang="en-US" altLang="zh-CN" sz="1050">
                <a:latin typeface="Times New Roman" panose="02020603050405020304" pitchFamily="18" charset="0"/>
                <a:cs typeface="Times New Roman" panose="02020603050405020304" pitchFamily="18" charset="0"/>
              </a:rPr>
              <a:t>Iout</a:t>
            </a:r>
            <a:endParaRPr lang="zh-CN" altLang="en-US" sz="105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377781464107150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655439425763"/>
          <c:y val="0.143021184897375"/>
          <c:w val="0.73484559704406704"/>
          <c:h val="0.65054979036351401"/>
        </c:manualLayout>
      </c:layout>
      <c:scatterChart>
        <c:scatterStyle val="smoothMarker"/>
        <c:varyColors val="0"/>
        <c:ser>
          <c:idx val="1"/>
          <c:order val="0"/>
          <c:tx>
            <c:v>Iout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变压器设计!$DA$4:$DS$4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变压器设计!$DA$6:$DS$6</c:f>
              <c:numCache>
                <c:formatCode>General</c:formatCode>
                <c:ptCount val="19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47.755203279594035</c:v>
                </c:pt>
                <c:pt idx="10">
                  <c:v>31.66211990242352</c:v>
                </c:pt>
                <c:pt idx="11">
                  <c:v>19.02876214047458</c:v>
                </c:pt>
                <c:pt idx="12">
                  <c:v>9.8483485063449834</c:v>
                </c:pt>
                <c:pt idx="13">
                  <c:v>5.5950500265751382</c:v>
                </c:pt>
                <c:pt idx="14">
                  <c:v>3.3248628188922749</c:v>
                </c:pt>
                <c:pt idx="15">
                  <c:v>1.6332382279153541</c:v>
                </c:pt>
                <c:pt idx="16">
                  <c:v>0.55861926131895967</c:v>
                </c:pt>
                <c:pt idx="17">
                  <c:v>7.2682974772884434E-2</c:v>
                </c:pt>
                <c:pt idx="18">
                  <c:v>-7.4218584145410543E-7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A3-4D2F-AE11-8F1C72D44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17616"/>
        <c:axId val="167816832"/>
      </c:scatterChart>
      <c:valAx>
        <c:axId val="167817616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000" b="1" i="0" baseline="0">
                    <a:effectLst/>
                  </a:rPr>
                  <a:t>Deg_triac (°)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0232740262947"/>
              <c:y val="0.8638283674434580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67816832"/>
        <c:crosses val="autoZero"/>
        <c:crossBetween val="midCat"/>
        <c:majorUnit val="20"/>
      </c:valAx>
      <c:valAx>
        <c:axId val="16781683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mA</a:t>
                </a:r>
                <a:r>
                  <a:rPr lang="zh-CN" altLang="en-US"/>
                  <a:t>）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zh-CN"/>
          </a:p>
        </c:txPr>
        <c:crossAx val="167817616"/>
        <c:crosses val="autoZero"/>
        <c:crossBetween val="midCat"/>
        <c:minorUnit val="10"/>
      </c:valAx>
    </c:plotArea>
    <c:legend>
      <c:legendPos val="r"/>
      <c:layout>
        <c:manualLayout>
          <c:xMode val="edge"/>
          <c:yMode val="edge"/>
          <c:x val="0.61340783362138096"/>
          <c:y val="0.50449516778358505"/>
          <c:w val="0.38659216637861898"/>
          <c:h val="0.28989423767449202"/>
        </c:manualLayout>
      </c:layout>
      <c:overlay val="0"/>
      <c:txPr>
        <a:bodyPr/>
        <a:lstStyle/>
        <a:p>
          <a:pPr>
            <a:defRPr>
              <a:latin typeface="+mj-lt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685800</xdr:colOff>
          <xdr:row>5</xdr:row>
          <xdr:rowOff>0</xdr:rowOff>
        </xdr:from>
        <xdr:to>
          <xdr:col>9</xdr:col>
          <xdr:colOff>85725</xdr:colOff>
          <xdr:row>25</xdr:row>
          <xdr:rowOff>161925</xdr:rowOff>
        </xdr:to>
        <xdr:sp macro="" textlink="">
          <xdr:nvSpPr>
            <xdr:cNvPr id="2050" name="对象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1571625</xdr:colOff>
          <xdr:row>1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52</xdr:row>
      <xdr:rowOff>26810</xdr:rowOff>
    </xdr:from>
    <xdr:to>
      <xdr:col>5</xdr:col>
      <xdr:colOff>2106705</xdr:colOff>
      <xdr:row>65</xdr:row>
      <xdr:rowOff>235323</xdr:rowOff>
    </xdr:to>
    <xdr:graphicFrame macro="">
      <xdr:nvGraphicFramePr>
        <xdr:cNvPr id="9" name="图表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2117912</xdr:colOff>
      <xdr:row>52</xdr:row>
      <xdr:rowOff>26810</xdr:rowOff>
    </xdr:from>
    <xdr:to>
      <xdr:col>12</xdr:col>
      <xdr:colOff>766</xdr:colOff>
      <xdr:row>65</xdr:row>
      <xdr:rowOff>235323</xdr:rowOff>
    </xdr:to>
    <xdr:graphicFrame macro="">
      <xdr:nvGraphicFramePr>
        <xdr:cNvPr id="13" name="图表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5444</xdr:colOff>
      <xdr:row>37</xdr:row>
      <xdr:rowOff>291353</xdr:rowOff>
    </xdr:from>
    <xdr:to>
      <xdr:col>11</xdr:col>
      <xdr:colOff>534329</xdr:colOff>
      <xdr:row>45</xdr:row>
      <xdr:rowOff>62335</xdr:rowOff>
    </xdr:to>
    <xdr:graphicFrame macro="">
      <xdr:nvGraphicFramePr>
        <xdr:cNvPr id="2" name="图表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5443</xdr:colOff>
      <xdr:row>29</xdr:row>
      <xdr:rowOff>280147</xdr:rowOff>
    </xdr:from>
    <xdr:to>
      <xdr:col>11</xdr:col>
      <xdr:colOff>533400</xdr:colOff>
      <xdr:row>37</xdr:row>
      <xdr:rowOff>265741</xdr:rowOff>
    </xdr:to>
    <xdr:graphicFrame macro="">
      <xdr:nvGraphicFramePr>
        <xdr:cNvPr id="3" name="图表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3618</xdr:colOff>
      <xdr:row>6</xdr:row>
      <xdr:rowOff>560</xdr:rowOff>
    </xdr:from>
    <xdr:to>
      <xdr:col>9</xdr:col>
      <xdr:colOff>2095500</xdr:colOff>
      <xdr:row>10</xdr:row>
      <xdr:rowOff>266700</xdr:rowOff>
    </xdr:to>
    <xdr:graphicFrame macro="">
      <xdr:nvGraphicFramePr>
        <xdr:cNvPr id="5" name="图表 7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2106706</xdr:colOff>
      <xdr:row>6</xdr:row>
      <xdr:rowOff>1508</xdr:rowOff>
    </xdr:from>
    <xdr:to>
      <xdr:col>11</xdr:col>
      <xdr:colOff>527539</xdr:colOff>
      <xdr:row>10</xdr:row>
      <xdr:rowOff>266432</xdr:rowOff>
    </xdr:to>
    <xdr:graphicFrame macro="">
      <xdr:nvGraphicFramePr>
        <xdr:cNvPr id="7" name="图表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6568</xdr:colOff>
      <xdr:row>45</xdr:row>
      <xdr:rowOff>89646</xdr:rowOff>
    </xdr:from>
    <xdr:to>
      <xdr:col>11</xdr:col>
      <xdr:colOff>532085</xdr:colOff>
      <xdr:row>52</xdr:row>
      <xdr:rowOff>2121</xdr:rowOff>
    </xdr:to>
    <xdr:graphicFrame macro="">
      <xdr:nvGraphicFramePr>
        <xdr:cNvPr id="15" name="图表 8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11</xdr:row>
      <xdr:rowOff>0</xdr:rowOff>
    </xdr:from>
    <xdr:to>
      <xdr:col>9</xdr:col>
      <xdr:colOff>2095500</xdr:colOff>
      <xdr:row>15</xdr:row>
      <xdr:rowOff>304800</xdr:rowOff>
    </xdr:to>
    <xdr:graphicFrame macro="">
      <xdr:nvGraphicFramePr>
        <xdr:cNvPr id="16" name="图表 7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5444</xdr:colOff>
      <xdr:row>23</xdr:row>
      <xdr:rowOff>10885</xdr:rowOff>
    </xdr:from>
    <xdr:to>
      <xdr:col>11</xdr:col>
      <xdr:colOff>533400</xdr:colOff>
      <xdr:row>29</xdr:row>
      <xdr:rowOff>257735</xdr:rowOff>
    </xdr:to>
    <xdr:graphicFrame macro="">
      <xdr:nvGraphicFramePr>
        <xdr:cNvPr id="17" name="图表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22418</xdr:rowOff>
    </xdr:from>
    <xdr:to>
      <xdr:col>5</xdr:col>
      <xdr:colOff>2106705</xdr:colOff>
      <xdr:row>78</xdr:row>
      <xdr:rowOff>201713</xdr:rowOff>
    </xdr:to>
    <xdr:graphicFrame macro="">
      <xdr:nvGraphicFramePr>
        <xdr:cNvPr id="18" name="图表 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2117912</xdr:colOff>
      <xdr:row>66</xdr:row>
      <xdr:rowOff>22418</xdr:rowOff>
    </xdr:from>
    <xdr:to>
      <xdr:col>11</xdr:col>
      <xdr:colOff>526677</xdr:colOff>
      <xdr:row>78</xdr:row>
      <xdr:rowOff>201713</xdr:rowOff>
    </xdr:to>
    <xdr:graphicFrame macro="">
      <xdr:nvGraphicFramePr>
        <xdr:cNvPr id="19" name="图表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134470</xdr:colOff>
      <xdr:row>77</xdr:row>
      <xdr:rowOff>235323</xdr:rowOff>
    </xdr:from>
    <xdr:to>
      <xdr:col>5</xdr:col>
      <xdr:colOff>2107471</xdr:colOff>
      <xdr:row>91</xdr:row>
      <xdr:rowOff>40424</xdr:rowOff>
    </xdr:to>
    <xdr:graphicFrame macro="">
      <xdr:nvGraphicFramePr>
        <xdr:cNvPr id="20" name="图表 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2117912</xdr:colOff>
      <xdr:row>78</xdr:row>
      <xdr:rowOff>232400</xdr:rowOff>
    </xdr:from>
    <xdr:to>
      <xdr:col>12</xdr:col>
      <xdr:colOff>766</xdr:colOff>
      <xdr:row>92</xdr:row>
      <xdr:rowOff>43848</xdr:rowOff>
    </xdr:to>
    <xdr:graphicFrame macro="">
      <xdr:nvGraphicFramePr>
        <xdr:cNvPr id="21" name="图表 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92</xdr:row>
      <xdr:rowOff>78439</xdr:rowOff>
    </xdr:from>
    <xdr:to>
      <xdr:col>5</xdr:col>
      <xdr:colOff>2118677</xdr:colOff>
      <xdr:row>106</xdr:row>
      <xdr:rowOff>6805</xdr:rowOff>
    </xdr:to>
    <xdr:graphicFrame macro="">
      <xdr:nvGraphicFramePr>
        <xdr:cNvPr id="23" name="图表 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2109109</xdr:colOff>
      <xdr:row>10</xdr:row>
      <xdr:rowOff>286932</xdr:rowOff>
    </xdr:from>
    <xdr:to>
      <xdr:col>11</xdr:col>
      <xdr:colOff>530087</xdr:colOff>
      <xdr:row>15</xdr:row>
      <xdr:rowOff>306457</xdr:rowOff>
    </xdr:to>
    <xdr:graphicFrame macro="">
      <xdr:nvGraphicFramePr>
        <xdr:cNvPr id="24" name="图表 4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K24" sqref="K24"/>
    </sheetView>
  </sheetViews>
  <sheetFormatPr defaultColWidth="8.875" defaultRowHeight="14.25" x14ac:dyDescent="0.2"/>
  <cols>
    <col min="1" max="16384" width="8.875" style="188"/>
  </cols>
  <sheetData/>
  <sheetProtection password="D2A1" sheet="1" objects="1" scenarios="1"/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050" r:id="rId3">
          <objectPr defaultSize="0" autoPict="0" r:id="rId4">
            <anchor moveWithCells="1" sizeWithCells="1">
              <from>
                <xdr:col>0</xdr:col>
                <xdr:colOff>685800</xdr:colOff>
                <xdr:row>5</xdr:row>
                <xdr:rowOff>0</xdr:rowOff>
              </from>
              <to>
                <xdr:col>9</xdr:col>
                <xdr:colOff>85725</xdr:colOff>
                <xdr:row>25</xdr:row>
                <xdr:rowOff>161925</xdr:rowOff>
              </to>
            </anchor>
          </objectPr>
        </oleObject>
      </mc:Choice>
      <mc:Fallback>
        <oleObject progId="Visio.Drawing.11" shapeId="2050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I516"/>
  <sheetViews>
    <sheetView tabSelected="1" topLeftCell="A22" zoomScale="85" zoomScaleNormal="85" zoomScalePageLayoutView="85" workbookViewId="0">
      <selection activeCell="C13" sqref="C13"/>
    </sheetView>
  </sheetViews>
  <sheetFormatPr defaultColWidth="8.875" defaultRowHeight="20.100000000000001" customHeight="1" x14ac:dyDescent="0.3"/>
  <cols>
    <col min="1" max="1" width="1.875" style="141" customWidth="1"/>
    <col min="2" max="2" width="33.5" style="127" bestFit="1" customWidth="1"/>
    <col min="3" max="3" width="12" style="128" customWidth="1"/>
    <col min="4" max="4" width="8" style="129" customWidth="1"/>
    <col min="5" max="5" width="4.875" style="127" customWidth="1"/>
    <col min="6" max="6" width="36.875" style="127" bestFit="1" customWidth="1"/>
    <col min="7" max="7" width="10.625" style="128" customWidth="1"/>
    <col min="8" max="8" width="7.125" style="149" customWidth="1"/>
    <col min="9" max="9" width="4.875" style="127" customWidth="1"/>
    <col min="10" max="10" width="36.875" style="127" bestFit="1" customWidth="1"/>
    <col min="11" max="11" width="10.625" style="128" customWidth="1"/>
    <col min="12" max="12" width="7.125" style="149" customWidth="1"/>
    <col min="13" max="14" width="10.375" style="213" customWidth="1"/>
    <col min="15" max="16" width="7.625" style="215" customWidth="1"/>
    <col min="17" max="17" width="7.625" style="212" customWidth="1"/>
    <col min="18" max="20" width="7.625" style="216" customWidth="1"/>
    <col min="21" max="21" width="10.625" style="216" bestFit="1" customWidth="1"/>
    <col min="22" max="22" width="10.5" style="216" customWidth="1"/>
    <col min="23" max="41" width="7.625" style="216" customWidth="1"/>
    <col min="42" max="42" width="7.625" style="215" customWidth="1"/>
    <col min="43" max="51" width="7.625" style="212" customWidth="1"/>
    <col min="52" max="64" width="7.625" style="178" customWidth="1"/>
    <col min="65" max="67" width="7.625" style="180" customWidth="1"/>
    <col min="68" max="68" width="14.625" style="179" bestFit="1" customWidth="1"/>
    <col min="69" max="69" width="14.5" style="179" customWidth="1"/>
    <col min="70" max="70" width="10.625" style="178" bestFit="1" customWidth="1"/>
    <col min="71" max="72" width="7.625" style="178" customWidth="1"/>
    <col min="73" max="73" width="14.5" style="179" customWidth="1"/>
    <col min="74" max="74" width="11.625" style="178" bestFit="1" customWidth="1"/>
    <col min="75" max="77" width="7.625" style="178" customWidth="1"/>
    <col min="78" max="79" width="14.125" style="179" bestFit="1" customWidth="1"/>
    <col min="80" max="81" width="7.625" style="180" customWidth="1"/>
    <col min="82" max="84" width="7.625" style="181" customWidth="1"/>
    <col min="85" max="98" width="7.625" style="182" customWidth="1"/>
    <col min="99" max="103" width="7.625" style="183" customWidth="1"/>
    <col min="104" max="123" width="7.625" style="184" customWidth="1"/>
    <col min="124" max="128" width="7.625" style="185" customWidth="1"/>
    <col min="129" max="154" width="7.625" style="186" customWidth="1"/>
    <col min="155" max="155" width="7.625" style="187" customWidth="1"/>
    <col min="156" max="161" width="8.875" style="33"/>
    <col min="162" max="165" width="8.875" style="32"/>
    <col min="166" max="16384" width="8.875" style="31"/>
  </cols>
  <sheetData>
    <row r="1" spans="1:154" ht="47.1" customHeight="1" thickBot="1" x14ac:dyDescent="0.25">
      <c r="A1" s="30"/>
      <c r="B1" s="221" t="s">
        <v>313</v>
      </c>
      <c r="C1" s="221"/>
      <c r="D1" s="221"/>
      <c r="E1" s="221"/>
      <c r="F1" s="221"/>
      <c r="G1" s="221"/>
      <c r="H1" s="221"/>
      <c r="I1" s="221"/>
      <c r="J1" s="221"/>
      <c r="K1" s="221"/>
      <c r="L1" s="222"/>
      <c r="CZ1" s="184" t="s">
        <v>126</v>
      </c>
      <c r="DA1" s="184">
        <v>0</v>
      </c>
      <c r="DB1" s="184">
        <v>10</v>
      </c>
      <c r="DC1" s="184">
        <v>20</v>
      </c>
      <c r="DD1" s="184">
        <v>30</v>
      </c>
      <c r="DE1" s="184">
        <v>40</v>
      </c>
      <c r="DF1" s="184">
        <v>50</v>
      </c>
      <c r="DG1" s="184">
        <v>60</v>
      </c>
      <c r="DH1" s="184">
        <v>70</v>
      </c>
      <c r="DI1" s="184">
        <v>80</v>
      </c>
      <c r="DJ1" s="184">
        <v>90</v>
      </c>
      <c r="DK1" s="184">
        <v>100</v>
      </c>
      <c r="DL1" s="184">
        <v>110</v>
      </c>
      <c r="DM1" s="184">
        <v>120</v>
      </c>
      <c r="DN1" s="184">
        <v>130</v>
      </c>
      <c r="DO1" s="184">
        <v>140</v>
      </c>
      <c r="DP1" s="184">
        <v>150</v>
      </c>
      <c r="DQ1" s="184">
        <v>160</v>
      </c>
      <c r="DR1" s="184">
        <v>170</v>
      </c>
      <c r="DS1" s="184">
        <v>180</v>
      </c>
      <c r="DT1" s="185" t="s">
        <v>196</v>
      </c>
      <c r="DW1" s="185">
        <v>1</v>
      </c>
      <c r="DY1" s="186">
        <v>3</v>
      </c>
      <c r="EA1" s="186">
        <v>5</v>
      </c>
      <c r="EC1" s="186">
        <v>7</v>
      </c>
      <c r="EE1" s="186">
        <v>9</v>
      </c>
      <c r="EG1" s="186">
        <v>11</v>
      </c>
      <c r="EI1" s="186">
        <v>13</v>
      </c>
      <c r="EK1" s="186">
        <v>15</v>
      </c>
      <c r="EM1" s="186">
        <v>17</v>
      </c>
      <c r="EO1" s="186">
        <v>19</v>
      </c>
      <c r="EQ1" s="186">
        <v>23</v>
      </c>
      <c r="ES1" s="186">
        <v>25</v>
      </c>
      <c r="EU1" s="186">
        <v>27</v>
      </c>
      <c r="EW1" s="186">
        <v>29</v>
      </c>
    </row>
    <row r="2" spans="1:154" ht="17.25" thickBot="1" x14ac:dyDescent="0.25">
      <c r="A2" s="34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6"/>
      <c r="O2" s="217">
        <f>1000/(1000/FS_THD-Ton_delay)</f>
        <v>74.152542372881356</v>
      </c>
      <c r="Q2" s="212">
        <v>4</v>
      </c>
      <c r="R2" s="216">
        <f>Q2*DIM_L/(DIM_L+DIM_H)</f>
        <v>3.883495145631068</v>
      </c>
      <c r="S2" s="216">
        <v>300</v>
      </c>
      <c r="U2" s="216">
        <v>0.15</v>
      </c>
      <c r="BY2" s="178">
        <f>DIM_triac</f>
        <v>2.237581690557513</v>
      </c>
      <c r="BZ2" s="180">
        <f>IF(ASIN(Vtriacth*(R_TRIAC+ROVP_H)/R_TRIAC/SQRT(2)/Vintyp)&gt;(180-Deg_triacmax)/180*PI(),(PI()-2*ASIN(Vtriacth*(R_TRIAC+ROVP_H)/R_TRIAC/SQRT(2)/Vintyp))/PI()*DIM_MAX,IF(PI()-ASIN(Vtriacth*(R_TRIAC+ROVP_H)/R_TRIAC/SQRT(2)/Vintyp)&gt;(180-Deg_triacmax)/180*PI(),(PI()-ASIN(Vtriacth*(R_TRIAC+ROVP_H)/R_TRIAC/SQRT(2)/Vintyp)-(180-Deg_triacmax)/180*PI())/PI()*DIM_MAX,0))</f>
        <v>2.5821246534162547</v>
      </c>
      <c r="CA2" s="180">
        <f>IF(ASIN(Vtriacth*(R_TRIAC+ROVP_H)/R_TRIAC/SQRT(2)/Vintyp)&gt;(180-Deg_triacmin)/180*PI(),(PI()-2*ASIN(Vtriacth*(R_TRIAC+ROVP_H)/R_TRIAC/SQRT(2)/Vintyp))/PI()*DIM_MAX,IF(PI()-ASIN(Vtriacth*(R_TRIAC+ROVP_H)/R_TRIAC/SQRT(2)/Vintyp)&gt;(180-Deg_triacmin)/180*PI(),(PI()-ASIN(Vtriacth*(R_TRIAC+ROVP_H)/R_TRIAC/SQRT(2)/Vintyp)-(180-Deg_triacmin)/180*PI())/PI()*DIM_MAX,0))</f>
        <v>0.74825194575713927</v>
      </c>
      <c r="CZ2" s="184" t="s">
        <v>299</v>
      </c>
      <c r="DA2" s="184">
        <f t="shared" ref="DA2:DS2" si="0">IF(ASIN(Vtriacth*(R_TRIAC+ROVP_H)/R_TRIAC/SQRT(2)/Vintyp)&gt;DA1/180*PI(),(PI()-2*ASIN(Vtriacth*(R_TRIAC+ROVP_H)/R_TRIAC/SQRT(2)/Vintyp))/PI()*DIM_MAX,IF(PI()-ASIN(Vtriacth*(R_TRIAC+ROVP_H)/R_TRIAC/SQRT(2)/Vintyp)&gt;DA1/180*PI(),(PI()-ASIN(Vtriacth*(R_TRIAC+ROVP_H)/R_TRIAC/SQRT(2)/Vintyp)-DA1/180*PI())/PI()*DIM_MAX,0))</f>
        <v>3.6540011946426487</v>
      </c>
      <c r="DB2" s="184">
        <f t="shared" si="0"/>
        <v>3.5529984398240217</v>
      </c>
      <c r="DC2" s="184">
        <f t="shared" si="0"/>
        <v>3.3372487095111847</v>
      </c>
      <c r="DD2" s="184">
        <f t="shared" si="0"/>
        <v>3.1214989791983476</v>
      </c>
      <c r="DE2" s="184">
        <f t="shared" si="0"/>
        <v>2.9057492488855101</v>
      </c>
      <c r="DF2" s="184">
        <f t="shared" si="0"/>
        <v>2.6899995185726735</v>
      </c>
      <c r="DG2" s="184">
        <f t="shared" si="0"/>
        <v>2.4742497882598364</v>
      </c>
      <c r="DH2" s="184">
        <f t="shared" si="0"/>
        <v>2.2585000579469989</v>
      </c>
      <c r="DI2" s="184">
        <f t="shared" si="0"/>
        <v>2.0427503276341619</v>
      </c>
      <c r="DJ2" s="184">
        <f t="shared" si="0"/>
        <v>1.8270005973213246</v>
      </c>
      <c r="DK2" s="184">
        <f t="shared" si="0"/>
        <v>1.6112508670084877</v>
      </c>
      <c r="DL2" s="184">
        <f t="shared" si="0"/>
        <v>1.3955011366956505</v>
      </c>
      <c r="DM2" s="184">
        <f t="shared" si="0"/>
        <v>1.1797514063828136</v>
      </c>
      <c r="DN2" s="184">
        <f t="shared" si="0"/>
        <v>0.96400167606997611</v>
      </c>
      <c r="DO2" s="184">
        <f t="shared" si="0"/>
        <v>0.74825194575713927</v>
      </c>
      <c r="DP2" s="184">
        <f t="shared" si="0"/>
        <v>0.53250221544430187</v>
      </c>
      <c r="DQ2" s="184">
        <f t="shared" si="0"/>
        <v>0.31675248513146503</v>
      </c>
      <c r="DR2" s="184">
        <f t="shared" si="0"/>
        <v>0.10100275481862815</v>
      </c>
      <c r="DS2" s="184">
        <f t="shared" si="0"/>
        <v>0</v>
      </c>
      <c r="DT2" s="185">
        <v>360</v>
      </c>
      <c r="DU2" s="185">
        <f>N</f>
        <v>3</v>
      </c>
      <c r="DW2" s="185">
        <f>SQRT(SUMSQ(DW6:DX6))</f>
        <v>2.300874274068903E-2</v>
      </c>
      <c r="DY2" s="186">
        <f>SQRT(SUMSQ(DY6:DZ6))</f>
        <v>4.9037823769352493E-3</v>
      </c>
      <c r="EA2" s="186">
        <f>SQRT(SUMSQ(EA6:EB6))</f>
        <v>3.2094618455349414E-3</v>
      </c>
      <c r="EC2" s="186">
        <f>SQRT(SUMSQ(EC6:ED6))</f>
        <v>1.9611796814133055E-3</v>
      </c>
      <c r="EE2" s="186">
        <f>SQRT(SUMSQ(EE6:EF6))</f>
        <v>1.185801629873694E-3</v>
      </c>
      <c r="EG2" s="186">
        <f>SQRT(SUMSQ(EG6:EH6))</f>
        <v>9.4005994792623515E-4</v>
      </c>
      <c r="EI2" s="186">
        <f>SQRT(SUMSQ(EI6:EJ6))</f>
        <v>8.8463254083025785E-4</v>
      </c>
      <c r="EK2" s="186">
        <f>SQRT(SUMSQ(EK6:EL6))</f>
        <v>7.6877561533433272E-4</v>
      </c>
      <c r="EM2" s="186">
        <f>SQRT(SUMSQ(EM6:EN6))</f>
        <v>6.2408129260797948E-4</v>
      </c>
      <c r="EO2" s="186">
        <f>SQRT(SUMSQ(EO6:EP6))</f>
        <v>5.5852931557335845E-4</v>
      </c>
      <c r="EQ2" s="186">
        <f>SQRT(SUMSQ(EQ6:ER6))</f>
        <v>5.3060428772598903E-4</v>
      </c>
      <c r="ES2" s="186">
        <f>SQRT(SUMSQ(ES6:ET6))</f>
        <v>4.6493034121031267E-4</v>
      </c>
      <c r="EU2" s="186">
        <f>SQRT(SUMSQ(EU6:EV6))</f>
        <v>4.1985829987392355E-4</v>
      </c>
      <c r="EW2" s="186">
        <f>SQRT(SUMSQ(EW6:EX6))</f>
        <v>4.0763764071756459E-4</v>
      </c>
    </row>
    <row r="3" spans="1:154" ht="20.100000000000001" customHeight="1" thickBot="1" x14ac:dyDescent="0.35">
      <c r="A3" s="34"/>
      <c r="B3" s="223" t="s">
        <v>268</v>
      </c>
      <c r="C3" s="223"/>
      <c r="D3" s="223"/>
      <c r="E3" s="223"/>
      <c r="F3" s="223"/>
      <c r="G3" s="223"/>
      <c r="H3" s="223"/>
      <c r="I3" s="223"/>
      <c r="J3" s="223"/>
      <c r="K3" s="223"/>
      <c r="L3" s="224"/>
      <c r="M3" s="35" t="s">
        <v>157</v>
      </c>
      <c r="U3" s="216">
        <v>5</v>
      </c>
      <c r="V3" s="216">
        <f>(R_TRIAC+ROVP_H)/R_TRIAC*0.15</f>
        <v>30.15</v>
      </c>
      <c r="W3" s="216">
        <f>0.2</f>
        <v>0.2</v>
      </c>
      <c r="X3" s="216">
        <f>Vout*Tdrr/Lm/1000</f>
        <v>4.9618475304685147E-3</v>
      </c>
      <c r="BP3" s="179">
        <f>ASIN(Lm*Vcspk/Rcs/Tonmax_TRIAC/SQRT(2)/Vintyp*10^3)</f>
        <v>0.9795892034910425</v>
      </c>
      <c r="BY3" s="178">
        <f>Tonmax_TRIAC</f>
        <v>4.5</v>
      </c>
      <c r="BZ3" s="180">
        <f>IF(BZ2&gt;2.2,Tonmax,IF(BZ2&lt;1.1,Tonmax/3,(BZ2-1.1)*Tonmax*2/3/1.1+Tonmax/3))</f>
        <v>4.5</v>
      </c>
      <c r="CA3" s="180">
        <f>IF(CA2&gt;2.2,Tonmax,IF(CA2&lt;1.1,Tonmax/3,(CA2-1.1)*Tonmax*2/3/1.1+Tonmax/3))</f>
        <v>1.5</v>
      </c>
      <c r="CZ3" s="184" t="s">
        <v>297</v>
      </c>
      <c r="DA3" s="184">
        <f t="shared" ref="DA3:DS3" si="1">IF(DA2&gt;2.2,Tonmax,IF(DA2&lt;1.1,Tonmax/3,(DA2-1.1)*Tonmax*2/3/1.1+Tonmax/3))</f>
        <v>4.5</v>
      </c>
      <c r="DB3" s="184">
        <f t="shared" si="1"/>
        <v>4.5</v>
      </c>
      <c r="DC3" s="184">
        <f t="shared" si="1"/>
        <v>4.5</v>
      </c>
      <c r="DD3" s="184">
        <f t="shared" si="1"/>
        <v>4.5</v>
      </c>
      <c r="DE3" s="184">
        <f t="shared" si="1"/>
        <v>4.5</v>
      </c>
      <c r="DF3" s="184">
        <f t="shared" si="1"/>
        <v>4.5</v>
      </c>
      <c r="DG3" s="184">
        <f t="shared" si="1"/>
        <v>4.5</v>
      </c>
      <c r="DH3" s="184">
        <f t="shared" si="1"/>
        <v>4.5</v>
      </c>
      <c r="DI3" s="184">
        <f t="shared" si="1"/>
        <v>4.0711372571840769</v>
      </c>
      <c r="DJ3" s="184">
        <f t="shared" si="1"/>
        <v>3.4827289017854302</v>
      </c>
      <c r="DK3" s="184">
        <f t="shared" si="1"/>
        <v>2.8943205463867843</v>
      </c>
      <c r="DL3" s="184">
        <f t="shared" si="1"/>
        <v>2.305912190988137</v>
      </c>
      <c r="DM3" s="184">
        <f t="shared" si="1"/>
        <v>1.7175038355894914</v>
      </c>
      <c r="DN3" s="184">
        <f t="shared" si="1"/>
        <v>1.5</v>
      </c>
      <c r="DO3" s="184">
        <f t="shared" si="1"/>
        <v>1.5</v>
      </c>
      <c r="DP3" s="184">
        <f t="shared" si="1"/>
        <v>1.5</v>
      </c>
      <c r="DQ3" s="184">
        <f t="shared" si="1"/>
        <v>1.5</v>
      </c>
      <c r="DR3" s="184">
        <f t="shared" si="1"/>
        <v>1.5</v>
      </c>
      <c r="DS3" s="184">
        <f t="shared" si="1"/>
        <v>1.5</v>
      </c>
      <c r="DW3" s="185">
        <f>DW2/$DW2</f>
        <v>1</v>
      </c>
      <c r="DY3" s="186">
        <f>DY2/$DW2</f>
        <v>0.21312691580767348</v>
      </c>
      <c r="EA3" s="186">
        <f>EA2/$DW2</f>
        <v>0.13948879700668204</v>
      </c>
      <c r="EC3" s="186">
        <f>EC2/$DW2</f>
        <v>8.5236281856684151E-2</v>
      </c>
      <c r="EE3" s="186">
        <f>EE2/$DW2</f>
        <v>5.1537002401122224E-2</v>
      </c>
      <c r="EG3" s="186">
        <f>EG2/$DW2</f>
        <v>4.085664125679575E-2</v>
      </c>
      <c r="EI3" s="186">
        <f>EI2/$DW2</f>
        <v>3.8447669688003401E-2</v>
      </c>
      <c r="EK3" s="186">
        <f>EK2/$DW2</f>
        <v>3.3412326088327185E-2</v>
      </c>
      <c r="EM3" s="186">
        <f>EM2/$DW2</f>
        <v>2.712365902133123E-2</v>
      </c>
      <c r="EO3" s="186">
        <f>EO2/$DW2</f>
        <v>2.4274656023931557E-2</v>
      </c>
      <c r="EQ3" s="186">
        <f>EQ2/$DW2</f>
        <v>2.3060985717731543E-2</v>
      </c>
      <c r="ES3" s="186">
        <f>ES2/$DW2</f>
        <v>2.0206681714430332E-2</v>
      </c>
      <c r="EU3" s="186">
        <f>EU2/$DW2</f>
        <v>1.824777236226121E-2</v>
      </c>
      <c r="EW3" s="186">
        <f>EW2/$DW2</f>
        <v>1.7716641248575988E-2</v>
      </c>
    </row>
    <row r="4" spans="1:154" ht="20.100000000000001" customHeight="1" thickBot="1" x14ac:dyDescent="0.35">
      <c r="A4" s="34"/>
      <c r="B4" s="227" t="s">
        <v>211</v>
      </c>
      <c r="C4" s="227"/>
      <c r="D4" s="227"/>
      <c r="E4" s="227"/>
      <c r="F4" s="227"/>
      <c r="G4" s="227"/>
      <c r="H4" s="227"/>
      <c r="I4" s="227"/>
      <c r="J4" s="227"/>
      <c r="K4" s="227"/>
      <c r="L4" s="228"/>
      <c r="M4" s="36" t="s">
        <v>152</v>
      </c>
      <c r="O4" s="216" t="s">
        <v>0</v>
      </c>
      <c r="P4" s="212" t="s">
        <v>161</v>
      </c>
      <c r="Q4" s="212" t="s">
        <v>1</v>
      </c>
      <c r="R4" s="212" t="s">
        <v>203</v>
      </c>
      <c r="S4" s="212" t="s">
        <v>2</v>
      </c>
      <c r="T4" s="212" t="s">
        <v>3</v>
      </c>
      <c r="U4" s="212" t="s">
        <v>290</v>
      </c>
      <c r="V4" s="212" t="s">
        <v>291</v>
      </c>
      <c r="W4" s="212" t="s">
        <v>224</v>
      </c>
      <c r="X4" s="212" t="s">
        <v>235</v>
      </c>
      <c r="Y4" s="212" t="s">
        <v>236</v>
      </c>
      <c r="Z4" s="212" t="s">
        <v>227</v>
      </c>
      <c r="AA4" s="212" t="s">
        <v>227</v>
      </c>
      <c r="AB4" s="212" t="s">
        <v>232</v>
      </c>
      <c r="AC4" s="212" t="s">
        <v>233</v>
      </c>
      <c r="AD4" s="212" t="s">
        <v>273</v>
      </c>
      <c r="AE4" s="212" t="s">
        <v>274</v>
      </c>
      <c r="AF4" s="212" t="s">
        <v>228</v>
      </c>
      <c r="AG4" s="212" t="s">
        <v>229</v>
      </c>
      <c r="AH4" s="212" t="s">
        <v>230</v>
      </c>
      <c r="AI4" s="212" t="s">
        <v>226</v>
      </c>
      <c r="AJ4" s="212" t="s">
        <v>225</v>
      </c>
      <c r="AK4" s="212" t="s">
        <v>231</v>
      </c>
      <c r="AL4" s="212" t="s">
        <v>234</v>
      </c>
      <c r="AM4" s="212" t="s">
        <v>237</v>
      </c>
      <c r="AN4" s="212" t="s">
        <v>238</v>
      </c>
      <c r="AO4" s="212" t="s">
        <v>239</v>
      </c>
      <c r="AP4" s="212" t="s">
        <v>4</v>
      </c>
      <c r="AQ4" s="212" t="s">
        <v>124</v>
      </c>
      <c r="AR4" s="212" t="s">
        <v>123</v>
      </c>
      <c r="AS4" s="212" t="s">
        <v>125</v>
      </c>
      <c r="AT4" s="212" t="s">
        <v>5</v>
      </c>
      <c r="AU4" s="212" t="s">
        <v>6</v>
      </c>
      <c r="AV4" s="212" t="s">
        <v>7</v>
      </c>
      <c r="AW4" s="212" t="s">
        <v>8</v>
      </c>
      <c r="AX4" s="212" t="s">
        <v>9</v>
      </c>
      <c r="AY4" s="212" t="s">
        <v>10</v>
      </c>
      <c r="AZ4" s="178" t="s">
        <v>11</v>
      </c>
      <c r="BA4" s="178" t="s">
        <v>12</v>
      </c>
      <c r="BB4" s="178" t="s">
        <v>13</v>
      </c>
      <c r="BC4" s="178" t="s">
        <v>204</v>
      </c>
      <c r="BD4" s="178" t="s">
        <v>221</v>
      </c>
      <c r="BE4" s="178" t="s">
        <v>222</v>
      </c>
      <c r="BF4" s="178" t="s">
        <v>223</v>
      </c>
      <c r="BG4" s="178" t="s">
        <v>14</v>
      </c>
      <c r="BH4" s="178" t="s">
        <v>15</v>
      </c>
      <c r="BI4" s="178" t="s">
        <v>16</v>
      </c>
      <c r="BJ4" s="178" t="s">
        <v>17</v>
      </c>
      <c r="BK4" s="178" t="s">
        <v>18</v>
      </c>
      <c r="BL4" s="178" t="s">
        <v>19</v>
      </c>
      <c r="BM4" s="178" t="s">
        <v>205</v>
      </c>
      <c r="BN4" s="178" t="s">
        <v>20</v>
      </c>
      <c r="BO4" s="178" t="s">
        <v>21</v>
      </c>
      <c r="BP4" s="178" t="s">
        <v>285</v>
      </c>
      <c r="BQ4" s="178" t="s">
        <v>288</v>
      </c>
      <c r="BR4" s="178" t="s">
        <v>267</v>
      </c>
      <c r="BS4" s="178" t="s">
        <v>286</v>
      </c>
      <c r="BT4" s="178" t="s">
        <v>287</v>
      </c>
      <c r="BU4" s="178" t="s">
        <v>292</v>
      </c>
      <c r="BV4" s="178" t="s">
        <v>284</v>
      </c>
      <c r="BY4" s="178" t="s">
        <v>265</v>
      </c>
      <c r="BZ4" s="178" t="s">
        <v>263</v>
      </c>
      <c r="CA4" s="178" t="s">
        <v>264</v>
      </c>
      <c r="CB4" s="178" t="s">
        <v>22</v>
      </c>
      <c r="CC4" s="178" t="s">
        <v>206</v>
      </c>
      <c r="DA4" s="184">
        <v>180</v>
      </c>
      <c r="DB4" s="184">
        <v>170</v>
      </c>
      <c r="DC4" s="184">
        <v>160</v>
      </c>
      <c r="DD4" s="184">
        <v>150</v>
      </c>
      <c r="DE4" s="184">
        <v>140</v>
      </c>
      <c r="DF4" s="184">
        <v>130</v>
      </c>
      <c r="DG4" s="184">
        <v>120</v>
      </c>
      <c r="DH4" s="184">
        <v>110</v>
      </c>
      <c r="DI4" s="184">
        <v>100</v>
      </c>
      <c r="DJ4" s="184">
        <v>90</v>
      </c>
      <c r="DK4" s="184">
        <v>80</v>
      </c>
      <c r="DL4" s="184">
        <v>70</v>
      </c>
      <c r="DM4" s="184">
        <v>60</v>
      </c>
      <c r="DN4" s="184">
        <v>50</v>
      </c>
      <c r="DO4" s="184">
        <v>40</v>
      </c>
      <c r="DP4" s="184">
        <v>30</v>
      </c>
      <c r="DQ4" s="184">
        <v>20</v>
      </c>
      <c r="DR4" s="184">
        <v>10</v>
      </c>
      <c r="DS4" s="184">
        <v>0</v>
      </c>
      <c r="DU4" s="185" t="s">
        <v>175</v>
      </c>
      <c r="DV4" s="185" t="s">
        <v>176</v>
      </c>
      <c r="DW4" s="185" t="s">
        <v>159</v>
      </c>
      <c r="DX4" s="185" t="s">
        <v>160</v>
      </c>
      <c r="DY4" s="186" t="s">
        <v>163</v>
      </c>
      <c r="DZ4" s="186" t="s">
        <v>162</v>
      </c>
      <c r="EA4" s="186" t="s">
        <v>164</v>
      </c>
      <c r="EB4" s="186" t="s">
        <v>165</v>
      </c>
      <c r="EC4" s="186" t="s">
        <v>166</v>
      </c>
      <c r="ED4" s="186" t="s">
        <v>167</v>
      </c>
      <c r="EE4" s="186" t="s">
        <v>168</v>
      </c>
      <c r="EF4" s="186" t="s">
        <v>169</v>
      </c>
      <c r="EG4" s="186" t="s">
        <v>170</v>
      </c>
      <c r="EH4" s="186" t="s">
        <v>171</v>
      </c>
      <c r="EI4" s="186" t="s">
        <v>170</v>
      </c>
      <c r="EJ4" s="186" t="s">
        <v>171</v>
      </c>
      <c r="EK4" s="186" t="s">
        <v>170</v>
      </c>
      <c r="EL4" s="186" t="s">
        <v>171</v>
      </c>
      <c r="EM4" s="186" t="s">
        <v>170</v>
      </c>
      <c r="EN4" s="186" t="s">
        <v>171</v>
      </c>
      <c r="EO4" s="186" t="s">
        <v>170</v>
      </c>
      <c r="EP4" s="186" t="s">
        <v>171</v>
      </c>
      <c r="EQ4" s="186" t="s">
        <v>170</v>
      </c>
      <c r="ER4" s="186" t="s">
        <v>171</v>
      </c>
      <c r="ES4" s="186" t="s">
        <v>170</v>
      </c>
      <c r="ET4" s="186" t="s">
        <v>171</v>
      </c>
      <c r="EU4" s="186" t="s">
        <v>170</v>
      </c>
      <c r="EV4" s="186" t="s">
        <v>171</v>
      </c>
      <c r="EW4" s="186" t="s">
        <v>170</v>
      </c>
      <c r="EX4" s="186" t="s">
        <v>171</v>
      </c>
    </row>
    <row r="5" spans="1:154" ht="9.75" customHeight="1" thickBot="1" x14ac:dyDescent="0.35">
      <c r="A5" s="34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30"/>
      <c r="U5" s="216">
        <f>U3*ROVP_L/(U3+ROVP_L)</f>
        <v>2.5</v>
      </c>
      <c r="V5" s="216">
        <f>(180-Deg_Triac)/180*PI()</f>
        <v>1.2217304763960306</v>
      </c>
      <c r="AJ5" s="215">
        <v>0.8</v>
      </c>
      <c r="BZ5" s="180"/>
      <c r="CA5" s="180"/>
    </row>
    <row r="6" spans="1:154" ht="19.5" customHeight="1" thickBot="1" x14ac:dyDescent="0.25">
      <c r="A6" s="34"/>
      <c r="B6" s="37" t="s">
        <v>207</v>
      </c>
      <c r="C6" s="38" t="s">
        <v>208</v>
      </c>
      <c r="D6" s="37" t="s">
        <v>209</v>
      </c>
      <c r="E6" s="37"/>
      <c r="F6" s="37" t="s">
        <v>207</v>
      </c>
      <c r="G6" s="38" t="s">
        <v>208</v>
      </c>
      <c r="H6" s="39" t="s">
        <v>209</v>
      </c>
      <c r="I6" s="37"/>
      <c r="J6" s="37" t="s">
        <v>207</v>
      </c>
      <c r="K6" s="38" t="s">
        <v>208</v>
      </c>
      <c r="L6" s="39" t="s">
        <v>209</v>
      </c>
      <c r="M6" s="218" t="s">
        <v>158</v>
      </c>
      <c r="N6" s="219"/>
      <c r="U6" s="216">
        <f>AVERAGE(U7:U368)*DIM_MAX</f>
        <v>3.646827851437485</v>
      </c>
      <c r="V6" s="216">
        <f>AVERAGE(V7:V368)*DIM_MAX</f>
        <v>2.237581690557513</v>
      </c>
      <c r="Z6" s="216">
        <v>6</v>
      </c>
      <c r="AD6" s="216">
        <f>2*Io*Lm/AVERAGE(AD7:AD368)</f>
        <v>2.5716260349804902</v>
      </c>
      <c r="AE6" s="216">
        <f>2*Io*Lm/AVERAGE(AE7:AE368)</f>
        <v>1.9605050204553922</v>
      </c>
      <c r="AJ6" s="216">
        <f>1000/MAX(AJ7:AJ368)</f>
        <v>70.00014611760065</v>
      </c>
      <c r="AK6" s="216">
        <f>1000/MAX(AK7:AK368)</f>
        <v>70.284785634334952</v>
      </c>
      <c r="AL6" s="216">
        <f>1000/MAX(AL7:AL368)</f>
        <v>76.301362416867889</v>
      </c>
      <c r="AQ6" s="212">
        <f>Vintyp</f>
        <v>230</v>
      </c>
      <c r="AR6" s="212">
        <f>Vinmin</f>
        <v>200</v>
      </c>
      <c r="AS6" s="212">
        <f>Vinmax</f>
        <v>250</v>
      </c>
      <c r="BP6" s="179">
        <f>2*Io*Lm/AVERAGE(BP7:BP368)</f>
        <v>5.4882847288893526</v>
      </c>
      <c r="BQ6" s="179">
        <f>2*Io*Lm/AVERAGE(BQ7:BQ368)</f>
        <v>2.9596547492559591</v>
      </c>
      <c r="BR6" s="178">
        <f>Tonmax_TRIAC</f>
        <v>4.5</v>
      </c>
      <c r="BY6" s="178">
        <f>AVERAGE(BY7:BY368)*1000</f>
        <v>78.599082637808252</v>
      </c>
      <c r="CG6" s="182" t="s">
        <v>244</v>
      </c>
      <c r="CH6" s="182" t="s">
        <v>245</v>
      </c>
      <c r="CI6" s="182" t="s">
        <v>246</v>
      </c>
      <c r="CJ6" s="182" t="s">
        <v>247</v>
      </c>
      <c r="CK6" s="182" t="s">
        <v>248</v>
      </c>
      <c r="CL6" s="182" t="s">
        <v>249</v>
      </c>
      <c r="CM6" s="182" t="s">
        <v>250</v>
      </c>
      <c r="CN6" s="182" t="s">
        <v>251</v>
      </c>
      <c r="CO6" s="182" t="s">
        <v>252</v>
      </c>
      <c r="CP6" s="182" t="s">
        <v>253</v>
      </c>
      <c r="CQ6" s="182" t="s">
        <v>254</v>
      </c>
      <c r="CR6" s="182" t="s">
        <v>255</v>
      </c>
      <c r="CS6" s="182" t="s">
        <v>256</v>
      </c>
      <c r="CT6" s="182" t="s">
        <v>257</v>
      </c>
      <c r="CU6" s="183" t="s">
        <v>258</v>
      </c>
      <c r="CV6" s="183" t="s">
        <v>259</v>
      </c>
      <c r="CW6" s="183" t="s">
        <v>260</v>
      </c>
      <c r="CX6" s="183" t="s">
        <v>261</v>
      </c>
      <c r="CY6" s="183" t="s">
        <v>262</v>
      </c>
      <c r="DA6" s="184">
        <f t="shared" ref="DA6:DS6" si="2">IF(AVERAGE(DA7:DA368)*1000&gt;Io,Io,AVERAGE(DA7:DA368)*1000)</f>
        <v>60</v>
      </c>
      <c r="DB6" s="184">
        <f t="shared" si="2"/>
        <v>60</v>
      </c>
      <c r="DC6" s="184">
        <f t="shared" si="2"/>
        <v>60</v>
      </c>
      <c r="DD6" s="184">
        <f t="shared" si="2"/>
        <v>60</v>
      </c>
      <c r="DE6" s="184">
        <f t="shared" si="2"/>
        <v>60</v>
      </c>
      <c r="DF6" s="184">
        <f t="shared" si="2"/>
        <v>60</v>
      </c>
      <c r="DG6" s="184">
        <f t="shared" si="2"/>
        <v>60</v>
      </c>
      <c r="DH6" s="184">
        <f t="shared" si="2"/>
        <v>60</v>
      </c>
      <c r="DI6" s="184">
        <f t="shared" si="2"/>
        <v>60</v>
      </c>
      <c r="DJ6" s="184">
        <f t="shared" si="2"/>
        <v>47.755203279594035</v>
      </c>
      <c r="DK6" s="184">
        <f t="shared" si="2"/>
        <v>31.66211990242352</v>
      </c>
      <c r="DL6" s="184">
        <f t="shared" si="2"/>
        <v>19.02876214047458</v>
      </c>
      <c r="DM6" s="184">
        <f t="shared" si="2"/>
        <v>9.8483485063449834</v>
      </c>
      <c r="DN6" s="184">
        <f t="shared" si="2"/>
        <v>5.5950500265751382</v>
      </c>
      <c r="DO6" s="184">
        <f t="shared" si="2"/>
        <v>3.3248628188922749</v>
      </c>
      <c r="DP6" s="184">
        <f t="shared" si="2"/>
        <v>1.6332382279153541</v>
      </c>
      <c r="DQ6" s="184">
        <f t="shared" si="2"/>
        <v>0.55861926131895967</v>
      </c>
      <c r="DR6" s="184">
        <f t="shared" si="2"/>
        <v>7.2682974772884434E-2</v>
      </c>
      <c r="DS6" s="184">
        <f t="shared" si="2"/>
        <v>-7.4218584145410543E-7</v>
      </c>
      <c r="DU6" s="185">
        <f t="shared" ref="DU6:EX6" si="3">SUM(DU7:DU368)/Nx/SQRT(2)</f>
        <v>-2.5882938522648561E-3</v>
      </c>
      <c r="DV6" s="185">
        <f t="shared" si="3"/>
        <v>4.1650710119599012E-3</v>
      </c>
      <c r="DW6" s="185">
        <f t="shared" si="3"/>
        <v>1.4083785027021995E-2</v>
      </c>
      <c r="DX6" s="185">
        <f t="shared" si="3"/>
        <v>1.819475863593252E-2</v>
      </c>
      <c r="DY6" s="186">
        <f t="shared" si="3"/>
        <v>-2.5882938522648561E-3</v>
      </c>
      <c r="DZ6" s="186">
        <f t="shared" si="3"/>
        <v>4.1650710119599012E-3</v>
      </c>
      <c r="EA6" s="186">
        <f t="shared" si="3"/>
        <v>-1.077756473830716E-3</v>
      </c>
      <c r="EB6" s="186">
        <f t="shared" si="3"/>
        <v>3.0230921787237209E-3</v>
      </c>
      <c r="EC6" s="186">
        <f t="shared" si="3"/>
        <v>-2.317789987970934E-4</v>
      </c>
      <c r="ED6" s="186">
        <f t="shared" si="3"/>
        <v>1.9474352976427767E-3</v>
      </c>
      <c r="EE6" s="186">
        <f t="shared" si="3"/>
        <v>-1.1485031166679601E-4</v>
      </c>
      <c r="EF6" s="186">
        <f t="shared" si="3"/>
        <v>1.180226635575197E-3</v>
      </c>
      <c r="EG6" s="186">
        <f t="shared" si="3"/>
        <v>-1.964864543727653E-4</v>
      </c>
      <c r="EH6" s="186">
        <f t="shared" si="3"/>
        <v>9.1929634990197545E-4</v>
      </c>
      <c r="EI6" s="186">
        <f t="shared" si="3"/>
        <v>-1.2311184965912915E-4</v>
      </c>
      <c r="EJ6" s="186">
        <f t="shared" si="3"/>
        <v>8.7602408914898332E-4</v>
      </c>
      <c r="EK6" s="186">
        <f t="shared" si="3"/>
        <v>1.9432450746654793E-5</v>
      </c>
      <c r="EL6" s="186">
        <f t="shared" si="3"/>
        <v>7.6852997767859444E-4</v>
      </c>
      <c r="EM6" s="186">
        <f t="shared" si="3"/>
        <v>5.7092801242092953E-5</v>
      </c>
      <c r="EN6" s="186">
        <f t="shared" si="3"/>
        <v>6.2146429650429427E-4</v>
      </c>
      <c r="EO6" s="186">
        <f t="shared" si="3"/>
        <v>1.7941576091660815E-5</v>
      </c>
      <c r="EP6" s="186">
        <f t="shared" si="3"/>
        <v>5.5824107355352439E-4</v>
      </c>
      <c r="EQ6" s="186">
        <f t="shared" si="3"/>
        <v>5.0330674285258279E-5</v>
      </c>
      <c r="ER6" s="186">
        <f t="shared" si="3"/>
        <v>5.2821182623943158E-4</v>
      </c>
      <c r="ES6" s="186">
        <f t="shared" si="3"/>
        <v>5.3822435869634359E-5</v>
      </c>
      <c r="ET6" s="186">
        <f t="shared" si="3"/>
        <v>4.6180446898551867E-4</v>
      </c>
      <c r="EU6" s="186">
        <f t="shared" si="3"/>
        <v>2.3804593919944507E-5</v>
      </c>
      <c r="EV6" s="186">
        <f t="shared" si="3"/>
        <v>4.1918293534127561E-4</v>
      </c>
      <c r="EW6" s="186">
        <f t="shared" si="3"/>
        <v>1.3715184553672458E-5</v>
      </c>
      <c r="EX6" s="186">
        <f t="shared" si="3"/>
        <v>4.0740684805540636E-4</v>
      </c>
    </row>
    <row r="7" spans="1:154" ht="24.95" customHeight="1" x14ac:dyDescent="0.2">
      <c r="A7" s="34"/>
      <c r="B7" s="240" t="s">
        <v>153</v>
      </c>
      <c r="C7" s="241"/>
      <c r="D7" s="242"/>
      <c r="E7" s="40"/>
      <c r="F7" s="243" t="s">
        <v>154</v>
      </c>
      <c r="G7" s="241"/>
      <c r="H7" s="242"/>
      <c r="I7" s="40"/>
      <c r="J7" s="231"/>
      <c r="K7" s="232"/>
      <c r="L7" s="233"/>
      <c r="M7" s="220" t="s">
        <v>210</v>
      </c>
      <c r="N7" s="210"/>
      <c r="O7" s="211">
        <v>0</v>
      </c>
      <c r="P7" s="211">
        <f>-(360-O7)*PI()/360</f>
        <v>-3.1415926535897931</v>
      </c>
      <c r="Q7" s="212">
        <f>O7*PI()/360</f>
        <v>0</v>
      </c>
      <c r="R7" s="212">
        <f t="shared" ref="R7:R71" si="4">SQRT(2)*Vintyp*SIN($Q7)</f>
        <v>0</v>
      </c>
      <c r="S7" s="212">
        <f t="shared" ref="S7:S71" si="5">SQRT(2)*Vinmin*SIN($Q7)</f>
        <v>0</v>
      </c>
      <c r="T7" s="212">
        <f t="shared" ref="T7:T71" si="6">SQRT(2)*Vinmax*SIN($Q7)</f>
        <v>0</v>
      </c>
      <c r="U7" s="212">
        <f t="shared" ref="U7:U71" si="7">IF(R_TRIAC/(R_TRIAC+ROVP_H)*R7&gt;0.15,1,0)</f>
        <v>0</v>
      </c>
      <c r="V7" s="212">
        <f t="shared" ref="V7:V71" si="8">IF(R_TRIAC/(R_TRIAC+ROVP_H)*S7&lt;0.15,0,IF(V$5&gt;Q7,0,1))</f>
        <v>0</v>
      </c>
      <c r="W7" s="212">
        <f t="shared" ref="W7:W71" si="9">IF(Vout*Tdrr&gt;Tonmax*R7,Tonmax,Vout*Tdrr/R7)</f>
        <v>4.5</v>
      </c>
      <c r="X7" s="212">
        <f t="shared" ref="X7:X71" si="10">IF(Vout*Tdrr&gt;Tonmax*S7,Tonmax,Vout*Tdrr/S7)</f>
        <v>4.5</v>
      </c>
      <c r="Y7" s="212">
        <f t="shared" ref="Y7:Y71" si="11">IF(Vout*Tdrr&gt;Tonmax*T7,Tonmax,Vout*Tdrr/T7)</f>
        <v>4.5</v>
      </c>
      <c r="Z7" s="212">
        <f t="shared" ref="Z7:Z71" si="12">IF(AF8*R8/Vout&lt;2.5,2.5,AF8*R8/Vout)</f>
        <v>2.5</v>
      </c>
      <c r="AA7" s="212">
        <f t="shared" ref="AA7:AA71" si="13">IF(AF8*R8/Vout&lt;2.5,2.5,AF8*R8/Vout)</f>
        <v>2.5</v>
      </c>
      <c r="AB7" s="212">
        <f t="shared" ref="AB7:AB71" si="14">IF(AG7*S7/Vout&lt;2.5,2.5,AG7*S7/Vout)</f>
        <v>2.5</v>
      </c>
      <c r="AC7" s="212">
        <f t="shared" ref="AC7:AC71" si="15">IF(AH7*T7/Vout&lt;2.5,2.5,AH7*T7/Vout)</f>
        <v>2.5</v>
      </c>
      <c r="AD7" s="212">
        <f t="shared" ref="AD7:AD71" si="16">((1-THD_comp)*SIN($Q7)+THD_comp)*S7^2/(Vout+S7)</f>
        <v>0</v>
      </c>
      <c r="AE7" s="212">
        <f t="shared" ref="AE7:AE71" si="17">((1-THD_comp)*SIN($Q7)+THD_comp)*T7^2/(Vout+T7)</f>
        <v>0</v>
      </c>
      <c r="AF7" s="212">
        <f t="shared" ref="AF7:AF71" si="18">IF(Tonmax_0*SIN($Q7)*(1-THD_comp)+THD_comp*Tonmax_0&gt;Tonmax,Tonmax,Tonmax_0*SIN($Q7)*(1-THD_comp)+THD_comp*Tonmax_0)</f>
        <v>1.5202274568765459</v>
      </c>
      <c r="AG7" s="212">
        <f t="shared" ref="AG7:AG71" si="19">IF(Tonmax_L*SIN($Q7)*(1-THD_comp)+THD_comp*Tonmax_L&gt;Tonmax,Tonmax,Tonmax_L*SIN($Q7)*(1-THD_comp)+THD_comp*Tonmax_L)</f>
        <v>1.6972731830871237</v>
      </c>
      <c r="AH7" s="212">
        <f t="shared" ref="AH7:AH71" si="20">IF(Tonmax_H*SIN($Q7)*(1-THD_comp)+THD_comp*Tonmax_H&gt;Tonmax,Tonmax,Tonmax_H*SIN($Q7)*(1-THD_comp)+THD_comp*Tonmax_H)</f>
        <v>1.2939333135005588</v>
      </c>
      <c r="AI7" s="212">
        <f t="shared" ref="AI7:AI71" si="21">AA7+AF7</f>
        <v>4.0202274568765457</v>
      </c>
      <c r="AJ7" s="212">
        <f t="shared" ref="AJ7:AJ71" si="22">AI7+Ton_delay</f>
        <v>4.8202274568765455</v>
      </c>
      <c r="AK7" s="212">
        <f t="shared" ref="AK7:AK71" si="23">AB7+AG7+Ton_delay</f>
        <v>4.9972731830871231</v>
      </c>
      <c r="AL7" s="212">
        <f t="shared" ref="AL7:AL71" si="24">AC7+AH7+Ton_delay</f>
        <v>4.5939333135005587</v>
      </c>
      <c r="AM7" s="212">
        <f>1000/AJ7</f>
        <v>207.45908962727435</v>
      </c>
      <c r="AN7" s="212">
        <f t="shared" ref="AN7:AO22" si="25">1000/AK7</f>
        <v>200.10913219321711</v>
      </c>
      <c r="AO7" s="212">
        <f t="shared" si="25"/>
        <v>217.67838837825968</v>
      </c>
      <c r="AP7" s="212">
        <f t="shared" ref="AP7:AP71" si="26">R7*AF7/Io*AA7/AJ7</f>
        <v>0</v>
      </c>
      <c r="AQ7" s="212">
        <f t="shared" ref="AQ7:AQ71" si="27">IF(R7*AF7/Lm/1000&gt;Vcspk/Rcs,Vcspk/Rcs,R7*AF7/Lm/1000)</f>
        <v>0</v>
      </c>
      <c r="AR7" s="212">
        <f t="shared" ref="AR7:AR71" si="28">IF(S7*AG7/Lm/1000&gt;Vcspk/Rcs,Vcspk/Rcs,S7*AG7/Lm/1000)</f>
        <v>0</v>
      </c>
      <c r="AS7" s="212">
        <f t="shared" ref="AS7:AS71" si="29">IF(T7*AH7/Lm/1000&gt;Vcspk/Rcs,Vcspk/Rcs,T7*AH7/Lm/1000)</f>
        <v>0</v>
      </c>
      <c r="AT7" s="212">
        <f t="shared" ref="AT7:AT71" si="30">IF(toffmin&lt;Lm*AR7/Vout*10^3,(1/SQRT(3)*AR7)^2,1/3*AR7^2*(Tonmax+Lm*AR7)/Vout/(Tonmax+toffmin))</f>
        <v>0</v>
      </c>
      <c r="AU7" s="212">
        <f t="shared" ref="AU7:AU71" si="31">1/2*AQ7*Lm*AQ7/Vout*1/AJ7*1000-1/2*Idrr*Tdrr/AJ7*10^-6-Idrr*Ton_delay/AJ7*10^-6-1/2*Idrr*W7/AJ7*10^-6</f>
        <v>-3.242548170352063E-9</v>
      </c>
      <c r="AV7" s="212">
        <f t="shared" ref="AV7:AV71" si="32">1/2*AR7*Lm*AR7/Vout*1/AK7*1000-1/2*Idrr*Tdrr/AK7*10^-6-Idrr*Ton_delay/AK7*10^-6-1/2*Idrr*X7/AK7*10^-6</f>
        <v>-3.1276696607009023E-9</v>
      </c>
      <c r="AW7" s="212">
        <f t="shared" ref="AW7:AW71" si="33">1/2*AS7*Lm*AS7/Vout*1/AL7*1000-1/2*Idrr*Tdrr/AL7*10^-6-Idrr*Ton_delay/AL7*10^-6-1/2*Idrr*Y7/AL7*10^-6</f>
        <v>-3.4022739675047573E-9</v>
      </c>
      <c r="AX7" s="212">
        <f>0</f>
        <v>0</v>
      </c>
      <c r="AY7" s="212">
        <f>0</f>
        <v>0</v>
      </c>
      <c r="AZ7" s="178">
        <f>0</f>
        <v>0</v>
      </c>
      <c r="BA7" s="178">
        <f t="shared" ref="BA7:BA71" si="34">Cin*SQRT(2)*Vintyp*COS(Q7)*2*PI()*Fac*10^-9</f>
        <v>2.5546576894410609E-2</v>
      </c>
      <c r="BB7" s="178">
        <f t="shared" ref="BB7:BB71" si="35">Cin*SQRT(2)*Vinmin*COS(Q7)*2*PI()*Fac*10^-9</f>
        <v>2.2214414690791835E-2</v>
      </c>
      <c r="BC7" s="178">
        <f t="shared" ref="BC7:BC71" si="36">Cin*SQRT(2)*Vinmax*COS(Q7)*2*PI()*Fac*10^-9</f>
        <v>2.7768018363489792E-2</v>
      </c>
      <c r="BD7" s="178">
        <f t="shared" ref="BD7:BD71" si="37">Cxin*SQRT(2)*Vintyp*COS(Q7)*2*PI()*Fac*10^-9</f>
        <v>0</v>
      </c>
      <c r="BE7" s="178">
        <f t="shared" ref="BE7:BE71" si="38">Cxin*SQRT(2)*Vinmin*COS(Q7)*2*PI()*Fac*10^-9</f>
        <v>0</v>
      </c>
      <c r="BF7" s="178">
        <f t="shared" ref="BF7:BF71" si="39">Cxin*SQRT(2)*Vinmax*COS(Q7)*2*PI()*Fac*10^-9</f>
        <v>0</v>
      </c>
      <c r="BG7" s="178">
        <f>IF((AX7+BA7)&gt;0,AX7+BA7+BD7,BD7)</f>
        <v>2.5546576894410609E-2</v>
      </c>
      <c r="BH7" s="178">
        <f>IF((AY7+BB7)&gt;0,AY7+BB7+BE7,BE7)</f>
        <v>2.2214414690791835E-2</v>
      </c>
      <c r="BI7" s="178">
        <f>IF((AZ7+BC7)&gt;0,AZ7+BC7+BF7,BF7)</f>
        <v>2.7768018363489792E-2</v>
      </c>
      <c r="BJ7" s="178">
        <f t="shared" ref="BJ7:BJ71" si="40">BG7*R7</f>
        <v>0</v>
      </c>
      <c r="BK7" s="178">
        <f t="shared" ref="BK7:BK71" si="41">BH7*S7</f>
        <v>0</v>
      </c>
      <c r="BL7" s="178">
        <f t="shared" ref="BL7:BL71" si="42">BI7*T7</f>
        <v>0</v>
      </c>
      <c r="BM7" s="180">
        <f>BG7^2</f>
        <v>6.5262759102203407E-4</v>
      </c>
      <c r="BN7" s="180">
        <f>BH7^2</f>
        <v>4.9348022005446816E-4</v>
      </c>
      <c r="BO7" s="180">
        <f>BI7^2</f>
        <v>7.7106284383510638E-4</v>
      </c>
      <c r="BP7" s="178">
        <f t="shared" ref="BP7:BP71" si="43">IF((180-Deg_Triac)/180*PI()&gt;Q7,0,IF(Q7&gt;deg_Ipk,deg_Ipk/Q7*R7^2/(Vout+R7),R7^2/(Vout+R7)))</f>
        <v>0</v>
      </c>
      <c r="BQ7" s="178">
        <f t="shared" ref="BQ7:BQ71" si="44">IF((180-Deg_Triac)/180*PI()&gt;Q7,0,R7^2/(Vout+R7))</f>
        <v>0</v>
      </c>
      <c r="BR7" s="178">
        <f t="shared" ref="BR7:BR71" si="45">IF((180-Deg_Triac)/180*PI()&gt;Q7,0,IF($R7*Tonmax8/Lm*Rcs&gt;Vcspk*1000,Vcspk/Rcs,$R7*Tonmax8/Lm/1000))</f>
        <v>0</v>
      </c>
      <c r="BS7" s="178">
        <f t="shared" ref="BS7:BS71" si="46">IF((180-Deg_triacmax)/180*PI()&gt;R7,0,IF($R7*BZ$3/Lm*Rcs&gt;Vcspk*1000,Vcspk/Rcs,$R7*BZ$3/Lm/1000))</f>
        <v>0</v>
      </c>
      <c r="BT7" s="178">
        <f t="shared" ref="BT7:BT71" si="47">IF((180-Deg_triacmax)/180*PI()&gt;S7,0,IF($R7*CA$3/Lm*Rcs&gt;Vcspk*1000,Vcspk/Rcs,$R7*CA$3/Lm/1000))</f>
        <v>0</v>
      </c>
      <c r="BU7" s="178">
        <f t="shared" ref="BU7:BU71" si="48">IF(Lm*BR7/Vout*1000&gt;2.5,Lm*BR7*1000/Vout,2.5)</f>
        <v>2.5</v>
      </c>
      <c r="BY7" s="180">
        <f t="shared" ref="BY7:BY71" si="49">IF((180-Deg_Triac)/180*PI()&gt;$Q7,0,1/2*BR7*Lm*BR7*1/Vout*1000*1/(Lm*BR7*1/Vout*1000+Lm*BR7*1/(Vintyp*SQRT(2)*SIN($Q7))*1000+Tdrr+Ton_delay+Tdrr*Vout*1/(Vintyp*SQRT(2)*SIN($Q7)))+(-1/2*Idrr*Tdrr*10^-6-Idrr*Ton_delay*10^-6-1/2*Idrr*Tdrr*Vout*1/(Vintyp*SQRT(2)*SIN($Q7))*10^-6)*1/(Lm*BR7*1/Vout*1000+Lm*BR7*1/(Vintyp*SQRT(2)*SIN($Q7))*1000+Tdrr+Ton_delay+Tdrr*Vout*1/(Vintyp*SQRT(2)*SIN($Q7))))</f>
        <v>0</v>
      </c>
      <c r="BZ7" s="180">
        <v>0</v>
      </c>
      <c r="CA7" s="180">
        <v>0</v>
      </c>
      <c r="CB7" s="180" t="e">
        <f>IF(toffmin&lt;Lm*#REF!/Vout*10^3,1/2*Vout/(R7+Vout)*#REF!,1/2*#REF!*Tonmax/(Tonmax+toffmin))</f>
        <v>#REF!</v>
      </c>
      <c r="CC7" s="180" t="e">
        <f t="shared" ref="CC7:CC71" si="50">IF(CB7=0,0,IF((CB7+BA7)&gt;0,CB7+BA7+BD7,BD7))</f>
        <v>#REF!</v>
      </c>
      <c r="CG7" s="182">
        <f t="shared" ref="CG7:CG71" si="51">IF(Lm*Vcspk/Rcs/SQRT(2)/Vintyp*10^3&gt;(DA$3-$W7)*SIN($Q7),Vintyp*SQRT(2)*SIN($Q7)*(DA$3-$W7)/Lm/10^3,Vcspk/Rcs)</f>
        <v>0</v>
      </c>
      <c r="CH7" s="182">
        <f t="shared" ref="CH7:CH71" si="52">IF(Lm*Vcspk/Rcs/SQRT(2)/Vintyp*10^3&gt;(DB$3-$W7)*SIN($Q7),Vintyp*SQRT(2)*SIN($Q7)*(DB$3-$W7)/Lm/10^3,Vcspk/Rcs)</f>
        <v>0</v>
      </c>
      <c r="CI7" s="182">
        <f t="shared" ref="CI7:CI71" si="53">IF(Lm*Vcspk/Rcs/SQRT(2)/Vintyp*10^3&gt;(DC$3-$W7)*SIN($Q7),Vintyp*SQRT(2)*SIN($Q7)*(DC$3-$W7)/Lm/10^3,Vcspk/Rcs)</f>
        <v>0</v>
      </c>
      <c r="CJ7" s="182">
        <f t="shared" ref="CJ7:CJ71" si="54">IF(Lm*Vcspk/Rcs/SQRT(2)/Vintyp*10^3&gt;(DD$3-$W7)*SIN($Q7),Vintyp*SQRT(2)*SIN($Q7)*(DD$3-$W7)/Lm/10^3,Vcspk/Rcs)</f>
        <v>0</v>
      </c>
      <c r="CK7" s="182">
        <f t="shared" ref="CK7:CK71" si="55">IF(Lm*Vcspk/Rcs/SQRT(2)/Vintyp*10^3&gt;(DE$3-$W7)*SIN($Q7),Vintyp*SQRT(2)*SIN($Q7)*(DE$3-$W7)/Lm/10^3,Vcspk/Rcs)</f>
        <v>0</v>
      </c>
      <c r="CL7" s="182">
        <f t="shared" ref="CL7:CL71" si="56">IF(Lm*Vcspk/Rcs/SQRT(2)/Vintyp*10^3&gt;(DF$3-$W7)*SIN($Q7),Vintyp*SQRT(2)*SIN($Q7)*(DF$3-$W7)/Lm/10^3,Vcspk/Rcs)</f>
        <v>0</v>
      </c>
      <c r="CM7" s="182">
        <f t="shared" ref="CM7:CM71" si="57">IF(Lm*Vcspk/Rcs/SQRT(2)/Vintyp*10^3&gt;(DG$3-$W7)*SIN($Q7),Vintyp*SQRT(2)*SIN($Q7)*(DG$3-$W7)/Lm/10^3,Vcspk/Rcs)</f>
        <v>0</v>
      </c>
      <c r="CN7" s="182">
        <f t="shared" ref="CN7:CN71" si="58">IF(Lm*Vcspk/Rcs/SQRT(2)/Vintyp*10^3&gt;(DH$3-$W7)*SIN($Q7),Vintyp*SQRT(2)*SIN($Q7)*(DH$3-$W7)/Lm/10^3,Vcspk/Rcs)</f>
        <v>0</v>
      </c>
      <c r="CO7" s="182">
        <f t="shared" ref="CO7:CO71" si="59">IF(Lm*Vcspk/Rcs/SQRT(2)/Vintyp*10^3&gt;(DI$3-$W7)*SIN($Q7),Vintyp*SQRT(2)*SIN($Q7)*(DI$3-$W7)/Lm/10^3,Vcspk/Rcs)</f>
        <v>0</v>
      </c>
      <c r="CP7" s="182">
        <f t="shared" ref="CP7:CP71" si="60">IF(Lm*Vcspk/Rcs/SQRT(2)/Vintyp*10^3&gt;(DJ$3-$W7)*SIN($Q7),Vintyp*SQRT(2)*SIN($Q7)*(DJ$3-$W7)/Lm/10^3,Vcspk/Rcs)</f>
        <v>0</v>
      </c>
      <c r="CQ7" s="182">
        <f t="shared" ref="CQ7:CQ71" si="61">IF(Lm*Vcspk/Rcs/SQRT(2)/Vintyp*10^3&gt;(DK$3-$W7)*SIN($Q7),Vintyp*SQRT(2)*SIN($Q7)*(DK$3-$W7)/Lm/10^3,Vcspk/Rcs)</f>
        <v>0</v>
      </c>
      <c r="CR7" s="182">
        <f t="shared" ref="CR7:CR71" si="62">IF(Lm*Vcspk/Rcs/SQRT(2)/Vintyp*10^3&gt;(DL$3-$W7)*SIN($Q7),Vintyp*SQRT(2)*SIN($Q7)*(DL$3-$W7)/Lm/10^3,Vcspk/Rcs)</f>
        <v>0</v>
      </c>
      <c r="CS7" s="182">
        <f t="shared" ref="CS7:CS71" si="63">IF(Lm*Vcspk/Rcs/SQRT(2)/Vintyp*10^3&gt;(DM$3-$W7)*SIN($Q7),Vintyp*SQRT(2)*SIN($Q7)*(DM$3-$W7)/Lm/10^3,Vcspk/Rcs)</f>
        <v>0</v>
      </c>
      <c r="CT7" s="182">
        <f t="shared" ref="CT7:CT71" si="64">IF(Lm*Vcspk/Rcs/SQRT(2)/Vintyp*10^3&gt;(DN$3-$W7)*SIN($Q7),Vintyp*SQRT(2)*SIN($Q7)*(DN$3-$W7)/Lm/10^3,Vcspk/Rcs)</f>
        <v>0</v>
      </c>
      <c r="CU7" s="182">
        <f t="shared" ref="CU7:CU71" si="65">IF(Lm*Vcspk/Rcs/SQRT(2)/Vintyp*10^3&gt;(DO$3-$W7)*SIN($Q7),Vintyp*SQRT(2)*SIN($Q7)*(DO$3-$W7)/Lm/10^3,Vcspk/Rcs)</f>
        <v>0</v>
      </c>
      <c r="CV7" s="182">
        <f t="shared" ref="CV7:CV71" si="66">IF(Lm*Vcspk/Rcs/SQRT(2)/Vintyp*10^3&gt;(DP$3-$W7)*SIN($Q7),Vintyp*SQRT(2)*SIN($Q7)*(DP$3-$W7)/Lm/10^3,Vcspk/Rcs)</f>
        <v>0</v>
      </c>
      <c r="CW7" s="182">
        <f t="shared" ref="CW7:CW71" si="67">IF(Lm*Vcspk/Rcs/SQRT(2)/Vintyp*10^3&gt;(DQ$3-$W7)*SIN($Q7),Vintyp*SQRT(2)*SIN($Q7)*(DQ$3-$W7)/Lm/10^3,Vcspk/Rcs)</f>
        <v>0</v>
      </c>
      <c r="CX7" s="182">
        <f t="shared" ref="CX7:CX71" si="68">IF(Lm*Vcspk/Rcs/SQRT(2)/Vintyp*10^3&gt;(DR$3-$W7)*SIN($Q7),Vintyp*SQRT(2)*SIN($Q7)*(DR$3-$W7)/Lm/10^3,Vcspk/Rcs)</f>
        <v>0</v>
      </c>
      <c r="CY7" s="182">
        <f t="shared" ref="CY7:CY71" si="69">IF(Lm*Vcspk/Rcs/SQRT(2)/Vintyp*10^3&gt;(DS$3-$W7)*SIN($Q7),Vintyp*SQRT(2)*SIN($Q7)*(DS$3-$W7)/Lm/10^3,Vcspk/Rcs)</f>
        <v>0</v>
      </c>
      <c r="DA7" s="184">
        <v>0</v>
      </c>
      <c r="DB7" s="184">
        <v>0</v>
      </c>
      <c r="DC7" s="184">
        <v>0</v>
      </c>
      <c r="DD7" s="184">
        <v>0</v>
      </c>
      <c r="DE7" s="184">
        <v>0</v>
      </c>
      <c r="DF7" s="184">
        <v>0</v>
      </c>
      <c r="DG7" s="184">
        <v>0</v>
      </c>
      <c r="DH7" s="184">
        <v>0</v>
      </c>
      <c r="DI7" s="184">
        <v>0</v>
      </c>
      <c r="DJ7" s="184">
        <v>0</v>
      </c>
      <c r="DK7" s="184">
        <v>0</v>
      </c>
      <c r="DL7" s="184">
        <v>0</v>
      </c>
      <c r="DM7" s="184">
        <v>0</v>
      </c>
      <c r="DN7" s="184">
        <v>0</v>
      </c>
      <c r="DO7" s="184">
        <v>0</v>
      </c>
      <c r="DP7" s="184">
        <v>0</v>
      </c>
      <c r="DQ7" s="184">
        <v>0</v>
      </c>
      <c r="DR7" s="184">
        <v>0</v>
      </c>
      <c r="DS7" s="184">
        <v>0</v>
      </c>
      <c r="DU7" s="185">
        <f t="shared" ref="DU7:DU71" si="70">$BG7*COS(DU$2*$Q7)-$BG7*COS(DU$2*$P7)</f>
        <v>5.1093153788821219E-2</v>
      </c>
      <c r="DV7" s="185">
        <f t="shared" ref="DV7:DV71" si="71">$BG7*SIN(DU$2*$Q7)-$BG7*SIN(DU$2*$P7)</f>
        <v>9.3895047631174237E-18</v>
      </c>
      <c r="DW7" s="185">
        <f t="shared" ref="DW7:DW71" si="72">$BG7*COS(DW$1*$Q7)-$BG7*COS(DW$1*$P7)</f>
        <v>5.1093153788821219E-2</v>
      </c>
      <c r="DX7" s="185">
        <f t="shared" ref="DX7:DX71" si="73">$BG7*SIN(DW$1*$Q7)-$BG7*SIN(DW$1*$P7)</f>
        <v>3.129834921039141E-18</v>
      </c>
      <c r="DY7" s="186">
        <f t="shared" ref="DY7:DY71" si="74">$BG7*COS(DY$1*$Q7)-$BG7*COS(DY$1*$P7)</f>
        <v>5.1093153788821219E-2</v>
      </c>
      <c r="DZ7" s="186">
        <f t="shared" ref="DZ7:DZ71" si="75">$BG7*SIN(DY$1*$Q7)-$BG7*SIN(DY$1*$P7)</f>
        <v>9.3895047631174237E-18</v>
      </c>
      <c r="EA7" s="186">
        <f t="shared" ref="EA7:EA71" si="76">$BG7*COS(EA$1*$Q7)-$BG7*COS(EA$1*$P7)</f>
        <v>5.1093153788821219E-2</v>
      </c>
      <c r="EB7" s="186">
        <f t="shared" ref="EB7:EB71" si="77">$BG7*SIN(EA$1*$Q7)-$BG7*SIN(EA$1*$P7)</f>
        <v>1.5649174605195704E-17</v>
      </c>
      <c r="EC7" s="186">
        <f t="shared" ref="EC7:EC71" si="78">$BG7*COS(EC$1*$Q7)-$BG7*COS(EC$1*$P7)</f>
        <v>5.1093153788821219E-2</v>
      </c>
      <c r="ED7" s="186">
        <f t="shared" ref="ED7:ED71" si="79">$BG7*SIN(EC$1*$Q7)-$BG7*SIN(EC$1*$P7)</f>
        <v>2.1908844447273988E-17</v>
      </c>
      <c r="EE7" s="186">
        <f t="shared" ref="EE7:EE71" si="80">$BG7*COS(EE$1*$Q7)-$BG7*COS(EE$1*$P7)</f>
        <v>5.1093153788821219E-2</v>
      </c>
      <c r="EF7" s="186">
        <f t="shared" ref="EF7:EF71" si="81">$BG7*SIN(EE$1*$Q7)-$BG7*SIN(EE$1*$P7)</f>
        <v>2.8168514289352268E-17</v>
      </c>
      <c r="EG7" s="186">
        <f t="shared" ref="EG7:EG71" si="82">$BG7*COS(EG$1*$Q7)-$BG7*COS(EG$1*$P7)</f>
        <v>5.1093153788821219E-2</v>
      </c>
      <c r="EH7" s="186">
        <f t="shared" ref="EH7:EH71" si="83">$BG7*SIN(EG$1*$Q7)-$BG7*SIN(EG$1*$P7)</f>
        <v>1.2518785731073194E-16</v>
      </c>
      <c r="EI7" s="186">
        <f t="shared" ref="EI7:EI71" si="84">$BG7*COS(EI$1*$Q7)-$BG7*COS(EI$1*$P7)</f>
        <v>5.1093153788821219E-2</v>
      </c>
      <c r="EJ7" s="186">
        <f t="shared" ref="EJ7:EJ71" si="85">$BG7*SIN(EI$1*$Q7)-$BG7*SIN(EI$1*$P7)</f>
        <v>-5.0071819205792557E-17</v>
      </c>
      <c r="EK7" s="186">
        <f t="shared" ref="EK7:EK71" si="86">$BG7*COS(EK$1*$Q7)-$BG7*COS(EK$1*$P7)</f>
        <v>5.1093153788821219E-2</v>
      </c>
      <c r="EL7" s="186">
        <f t="shared" ref="EL7:EL71" si="87">$BG7*SIN(EK$1*$Q7)-$BG7*SIN(EK$1*$P7)</f>
        <v>1.377071969948885E-16</v>
      </c>
      <c r="EM7" s="186">
        <f t="shared" ref="EM7:EM71" si="88">$BG7*COS(EM$1*$Q7)-$BG7*COS(EM$1*$P7)</f>
        <v>5.1093153788821219E-2</v>
      </c>
      <c r="EN7" s="186">
        <f t="shared" ref="EN7:EN71" si="89">$BG7*SIN(EM$1*$Q7)-$BG7*SIN(EM$1*$P7)</f>
        <v>-3.7552479521635997E-17</v>
      </c>
      <c r="EO7" s="186">
        <f t="shared" ref="EO7:EO71" si="90">$BG7*COS(EO$1*$Q7)-$BG7*COS(EO$1*$P7)</f>
        <v>5.1093153788821219E-2</v>
      </c>
      <c r="EP7" s="186">
        <f t="shared" ref="EP7:EP71" si="91">$BG7*SIN(EO$1*$Q7)-$BG7*SIN(EO$1*$P7)</f>
        <v>1.5022653667904506E-16</v>
      </c>
      <c r="EQ7" s="186">
        <f t="shared" ref="EQ7:EQ71" si="92">$BG7*COS(EQ$1*$Q7)-$BG7*COS(EQ$1*$P7)</f>
        <v>5.1093153788821219E-2</v>
      </c>
      <c r="ER7" s="186">
        <f t="shared" ref="ER7:ER71" si="93">$BG7*SIN(EQ$1*$Q7)-$BG7*SIN(EQ$1*$P7)</f>
        <v>1.6274587636320165E-16</v>
      </c>
      <c r="ES7" s="186">
        <f t="shared" ref="ES7:ES71" si="94">$BG7*COS(ES$1*$Q7)-$BG7*COS(ES$1*$P7)</f>
        <v>5.1093153788821219E-2</v>
      </c>
      <c r="ET7" s="186">
        <f t="shared" ref="ET7:ET71" si="95">$BG7*SIN(ES$1*$Q7)-$BG7*SIN(ES$1*$P7)</f>
        <v>-1.2513800153322867E-17</v>
      </c>
      <c r="EU7" s="186">
        <f t="shared" ref="EU7:EU71" si="96">$BG7*COS(EU$1*$Q7)-$BG7*COS(EU$1*$P7)</f>
        <v>5.1093153788821219E-2</v>
      </c>
      <c r="EV7" s="186">
        <f t="shared" ref="EV7:EV71" si="97">$BG7*SIN(EU$1*$Q7)-$BG7*SIN(EU$1*$P7)</f>
        <v>1.7526521604735821E-16</v>
      </c>
      <c r="EW7" s="186">
        <f t="shared" ref="EW7:EW71" si="98">$BG7*COS(EW$1*$Q7)-$BG7*COS(EW$1*$P7)</f>
        <v>5.1093153788821219E-2</v>
      </c>
      <c r="EX7" s="186">
        <f t="shared" ref="EX7:EX71" si="99">$BG7*SIN(EW$1*$Q7)-$BG7*SIN(EW$1*$P7)</f>
        <v>5.5395308336975948E-21</v>
      </c>
    </row>
    <row r="8" spans="1:154" ht="24.95" customHeight="1" x14ac:dyDescent="0.3">
      <c r="A8" s="34"/>
      <c r="B8" s="41" t="s">
        <v>241</v>
      </c>
      <c r="C8" s="42">
        <v>200</v>
      </c>
      <c r="D8" s="43" t="s">
        <v>23</v>
      </c>
      <c r="E8" s="44"/>
      <c r="F8" s="45" t="s">
        <v>155</v>
      </c>
      <c r="G8" s="46">
        <v>67</v>
      </c>
      <c r="H8" s="47" t="s">
        <v>24</v>
      </c>
      <c r="I8" s="44"/>
      <c r="J8" s="234"/>
      <c r="K8" s="235"/>
      <c r="L8" s="236"/>
      <c r="M8" s="210"/>
      <c r="N8" s="210"/>
      <c r="O8" s="211">
        <v>1</v>
      </c>
      <c r="P8" s="211">
        <f t="shared" ref="P8:P72" si="100">-(360-O8)*PI()/360</f>
        <v>-3.1328660073298211</v>
      </c>
      <c r="Q8" s="212">
        <f t="shared" ref="Q8:Q18" si="101">O8*PI()/360</f>
        <v>8.7266462599716477E-3</v>
      </c>
      <c r="R8" s="212">
        <f t="shared" si="4"/>
        <v>2.8384725164960551</v>
      </c>
      <c r="S8" s="212">
        <f t="shared" si="5"/>
        <v>2.4682369708661351</v>
      </c>
      <c r="T8" s="212">
        <f t="shared" si="6"/>
        <v>3.0852962135826689</v>
      </c>
      <c r="U8" s="212">
        <f t="shared" si="7"/>
        <v>0</v>
      </c>
      <c r="V8" s="212">
        <f t="shared" si="8"/>
        <v>0</v>
      </c>
      <c r="W8" s="212">
        <f t="shared" si="9"/>
        <v>4.5</v>
      </c>
      <c r="X8" s="212">
        <f t="shared" si="10"/>
        <v>4.5</v>
      </c>
      <c r="Y8" s="212">
        <f t="shared" si="11"/>
        <v>4.3431810342903256</v>
      </c>
      <c r="Z8" s="212">
        <f t="shared" si="12"/>
        <v>2.5</v>
      </c>
      <c r="AA8" s="212">
        <f t="shared" si="13"/>
        <v>2.5</v>
      </c>
      <c r="AB8" s="212">
        <f t="shared" si="14"/>
        <v>2.5</v>
      </c>
      <c r="AC8" s="212">
        <f t="shared" si="15"/>
        <v>2.5</v>
      </c>
      <c r="AD8" s="212">
        <f t="shared" si="16"/>
        <v>5.8140579359398196E-2</v>
      </c>
      <c r="AE8" s="212">
        <f t="shared" si="17"/>
        <v>9.0044822228421514E-2</v>
      </c>
      <c r="AF8" s="212">
        <f t="shared" si="18"/>
        <v>1.5270616211418977</v>
      </c>
      <c r="AG8" s="212">
        <f t="shared" si="19"/>
        <v>1.7049032542872757</v>
      </c>
      <c r="AH8" s="212">
        <f t="shared" si="20"/>
        <v>1.2997501751635119</v>
      </c>
      <c r="AI8" s="212">
        <f t="shared" si="21"/>
        <v>4.0270616211418977</v>
      </c>
      <c r="AJ8" s="212">
        <f t="shared" si="22"/>
        <v>4.8270616211418975</v>
      </c>
      <c r="AK8" s="212">
        <f t="shared" si="23"/>
        <v>5.0049032542872753</v>
      </c>
      <c r="AL8" s="212">
        <f t="shared" si="24"/>
        <v>4.5997501751635115</v>
      </c>
      <c r="AM8" s="212">
        <f t="shared" ref="AM8:AM72" si="102">1000/AJ8</f>
        <v>207.16536860025383</v>
      </c>
      <c r="AN8" s="212">
        <f t="shared" si="25"/>
        <v>199.80406197530093</v>
      </c>
      <c r="AO8" s="212">
        <f t="shared" si="25"/>
        <v>217.4031114558199</v>
      </c>
      <c r="AP8" s="212">
        <f t="shared" si="26"/>
        <v>3.7415122480366277E-2</v>
      </c>
      <c r="AQ8" s="212">
        <f t="shared" si="27"/>
        <v>1.6050178714634949E-3</v>
      </c>
      <c r="AR8" s="212">
        <f t="shared" si="28"/>
        <v>1.5582072099106651E-3</v>
      </c>
      <c r="AS8" s="212">
        <f t="shared" si="29"/>
        <v>1.4848937094594039E-3</v>
      </c>
      <c r="AT8" s="212">
        <f t="shared" si="30"/>
        <v>7.7727512515764479E-9</v>
      </c>
      <c r="AU8" s="212">
        <f t="shared" si="31"/>
        <v>1.0752333429618459E-5</v>
      </c>
      <c r="AV8" s="212">
        <f t="shared" si="32"/>
        <v>9.7740054644929718E-6</v>
      </c>
      <c r="AW8" s="212">
        <f t="shared" si="33"/>
        <v>9.6574862527320668E-6</v>
      </c>
      <c r="AX8" s="212">
        <f t="shared" ref="AX8:AX72" si="103">1/2*AQ8*Lm*AQ8/R8*1/AJ8*1000</f>
        <v>2.5387713946139345E-4</v>
      </c>
      <c r="AY8" s="212">
        <f t="shared" ref="AY8:AY72" si="104">1/2*AR8*Lm*AR8/S8*1/AK8*1000</f>
        <v>2.6539899055540308E-4</v>
      </c>
      <c r="AZ8" s="178">
        <f t="shared" ref="AZ8:AZ72" si="105">1/2*AS8*Lm*AS8/T8*1/AL8*1000</f>
        <v>2.0979300891058175E-4</v>
      </c>
      <c r="BA8" s="178">
        <f t="shared" si="34"/>
        <v>2.5545604159041554E-2</v>
      </c>
      <c r="BB8" s="178">
        <f t="shared" si="35"/>
        <v>2.221356883394918E-2</v>
      </c>
      <c r="BC8" s="178">
        <f t="shared" si="36"/>
        <v>2.7766961042436474E-2</v>
      </c>
      <c r="BD8" s="178">
        <f t="shared" si="37"/>
        <v>0</v>
      </c>
      <c r="BE8" s="178">
        <f t="shared" si="38"/>
        <v>0</v>
      </c>
      <c r="BF8" s="178">
        <f t="shared" si="39"/>
        <v>0</v>
      </c>
      <c r="BG8" s="178">
        <f t="shared" ref="BG8:BG72" si="106">IF((AX8+BA8)&gt;0,AX8+BA8+BD8,BD8)</f>
        <v>2.5799481298502947E-2</v>
      </c>
      <c r="BH8" s="178">
        <f t="shared" ref="BH8:BH72" si="107">IF((AY8+BB8)&gt;0,AY8+BB8+BE8,BE8)</f>
        <v>2.2478967824504582E-2</v>
      </c>
      <c r="BI8" s="178">
        <f t="shared" ref="BI8:BI72" si="108">IF((AZ8+BC8)&gt;0,AZ8+BC8+BF8,BF8)</f>
        <v>2.7976754051347055E-2</v>
      </c>
      <c r="BJ8" s="178">
        <f t="shared" si="40"/>
        <v>7.3231118605654566E-2</v>
      </c>
      <c r="BK8" s="178">
        <f t="shared" si="41"/>
        <v>5.5483419451352503E-2</v>
      </c>
      <c r="BL8" s="178">
        <f t="shared" si="42"/>
        <v>8.6316573342954658E-2</v>
      </c>
      <c r="BM8" s="180">
        <f t="shared" ref="BM8:BO72" si="109">BG8^2</f>
        <v>6.6561323527180335E-4</v>
      </c>
      <c r="BN8" s="180">
        <f t="shared" si="109"/>
        <v>5.0530399445511225E-4</v>
      </c>
      <c r="BO8" s="180">
        <f t="shared" si="109"/>
        <v>7.8269876724956387E-4</v>
      </c>
      <c r="BP8" s="178">
        <f t="shared" si="43"/>
        <v>0</v>
      </c>
      <c r="BQ8" s="178">
        <f t="shared" si="44"/>
        <v>0</v>
      </c>
      <c r="BR8" s="178">
        <f>IF((180-Deg_Triac)/180*PI()&gt;Q8,0,IF($R8*Tonmax8/Lm*Rcs&gt;Vcspk*1000,Vcspk/Rcs,$R8*Tonmax8/Lm/1000))</f>
        <v>0</v>
      </c>
      <c r="BS8" s="178">
        <f t="shared" si="46"/>
        <v>4.7297242767353849E-3</v>
      </c>
      <c r="BT8" s="178">
        <f t="shared" si="47"/>
        <v>1.5765747589117952E-3</v>
      </c>
      <c r="BU8" s="178">
        <f t="shared" si="48"/>
        <v>2.5</v>
      </c>
      <c r="BY8" s="180">
        <f t="shared" si="49"/>
        <v>0</v>
      </c>
      <c r="BZ8" s="180">
        <f t="shared" ref="BZ8:BZ72" si="110">IF((180-Deg_triacmax)/180*PI()&gt;$Q8,0,1/2*BS8*Lm*BS8*1/Vout*1000*1/(Lm*BS8*1/Vout*1000+Lm*BS8*1/(Vintyp*SQRT(2)*SIN($Q8))*1000+Tdrr+Ton_delay+Tdrr*Vout*1/(Vintyp*SQRT(2)*SIN($Q8)))+(-1/2*Idrr*Tdrr*10^-6-Idrr*Ton_delay*10^-6-1/2*Idrr*Tdrr*Vout*1/(Vintyp*SQRT(2)*SIN($Q8))*10^-6)*1/(Lm*BS8*1/Vout*1000+Lm*BS8*1/(Vintyp*SQRT(2)*SIN($Q8))*1000+Tdrr+Ton_delay+Tdrr*Vout*1/(Vintyp*SQRT(2)*SIN($Q8))))</f>
        <v>0</v>
      </c>
      <c r="CA8" s="180">
        <f t="shared" ref="CA8:CA72" si="111">IF((180-Deg_triacmin)/180*PI()&gt;$Q8,0,1/2*BT8*Lm*BT8*1/Vout*1000*1/(Lm*BT8*1/Vout*1000+Lm*BT8*1/(Vintyp*SQRT(2)*SIN($Q8))*1000+Tdrr+Ton_delay+Tdrr*Vout*1/(Vintyp*SQRT(2)*SIN($Q8)))+(-1/2*Idrr*Tdrr*10^-6-Idrr*Ton_delay*10^-6-1/2*Idrr*Tdrr*Vout*1/(Vintyp*SQRT(2)*SIN($Q8))*10^-6)*1/(Lm*BT8*1/Vout*1000+Lm*BT8*1/(Vintyp*SQRT(2)*SIN($Q8))*1000+Tdrr+Ton_delay+Tdrr*Vout*1/(Vintyp*SQRT(2)*SIN($Q8))))</f>
        <v>0</v>
      </c>
      <c r="CB8" s="180">
        <f t="shared" ref="CB8:CB72" si="112">IF((180-Deg_Triac)/180*PI()&gt;$Q8,0,1/2*BR8*Lm*BR8*1/(Vintyp*SQRT(2)*SIN($Q8))*1000*1/(Lm*BR8*1/Vout*1000+Lm*BR8*1/(Vintyp*SQRT(2)*SIN($Q8))*1000+Tdrr+Ton_delay+Tdrr*Vout*1/(Vintyp*SQRT(2)*SIN($Q8))))</f>
        <v>0</v>
      </c>
      <c r="CC8" s="180">
        <f t="shared" si="50"/>
        <v>0</v>
      </c>
      <c r="CG8" s="182">
        <f t="shared" si="51"/>
        <v>0</v>
      </c>
      <c r="CH8" s="182">
        <f t="shared" si="52"/>
        <v>0</v>
      </c>
      <c r="CI8" s="182">
        <f t="shared" si="53"/>
        <v>0</v>
      </c>
      <c r="CJ8" s="182">
        <f t="shared" si="54"/>
        <v>0</v>
      </c>
      <c r="CK8" s="182">
        <f t="shared" si="55"/>
        <v>0</v>
      </c>
      <c r="CL8" s="182">
        <f t="shared" si="56"/>
        <v>0</v>
      </c>
      <c r="CM8" s="182">
        <f t="shared" si="57"/>
        <v>0</v>
      </c>
      <c r="CN8" s="182">
        <f t="shared" si="58"/>
        <v>0</v>
      </c>
      <c r="CO8" s="182">
        <f t="shared" si="59"/>
        <v>-4.5075611690751011E-4</v>
      </c>
      <c r="CP8" s="182">
        <f t="shared" si="60"/>
        <v>-1.0692026242770482E-3</v>
      </c>
      <c r="CQ8" s="182">
        <f t="shared" si="61"/>
        <v>-1.6876491316465856E-3</v>
      </c>
      <c r="CR8" s="182">
        <f t="shared" si="62"/>
        <v>-2.3060956390161245E-3</v>
      </c>
      <c r="CS8" s="182">
        <f t="shared" si="63"/>
        <v>-2.924542146385661E-3</v>
      </c>
      <c r="CT8" s="182">
        <f t="shared" si="64"/>
        <v>-3.1531495178235905E-3</v>
      </c>
      <c r="CU8" s="182">
        <f t="shared" si="65"/>
        <v>-3.1531495178235905E-3</v>
      </c>
      <c r="CV8" s="182">
        <f t="shared" si="66"/>
        <v>-3.1531495178235905E-3</v>
      </c>
      <c r="CW8" s="182">
        <f t="shared" si="67"/>
        <v>-3.1531495178235905E-3</v>
      </c>
      <c r="CX8" s="182">
        <f t="shared" si="68"/>
        <v>-3.1531495178235905E-3</v>
      </c>
      <c r="CY8" s="182">
        <f t="shared" si="69"/>
        <v>-3.1531495178235905E-3</v>
      </c>
      <c r="DA8" s="184">
        <f t="shared" ref="DA8:DA72" si="113">IF(DA$1/180*PI()&gt;$Q8,0,1/2*CG8*Lm*CG8*1/Vout*1000*1/(Lm*CG8*1/Vout*1000+Lm*CG8*1/(Vintyp*SQRT(2)*SIN($Q8))*1000+Tdrr+Ton_delay+Tdrr*Vout*1/(Vintyp*SQRT(2)*SIN($Q8))))+(-1/2*Idrr*Tdrr*10^-6-Idrr*Ton_delay*10^-6-1/2*Idrr*Tdrr*1/(Vintyp*SQRT(2)*SIN($Q8))*10^-6)*1/(Lm*CG8*1/Vout*1000+Lm*CG8*1/(Vintyp*SQRT(2)*SIN($Q8))*1000+Tdrr+Ton_delay+Tdrr*Vout*1/(Vintyp*SQRT(2)*SIN($Q8)))</f>
        <v>-8.1115054395152622E-10</v>
      </c>
      <c r="DB8" s="184">
        <f t="shared" ref="DB8:DB72" si="114">IF(DB$1/180*PI()&gt;$Q8,0,1/2*CH8*Lm*CH8*1/Vout*1000*1/(Lm*CH8*1/Vout*1000+Lm*CH8*1/(Vintyp*SQRT(2)*SIN($Q8))*1000+Tdrr+Ton_delay+Tdrr*Vout*1/(Vintyp*SQRT(2)*SIN($Q8))))+(-1/2*Idrr*Tdrr*10^-6-Idrr*Ton_delay*10^-6-1/2*Idrr*Tdrr*1/(Vintyp*SQRT(2)*SIN($Q8))*10^-6)*1/(Lm*CH8*1/Vout*1000+Lm*CH8*1/(Vintyp*SQRT(2)*SIN($Q8))*1000+Tdrr+Ton_delay+Tdrr*Vout*1/(Vintyp*SQRT(2)*SIN($Q8)))</f>
        <v>-8.1115054395152622E-10</v>
      </c>
      <c r="DC8" s="184">
        <f t="shared" ref="DC8:DC72" si="115">IF(DC$1/180*PI()&gt;$Q8,0,1/2*CI8*Lm*CI8*1/Vout*1000*1/(Lm*CI8*1/Vout*1000+Lm*CI8*1/(Vintyp*SQRT(2)*SIN($Q8))*1000+Tdrr+Ton_delay+Tdrr*Vout*1/(Vintyp*SQRT(2)*SIN($Q8))))+(-1/2*Idrr*Tdrr*10^-6-Idrr*Ton_delay*10^-6-1/2*Idrr*Tdrr*1/(Vintyp*SQRT(2)*SIN($Q8))*10^-6)*1/(Lm*CI8*1/Vout*1000+Lm*CI8*1/(Vintyp*SQRT(2)*SIN($Q8))*1000+Tdrr+Ton_delay+Tdrr*Vout*1/(Vintyp*SQRT(2)*SIN($Q8)))</f>
        <v>-8.1115054395152622E-10</v>
      </c>
      <c r="DD8" s="184">
        <f t="shared" ref="DD8:DD72" si="116">IF(DD$1/180*PI()&gt;$Q8,0,1/2*CJ8*Lm*CJ8*1/Vout*1000*1/(Lm*CJ8*1/Vout*1000+Lm*CJ8*1/(Vintyp*SQRT(2)*SIN($Q8))*1000+Tdrr+Ton_delay+Tdrr*Vout*1/(Vintyp*SQRT(2)*SIN($Q8))))+(-1/2*Idrr*Tdrr*10^-6-Idrr*Ton_delay*10^-6-1/2*Idrr*Tdrr*1/(Vintyp*SQRT(2)*SIN($Q8))*10^-6)*1/(Lm*CJ8*1/Vout*1000+Lm*CJ8*1/(Vintyp*SQRT(2)*SIN($Q8))*1000+Tdrr+Ton_delay+Tdrr*Vout*1/(Vintyp*SQRT(2)*SIN($Q8)))</f>
        <v>-8.1115054395152622E-10</v>
      </c>
      <c r="DE8" s="184">
        <f t="shared" ref="DE8:DE72" si="117">IF(DE$1/180*PI()&gt;$Q8,0,1/2*CK8*Lm*CK8*1/Vout*1000*1/(Lm*CK8*1/Vout*1000+Lm*CK8*1/(Vintyp*SQRT(2)*SIN($Q8))*1000+Tdrr+Ton_delay+Tdrr*Vout*1/(Vintyp*SQRT(2)*SIN($Q8))))+(-1/2*Idrr*Tdrr*10^-6-Idrr*Ton_delay*10^-6-1/2*Idrr*Tdrr*1/(Vintyp*SQRT(2)*SIN($Q8))*10^-6)*1/(Lm*CK8*1/Vout*1000+Lm*CK8*1/(Vintyp*SQRT(2)*SIN($Q8))*1000+Tdrr+Ton_delay+Tdrr*Vout*1/(Vintyp*SQRT(2)*SIN($Q8)))</f>
        <v>-8.1115054395152622E-10</v>
      </c>
      <c r="DF8" s="184">
        <f t="shared" ref="DF8:DF72" si="118">IF(DF$1/180*PI()&gt;$Q8,0,1/2*CL8*Lm*CL8*1/Vout*1000*1/(Lm*CL8*1/Vout*1000+Lm*CL8*1/(Vintyp*SQRT(2)*SIN($Q8))*1000+Tdrr+Ton_delay+Tdrr*Vout*1/(Vintyp*SQRT(2)*SIN($Q8))))+(-1/2*Idrr*Tdrr*10^-6-Idrr*Ton_delay*10^-6-1/2*Idrr*Tdrr*1/(Vintyp*SQRT(2)*SIN($Q8))*10^-6)*1/(Lm*CL8*1/Vout*1000+Lm*CL8*1/(Vintyp*SQRT(2)*SIN($Q8))*1000+Tdrr+Ton_delay+Tdrr*Vout*1/(Vintyp*SQRT(2)*SIN($Q8)))</f>
        <v>-8.1115054395152622E-10</v>
      </c>
      <c r="DG8" s="184">
        <f t="shared" ref="DG8:DG72" si="119">IF(DG$1/180*PI()&gt;$Q8,0,1/2*CM8*Lm*CM8*1/Vout*1000*1/(Lm*CM8*1/Vout*1000+Lm*CM8*1/(Vintyp*SQRT(2)*SIN($Q8))*1000+Tdrr+Ton_delay+Tdrr*Vout*1/(Vintyp*SQRT(2)*SIN($Q8))))+(-1/2*Idrr*Tdrr*10^-6-Idrr*Ton_delay*10^-6-1/2*Idrr*Tdrr*1/(Vintyp*SQRT(2)*SIN($Q8))*10^-6)*1/(Lm*CM8*1/Vout*1000+Lm*CM8*1/(Vintyp*SQRT(2)*SIN($Q8))*1000+Tdrr+Ton_delay+Tdrr*Vout*1/(Vintyp*SQRT(2)*SIN($Q8)))</f>
        <v>-8.1115054395152622E-10</v>
      </c>
      <c r="DH8" s="184">
        <f t="shared" ref="DH8:DH72" si="120">IF(DH$1/180*PI()&gt;$Q8,0,1/2*CN8*Lm*CN8*1/Vout*1000*1/(Lm*CN8*1/Vout*1000+Lm*CN8*1/(Vintyp*SQRT(2)*SIN($Q8))*1000+Tdrr+Ton_delay+Tdrr*Vout*1/(Vintyp*SQRT(2)*SIN($Q8))))+(-1/2*Idrr*Tdrr*10^-6-Idrr*Ton_delay*10^-6-1/2*Idrr*Tdrr*1/(Vintyp*SQRT(2)*SIN($Q8))*10^-6)*1/(Lm*CN8*1/Vout*1000+Lm*CN8*1/(Vintyp*SQRT(2)*SIN($Q8))*1000+Tdrr+Ton_delay+Tdrr*Vout*1/(Vintyp*SQRT(2)*SIN($Q8)))</f>
        <v>-8.1115054395152622E-10</v>
      </c>
      <c r="DI8" s="184">
        <f t="shared" ref="DI8:DI72" si="121">IF(DI$1/180*PI()&gt;$Q8,0,1/2*CO8*Lm*CO8*1/Vout*1000*1/(Lm*CO8*1/Vout*1000+Lm*CO8*1/(Vintyp*SQRT(2)*SIN($Q8))*1000+Tdrr+Ton_delay+Tdrr*Vout*1/(Vintyp*SQRT(2)*SIN($Q8))))+(-1/2*Idrr*Tdrr*10^-6-Idrr*Ton_delay*10^-6-1/2*Idrr*Tdrr*1/(Vintyp*SQRT(2)*SIN($Q8))*10^-6)*1/(Lm*CO8*1/Vout*1000+Lm*CO8*1/(Vintyp*SQRT(2)*SIN($Q8))*1000+Tdrr+Ton_delay+Tdrr*Vout*1/(Vintyp*SQRT(2)*SIN($Q8)))</f>
        <v>-8.7990718140168781E-10</v>
      </c>
      <c r="DJ8" s="184">
        <f t="shared" ref="DJ8:DJ72" si="122">IF(DJ$1/180*PI()&gt;$Q8,0,1/2*CP8*Lm*CP8*1/Vout*1000*1/(Lm*CP8*1/Vout*1000+Lm*CP8*1/(Vintyp*SQRT(2)*SIN($Q8))*1000+Tdrr+Ton_delay+Tdrr*Vout*1/(Vintyp*SQRT(2)*SIN($Q8))))+(-1/2*Idrr*Tdrr*10^-6-Idrr*Ton_delay*10^-6-1/2*Idrr*Tdrr*1/(Vintyp*SQRT(2)*SIN($Q8))*10^-6)*1/(Lm*CP8*1/Vout*1000+Lm*CP8*1/(Vintyp*SQRT(2)*SIN($Q8))*1000+Tdrr+Ton_delay+Tdrr*Vout*1/(Vintyp*SQRT(2)*SIN($Q8)))</f>
        <v>-9.9570620315739834E-10</v>
      </c>
      <c r="DK8" s="184">
        <f t="shared" ref="DK8:DK72" si="123">IF(DK$1/180*PI()&gt;$Q8,0,1/2*CQ8*Lm*CQ8*1/Vout*1000*1/(Lm*CQ8*1/Vout*1000+Lm*CQ8*1/(Vintyp*SQRT(2)*SIN($Q8))*1000+Tdrr+Ton_delay+Tdrr*Vout*1/(Vintyp*SQRT(2)*SIN($Q8))))+(-1/2*Idrr*Tdrr*10^-6-Idrr*Ton_delay*10^-6-1/2*Idrr*Tdrr*1/(Vintyp*SQRT(2)*SIN($Q8))*10^-6)*1/(Lm*CQ8*1/Vout*1000+Lm*CQ8*1/(Vintyp*SQRT(2)*SIN($Q8))*1000+Tdrr+Ton_delay+Tdrr*Vout*1/(Vintyp*SQRT(2)*SIN($Q8)))</f>
        <v>-1.1466034325956242E-9</v>
      </c>
      <c r="DL8" s="184">
        <f t="shared" ref="DL8:DL72" si="124">IF(DL$1/180*PI()&gt;$Q8,0,1/2*CR8*Lm*CR8*1/Vout*1000*1/(Lm*CR8*1/Vout*1000+Lm*CR8*1/(Vintyp*SQRT(2)*SIN($Q8))*1000+Tdrr+Ton_delay+Tdrr*Vout*1/(Vintyp*SQRT(2)*SIN($Q8))))+(-1/2*Idrr*Tdrr*10^-6-Idrr*Ton_delay*10^-6-1/2*Idrr*Tdrr*1/(Vintyp*SQRT(2)*SIN($Q8))*10^-6)*1/(Lm*CR8*1/Vout*1000+Lm*CR8*1/(Vintyp*SQRT(2)*SIN($Q8))*1000+Tdrr+Ton_delay+Tdrr*Vout*1/(Vintyp*SQRT(2)*SIN($Q8)))</f>
        <v>-1.3514062775291273E-9</v>
      </c>
      <c r="DM8" s="184">
        <f t="shared" ref="DM8:DM72" si="125">IF(DM$1/180*PI()&gt;$Q8,0,1/2*CS8*Lm*CS8*1/Vout*1000*1/(Lm*CS8*1/Vout*1000+Lm*CS8*1/(Vintyp*SQRT(2)*SIN($Q8))*1000+Tdrr+Ton_delay+Tdrr*Vout*1/(Vintyp*SQRT(2)*SIN($Q8))))+(-1/2*Idrr*Tdrr*10^-6-Idrr*Ton_delay*10^-6-1/2*Idrr*Tdrr*1/(Vintyp*SQRT(2)*SIN($Q8))*10^-6)*1/(Lm*CS8*1/Vout*1000+Lm*CS8*1/(Vintyp*SQRT(2)*SIN($Q8))*1000+Tdrr+Ton_delay+Tdrr*Vout*1/(Vintyp*SQRT(2)*SIN($Q8)))</f>
        <v>-1.6452814926487152E-9</v>
      </c>
      <c r="DN8" s="184">
        <f t="shared" ref="DN8:DN72" si="126">IF(DN$1/180*PI()&gt;$Q8,0,1/2*CT8*Lm*CT8*1/Vout*1000*1/(Lm*CT8*1/Vout*1000+Lm*CT8*1/(Vintyp*SQRT(2)*SIN($Q8))*1000+Tdrr+Ton_delay+Tdrr*Vout*1/(Vintyp*SQRT(2)*SIN($Q8))))+(-1/2*Idrr*Tdrr*10^-6-Idrr*Ton_delay*10^-6-1/2*Idrr*Tdrr*1/(Vintyp*SQRT(2)*SIN($Q8))*10^-6)*1/(Lm*CT8*1/Vout*1000+Lm*CT8*1/(Vintyp*SQRT(2)*SIN($Q8))*1000+Tdrr+Ton_delay+Tdrr*Vout*1/(Vintyp*SQRT(2)*SIN($Q8)))</f>
        <v>-1.7890945826115676E-9</v>
      </c>
      <c r="DO8" s="184">
        <f t="shared" ref="DO8:DO72" si="127">IF(DO$1/180*PI()&gt;$Q8,0,1/2*CU8*Lm*CU8*1/Vout*1000*1/(Lm*CU8*1/Vout*1000+Lm*CU8*1/(Vintyp*SQRT(2)*SIN($Q8))*1000+Tdrr+Ton_delay+Tdrr*Vout*1/(Vintyp*SQRT(2)*SIN($Q8))))+(-1/2*Idrr*Tdrr*10^-6-Idrr*Ton_delay*10^-6-1/2*Idrr*Tdrr*1/(Vintyp*SQRT(2)*SIN($Q8))*10^-6)*1/(Lm*CU8*1/Vout*1000+Lm*CU8*1/(Vintyp*SQRT(2)*SIN($Q8))*1000+Tdrr+Ton_delay+Tdrr*Vout*1/(Vintyp*SQRT(2)*SIN($Q8)))</f>
        <v>-1.7890945826115676E-9</v>
      </c>
      <c r="DP8" s="184">
        <f t="shared" ref="DP8:DP72" si="128">IF(DP$1/180*PI()&gt;$Q8,0,1/2*CV8*Lm*CV8*1/Vout*1000*1/(Lm*CV8*1/Vout*1000+Lm*CV8*1/(Vintyp*SQRT(2)*SIN($Q8))*1000+Tdrr+Ton_delay+Tdrr*Vout*1/(Vintyp*SQRT(2)*SIN($Q8))))+(-1/2*Idrr*Tdrr*10^-6-Idrr*Ton_delay*10^-6-1/2*Idrr*Tdrr*1/(Vintyp*SQRT(2)*SIN($Q8))*10^-6)*1/(Lm*CV8*1/Vout*1000+Lm*CV8*1/(Vintyp*SQRT(2)*SIN($Q8))*1000+Tdrr+Ton_delay+Tdrr*Vout*1/(Vintyp*SQRT(2)*SIN($Q8)))</f>
        <v>-1.7890945826115676E-9</v>
      </c>
      <c r="DQ8" s="184">
        <f t="shared" ref="DQ8:DQ72" si="129">IF(DQ$1/180*PI()&gt;$Q8,0,1/2*CW8*Lm*CW8*1/Vout*1000*1/(Lm*CW8*1/Vout*1000+Lm*CW8*1/(Vintyp*SQRT(2)*SIN($Q8))*1000+Tdrr+Ton_delay+Tdrr*Vout*1/(Vintyp*SQRT(2)*SIN($Q8))))+(-1/2*Idrr*Tdrr*10^-6-Idrr*Ton_delay*10^-6-1/2*Idrr*Tdrr*1/(Vintyp*SQRT(2)*SIN($Q8))*10^-6)*1/(Lm*CW8*1/Vout*1000+Lm*CW8*1/(Vintyp*SQRT(2)*SIN($Q8))*1000+Tdrr+Ton_delay+Tdrr*Vout*1/(Vintyp*SQRT(2)*SIN($Q8)))</f>
        <v>-1.7890945826115676E-9</v>
      </c>
      <c r="DR8" s="184">
        <f t="shared" ref="DR8:DR72" si="130">IF(DR$1/180*PI()&gt;$Q8,0,1/2*CX8*Lm*CX8*1/Vout*1000*1/(Lm*CX8*1/Vout*1000+Lm*CX8*1/(Vintyp*SQRT(2)*SIN($Q8))*1000+Tdrr+Ton_delay+Tdrr*Vout*1/(Vintyp*SQRT(2)*SIN($Q8))))+(-1/2*Idrr*Tdrr*10^-6-Idrr*Ton_delay*10^-6-1/2*Idrr*Tdrr*1/(Vintyp*SQRT(2)*SIN($Q8))*10^-6)*1/(Lm*CX8*1/Vout*1000+Lm*CX8*1/(Vintyp*SQRT(2)*SIN($Q8))*1000+Tdrr+Ton_delay+Tdrr*Vout*1/(Vintyp*SQRT(2)*SIN($Q8)))</f>
        <v>-1.7890945826115676E-9</v>
      </c>
      <c r="DS8" s="184">
        <f t="shared" ref="DS8:DS72" si="131">IF(DS$1/180*PI()&gt;$Q8,0,1/2*CY8*Lm*CY8*1/Vout*1000*1/(Lm*CY8*1/Vout*1000+Lm*CY8*1/(Vintyp*SQRT(2)*SIN($Q8))*1000+Tdrr+Ton_delay+Tdrr*Vout*1/(Vintyp*SQRT(2)*SIN($Q8))))+(-1/2*Idrr*Tdrr*10^-6-Idrr*Ton_delay*10^-6-1/2*Idrr*Tdrr*1/(Vintyp*SQRT(2)*SIN($Q8))*10^-6)*1/(Lm*CY8*1/Vout*1000+Lm*CY8*1/(Vintyp*SQRT(2)*SIN($Q8))*1000+Tdrr+Ton_delay+Tdrr*Vout*1/(Vintyp*SQRT(2)*SIN($Q8)))</f>
        <v>-1.7890945826115676E-9</v>
      </c>
      <c r="DU8" s="185">
        <f t="shared" si="70"/>
        <v>5.1581280921236747E-2</v>
      </c>
      <c r="DV8" s="185">
        <f t="shared" si="71"/>
        <v>1.3507033766417167E-3</v>
      </c>
      <c r="DW8" s="185">
        <f t="shared" si="72"/>
        <v>5.1596997866618262E-2</v>
      </c>
      <c r="DX8" s="185">
        <f t="shared" si="73"/>
        <v>4.5028017878205292E-4</v>
      </c>
      <c r="DY8" s="186">
        <f t="shared" si="74"/>
        <v>5.1581280921236747E-2</v>
      </c>
      <c r="DZ8" s="186">
        <f t="shared" si="75"/>
        <v>1.3507033766417167E-3</v>
      </c>
      <c r="EA8" s="186">
        <f t="shared" si="76"/>
        <v>5.154985181800753E-2</v>
      </c>
      <c r="EB8" s="186">
        <f t="shared" si="77"/>
        <v>2.2507151371683664E-3</v>
      </c>
      <c r="EC8" s="186">
        <f t="shared" si="78"/>
        <v>5.1502720130539928E-2</v>
      </c>
      <c r="ED8" s="186">
        <f t="shared" si="79"/>
        <v>3.150041308060977E-3</v>
      </c>
      <c r="EE8" s="186">
        <f t="shared" si="80"/>
        <v>5.1439900215602505E-2</v>
      </c>
      <c r="EF8" s="186">
        <f t="shared" si="81"/>
        <v>4.0484079458561074E-3</v>
      </c>
      <c r="EG8" s="186">
        <f t="shared" si="82"/>
        <v>5.1361411208749909E-2</v>
      </c>
      <c r="EH8" s="186">
        <f t="shared" si="83"/>
        <v>4.9455413993730307E-3</v>
      </c>
      <c r="EI8" s="186">
        <f t="shared" si="84"/>
        <v>5.1267277018493956E-2</v>
      </c>
      <c r="EJ8" s="186">
        <f t="shared" si="85"/>
        <v>5.8411683930712603E-3</v>
      </c>
      <c r="EK8" s="186">
        <f t="shared" si="86"/>
        <v>5.1157526319020902E-2</v>
      </c>
      <c r="EL8" s="186">
        <f t="shared" si="87"/>
        <v>6.7350161102922908E-3</v>
      </c>
      <c r="EM8" s="186">
        <f t="shared" si="88"/>
        <v>5.1032192541457022E-2</v>
      </c>
      <c r="EN8" s="186">
        <f t="shared" si="89"/>
        <v>7.6268122763623802E-3</v>
      </c>
      <c r="EO8" s="186">
        <f t="shared" si="90"/>
        <v>5.0891313863685027E-2</v>
      </c>
      <c r="EP8" s="186">
        <f t="shared" si="91"/>
        <v>8.5162852415306793E-3</v>
      </c>
      <c r="EQ8" s="186">
        <f t="shared" si="92"/>
        <v>5.0563098181612198E-2</v>
      </c>
      <c r="ER8" s="186">
        <f t="shared" si="93"/>
        <v>1.0287178591035442E-2</v>
      </c>
      <c r="ES8" s="186">
        <f t="shared" si="94"/>
        <v>5.0375861154987552E-2</v>
      </c>
      <c r="ET8" s="186">
        <f t="shared" si="95"/>
        <v>1.1168059544102972E-2</v>
      </c>
      <c r="EU8" s="186">
        <f t="shared" si="96"/>
        <v>5.0173279153053245E-2</v>
      </c>
      <c r="EV8" s="186">
        <f t="shared" si="97"/>
        <v>1.2045538598045588E-2</v>
      </c>
      <c r="EW8" s="186">
        <f t="shared" si="98"/>
        <v>4.9955413884249449E-2</v>
      </c>
      <c r="EX8" s="186">
        <f t="shared" si="99"/>
        <v>1.2919348464243492E-2</v>
      </c>
    </row>
    <row r="9" spans="1:154" ht="24.95" customHeight="1" x14ac:dyDescent="0.3">
      <c r="A9" s="34"/>
      <c r="B9" s="41" t="s">
        <v>240</v>
      </c>
      <c r="C9" s="42">
        <v>230</v>
      </c>
      <c r="D9" s="43" t="s">
        <v>25</v>
      </c>
      <c r="E9" s="44"/>
      <c r="F9" s="45" t="s">
        <v>26</v>
      </c>
      <c r="G9" s="46">
        <v>60</v>
      </c>
      <c r="H9" s="47" t="s">
        <v>27</v>
      </c>
      <c r="I9" s="44"/>
      <c r="J9" s="234"/>
      <c r="K9" s="235"/>
      <c r="L9" s="236"/>
      <c r="M9" s="210"/>
      <c r="N9" s="210"/>
      <c r="O9" s="211">
        <v>2</v>
      </c>
      <c r="P9" s="211">
        <f t="shared" si="100"/>
        <v>-3.12413936106985</v>
      </c>
      <c r="Q9" s="212">
        <f t="shared" si="101"/>
        <v>1.7453292519943295E-2</v>
      </c>
      <c r="R9" s="212">
        <f t="shared" si="4"/>
        <v>5.6767288723203864</v>
      </c>
      <c r="S9" s="212">
        <f t="shared" si="5"/>
        <v>4.9362859759307707</v>
      </c>
      <c r="T9" s="212">
        <f t="shared" si="6"/>
        <v>6.1703574699134629</v>
      </c>
      <c r="U9" s="212">
        <f t="shared" si="7"/>
        <v>0</v>
      </c>
      <c r="V9" s="212">
        <f t="shared" si="8"/>
        <v>0</v>
      </c>
      <c r="W9" s="212">
        <f t="shared" si="9"/>
        <v>2.3605143563114535</v>
      </c>
      <c r="X9" s="212">
        <f t="shared" si="10"/>
        <v>2.7145915097581717</v>
      </c>
      <c r="Y9" s="212">
        <f t="shared" si="11"/>
        <v>2.1716732078065375</v>
      </c>
      <c r="Z9" s="212">
        <f t="shared" si="12"/>
        <v>2.5</v>
      </c>
      <c r="AA9" s="212">
        <f t="shared" si="13"/>
        <v>2.5</v>
      </c>
      <c r="AB9" s="212">
        <f t="shared" si="14"/>
        <v>2.5</v>
      </c>
      <c r="AC9" s="212">
        <f t="shared" si="15"/>
        <v>2.5</v>
      </c>
      <c r="AD9" s="212">
        <f t="shared" si="16"/>
        <v>0.22557121686637613</v>
      </c>
      <c r="AE9" s="212">
        <f t="shared" si="17"/>
        <v>0.34651061503779296</v>
      </c>
      <c r="AF9" s="212">
        <f t="shared" si="18"/>
        <v>1.5338952649591813</v>
      </c>
      <c r="AG9" s="212">
        <f t="shared" si="19"/>
        <v>1.7125327444279648</v>
      </c>
      <c r="AH9" s="212">
        <f t="shared" si="20"/>
        <v>1.3055665938499283</v>
      </c>
      <c r="AI9" s="212">
        <f t="shared" si="21"/>
        <v>4.033895264959181</v>
      </c>
      <c r="AJ9" s="212">
        <f t="shared" si="22"/>
        <v>4.8338952649591809</v>
      </c>
      <c r="AK9" s="212">
        <f t="shared" si="23"/>
        <v>5.0125327444279648</v>
      </c>
      <c r="AL9" s="212">
        <f t="shared" si="24"/>
        <v>4.6055665938499279</v>
      </c>
      <c r="AM9" s="212">
        <f t="shared" si="102"/>
        <v>206.87250037231502</v>
      </c>
      <c r="AN9" s="212">
        <f t="shared" si="25"/>
        <v>199.49994363859682</v>
      </c>
      <c r="AO9" s="212">
        <f t="shared" si="25"/>
        <v>217.12855077057321</v>
      </c>
      <c r="AP9" s="212">
        <f t="shared" si="26"/>
        <v>7.5055994014029417E-2</v>
      </c>
      <c r="AQ9" s="212">
        <f t="shared" si="27"/>
        <v>3.2242779680984285E-3</v>
      </c>
      <c r="AR9" s="212">
        <f t="shared" si="28"/>
        <v>3.1302412676975284E-3</v>
      </c>
      <c r="AS9" s="212">
        <f t="shared" si="29"/>
        <v>2.982963714922595E-3</v>
      </c>
      <c r="AT9" s="212">
        <f t="shared" si="30"/>
        <v>3.1397070460974635E-8</v>
      </c>
      <c r="AU9" s="212">
        <f t="shared" si="31"/>
        <v>4.3341396835207121E-5</v>
      </c>
      <c r="AV9" s="212">
        <f t="shared" si="32"/>
        <v>3.9394024873194144E-5</v>
      </c>
      <c r="AW9" s="212">
        <f t="shared" si="33"/>
        <v>3.8935485691078717E-5</v>
      </c>
      <c r="AX9" s="212">
        <f t="shared" si="103"/>
        <v>5.1156514954199712E-4</v>
      </c>
      <c r="AY9" s="212">
        <f t="shared" si="104"/>
        <v>5.3472375565533407E-4</v>
      </c>
      <c r="AZ9" s="178">
        <f t="shared" si="105"/>
        <v>4.2279898656442287E-4</v>
      </c>
      <c r="BA9" s="178">
        <f t="shared" si="34"/>
        <v>2.5542686027011968E-2</v>
      </c>
      <c r="BB9" s="178">
        <f t="shared" si="35"/>
        <v>2.221103132783649E-2</v>
      </c>
      <c r="BC9" s="178">
        <f t="shared" si="36"/>
        <v>2.7763789159795615E-2</v>
      </c>
      <c r="BD9" s="178">
        <f t="shared" si="37"/>
        <v>0</v>
      </c>
      <c r="BE9" s="178">
        <f t="shared" si="38"/>
        <v>0</v>
      </c>
      <c r="BF9" s="178">
        <f t="shared" si="39"/>
        <v>0</v>
      </c>
      <c r="BG9" s="178">
        <f t="shared" si="106"/>
        <v>2.6054251176553966E-2</v>
      </c>
      <c r="BH9" s="178">
        <f t="shared" si="107"/>
        <v>2.2745755083491824E-2</v>
      </c>
      <c r="BI9" s="178">
        <f t="shared" si="108"/>
        <v>2.8186588146360037E-2</v>
      </c>
      <c r="BJ9" s="178">
        <f t="shared" si="40"/>
        <v>0.14790291990063129</v>
      </c>
      <c r="BK9" s="178">
        <f t="shared" si="41"/>
        <v>0.11227955183059672</v>
      </c>
      <c r="BL9" s="178">
        <f t="shared" si="42"/>
        <v>0.17392132472026692</v>
      </c>
      <c r="BM9" s="180">
        <f t="shared" si="109"/>
        <v>6.7882400437096373E-4</v>
      </c>
      <c r="BN9" s="180">
        <f t="shared" si="109"/>
        <v>5.1736937431819412E-4</v>
      </c>
      <c r="BO9" s="180">
        <f t="shared" si="109"/>
        <v>7.9448375133252421E-4</v>
      </c>
      <c r="BP9" s="178">
        <f t="shared" si="43"/>
        <v>0</v>
      </c>
      <c r="BQ9" s="178">
        <f t="shared" si="44"/>
        <v>0</v>
      </c>
      <c r="BR9" s="178">
        <f t="shared" si="45"/>
        <v>0</v>
      </c>
      <c r="BS9" s="178">
        <f t="shared" si="46"/>
        <v>9.4590883666552262E-3</v>
      </c>
      <c r="BT9" s="178">
        <f t="shared" si="47"/>
        <v>3.1530294555517421E-3</v>
      </c>
      <c r="BU9" s="178">
        <f t="shared" si="48"/>
        <v>2.5</v>
      </c>
      <c r="BY9" s="180">
        <f t="shared" si="49"/>
        <v>0</v>
      </c>
      <c r="BZ9" s="180">
        <f t="shared" si="110"/>
        <v>0</v>
      </c>
      <c r="CA9" s="180">
        <f t="shared" si="111"/>
        <v>0</v>
      </c>
      <c r="CB9" s="180">
        <f t="shared" si="112"/>
        <v>0</v>
      </c>
      <c r="CC9" s="180">
        <f t="shared" si="50"/>
        <v>0</v>
      </c>
      <c r="CG9" s="182">
        <f t="shared" si="51"/>
        <v>4.4972408361867106E-3</v>
      </c>
      <c r="CH9" s="182">
        <f t="shared" si="52"/>
        <v>4.4972408361867106E-3</v>
      </c>
      <c r="CI9" s="182">
        <f t="shared" si="53"/>
        <v>4.4972408361867106E-3</v>
      </c>
      <c r="CJ9" s="182">
        <f t="shared" si="54"/>
        <v>4.4972408361867106E-3</v>
      </c>
      <c r="CK9" s="182">
        <f t="shared" si="55"/>
        <v>4.4972408361867106E-3</v>
      </c>
      <c r="CL9" s="182">
        <f t="shared" si="56"/>
        <v>4.4972408361867106E-3</v>
      </c>
      <c r="CM9" s="182">
        <f t="shared" si="57"/>
        <v>4.4972408361867106E-3</v>
      </c>
      <c r="CN9" s="182">
        <f t="shared" si="58"/>
        <v>4.4972408361867106E-3</v>
      </c>
      <c r="CO9" s="182">
        <f t="shared" si="59"/>
        <v>3.5957629291951663E-3</v>
      </c>
      <c r="CP9" s="182">
        <f t="shared" si="60"/>
        <v>2.3589170115520387E-3</v>
      </c>
      <c r="CQ9" s="182">
        <f t="shared" si="61"/>
        <v>1.1220710939089133E-3</v>
      </c>
      <c r="CR9" s="182">
        <f t="shared" si="62"/>
        <v>-1.1477482373421503E-4</v>
      </c>
      <c r="CS9" s="182">
        <f t="shared" si="63"/>
        <v>-1.3516207413773399E-3</v>
      </c>
      <c r="CT9" s="182">
        <f t="shared" si="64"/>
        <v>-1.8088180749167733E-3</v>
      </c>
      <c r="CU9" s="182">
        <f t="shared" si="65"/>
        <v>-1.8088180749167733E-3</v>
      </c>
      <c r="CV9" s="182">
        <f t="shared" si="66"/>
        <v>-1.8088180749167733E-3</v>
      </c>
      <c r="CW9" s="182">
        <f t="shared" si="67"/>
        <v>-1.8088180749167733E-3</v>
      </c>
      <c r="CX9" s="182">
        <f t="shared" si="68"/>
        <v>-1.8088180749167733E-3</v>
      </c>
      <c r="CY9" s="182">
        <f t="shared" si="69"/>
        <v>-1.8088180749167733E-3</v>
      </c>
      <c r="DA9" s="184">
        <f t="shared" si="113"/>
        <v>7.174611326717266E-5</v>
      </c>
      <c r="DB9" s="184">
        <f t="shared" si="114"/>
        <v>-8.0141716800416768E-10</v>
      </c>
      <c r="DC9" s="184">
        <f t="shared" si="115"/>
        <v>-8.0141716800416768E-10</v>
      </c>
      <c r="DD9" s="184">
        <f t="shared" si="116"/>
        <v>-8.0141716800416768E-10</v>
      </c>
      <c r="DE9" s="184">
        <f t="shared" si="117"/>
        <v>-8.0141716800416768E-10</v>
      </c>
      <c r="DF9" s="184">
        <f t="shared" si="118"/>
        <v>-8.0141716800416768E-10</v>
      </c>
      <c r="DG9" s="184">
        <f t="shared" si="119"/>
        <v>-8.0141716800416768E-10</v>
      </c>
      <c r="DH9" s="184">
        <f t="shared" si="120"/>
        <v>-8.0141716800416768E-10</v>
      </c>
      <c r="DI9" s="184">
        <f t="shared" si="121"/>
        <v>-8.7289210966842709E-10</v>
      </c>
      <c r="DJ9" s="184">
        <f t="shared" si="122"/>
        <v>-9.9459533825125848E-10</v>
      </c>
      <c r="DK9" s="184">
        <f t="shared" si="123"/>
        <v>-1.1557338572661825E-9</v>
      </c>
      <c r="DL9" s="184">
        <f t="shared" si="124"/>
        <v>-1.3791806367957057E-9</v>
      </c>
      <c r="DM9" s="184">
        <f t="shared" si="125"/>
        <v>-1.7097370491291664E-9</v>
      </c>
      <c r="DN9" s="184">
        <f t="shared" si="126"/>
        <v>-1.8759369505345426E-9</v>
      </c>
      <c r="DO9" s="184">
        <f t="shared" si="127"/>
        <v>-1.8759369505345426E-9</v>
      </c>
      <c r="DP9" s="184">
        <f t="shared" si="128"/>
        <v>-1.8759369505345426E-9</v>
      </c>
      <c r="DQ9" s="184">
        <f t="shared" si="129"/>
        <v>-1.8759369505345426E-9</v>
      </c>
      <c r="DR9" s="184">
        <f t="shared" si="130"/>
        <v>-1.8759369505345426E-9</v>
      </c>
      <c r="DS9" s="184">
        <f t="shared" si="131"/>
        <v>-1.8759369505345426E-9</v>
      </c>
      <c r="DU9" s="185">
        <f t="shared" si="70"/>
        <v>5.2037089461641789E-2</v>
      </c>
      <c r="DV9" s="185">
        <f t="shared" si="71"/>
        <v>2.7271482990376098E-3</v>
      </c>
      <c r="DW9" s="185">
        <f t="shared" si="72"/>
        <v>5.2100565975806361E-2</v>
      </c>
      <c r="DX9" s="185">
        <f t="shared" si="73"/>
        <v>9.0941876190458191E-4</v>
      </c>
      <c r="DY9" s="186">
        <f t="shared" si="74"/>
        <v>5.2037089461641789E-2</v>
      </c>
      <c r="DZ9" s="186">
        <f t="shared" si="75"/>
        <v>2.7271482990376098E-3</v>
      </c>
      <c r="EA9" s="186">
        <f t="shared" si="76"/>
        <v>5.1910213769667368E-2</v>
      </c>
      <c r="EB9" s="186">
        <f t="shared" si="77"/>
        <v>4.5415552260531823E-3</v>
      </c>
      <c r="EC9" s="186">
        <f t="shared" si="78"/>
        <v>5.1720093478370047E-2</v>
      </c>
      <c r="ED9" s="186">
        <f t="shared" si="79"/>
        <v>6.3504289675988552E-3</v>
      </c>
      <c r="EE9" s="186">
        <f t="shared" si="80"/>
        <v>5.1466960220039014E-2</v>
      </c>
      <c r="EF9" s="186">
        <f t="shared" si="81"/>
        <v>8.1515656896560106E-3</v>
      </c>
      <c r="EG9" s="186">
        <f t="shared" si="82"/>
        <v>5.1151122398557333E-2</v>
      </c>
      <c r="EH9" s="186">
        <f t="shared" si="83"/>
        <v>9.9427709845727567E-3</v>
      </c>
      <c r="EI9" s="186">
        <f t="shared" si="84"/>
        <v>5.0772964813659352E-2</v>
      </c>
      <c r="EJ9" s="186">
        <f t="shared" si="85"/>
        <v>1.1721862544611442E-2</v>
      </c>
      <c r="EK9" s="186">
        <f t="shared" si="86"/>
        <v>5.0332948192111641E-2</v>
      </c>
      <c r="EL9" s="186">
        <f t="shared" si="87"/>
        <v>1.3486672820753845E-2</v>
      </c>
      <c r="EM9" s="186">
        <f t="shared" si="88"/>
        <v>4.9831608626388163E-2</v>
      </c>
      <c r="EN9" s="186">
        <f t="shared" si="89"/>
        <v>1.5235051663526851E-2</v>
      </c>
      <c r="EO9" s="186">
        <f t="shared" si="90"/>
        <v>4.92695569215243E-2</v>
      </c>
      <c r="EP9" s="186">
        <f t="shared" si="91"/>
        <v>1.6964868942627657E-2</v>
      </c>
      <c r="EQ9" s="186">
        <f t="shared" si="92"/>
        <v>4.7966129322173839E-2</v>
      </c>
      <c r="ER9" s="186">
        <f t="shared" si="93"/>
        <v>2.0360413928315651E-2</v>
      </c>
      <c r="ES9" s="186">
        <f t="shared" si="94"/>
        <v>4.722634145343927E-2</v>
      </c>
      <c r="ET9" s="186">
        <f t="shared" si="95"/>
        <v>2.2022004686381724E-2</v>
      </c>
      <c r="EU9" s="186">
        <f t="shared" si="96"/>
        <v>4.6429015562304062E-2</v>
      </c>
      <c r="EV9" s="186">
        <f t="shared" si="97"/>
        <v>2.3656765023966873E-2</v>
      </c>
      <c r="EW9" s="186">
        <f t="shared" si="98"/>
        <v>4.5575123067547768E-2</v>
      </c>
      <c r="EX9" s="186">
        <f t="shared" si="99"/>
        <v>2.5262703237415626E-2</v>
      </c>
    </row>
    <row r="10" spans="1:154" ht="24.95" customHeight="1" thickBot="1" x14ac:dyDescent="0.35">
      <c r="A10" s="34"/>
      <c r="B10" s="48" t="s">
        <v>242</v>
      </c>
      <c r="C10" s="49">
        <v>250</v>
      </c>
      <c r="D10" s="50" t="s">
        <v>25</v>
      </c>
      <c r="E10" s="44"/>
      <c r="F10" s="45" t="s">
        <v>28</v>
      </c>
      <c r="G10" s="51">
        <f>Vout*G9/1000</f>
        <v>4.0199999999999996</v>
      </c>
      <c r="H10" s="52" t="s">
        <v>29</v>
      </c>
      <c r="I10" s="44"/>
      <c r="J10" s="234"/>
      <c r="K10" s="235"/>
      <c r="L10" s="236"/>
      <c r="M10" s="210"/>
      <c r="N10" s="210"/>
      <c r="O10" s="211">
        <v>3</v>
      </c>
      <c r="P10" s="211">
        <f t="shared" si="100"/>
        <v>-3.115412714809878</v>
      </c>
      <c r="Q10" s="212">
        <f>O10*PI()/360</f>
        <v>2.6179938779914941E-2</v>
      </c>
      <c r="R10" s="212">
        <f t="shared" si="4"/>
        <v>8.5145529232627393</v>
      </c>
      <c r="S10" s="212">
        <f t="shared" si="5"/>
        <v>7.4039590637067301</v>
      </c>
      <c r="T10" s="212">
        <f t="shared" si="6"/>
        <v>9.2549488296334133</v>
      </c>
      <c r="U10" s="212">
        <f t="shared" si="7"/>
        <v>0</v>
      </c>
      <c r="V10" s="212">
        <f t="shared" si="8"/>
        <v>0</v>
      </c>
      <c r="W10" s="212">
        <f t="shared" si="9"/>
        <v>1.5737761125883258</v>
      </c>
      <c r="X10" s="212">
        <f t="shared" si="10"/>
        <v>1.8098425294765748</v>
      </c>
      <c r="Y10" s="212">
        <f t="shared" si="11"/>
        <v>1.4478740235812597</v>
      </c>
      <c r="Z10" s="212">
        <f t="shared" si="12"/>
        <v>2.5</v>
      </c>
      <c r="AA10" s="212">
        <f t="shared" si="13"/>
        <v>2.5</v>
      </c>
      <c r="AB10" s="212">
        <f t="shared" si="14"/>
        <v>2.5</v>
      </c>
      <c r="AC10" s="212">
        <f t="shared" si="15"/>
        <v>2.5</v>
      </c>
      <c r="AD10" s="212">
        <f t="shared" si="16"/>
        <v>0.49282561670031694</v>
      </c>
      <c r="AE10" s="212">
        <f t="shared" si="17"/>
        <v>0.75134830536620711</v>
      </c>
      <c r="AF10" s="212">
        <f t="shared" si="18"/>
        <v>1.5407278679199621</v>
      </c>
      <c r="AG10" s="212">
        <f t="shared" si="19"/>
        <v>1.7201610724939778</v>
      </c>
      <c r="AH10" s="212">
        <f t="shared" si="20"/>
        <v>1.3113821266170063</v>
      </c>
      <c r="AI10" s="212">
        <f t="shared" si="21"/>
        <v>4.0407278679199621</v>
      </c>
      <c r="AJ10" s="212">
        <f t="shared" si="22"/>
        <v>4.8407278679199619</v>
      </c>
      <c r="AK10" s="212">
        <f t="shared" si="23"/>
        <v>5.0201610724939778</v>
      </c>
      <c r="AL10" s="212">
        <f t="shared" si="24"/>
        <v>4.6113821266170065</v>
      </c>
      <c r="AM10" s="212">
        <f t="shared" si="102"/>
        <v>206.5805034460025</v>
      </c>
      <c r="AN10" s="212">
        <f t="shared" si="25"/>
        <v>199.19679579189432</v>
      </c>
      <c r="AO10" s="212">
        <f t="shared" si="25"/>
        <v>216.85472436300094</v>
      </c>
      <c r="AP10" s="212">
        <f t="shared" si="26"/>
        <v>0.1129187019123091</v>
      </c>
      <c r="AQ10" s="212">
        <f t="shared" si="27"/>
        <v>4.8576520544523312E-3</v>
      </c>
      <c r="AR10" s="212">
        <f t="shared" si="28"/>
        <v>4.7159776779202873E-3</v>
      </c>
      <c r="AS10" s="212">
        <f t="shared" si="29"/>
        <v>4.4940913784478525E-3</v>
      </c>
      <c r="AT10" s="212">
        <f t="shared" si="30"/>
        <v>7.1332806627842518E-8</v>
      </c>
      <c r="AU10" s="212">
        <f t="shared" si="31"/>
        <v>9.824061675460791E-5</v>
      </c>
      <c r="AV10" s="212">
        <f t="shared" si="32"/>
        <v>8.9284020276497828E-5</v>
      </c>
      <c r="AW10" s="212">
        <f t="shared" si="33"/>
        <v>8.8267468893534176E-5</v>
      </c>
      <c r="AX10" s="212">
        <f t="shared" si="103"/>
        <v>7.7305728571861875E-4</v>
      </c>
      <c r="AY10" s="212">
        <f t="shared" si="104"/>
        <v>8.0796622888824161E-4</v>
      </c>
      <c r="AZ10" s="178">
        <f t="shared" si="105"/>
        <v>6.3901352645043686E-4</v>
      </c>
      <c r="BA10" s="178">
        <f t="shared" si="34"/>
        <v>2.553782272054889E-2</v>
      </c>
      <c r="BB10" s="178">
        <f t="shared" si="35"/>
        <v>2.2206802365694684E-2</v>
      </c>
      <c r="BC10" s="178">
        <f t="shared" si="36"/>
        <v>2.7758502957118358E-2</v>
      </c>
      <c r="BD10" s="178">
        <f t="shared" si="37"/>
        <v>0</v>
      </c>
      <c r="BE10" s="178">
        <f t="shared" si="38"/>
        <v>0</v>
      </c>
      <c r="BF10" s="178">
        <f t="shared" si="39"/>
        <v>0</v>
      </c>
      <c r="BG10" s="178">
        <f t="shared" si="106"/>
        <v>2.6310880006267509E-2</v>
      </c>
      <c r="BH10" s="178">
        <f t="shared" si="107"/>
        <v>2.3014768594582926E-2</v>
      </c>
      <c r="BI10" s="178">
        <f t="shared" si="108"/>
        <v>2.8397516483568794E-2</v>
      </c>
      <c r="BJ10" s="178">
        <f t="shared" si="40"/>
        <v>0.22402538027098018</v>
      </c>
      <c r="BK10" s="178">
        <f t="shared" si="41"/>
        <v>0.17040040453497526</v>
      </c>
      <c r="BL10" s="178">
        <f t="shared" si="42"/>
        <v>0.26281756194410055</v>
      </c>
      <c r="BM10" s="180">
        <f t="shared" si="109"/>
        <v>6.9226240670420733E-4</v>
      </c>
      <c r="BN10" s="180">
        <f t="shared" si="109"/>
        <v>5.296795734622006E-4</v>
      </c>
      <c r="BO10" s="180">
        <f t="shared" si="109"/>
        <v>8.0641894243456132E-4</v>
      </c>
      <c r="BP10" s="178">
        <f t="shared" si="43"/>
        <v>0</v>
      </c>
      <c r="BQ10" s="178">
        <f t="shared" si="44"/>
        <v>0</v>
      </c>
      <c r="BR10" s="178">
        <f t="shared" si="45"/>
        <v>0</v>
      </c>
      <c r="BS10" s="178">
        <f t="shared" si="46"/>
        <v>1.4187732110373594E-2</v>
      </c>
      <c r="BT10" s="178">
        <f t="shared" si="47"/>
        <v>4.7292440367911973E-3</v>
      </c>
      <c r="BU10" s="178">
        <f t="shared" si="48"/>
        <v>2.5</v>
      </c>
      <c r="BY10" s="180">
        <f t="shared" si="49"/>
        <v>0</v>
      </c>
      <c r="BZ10" s="180">
        <f t="shared" si="110"/>
        <v>0</v>
      </c>
      <c r="CA10" s="180">
        <f t="shared" si="111"/>
        <v>0</v>
      </c>
      <c r="CB10" s="180">
        <f t="shared" si="112"/>
        <v>0</v>
      </c>
      <c r="CC10" s="180">
        <f t="shared" si="50"/>
        <v>0</v>
      </c>
      <c r="CG10" s="182">
        <f t="shared" si="51"/>
        <v>9.2258845799050773E-3</v>
      </c>
      <c r="CH10" s="182">
        <f t="shared" si="52"/>
        <v>9.2258845799050773E-3</v>
      </c>
      <c r="CI10" s="182">
        <f t="shared" si="53"/>
        <v>9.2258845799050773E-3</v>
      </c>
      <c r="CJ10" s="182">
        <f t="shared" si="54"/>
        <v>9.2258845799050773E-3</v>
      </c>
      <c r="CK10" s="182">
        <f t="shared" si="55"/>
        <v>9.2258845799050773E-3</v>
      </c>
      <c r="CL10" s="182">
        <f t="shared" si="56"/>
        <v>9.2258845799050773E-3</v>
      </c>
      <c r="CM10" s="182">
        <f t="shared" si="57"/>
        <v>9.2258845799050773E-3</v>
      </c>
      <c r="CN10" s="182">
        <f t="shared" si="58"/>
        <v>9.2258845799050773E-3</v>
      </c>
      <c r="CO10" s="182">
        <f t="shared" si="59"/>
        <v>7.8737535338623318E-3</v>
      </c>
      <c r="CP10" s="182">
        <f t="shared" si="60"/>
        <v>6.0186023965508864E-3</v>
      </c>
      <c r="CQ10" s="182">
        <f t="shared" si="61"/>
        <v>4.1634512592394453E-3</v>
      </c>
      <c r="CR10" s="182">
        <f t="shared" si="62"/>
        <v>2.3083001219280004E-3</v>
      </c>
      <c r="CS10" s="182">
        <f t="shared" si="63"/>
        <v>4.5314898461655951E-4</v>
      </c>
      <c r="CT10" s="182">
        <f t="shared" si="64"/>
        <v>-2.3260349367731732E-4</v>
      </c>
      <c r="CU10" s="182">
        <f t="shared" si="65"/>
        <v>-2.3260349367731732E-4</v>
      </c>
      <c r="CV10" s="182">
        <f t="shared" si="66"/>
        <v>-2.3260349367731732E-4</v>
      </c>
      <c r="CW10" s="182">
        <f t="shared" si="67"/>
        <v>-2.3260349367731732E-4</v>
      </c>
      <c r="CX10" s="182">
        <f t="shared" si="68"/>
        <v>-2.3260349367731732E-4</v>
      </c>
      <c r="CY10" s="182">
        <f t="shared" si="69"/>
        <v>-2.3260349367731732E-4</v>
      </c>
      <c r="DA10" s="184">
        <f t="shared" si="113"/>
        <v>2.9214255498383358E-4</v>
      </c>
      <c r="DB10" s="184">
        <f t="shared" si="114"/>
        <v>-7.7044202318480168E-10</v>
      </c>
      <c r="DC10" s="184">
        <f t="shared" si="115"/>
        <v>-7.7044202318480168E-10</v>
      </c>
      <c r="DD10" s="184">
        <f t="shared" si="116"/>
        <v>-7.7044202318480168E-10</v>
      </c>
      <c r="DE10" s="184">
        <f t="shared" si="117"/>
        <v>-7.7044202318480168E-10</v>
      </c>
      <c r="DF10" s="184">
        <f t="shared" si="118"/>
        <v>-7.7044202318480168E-10</v>
      </c>
      <c r="DG10" s="184">
        <f t="shared" si="119"/>
        <v>-7.7044202318480168E-10</v>
      </c>
      <c r="DH10" s="184">
        <f t="shared" si="120"/>
        <v>-7.7044202318480168E-10</v>
      </c>
      <c r="DI10" s="184">
        <f t="shared" si="121"/>
        <v>-8.3955275851937933E-10</v>
      </c>
      <c r="DJ10" s="184">
        <f t="shared" si="122"/>
        <v>-9.5738145519378053E-10</v>
      </c>
      <c r="DK10" s="184">
        <f t="shared" si="123"/>
        <v>-1.1136835865060589E-9</v>
      </c>
      <c r="DL10" s="184">
        <f t="shared" si="124"/>
        <v>-1.33097931863776E-9</v>
      </c>
      <c r="DM10" s="184">
        <f t="shared" si="125"/>
        <v>-1.6536255081015893E-9</v>
      </c>
      <c r="DN10" s="184">
        <f t="shared" si="126"/>
        <v>-1.8163870184883824E-9</v>
      </c>
      <c r="DO10" s="184">
        <f t="shared" si="127"/>
        <v>-1.8163870184883824E-9</v>
      </c>
      <c r="DP10" s="184">
        <f t="shared" si="128"/>
        <v>-1.8163870184883824E-9</v>
      </c>
      <c r="DQ10" s="184">
        <f t="shared" si="129"/>
        <v>-1.8163870184883824E-9</v>
      </c>
      <c r="DR10" s="184">
        <f t="shared" si="130"/>
        <v>-1.8163870184883824E-9</v>
      </c>
      <c r="DS10" s="184">
        <f t="shared" si="131"/>
        <v>-1.8163870184883824E-9</v>
      </c>
      <c r="DU10" s="185">
        <f t="shared" si="70"/>
        <v>5.2459544688040941E-2</v>
      </c>
      <c r="DV10" s="185">
        <f t="shared" si="71"/>
        <v>4.128655706191189E-3</v>
      </c>
      <c r="DW10" s="185">
        <f t="shared" si="72"/>
        <v>5.2603727849636503E-2</v>
      </c>
      <c r="DX10" s="185">
        <f t="shared" si="73"/>
        <v>1.3774770917174427E-3</v>
      </c>
      <c r="DY10" s="186">
        <f t="shared" si="74"/>
        <v>5.2459544688040941E-2</v>
      </c>
      <c r="DZ10" s="186">
        <f t="shared" si="75"/>
        <v>4.128655706191189E-3</v>
      </c>
      <c r="EA10" s="186">
        <f t="shared" si="76"/>
        <v>5.2171573560873694E-2</v>
      </c>
      <c r="EB10" s="186">
        <f t="shared" si="77"/>
        <v>6.868517962353605E-3</v>
      </c>
      <c r="EC10" s="186">
        <f t="shared" si="78"/>
        <v>5.1740603776977714E-2</v>
      </c>
      <c r="ED10" s="186">
        <f t="shared" si="79"/>
        <v>9.5895540882060398E-3</v>
      </c>
      <c r="EE10" s="186">
        <f t="shared" si="80"/>
        <v>5.1167816594574297E-2</v>
      </c>
      <c r="EF10" s="186">
        <f t="shared" si="81"/>
        <v>1.2284305912864432E-2</v>
      </c>
      <c r="EG10" s="186">
        <f t="shared" si="82"/>
        <v>5.0454781983516481E-2</v>
      </c>
      <c r="EH10" s="186">
        <f t="shared" si="83"/>
        <v>1.4945387308887299E-2</v>
      </c>
      <c r="EI10" s="186">
        <f t="shared" si="84"/>
        <v>4.9603454322110746E-2</v>
      </c>
      <c r="EJ10" s="186">
        <f t="shared" si="85"/>
        <v>1.7565504437137641E-2</v>
      </c>
      <c r="EK10" s="186">
        <f t="shared" si="86"/>
        <v>4.861616704030193E-2</v>
      </c>
      <c r="EL10" s="186">
        <f t="shared" si="87"/>
        <v>2.0137475738689029E-2</v>
      </c>
      <c r="EM10" s="186">
        <f t="shared" si="88"/>
        <v>4.7495626223903992E-2</v>
      </c>
      <c r="EN10" s="186">
        <f t="shared" si="89"/>
        <v>2.2654251618979444E-2</v>
      </c>
      <c r="EO10" s="186">
        <f t="shared" si="90"/>
        <v>4.6244903197406831E-2</v>
      </c>
      <c r="EP10" s="186">
        <f t="shared" si="91"/>
        <v>2.5108933770259963E-2</v>
      </c>
      <c r="EQ10" s="186">
        <f t="shared" si="92"/>
        <v>4.336697051771278E-2</v>
      </c>
      <c r="ER10" s="186">
        <f t="shared" si="93"/>
        <v>2.9805293069061739E-2</v>
      </c>
      <c r="ES10" s="186">
        <f t="shared" si="94"/>
        <v>4.1747649077948298E-2</v>
      </c>
      <c r="ET10" s="186">
        <f t="shared" si="95"/>
        <v>3.2034097822184915E-2</v>
      </c>
      <c r="EU10" s="186">
        <f t="shared" si="96"/>
        <v>4.0013900233904665E-2</v>
      </c>
      <c r="EV10" s="186">
        <f t="shared" si="97"/>
        <v>3.4175099339840316E-2</v>
      </c>
      <c r="EW10" s="186">
        <f t="shared" si="98"/>
        <v>3.8170476070651993E-2</v>
      </c>
      <c r="EX10" s="186">
        <f t="shared" si="99"/>
        <v>3.6222429285687238E-2</v>
      </c>
    </row>
    <row r="11" spans="1:154" ht="22.5" customHeight="1" thickBot="1" x14ac:dyDescent="0.35">
      <c r="A11" s="34"/>
      <c r="B11" s="53" t="s">
        <v>30</v>
      </c>
      <c r="C11" s="54">
        <v>50</v>
      </c>
      <c r="D11" s="55" t="s">
        <v>31</v>
      </c>
      <c r="E11" s="56"/>
      <c r="F11" s="57" t="s">
        <v>243</v>
      </c>
      <c r="G11" s="46">
        <v>70</v>
      </c>
      <c r="H11" s="58" t="s">
        <v>32</v>
      </c>
      <c r="I11" s="56"/>
      <c r="J11" s="237"/>
      <c r="K11" s="238"/>
      <c r="L11" s="239"/>
      <c r="M11" s="210"/>
      <c r="N11" s="210"/>
      <c r="O11" s="211">
        <v>4</v>
      </c>
      <c r="P11" s="211">
        <f t="shared" si="100"/>
        <v>-3.1066860685499069</v>
      </c>
      <c r="Q11" s="212">
        <f t="shared" si="101"/>
        <v>3.4906585039886591E-2</v>
      </c>
      <c r="R11" s="212">
        <f t="shared" si="4"/>
        <v>11.351728558034555</v>
      </c>
      <c r="S11" s="212">
        <f t="shared" si="5"/>
        <v>9.8710683113343958</v>
      </c>
      <c r="T11" s="212">
        <f t="shared" si="6"/>
        <v>12.338835389167995</v>
      </c>
      <c r="U11" s="212">
        <f t="shared" si="7"/>
        <v>0</v>
      </c>
      <c r="V11" s="212">
        <f t="shared" si="8"/>
        <v>0</v>
      </c>
      <c r="W11" s="212">
        <f t="shared" si="9"/>
        <v>1.1804369644229833</v>
      </c>
      <c r="X11" s="212">
        <f t="shared" si="10"/>
        <v>1.3575025090864308</v>
      </c>
      <c r="Y11" s="212">
        <f t="shared" si="11"/>
        <v>1.0860020072691448</v>
      </c>
      <c r="Z11" s="212">
        <f t="shared" si="12"/>
        <v>2.5</v>
      </c>
      <c r="AA11" s="212">
        <f t="shared" si="13"/>
        <v>2.5</v>
      </c>
      <c r="AB11" s="212">
        <f t="shared" si="14"/>
        <v>2.5</v>
      </c>
      <c r="AC11" s="212">
        <f t="shared" si="15"/>
        <v>2.5</v>
      </c>
      <c r="AD11" s="212">
        <f t="shared" si="16"/>
        <v>0.85162411671548777</v>
      </c>
      <c r="AE11" s="212">
        <f t="shared" si="17"/>
        <v>1.2892735500074601</v>
      </c>
      <c r="AF11" s="212">
        <f t="shared" si="18"/>
        <v>1.5475589096950715</v>
      </c>
      <c r="AG11" s="212">
        <f t="shared" si="19"/>
        <v>1.7277876575585986</v>
      </c>
      <c r="AH11" s="212">
        <f t="shared" si="20"/>
        <v>1.3171963305894094</v>
      </c>
      <c r="AI11" s="212">
        <f t="shared" si="21"/>
        <v>4.0475589096950717</v>
      </c>
      <c r="AJ11" s="212">
        <f t="shared" si="22"/>
        <v>4.8475589096950715</v>
      </c>
      <c r="AK11" s="212">
        <f t="shared" si="23"/>
        <v>5.0277876575585987</v>
      </c>
      <c r="AL11" s="212">
        <f t="shared" si="24"/>
        <v>4.617196330589409</v>
      </c>
      <c r="AM11" s="212">
        <f t="shared" si="102"/>
        <v>206.2893960917132</v>
      </c>
      <c r="AN11" s="212">
        <f t="shared" si="25"/>
        <v>198.89463678853565</v>
      </c>
      <c r="AO11" s="212">
        <f t="shared" si="25"/>
        <v>216.5816500751539</v>
      </c>
      <c r="AP11" s="212">
        <f t="shared" si="26"/>
        <v>0.1509992709534311</v>
      </c>
      <c r="AQ11" s="212">
        <f t="shared" si="27"/>
        <v>6.5050075402192575E-3</v>
      </c>
      <c r="AR11" s="212">
        <f t="shared" si="28"/>
        <v>6.3152877172953179E-3</v>
      </c>
      <c r="AS11" s="212">
        <f t="shared" si="29"/>
        <v>6.0181540331697538E-3</v>
      </c>
      <c r="AT11" s="212">
        <f t="shared" si="30"/>
        <v>1.2804056277992165E-7</v>
      </c>
      <c r="AU11" s="212">
        <f t="shared" si="31"/>
        <v>1.7592409783295047E-4</v>
      </c>
      <c r="AV11" s="212">
        <f t="shared" si="32"/>
        <v>1.5986806101614726E-4</v>
      </c>
      <c r="AW11" s="212">
        <f t="shared" si="33"/>
        <v>1.5808861023173135E-4</v>
      </c>
      <c r="AX11" s="212">
        <f t="shared" si="103"/>
        <v>1.0383455429872407E-3</v>
      </c>
      <c r="AY11" s="212">
        <f t="shared" si="104"/>
        <v>1.0851170450158465E-3</v>
      </c>
      <c r="AZ11" s="178">
        <f t="shared" si="105"/>
        <v>8.5843116058280345E-4</v>
      </c>
      <c r="BA11" s="178">
        <f t="shared" si="34"/>
        <v>2.5531014610011941E-2</v>
      </c>
      <c r="BB11" s="178">
        <f t="shared" si="35"/>
        <v>2.22008822695756E-2</v>
      </c>
      <c r="BC11" s="178">
        <f t="shared" si="36"/>
        <v>2.7751102836969504E-2</v>
      </c>
      <c r="BD11" s="178">
        <f t="shared" si="37"/>
        <v>0</v>
      </c>
      <c r="BE11" s="178">
        <f t="shared" si="38"/>
        <v>0</v>
      </c>
      <c r="BF11" s="178">
        <f t="shared" si="39"/>
        <v>0</v>
      </c>
      <c r="BG11" s="178">
        <f t="shared" si="106"/>
        <v>2.6569360152999183E-2</v>
      </c>
      <c r="BH11" s="178">
        <f t="shared" si="107"/>
        <v>2.3285999314591445E-2</v>
      </c>
      <c r="BI11" s="178">
        <f t="shared" si="108"/>
        <v>2.8609533997552308E-2</v>
      </c>
      <c r="BJ11" s="178">
        <f t="shared" si="40"/>
        <v>0.30160816441750615</v>
      </c>
      <c r="BK11" s="178">
        <f t="shared" si="41"/>
        <v>0.22985768993201808</v>
      </c>
      <c r="BL11" s="178">
        <f t="shared" si="42"/>
        <v>0.3530083305566033</v>
      </c>
      <c r="BM11" s="180">
        <f t="shared" si="109"/>
        <v>7.0593089893978081E-4</v>
      </c>
      <c r="BN11" s="180">
        <f t="shared" si="109"/>
        <v>5.4223776407915324E-4</v>
      </c>
      <c r="BO11" s="180">
        <f t="shared" si="109"/>
        <v>8.1850543555710132E-4</v>
      </c>
      <c r="BP11" s="178">
        <f t="shared" si="43"/>
        <v>0</v>
      </c>
      <c r="BQ11" s="178">
        <f t="shared" si="44"/>
        <v>0</v>
      </c>
      <c r="BR11" s="178">
        <f t="shared" si="45"/>
        <v>0</v>
      </c>
      <c r="BS11" s="178">
        <f t="shared" si="46"/>
        <v>1.8915295403361718E-2</v>
      </c>
      <c r="BT11" s="178">
        <f t="shared" si="47"/>
        <v>6.3050984677872398E-3</v>
      </c>
      <c r="BU11" s="178">
        <f t="shared" si="48"/>
        <v>2.5</v>
      </c>
      <c r="BY11" s="180">
        <f t="shared" si="49"/>
        <v>0</v>
      </c>
      <c r="BZ11" s="180">
        <f t="shared" si="110"/>
        <v>0</v>
      </c>
      <c r="CA11" s="180">
        <f t="shared" si="111"/>
        <v>0</v>
      </c>
      <c r="CB11" s="180">
        <f t="shared" si="112"/>
        <v>0</v>
      </c>
      <c r="CC11" s="180">
        <f t="shared" si="50"/>
        <v>0</v>
      </c>
      <c r="CG11" s="182">
        <f t="shared" si="51"/>
        <v>1.3953447872893203E-2</v>
      </c>
      <c r="CH11" s="182">
        <f t="shared" si="52"/>
        <v>1.3953447872893203E-2</v>
      </c>
      <c r="CI11" s="182">
        <f t="shared" si="53"/>
        <v>1.3953447872893203E-2</v>
      </c>
      <c r="CJ11" s="182">
        <f t="shared" si="54"/>
        <v>1.3953447872893203E-2</v>
      </c>
      <c r="CK11" s="182">
        <f t="shared" si="55"/>
        <v>1.3953447872893203E-2</v>
      </c>
      <c r="CL11" s="182">
        <f t="shared" si="56"/>
        <v>1.3953447872893203E-2</v>
      </c>
      <c r="CM11" s="182">
        <f t="shared" si="57"/>
        <v>1.3953447872893203E-2</v>
      </c>
      <c r="CN11" s="182">
        <f t="shared" si="58"/>
        <v>1.3953447872893203E-2</v>
      </c>
      <c r="CO11" s="182">
        <f t="shared" si="59"/>
        <v>1.2150766657813396E-2</v>
      </c>
      <c r="CP11" s="182">
        <f t="shared" si="60"/>
        <v>9.6774515777752531E-3</v>
      </c>
      <c r="CQ11" s="182">
        <f t="shared" si="61"/>
        <v>7.2041364977371118E-3</v>
      </c>
      <c r="CR11" s="182">
        <f t="shared" si="62"/>
        <v>4.7308214176989653E-3</v>
      </c>
      <c r="CS11" s="182">
        <f t="shared" si="63"/>
        <v>2.2575063376608249E-3</v>
      </c>
      <c r="CT11" s="182">
        <f t="shared" si="64"/>
        <v>1.3432509373187248E-3</v>
      </c>
      <c r="CU11" s="182">
        <f t="shared" si="65"/>
        <v>1.3432509373187248E-3</v>
      </c>
      <c r="CV11" s="182">
        <f t="shared" si="66"/>
        <v>1.3432509373187248E-3</v>
      </c>
      <c r="CW11" s="182">
        <f t="shared" si="67"/>
        <v>1.3432509373187248E-3</v>
      </c>
      <c r="CX11" s="182">
        <f t="shared" si="68"/>
        <v>1.3432509373187248E-3</v>
      </c>
      <c r="CY11" s="182">
        <f t="shared" si="69"/>
        <v>1.3432509373187248E-3</v>
      </c>
      <c r="DA11" s="184">
        <f t="shared" si="113"/>
        <v>6.4725058424748951E-4</v>
      </c>
      <c r="DB11" s="184">
        <f t="shared" si="114"/>
        <v>-7.4382272264985194E-10</v>
      </c>
      <c r="DC11" s="184">
        <f t="shared" si="115"/>
        <v>-7.4382272264985194E-10</v>
      </c>
      <c r="DD11" s="184">
        <f t="shared" si="116"/>
        <v>-7.4382272264985194E-10</v>
      </c>
      <c r="DE11" s="184">
        <f t="shared" si="117"/>
        <v>-7.4382272264985194E-10</v>
      </c>
      <c r="DF11" s="184">
        <f t="shared" si="118"/>
        <v>-7.4382272264985194E-10</v>
      </c>
      <c r="DG11" s="184">
        <f t="shared" si="119"/>
        <v>-7.4382272264985194E-10</v>
      </c>
      <c r="DH11" s="184">
        <f t="shared" si="120"/>
        <v>-7.4382272264985194E-10</v>
      </c>
      <c r="DI11" s="184">
        <f t="shared" si="121"/>
        <v>-8.1090627562824874E-10</v>
      </c>
      <c r="DJ11" s="184">
        <f t="shared" si="122"/>
        <v>-9.2541653017745469E-10</v>
      </c>
      <c r="DK11" s="184">
        <f t="shared" si="123"/>
        <v>-1.0775852376759079E-9</v>
      </c>
      <c r="DL11" s="184">
        <f t="shared" si="124"/>
        <v>-1.2896450043215454E-9</v>
      </c>
      <c r="DM11" s="184">
        <f t="shared" si="125"/>
        <v>-1.6056170095666393E-9</v>
      </c>
      <c r="DN11" s="184">
        <f t="shared" si="126"/>
        <v>-1.7655129438613477E-9</v>
      </c>
      <c r="DO11" s="184">
        <f t="shared" si="127"/>
        <v>-1.7655129438613477E-9</v>
      </c>
      <c r="DP11" s="184">
        <f t="shared" si="128"/>
        <v>-1.7655129438613477E-9</v>
      </c>
      <c r="DQ11" s="184">
        <f t="shared" si="129"/>
        <v>-1.7655129438613477E-9</v>
      </c>
      <c r="DR11" s="184">
        <f t="shared" si="130"/>
        <v>-1.7655129438613477E-9</v>
      </c>
      <c r="DS11" s="184">
        <f t="shared" si="131"/>
        <v>-1.7655129438613477E-9</v>
      </c>
      <c r="DU11" s="185">
        <f t="shared" si="70"/>
        <v>5.2847620836166051E-2</v>
      </c>
      <c r="DV11" s="185">
        <f t="shared" si="71"/>
        <v>5.5545087735956403E-3</v>
      </c>
      <c r="DW11" s="185">
        <f t="shared" si="72"/>
        <v>5.3106349633348121E-2</v>
      </c>
      <c r="DX11" s="185">
        <f t="shared" si="73"/>
        <v>1.8545145940943039E-3</v>
      </c>
      <c r="DY11" s="186">
        <f t="shared" si="74"/>
        <v>5.2847620836166051E-2</v>
      </c>
      <c r="DZ11" s="186">
        <f t="shared" si="75"/>
        <v>5.5545087735956403E-3</v>
      </c>
      <c r="EA11" s="186">
        <f t="shared" si="76"/>
        <v>5.233142374249445E-2</v>
      </c>
      <c r="EB11" s="186">
        <f t="shared" si="77"/>
        <v>9.227441944689288E-3</v>
      </c>
      <c r="EC11" s="186">
        <f t="shared" si="78"/>
        <v>5.1560273212685748E-2</v>
      </c>
      <c r="ED11" s="186">
        <f t="shared" si="79"/>
        <v>1.2855419946167585E-2</v>
      </c>
      <c r="EE11" s="186">
        <f t="shared" si="80"/>
        <v>5.0537926214605344E-2</v>
      </c>
      <c r="EF11" s="186">
        <f t="shared" si="81"/>
        <v>1.6420767633890582E-2</v>
      </c>
      <c r="EG11" s="186">
        <f t="shared" si="82"/>
        <v>4.9269363520062032E-2</v>
      </c>
      <c r="EH11" s="186">
        <f t="shared" si="83"/>
        <v>1.9906114992310878E-2</v>
      </c>
      <c r="EI11" s="186">
        <f t="shared" si="84"/>
        <v>4.7760765438988002E-2</v>
      </c>
      <c r="EJ11" s="186">
        <f t="shared" si="85"/>
        <v>2.3294481759444492E-2</v>
      </c>
      <c r="EK11" s="186">
        <f t="shared" si="86"/>
        <v>4.6019481709590665E-2</v>
      </c>
      <c r="EL11" s="186">
        <f t="shared" si="87"/>
        <v>2.6569360152999044E-2</v>
      </c>
      <c r="EM11" s="186">
        <f t="shared" si="88"/>
        <v>4.4053995691166234E-2</v>
      </c>
      <c r="EN11" s="186">
        <f t="shared" si="89"/>
        <v>2.9714795294631099E-2</v>
      </c>
      <c r="EO11" s="186">
        <f t="shared" si="90"/>
        <v>4.1873883034026699E-2</v>
      </c>
      <c r="EP11" s="186">
        <f t="shared" si="91"/>
        <v>3.2715462940508325E-2</v>
      </c>
      <c r="EQ11" s="186">
        <f t="shared" si="92"/>
        <v>3.691325685604141E-2</v>
      </c>
      <c r="ER11" s="186">
        <f t="shared" si="93"/>
        <v>3.8224796455168145E-2</v>
      </c>
      <c r="ES11" s="186">
        <f t="shared" si="94"/>
        <v>3.4156911007294365E-2</v>
      </c>
      <c r="ET11" s="186">
        <f t="shared" si="95"/>
        <v>4.0706621404863558E-2</v>
      </c>
      <c r="EU11" s="186">
        <f t="shared" si="96"/>
        <v>3.1234156121560459E-2</v>
      </c>
      <c r="EV11" s="186">
        <f t="shared" si="97"/>
        <v>4.2990127786889751E-2</v>
      </c>
      <c r="EW11" s="186">
        <f t="shared" si="98"/>
        <v>2.8159231566849019E-2</v>
      </c>
      <c r="EX11" s="186">
        <f t="shared" si="99"/>
        <v>4.5064190587690539E-2</v>
      </c>
    </row>
    <row r="12" spans="1:154" ht="24.95" customHeight="1" x14ac:dyDescent="0.2">
      <c r="A12" s="34"/>
      <c r="B12" s="245" t="s">
        <v>266</v>
      </c>
      <c r="C12" s="245"/>
      <c r="D12" s="245"/>
      <c r="E12" s="245"/>
      <c r="F12" s="245"/>
      <c r="G12" s="245"/>
      <c r="H12" s="246"/>
      <c r="I12" s="59"/>
      <c r="J12" s="231"/>
      <c r="K12" s="232"/>
      <c r="L12" s="233"/>
      <c r="M12" s="210"/>
      <c r="N12" s="210"/>
      <c r="O12" s="211">
        <v>5</v>
      </c>
      <c r="P12" s="211">
        <f t="shared" si="100"/>
        <v>-3.0979594222899349</v>
      </c>
      <c r="Q12" s="212">
        <f t="shared" si="101"/>
        <v>4.3633231299858237E-2</v>
      </c>
      <c r="R12" s="212">
        <f t="shared" si="4"/>
        <v>14.188039714726674</v>
      </c>
      <c r="S12" s="212">
        <f t="shared" si="5"/>
        <v>12.337425838892759</v>
      </c>
      <c r="T12" s="212">
        <f t="shared" si="6"/>
        <v>15.42178229861595</v>
      </c>
      <c r="U12" s="212">
        <f t="shared" si="7"/>
        <v>0</v>
      </c>
      <c r="V12" s="212">
        <f t="shared" si="8"/>
        <v>0</v>
      </c>
      <c r="W12" s="212">
        <f t="shared" si="9"/>
        <v>0.94445746342895298</v>
      </c>
      <c r="X12" s="212">
        <f t="shared" si="10"/>
        <v>1.0861260829432959</v>
      </c>
      <c r="Y12" s="212">
        <f t="shared" si="11"/>
        <v>0.8689008663546367</v>
      </c>
      <c r="Z12" s="212">
        <f t="shared" si="12"/>
        <v>2.5</v>
      </c>
      <c r="AA12" s="212">
        <f t="shared" si="13"/>
        <v>2.5</v>
      </c>
      <c r="AB12" s="212">
        <f t="shared" si="14"/>
        <v>2.5</v>
      </c>
      <c r="AC12" s="212">
        <f t="shared" si="15"/>
        <v>2.5</v>
      </c>
      <c r="AD12" s="212">
        <f t="shared" si="16"/>
        <v>1.2946899202780469</v>
      </c>
      <c r="AE12" s="212">
        <f t="shared" si="17"/>
        <v>1.9472508258321017</v>
      </c>
      <c r="AF12" s="212">
        <f t="shared" si="18"/>
        <v>1.5543878700742308</v>
      </c>
      <c r="AG12" s="212">
        <f t="shared" si="19"/>
        <v>1.7354119188278467</v>
      </c>
      <c r="AH12" s="212">
        <f t="shared" si="20"/>
        <v>1.323008762992995</v>
      </c>
      <c r="AI12" s="212">
        <f t="shared" si="21"/>
        <v>4.0543878700742306</v>
      </c>
      <c r="AJ12" s="212">
        <f t="shared" si="22"/>
        <v>4.8543878700742304</v>
      </c>
      <c r="AK12" s="212">
        <f t="shared" si="23"/>
        <v>5.0354119188278466</v>
      </c>
      <c r="AL12" s="212">
        <f t="shared" si="24"/>
        <v>4.6230087629929946</v>
      </c>
      <c r="AM12" s="212">
        <f t="shared" si="102"/>
        <v>205.99919634866518</v>
      </c>
      <c r="AN12" s="212">
        <f t="shared" si="25"/>
        <v>198.59348472781588</v>
      </c>
      <c r="AO12" s="212">
        <f t="shared" si="25"/>
        <v>216.30934555109675</v>
      </c>
      <c r="AP12" s="212">
        <f t="shared" si="26"/>
        <v>0.18929366433490685</v>
      </c>
      <c r="AQ12" s="212">
        <f t="shared" si="27"/>
        <v>8.1662074928356195E-3</v>
      </c>
      <c r="AR12" s="212">
        <f t="shared" si="28"/>
        <v>7.9280384469241488E-3</v>
      </c>
      <c r="AS12" s="212">
        <f t="shared" si="29"/>
        <v>7.5550249949523094E-3</v>
      </c>
      <c r="AT12" s="212">
        <f t="shared" si="30"/>
        <v>2.0198138124799814E-7</v>
      </c>
      <c r="AU12" s="212">
        <f t="shared" si="31"/>
        <v>2.7686032993890891E-4</v>
      </c>
      <c r="AV12" s="212">
        <f t="shared" si="32"/>
        <v>2.5156523390493907E-4</v>
      </c>
      <c r="AW12" s="212">
        <f t="shared" si="33"/>
        <v>2.4882910620161158E-4</v>
      </c>
      <c r="AX12" s="212">
        <f t="shared" si="103"/>
        <v>1.3074206481958439E-3</v>
      </c>
      <c r="AY12" s="212">
        <f t="shared" si="104"/>
        <v>1.3661655327813068E-3</v>
      </c>
      <c r="AZ12" s="178">
        <f t="shared" si="105"/>
        <v>1.0810453522136401E-3</v>
      </c>
      <c r="BA12" s="178">
        <f t="shared" si="34"/>
        <v>2.55222622138651E-2</v>
      </c>
      <c r="BB12" s="178">
        <f t="shared" si="35"/>
        <v>2.2193271490317478E-2</v>
      </c>
      <c r="BC12" s="178">
        <f t="shared" si="36"/>
        <v>2.7741589362896845E-2</v>
      </c>
      <c r="BD12" s="178">
        <f t="shared" si="37"/>
        <v>0</v>
      </c>
      <c r="BE12" s="178">
        <f t="shared" si="38"/>
        <v>0</v>
      </c>
      <c r="BF12" s="178">
        <f t="shared" si="39"/>
        <v>0</v>
      </c>
      <c r="BG12" s="178">
        <f t="shared" si="106"/>
        <v>2.6829682862060944E-2</v>
      </c>
      <c r="BH12" s="178">
        <f t="shared" si="107"/>
        <v>2.3559437023098786E-2</v>
      </c>
      <c r="BI12" s="178">
        <f t="shared" si="108"/>
        <v>2.8822634715110484E-2</v>
      </c>
      <c r="BJ12" s="178">
        <f t="shared" si="40"/>
        <v>0.38066060598044227</v>
      </c>
      <c r="BK12" s="178">
        <f t="shared" si="41"/>
        <v>0.29066280707854569</v>
      </c>
      <c r="BL12" s="178">
        <f t="shared" si="42"/>
        <v>0.44449639784896444</v>
      </c>
      <c r="BM12" s="180">
        <f t="shared" si="109"/>
        <v>7.198318824787667E-4</v>
      </c>
      <c r="BN12" s="180">
        <f t="shared" si="109"/>
        <v>5.5504707284535781E-4</v>
      </c>
      <c r="BO12" s="180">
        <f t="shared" si="109"/>
        <v>8.3074427192069203E-4</v>
      </c>
      <c r="BP12" s="178">
        <f t="shared" si="43"/>
        <v>0</v>
      </c>
      <c r="BQ12" s="178">
        <f t="shared" si="44"/>
        <v>0</v>
      </c>
      <c r="BR12" s="178">
        <f t="shared" si="45"/>
        <v>0</v>
      </c>
      <c r="BS12" s="178">
        <f t="shared" si="46"/>
        <v>2.364141822337134E-2</v>
      </c>
      <c r="BT12" s="178">
        <f t="shared" si="47"/>
        <v>7.8804727411237799E-3</v>
      </c>
      <c r="BU12" s="178">
        <f t="shared" si="48"/>
        <v>2.5</v>
      </c>
      <c r="BY12" s="180">
        <f t="shared" si="49"/>
        <v>0</v>
      </c>
      <c r="BZ12" s="180">
        <f t="shared" si="110"/>
        <v>0</v>
      </c>
      <c r="CA12" s="180">
        <f t="shared" si="111"/>
        <v>0</v>
      </c>
      <c r="CB12" s="180">
        <f t="shared" si="112"/>
        <v>0</v>
      </c>
      <c r="CC12" s="180">
        <f t="shared" si="50"/>
        <v>0</v>
      </c>
      <c r="CG12" s="182">
        <f t="shared" si="51"/>
        <v>1.8679570692902825E-2</v>
      </c>
      <c r="CH12" s="182">
        <f t="shared" si="52"/>
        <v>1.8679570692902825E-2</v>
      </c>
      <c r="CI12" s="182">
        <f t="shared" si="53"/>
        <v>1.8679570692902825E-2</v>
      </c>
      <c r="CJ12" s="182">
        <f t="shared" si="54"/>
        <v>1.8679570692902825E-2</v>
      </c>
      <c r="CK12" s="182">
        <f t="shared" si="55"/>
        <v>1.8679570692902825E-2</v>
      </c>
      <c r="CL12" s="182">
        <f t="shared" si="56"/>
        <v>1.8679570692902825E-2</v>
      </c>
      <c r="CM12" s="182">
        <f t="shared" si="57"/>
        <v>1.8679570692902825E-2</v>
      </c>
      <c r="CN12" s="182">
        <f t="shared" si="58"/>
        <v>1.8679570692902825E-2</v>
      </c>
      <c r="CO12" s="182">
        <f t="shared" si="59"/>
        <v>1.6426476589939849E-2</v>
      </c>
      <c r="CP12" s="182">
        <f t="shared" si="60"/>
        <v>1.3335185919694178E-2</v>
      </c>
      <c r="CQ12" s="182">
        <f t="shared" si="61"/>
        <v>1.024389524944851E-2</v>
      </c>
      <c r="CR12" s="182">
        <f t="shared" si="62"/>
        <v>7.1526045792028349E-3</v>
      </c>
      <c r="CS12" s="182">
        <f t="shared" si="63"/>
        <v>4.0613139089571686E-3</v>
      </c>
      <c r="CT12" s="182">
        <f t="shared" si="64"/>
        <v>2.9186252106552643E-3</v>
      </c>
      <c r="CU12" s="182">
        <f t="shared" si="65"/>
        <v>2.9186252106552643E-3</v>
      </c>
      <c r="CV12" s="182">
        <f t="shared" si="66"/>
        <v>2.9186252106552643E-3</v>
      </c>
      <c r="CW12" s="182">
        <f t="shared" si="67"/>
        <v>2.9186252106552643E-3</v>
      </c>
      <c r="CX12" s="182">
        <f t="shared" si="68"/>
        <v>2.9186252106552643E-3</v>
      </c>
      <c r="CY12" s="182">
        <f t="shared" si="69"/>
        <v>2.9186252106552643E-3</v>
      </c>
      <c r="DA12" s="184">
        <f t="shared" si="113"/>
        <v>1.1246222143853088E-3</v>
      </c>
      <c r="DB12" s="184">
        <f t="shared" si="114"/>
        <v>-7.1976437158946821E-10</v>
      </c>
      <c r="DC12" s="184">
        <f t="shared" si="115"/>
        <v>-7.1976437158946821E-10</v>
      </c>
      <c r="DD12" s="184">
        <f t="shared" si="116"/>
        <v>-7.1976437158946821E-10</v>
      </c>
      <c r="DE12" s="184">
        <f t="shared" si="117"/>
        <v>-7.1976437158946821E-10</v>
      </c>
      <c r="DF12" s="184">
        <f t="shared" si="118"/>
        <v>-7.1976437158946821E-10</v>
      </c>
      <c r="DG12" s="184">
        <f t="shared" si="119"/>
        <v>-7.1976437158946821E-10</v>
      </c>
      <c r="DH12" s="184">
        <f t="shared" si="120"/>
        <v>-7.1976437158946821E-10</v>
      </c>
      <c r="DI12" s="184">
        <f t="shared" si="121"/>
        <v>-7.8500605318835851E-10</v>
      </c>
      <c r="DJ12" s="184">
        <f t="shared" si="122"/>
        <v>-8.9649833409360059E-10</v>
      </c>
      <c r="DK12" s="184">
        <f t="shared" si="123"/>
        <v>-1.0449030857247655E-9</v>
      </c>
      <c r="DL12" s="184">
        <f t="shared" si="124"/>
        <v>-1.2521880919738452E-9</v>
      </c>
      <c r="DM12" s="184">
        <f t="shared" si="125"/>
        <v>-1.5620665709965214E-9</v>
      </c>
      <c r="DN12" s="184">
        <f t="shared" si="126"/>
        <v>-1.7193465157682075E-9</v>
      </c>
      <c r="DO12" s="184">
        <f t="shared" si="127"/>
        <v>-1.7193465157682075E-9</v>
      </c>
      <c r="DP12" s="184">
        <f t="shared" si="128"/>
        <v>-1.7193465157682075E-9</v>
      </c>
      <c r="DQ12" s="184">
        <f t="shared" si="129"/>
        <v>-1.7193465157682075E-9</v>
      </c>
      <c r="DR12" s="184">
        <f t="shared" si="130"/>
        <v>-1.7193465157682075E-9</v>
      </c>
      <c r="DS12" s="184">
        <f t="shared" si="131"/>
        <v>-1.7193465157682075E-9</v>
      </c>
      <c r="DU12" s="185">
        <f t="shared" si="70"/>
        <v>5.3200302411758618E-2</v>
      </c>
      <c r="DV12" s="185">
        <f t="shared" si="71"/>
        <v>7.0039526849128095E-3</v>
      </c>
      <c r="DW12" s="185">
        <f t="shared" si="72"/>
        <v>5.3608293897894468E-2</v>
      </c>
      <c r="DX12" s="185">
        <f t="shared" si="73"/>
        <v>2.3405886592987079E-3</v>
      </c>
      <c r="DY12" s="186">
        <f t="shared" si="74"/>
        <v>5.3200302411758618E-2</v>
      </c>
      <c r="DZ12" s="186">
        <f t="shared" si="75"/>
        <v>7.0039526849128095E-3</v>
      </c>
      <c r="EA12" s="186">
        <f t="shared" si="76"/>
        <v>5.2387424501048413E-2</v>
      </c>
      <c r="EB12" s="186">
        <f t="shared" si="77"/>
        <v>1.1614012401492398E-2</v>
      </c>
      <c r="EC12" s="186">
        <f t="shared" si="78"/>
        <v>5.1175846657493439E-2</v>
      </c>
      <c r="ED12" s="186">
        <f t="shared" si="79"/>
        <v>1.6135682470964297E-2</v>
      </c>
      <c r="EE12" s="186">
        <f t="shared" si="80"/>
        <v>4.9574789720053899E-2</v>
      </c>
      <c r="EF12" s="186">
        <f t="shared" si="81"/>
        <v>2.0534550253840607E-2</v>
      </c>
      <c r="EG12" s="186">
        <f t="shared" si="82"/>
        <v>4.7596438698768249E-2</v>
      </c>
      <c r="EH12" s="186">
        <f t="shared" si="83"/>
        <v>2.4777137710184832E-2</v>
      </c>
      <c r="EI12" s="186">
        <f t="shared" si="84"/>
        <v>4.525585003946956E-2</v>
      </c>
      <c r="EJ12" s="186">
        <f t="shared" si="85"/>
        <v>2.8831156187709678E-2</v>
      </c>
      <c r="EK12" s="186">
        <f t="shared" si="86"/>
        <v>4.257083703514114E-2</v>
      </c>
      <c r="EL12" s="186">
        <f t="shared" si="87"/>
        <v>3.266575215791797E-2</v>
      </c>
      <c r="EM12" s="186">
        <f t="shared" si="88"/>
        <v>3.9561834256000974E-2</v>
      </c>
      <c r="EN12" s="186">
        <f t="shared" si="89"/>
        <v>3.6251742030084223E-2</v>
      </c>
      <c r="EO12" s="186">
        <f t="shared" si="90"/>
        <v>3.6251742030084105E-2</v>
      </c>
      <c r="EP12" s="186">
        <f t="shared" si="91"/>
        <v>3.9561834256001079E-2</v>
      </c>
      <c r="EQ12" s="186">
        <f t="shared" si="92"/>
        <v>2.8831156187709539E-2</v>
      </c>
      <c r="ER12" s="186">
        <f t="shared" si="93"/>
        <v>4.525585003946965E-2</v>
      </c>
      <c r="ES12" s="186">
        <f t="shared" si="94"/>
        <v>2.477713771018486E-2</v>
      </c>
      <c r="ET12" s="186">
        <f t="shared" si="95"/>
        <v>4.7596438698768229E-2</v>
      </c>
      <c r="EU12" s="186">
        <f t="shared" si="96"/>
        <v>2.0534550253840544E-2</v>
      </c>
      <c r="EV12" s="186">
        <f t="shared" si="97"/>
        <v>4.9574789720053927E-2</v>
      </c>
      <c r="EW12" s="186">
        <f t="shared" si="98"/>
        <v>1.6135682470964054E-2</v>
      </c>
      <c r="EX12" s="186">
        <f t="shared" si="99"/>
        <v>5.1175846657493515E-2</v>
      </c>
    </row>
    <row r="13" spans="1:154" ht="24.95" customHeight="1" x14ac:dyDescent="0.3">
      <c r="A13" s="34"/>
      <c r="B13" s="60" t="s">
        <v>33</v>
      </c>
      <c r="C13" s="61">
        <f>Lm_ref</f>
        <v>2.7006069649896567</v>
      </c>
      <c r="D13" s="62" t="s">
        <v>34</v>
      </c>
      <c r="E13" s="63"/>
      <c r="F13" s="64" t="s">
        <v>35</v>
      </c>
      <c r="G13" s="65">
        <f>Ipk</f>
        <v>0.27742531446941254</v>
      </c>
      <c r="H13" s="62" t="s">
        <v>36</v>
      </c>
      <c r="I13" s="63"/>
      <c r="J13" s="234"/>
      <c r="K13" s="235"/>
      <c r="L13" s="236"/>
      <c r="M13" s="210"/>
      <c r="N13" s="210"/>
      <c r="O13" s="211">
        <v>6</v>
      </c>
      <c r="P13" s="211">
        <f t="shared" si="100"/>
        <v>-3.0892327760299634</v>
      </c>
      <c r="Q13" s="212">
        <f t="shared" si="101"/>
        <v>5.2359877559829883E-2</v>
      </c>
      <c r="R13" s="212">
        <f t="shared" si="4"/>
        <v>17.023270397263286</v>
      </c>
      <c r="S13" s="212">
        <f t="shared" si="5"/>
        <v>14.802843823707203</v>
      </c>
      <c r="T13" s="212">
        <f t="shared" si="6"/>
        <v>18.503554779634005</v>
      </c>
      <c r="U13" s="212">
        <f t="shared" si="7"/>
        <v>0</v>
      </c>
      <c r="V13" s="212">
        <f t="shared" si="8"/>
        <v>0</v>
      </c>
      <c r="W13" s="212">
        <f t="shared" si="9"/>
        <v>0.78715779561101407</v>
      </c>
      <c r="X13" s="212">
        <f t="shared" si="10"/>
        <v>0.90523146495266638</v>
      </c>
      <c r="Y13" s="212">
        <f t="shared" si="11"/>
        <v>0.72418517196213306</v>
      </c>
      <c r="Z13" s="212">
        <f t="shared" si="12"/>
        <v>2.5</v>
      </c>
      <c r="AA13" s="212">
        <f t="shared" si="13"/>
        <v>2.5</v>
      </c>
      <c r="AB13" s="212">
        <f t="shared" si="14"/>
        <v>2.5</v>
      </c>
      <c r="AC13" s="212">
        <f t="shared" si="15"/>
        <v>2.5</v>
      </c>
      <c r="AD13" s="212">
        <f t="shared" si="16"/>
        <v>1.8155983388565935</v>
      </c>
      <c r="AE13" s="212">
        <f t="shared" si="17"/>
        <v>2.7140886814378584</v>
      </c>
      <c r="AF13" s="212">
        <f t="shared" si="18"/>
        <v>1.5612142290056676</v>
      </c>
      <c r="AG13" s="212">
        <f t="shared" si="19"/>
        <v>1.743033275684708</v>
      </c>
      <c r="AH13" s="212">
        <f t="shared" si="20"/>
        <v>1.3288189811885314</v>
      </c>
      <c r="AI13" s="212">
        <f t="shared" si="21"/>
        <v>4.0612142290056674</v>
      </c>
      <c r="AJ13" s="212">
        <f t="shared" si="22"/>
        <v>4.8612142290056672</v>
      </c>
      <c r="AK13" s="212">
        <f t="shared" si="23"/>
        <v>5.0430332756847074</v>
      </c>
      <c r="AL13" s="212">
        <f t="shared" si="24"/>
        <v>4.6288189811885312</v>
      </c>
      <c r="AM13" s="212">
        <f t="shared" si="102"/>
        <v>205.70992202591</v>
      </c>
      <c r="AN13" s="212">
        <f t="shared" si="25"/>
        <v>198.29335745642626</v>
      </c>
      <c r="AO13" s="212">
        <f t="shared" si="25"/>
        <v>216.03782823739465</v>
      </c>
      <c r="AP13" s="212">
        <f t="shared" si="26"/>
        <v>0.22779778463783942</v>
      </c>
      <c r="AQ13" s="212">
        <f t="shared" si="27"/>
        <v>9.841110651405062E-3</v>
      </c>
      <c r="AR13" s="212">
        <f t="shared" si="28"/>
        <v>9.5540927258122264E-3</v>
      </c>
      <c r="AS13" s="212">
        <f t="shared" si="29"/>
        <v>9.1045735752716649E-3</v>
      </c>
      <c r="AT13" s="212">
        <f t="shared" si="30"/>
        <v>2.9361642197354186E-7</v>
      </c>
      <c r="AU13" s="212">
        <f t="shared" si="31"/>
        <v>4.0151208945119913E-4</v>
      </c>
      <c r="AV13" s="212">
        <f t="shared" si="32"/>
        <v>3.6478928286351339E-4</v>
      </c>
      <c r="AW13" s="212">
        <f t="shared" si="33"/>
        <v>3.609142083592785E-4</v>
      </c>
      <c r="AX13" s="212">
        <f t="shared" si="103"/>
        <v>1.5802720528668667E-3</v>
      </c>
      <c r="AY13" s="212">
        <f t="shared" si="104"/>
        <v>1.6510997082214258E-3</v>
      </c>
      <c r="AZ13" s="178">
        <f t="shared" si="105"/>
        <v>1.3068484889575504E-3</v>
      </c>
      <c r="BA13" s="178">
        <f t="shared" si="34"/>
        <v>2.551156619863721E-2</v>
      </c>
      <c r="BB13" s="178">
        <f t="shared" si="35"/>
        <v>2.2183970607510616E-2</v>
      </c>
      <c r="BC13" s="178">
        <f t="shared" si="36"/>
        <v>2.7729963259388278E-2</v>
      </c>
      <c r="BD13" s="178">
        <f t="shared" si="37"/>
        <v>0</v>
      </c>
      <c r="BE13" s="178">
        <f t="shared" si="38"/>
        <v>0</v>
      </c>
      <c r="BF13" s="178">
        <f t="shared" si="39"/>
        <v>0</v>
      </c>
      <c r="BG13" s="178">
        <f t="shared" si="106"/>
        <v>2.7091838251504078E-2</v>
      </c>
      <c r="BH13" s="178">
        <f t="shared" si="107"/>
        <v>2.3835070315732041E-2</v>
      </c>
      <c r="BI13" s="178">
        <f t="shared" si="108"/>
        <v>2.9036811748345829E-2</v>
      </c>
      <c r="BJ13" s="178">
        <f t="shared" si="40"/>
        <v>0.46119168811427452</v>
      </c>
      <c r="BK13" s="178">
        <f t="shared" si="41"/>
        <v>0.35282682341086091</v>
      </c>
      <c r="BL13" s="178">
        <f t="shared" si="42"/>
        <v>0.53728423681143733</v>
      </c>
      <c r="BM13" s="180">
        <f t="shared" si="109"/>
        <v>7.3396769984565959E-4</v>
      </c>
      <c r="BN13" s="180">
        <f t="shared" si="109"/>
        <v>5.6811057695589065E-4</v>
      </c>
      <c r="BO13" s="180">
        <f t="shared" si="109"/>
        <v>8.4313643650887437E-4</v>
      </c>
      <c r="BP13" s="178">
        <f t="shared" si="43"/>
        <v>0</v>
      </c>
      <c r="BQ13" s="178">
        <f t="shared" si="44"/>
        <v>0</v>
      </c>
      <c r="BR13" s="178">
        <f t="shared" si="45"/>
        <v>0</v>
      </c>
      <c r="BS13" s="178">
        <f t="shared" si="46"/>
        <v>2.836574065785177E-2</v>
      </c>
      <c r="BT13" s="178">
        <f t="shared" si="47"/>
        <v>9.4552468859505894E-3</v>
      </c>
      <c r="BU13" s="178">
        <f t="shared" si="48"/>
        <v>2.5</v>
      </c>
      <c r="BY13" s="180">
        <f t="shared" si="49"/>
        <v>0</v>
      </c>
      <c r="BZ13" s="180">
        <f t="shared" si="110"/>
        <v>0</v>
      </c>
      <c r="CA13" s="180">
        <f t="shared" si="111"/>
        <v>0</v>
      </c>
      <c r="CB13" s="180">
        <f t="shared" si="112"/>
        <v>0</v>
      </c>
      <c r="CC13" s="180">
        <f t="shared" si="50"/>
        <v>0</v>
      </c>
      <c r="CG13" s="182">
        <f t="shared" si="51"/>
        <v>2.3403893127383259E-2</v>
      </c>
      <c r="CH13" s="182">
        <f t="shared" si="52"/>
        <v>2.3403893127383259E-2</v>
      </c>
      <c r="CI13" s="182">
        <f t="shared" si="53"/>
        <v>2.3403893127383259E-2</v>
      </c>
      <c r="CJ13" s="182">
        <f t="shared" si="54"/>
        <v>2.3403893127383259E-2</v>
      </c>
      <c r="CK13" s="182">
        <f t="shared" si="55"/>
        <v>2.3403893127383259E-2</v>
      </c>
      <c r="CL13" s="182">
        <f t="shared" si="56"/>
        <v>2.3403893127383259E-2</v>
      </c>
      <c r="CM13" s="182">
        <f t="shared" si="57"/>
        <v>2.3403893127383259E-2</v>
      </c>
      <c r="CN13" s="182">
        <f t="shared" si="58"/>
        <v>2.3403893127383259E-2</v>
      </c>
      <c r="CO13" s="182">
        <f t="shared" si="59"/>
        <v>2.0700557718376266E-2</v>
      </c>
      <c r="CP13" s="182">
        <f t="shared" si="60"/>
        <v>1.6991526871676026E-2</v>
      </c>
      <c r="CQ13" s="182">
        <f t="shared" si="61"/>
        <v>1.3282496024975788E-2</v>
      </c>
      <c r="CR13" s="182">
        <f t="shared" si="62"/>
        <v>9.5734651782755417E-3</v>
      </c>
      <c r="CS13" s="182">
        <f t="shared" si="63"/>
        <v>5.864434331575308E-3</v>
      </c>
      <c r="CT13" s="182">
        <f t="shared" si="64"/>
        <v>4.4933993554820756E-3</v>
      </c>
      <c r="CU13" s="182">
        <f t="shared" si="65"/>
        <v>4.4933993554820756E-3</v>
      </c>
      <c r="CV13" s="182">
        <f t="shared" si="66"/>
        <v>4.4933993554820756E-3</v>
      </c>
      <c r="CW13" s="182">
        <f t="shared" si="67"/>
        <v>4.4933993554820756E-3</v>
      </c>
      <c r="CX13" s="182">
        <f t="shared" si="68"/>
        <v>4.4933993554820756E-3</v>
      </c>
      <c r="CY13" s="182">
        <f t="shared" si="69"/>
        <v>4.4933993554820756E-3</v>
      </c>
      <c r="DA13" s="184">
        <f t="shared" si="113"/>
        <v>1.7132495627427094E-3</v>
      </c>
      <c r="DB13" s="184">
        <f t="shared" si="114"/>
        <v>-6.9758858974311585E-10</v>
      </c>
      <c r="DC13" s="184">
        <f t="shared" si="115"/>
        <v>-6.9758858974311585E-10</v>
      </c>
      <c r="DD13" s="184">
        <f t="shared" si="116"/>
        <v>-6.9758858974311585E-10</v>
      </c>
      <c r="DE13" s="184">
        <f t="shared" si="117"/>
        <v>-6.9758858974311585E-10</v>
      </c>
      <c r="DF13" s="184">
        <f t="shared" si="118"/>
        <v>-6.9758858974311585E-10</v>
      </c>
      <c r="DG13" s="184">
        <f t="shared" si="119"/>
        <v>-6.9758858974311585E-10</v>
      </c>
      <c r="DH13" s="184">
        <f t="shared" si="120"/>
        <v>-6.9758858974311585E-10</v>
      </c>
      <c r="DI13" s="184">
        <f t="shared" si="121"/>
        <v>-7.6111932081423423E-10</v>
      </c>
      <c r="DJ13" s="184">
        <f t="shared" si="122"/>
        <v>-8.6980344793449475E-10</v>
      </c>
      <c r="DK13" s="184">
        <f t="shared" si="123"/>
        <v>-1.0146972694491185E-9</v>
      </c>
      <c r="DL13" s="184">
        <f t="shared" si="124"/>
        <v>-1.2175133994776916E-9</v>
      </c>
      <c r="DM13" s="184">
        <f t="shared" si="125"/>
        <v>-1.5216605756471448E-9</v>
      </c>
      <c r="DN13" s="184">
        <f t="shared" si="126"/>
        <v>-1.6764686326990465E-9</v>
      </c>
      <c r="DO13" s="184">
        <f t="shared" si="127"/>
        <v>-1.6764686326990465E-9</v>
      </c>
      <c r="DP13" s="184">
        <f t="shared" si="128"/>
        <v>-1.6764686326990465E-9</v>
      </c>
      <c r="DQ13" s="184">
        <f t="shared" si="129"/>
        <v>-1.6764686326990465E-9</v>
      </c>
      <c r="DR13" s="184">
        <f t="shared" si="130"/>
        <v>-1.6764686326990465E-9</v>
      </c>
      <c r="DS13" s="184">
        <f t="shared" si="131"/>
        <v>-1.6764686326990465E-9</v>
      </c>
      <c r="DU13" s="185">
        <f t="shared" si="70"/>
        <v>5.3516585532599886E-2</v>
      </c>
      <c r="DV13" s="185">
        <f t="shared" si="71"/>
        <v>8.4761944476609945E-3</v>
      </c>
      <c r="DW13" s="185">
        <f t="shared" si="72"/>
        <v>5.4109419657491366E-2</v>
      </c>
      <c r="DX13" s="185">
        <f t="shared" si="73"/>
        <v>2.835754522543258E-3</v>
      </c>
      <c r="DY13" s="186">
        <f t="shared" si="74"/>
        <v>5.3516585532599886E-2</v>
      </c>
      <c r="DZ13" s="186">
        <f t="shared" si="75"/>
        <v>8.4761944476609945E-3</v>
      </c>
      <c r="EA13" s="186">
        <f t="shared" si="76"/>
        <v>5.2337412497547725E-2</v>
      </c>
      <c r="EB13" s="186">
        <f t="shared" si="77"/>
        <v>1.4023767412652471E-2</v>
      </c>
      <c r="EC13" s="186">
        <f t="shared" si="78"/>
        <v>5.0584819818864771E-2</v>
      </c>
      <c r="ED13" s="186">
        <f t="shared" si="79"/>
        <v>1.9417693047208882E-2</v>
      </c>
      <c r="EE13" s="186">
        <f t="shared" si="80"/>
        <v>4.8278009268692232E-2</v>
      </c>
      <c r="EF13" s="186">
        <f t="shared" si="81"/>
        <v>2.4598874373326616E-2</v>
      </c>
      <c r="EG13" s="186">
        <f t="shared" si="82"/>
        <v>4.5442254746148963E-2</v>
      </c>
      <c r="EH13" s="186">
        <f t="shared" si="83"/>
        <v>2.9510545284164781E-2</v>
      </c>
      <c r="EI13" s="186">
        <f t="shared" si="84"/>
        <v>4.2108625371203724E-2</v>
      </c>
      <c r="EJ13" s="186">
        <f t="shared" si="85"/>
        <v>3.4098892485391018E-2</v>
      </c>
      <c r="EK13" s="186">
        <f t="shared" si="86"/>
        <v>3.8313645084895209E-2</v>
      </c>
      <c r="EL13" s="186">
        <f t="shared" si="87"/>
        <v>3.831364508489532E-2</v>
      </c>
      <c r="EM13" s="186">
        <f t="shared" si="88"/>
        <v>3.4098892485391059E-2</v>
      </c>
      <c r="EN13" s="186">
        <f t="shared" si="89"/>
        <v>4.210862537120369E-2</v>
      </c>
      <c r="EO13" s="186">
        <f t="shared" si="90"/>
        <v>2.9510545284164823E-2</v>
      </c>
      <c r="EP13" s="186">
        <f t="shared" si="91"/>
        <v>4.5442254746148936E-2</v>
      </c>
      <c r="EQ13" s="186">
        <f t="shared" si="92"/>
        <v>1.9417693047208751E-2</v>
      </c>
      <c r="ER13" s="186">
        <f t="shared" si="93"/>
        <v>5.0584819818864826E-2</v>
      </c>
      <c r="ES13" s="186">
        <f t="shared" si="94"/>
        <v>1.4023767412652474E-2</v>
      </c>
      <c r="ET13" s="186">
        <f t="shared" si="95"/>
        <v>5.2337412497547725E-2</v>
      </c>
      <c r="EU13" s="186">
        <f t="shared" si="96"/>
        <v>8.4761944476611853E-3</v>
      </c>
      <c r="EV13" s="186">
        <f t="shared" si="97"/>
        <v>5.3516585532599859E-2</v>
      </c>
      <c r="EW13" s="186">
        <f t="shared" si="98"/>
        <v>2.8357545225432238E-3</v>
      </c>
      <c r="EX13" s="186">
        <f t="shared" si="99"/>
        <v>5.4109419657491373E-2</v>
      </c>
    </row>
    <row r="14" spans="1:154" ht="24.95" customHeight="1" thickBot="1" x14ac:dyDescent="0.35">
      <c r="A14" s="34"/>
      <c r="B14" s="66" t="s">
        <v>37</v>
      </c>
      <c r="C14" s="67">
        <f>Tonmin</f>
        <v>2.1191049398885182</v>
      </c>
      <c r="D14" s="68" t="s">
        <v>38</v>
      </c>
      <c r="E14" s="63"/>
      <c r="F14" s="57" t="s">
        <v>39</v>
      </c>
      <c r="G14" s="69">
        <f>Rcs</f>
        <v>3.3333333333333335</v>
      </c>
      <c r="H14" s="58" t="s">
        <v>40</v>
      </c>
      <c r="I14" s="63"/>
      <c r="J14" s="234"/>
      <c r="K14" s="235"/>
      <c r="L14" s="236"/>
      <c r="M14" s="210"/>
      <c r="N14" s="210"/>
      <c r="O14" s="211">
        <v>7</v>
      </c>
      <c r="P14" s="211">
        <f t="shared" si="100"/>
        <v>-3.0805061297699914</v>
      </c>
      <c r="Q14" s="212">
        <f t="shared" si="101"/>
        <v>6.1086523819801536E-2</v>
      </c>
      <c r="R14" s="212">
        <f t="shared" si="4"/>
        <v>19.857204691850875</v>
      </c>
      <c r="S14" s="212">
        <f t="shared" si="5"/>
        <v>17.267134514652934</v>
      </c>
      <c r="T14" s="212">
        <f t="shared" si="6"/>
        <v>21.583918143316168</v>
      </c>
      <c r="U14" s="212">
        <f t="shared" si="7"/>
        <v>0</v>
      </c>
      <c r="V14" s="212">
        <f t="shared" si="8"/>
        <v>0</v>
      </c>
      <c r="W14" s="212">
        <f t="shared" si="9"/>
        <v>0.67481804251628519</v>
      </c>
      <c r="X14" s="212">
        <f t="shared" si="10"/>
        <v>0.77604074889372798</v>
      </c>
      <c r="Y14" s="212">
        <f t="shared" si="11"/>
        <v>0.62083259911498234</v>
      </c>
      <c r="Z14" s="212">
        <f t="shared" si="12"/>
        <v>2.5</v>
      </c>
      <c r="AA14" s="212">
        <f t="shared" si="13"/>
        <v>2.5</v>
      </c>
      <c r="AB14" s="212">
        <f t="shared" si="14"/>
        <v>2.5</v>
      </c>
      <c r="AC14" s="212">
        <f t="shared" si="15"/>
        <v>2.5</v>
      </c>
      <c r="AD14" s="212">
        <f t="shared" si="16"/>
        <v>2.4086523293168574</v>
      </c>
      <c r="AE14" s="212">
        <f t="shared" si="17"/>
        <v>3.5801191769579801</v>
      </c>
      <c r="AF14" s="212">
        <f t="shared" si="18"/>
        <v>1.56803746663572</v>
      </c>
      <c r="AG14" s="212">
        <f t="shared" si="19"/>
        <v>1.7506511477333508</v>
      </c>
      <c r="AH14" s="212">
        <f t="shared" si="20"/>
        <v>1.334626542705408</v>
      </c>
      <c r="AI14" s="212">
        <f t="shared" si="21"/>
        <v>4.0680374666357197</v>
      </c>
      <c r="AJ14" s="212">
        <f t="shared" si="22"/>
        <v>4.8680374666357196</v>
      </c>
      <c r="AK14" s="212">
        <f t="shared" si="23"/>
        <v>5.0506511477333502</v>
      </c>
      <c r="AL14" s="212">
        <f t="shared" si="24"/>
        <v>4.6346265427054076</v>
      </c>
      <c r="AM14" s="212">
        <f t="shared" si="102"/>
        <v>205.42159070338786</v>
      </c>
      <c r="AN14" s="212">
        <f t="shared" si="25"/>
        <v>197.99427256994053</v>
      </c>
      <c r="AO14" s="212">
        <f t="shared" si="25"/>
        <v>215.76711538364037</v>
      </c>
      <c r="AP14" s="212">
        <f t="shared" si="26"/>
        <v>0.26650747480273707</v>
      </c>
      <c r="AQ14" s="212">
        <f t="shared" si="27"/>
        <v>1.1529571441950284E-2</v>
      </c>
      <c r="AR14" s="212">
        <f t="shared" si="28"/>
        <v>1.11933092256759E-2</v>
      </c>
      <c r="AS14" s="212">
        <f t="shared" si="29"/>
        <v>1.0666665095326419E-2</v>
      </c>
      <c r="AT14" s="212">
        <f t="shared" si="30"/>
        <v>4.0340663398539361E-7</v>
      </c>
      <c r="AU14" s="212">
        <f t="shared" si="31"/>
        <v>5.5033610660539455E-4</v>
      </c>
      <c r="AV14" s="212">
        <f t="shared" si="32"/>
        <v>4.9994832393673232E-4</v>
      </c>
      <c r="AW14" s="212">
        <f t="shared" si="33"/>
        <v>4.9476392055190679E-4</v>
      </c>
      <c r="AX14" s="212">
        <f t="shared" si="103"/>
        <v>1.856887926514404E-3</v>
      </c>
      <c r="AY14" s="212">
        <f t="shared" si="104"/>
        <v>1.9399062684875784E-3</v>
      </c>
      <c r="AZ14" s="178">
        <f t="shared" si="105"/>
        <v>1.5358318763330008E-3</v>
      </c>
      <c r="BA14" s="178">
        <f t="shared" si="34"/>
        <v>2.5498927378871255E-2</v>
      </c>
      <c r="BB14" s="178">
        <f t="shared" si="35"/>
        <v>2.2172980329453265E-2</v>
      </c>
      <c r="BC14" s="178">
        <f t="shared" si="36"/>
        <v>2.7716225411816585E-2</v>
      </c>
      <c r="BD14" s="178">
        <f t="shared" si="37"/>
        <v>0</v>
      </c>
      <c r="BE14" s="178">
        <f t="shared" si="38"/>
        <v>0</v>
      </c>
      <c r="BF14" s="178">
        <f t="shared" si="39"/>
        <v>0</v>
      </c>
      <c r="BG14" s="178">
        <f t="shared" si="106"/>
        <v>2.735581530538566E-2</v>
      </c>
      <c r="BH14" s="178">
        <f t="shared" si="107"/>
        <v>2.4112886597940843E-2</v>
      </c>
      <c r="BI14" s="178">
        <f t="shared" si="108"/>
        <v>2.9252057288149586E-2</v>
      </c>
      <c r="BJ14" s="178">
        <f t="shared" si="40"/>
        <v>0.54321002403151009</v>
      </c>
      <c r="BK14" s="178">
        <f t="shared" si="41"/>
        <v>0.41636045642321651</v>
      </c>
      <c r="BL14" s="178">
        <f t="shared" si="42"/>
        <v>0.63137401003101579</v>
      </c>
      <c r="BM14" s="180">
        <f t="shared" si="109"/>
        <v>7.4834063102237228E-4</v>
      </c>
      <c r="BN14" s="180">
        <f t="shared" si="109"/>
        <v>5.8143130008515506E-4</v>
      </c>
      <c r="BO14" s="180">
        <f t="shared" si="109"/>
        <v>8.556828555891853E-4</v>
      </c>
      <c r="BP14" s="178">
        <f t="shared" si="43"/>
        <v>0</v>
      </c>
      <c r="BQ14" s="178">
        <f t="shared" si="44"/>
        <v>0</v>
      </c>
      <c r="BR14" s="178">
        <f t="shared" si="45"/>
        <v>0</v>
      </c>
      <c r="BS14" s="178">
        <f t="shared" si="46"/>
        <v>3.3087902931358687E-2</v>
      </c>
      <c r="BT14" s="178">
        <f t="shared" si="47"/>
        <v>1.1029300977119561E-2</v>
      </c>
      <c r="BU14" s="178">
        <f t="shared" si="48"/>
        <v>2.5</v>
      </c>
      <c r="BY14" s="180">
        <f t="shared" si="49"/>
        <v>0</v>
      </c>
      <c r="BZ14" s="180">
        <f t="shared" si="110"/>
        <v>0</v>
      </c>
      <c r="CA14" s="180">
        <f t="shared" si="111"/>
        <v>0</v>
      </c>
      <c r="CB14" s="180">
        <f t="shared" si="112"/>
        <v>0</v>
      </c>
      <c r="CC14" s="180">
        <f t="shared" si="50"/>
        <v>0</v>
      </c>
      <c r="CG14" s="182">
        <f t="shared" si="51"/>
        <v>2.8126055400890165E-2</v>
      </c>
      <c r="CH14" s="182">
        <f t="shared" si="52"/>
        <v>2.8126055400890165E-2</v>
      </c>
      <c r="CI14" s="182">
        <f t="shared" si="53"/>
        <v>2.8126055400890165E-2</v>
      </c>
      <c r="CJ14" s="182">
        <f t="shared" si="54"/>
        <v>2.8126055400890165E-2</v>
      </c>
      <c r="CK14" s="182">
        <f t="shared" si="55"/>
        <v>2.8126055400890165E-2</v>
      </c>
      <c r="CL14" s="182">
        <f t="shared" si="56"/>
        <v>2.8126055400890165E-2</v>
      </c>
      <c r="CM14" s="182">
        <f t="shared" si="57"/>
        <v>2.8126055400890165E-2</v>
      </c>
      <c r="CN14" s="182">
        <f t="shared" si="58"/>
        <v>2.8126055400890165E-2</v>
      </c>
      <c r="CO14" s="182">
        <f t="shared" si="59"/>
        <v>2.4972684555296942E-2</v>
      </c>
      <c r="CP14" s="182">
        <f t="shared" si="60"/>
        <v>2.0646195989201203E-2</v>
      </c>
      <c r="CQ14" s="182">
        <f t="shared" si="61"/>
        <v>1.631970742310547E-2</v>
      </c>
      <c r="CR14" s="182">
        <f t="shared" si="62"/>
        <v>1.1993218857009727E-2</v>
      </c>
      <c r="CS14" s="182">
        <f t="shared" si="63"/>
        <v>7.6667302909139987E-3</v>
      </c>
      <c r="CT14" s="182">
        <f t="shared" si="64"/>
        <v>6.0674534466510447E-3</v>
      </c>
      <c r="CU14" s="182">
        <f t="shared" si="65"/>
        <v>6.0674534466510447E-3</v>
      </c>
      <c r="CV14" s="182">
        <f t="shared" si="66"/>
        <v>6.0674534466510447E-3</v>
      </c>
      <c r="CW14" s="182">
        <f t="shared" si="67"/>
        <v>6.0674534466510447E-3</v>
      </c>
      <c r="CX14" s="182">
        <f t="shared" si="68"/>
        <v>6.0674534466510447E-3</v>
      </c>
      <c r="CY14" s="182">
        <f t="shared" si="69"/>
        <v>6.0674534466510447E-3</v>
      </c>
      <c r="DA14" s="184">
        <f t="shared" si="113"/>
        <v>2.4033596145651231E-3</v>
      </c>
      <c r="DB14" s="184">
        <f t="shared" si="114"/>
        <v>-6.7694578583585274E-10</v>
      </c>
      <c r="DC14" s="184">
        <f t="shared" si="115"/>
        <v>-6.7694578583585274E-10</v>
      </c>
      <c r="DD14" s="184">
        <f t="shared" si="116"/>
        <v>-6.7694578583585274E-10</v>
      </c>
      <c r="DE14" s="184">
        <f t="shared" si="117"/>
        <v>-6.7694578583585274E-10</v>
      </c>
      <c r="DF14" s="184">
        <f t="shared" si="118"/>
        <v>-6.7694578583585274E-10</v>
      </c>
      <c r="DG14" s="184">
        <f t="shared" si="119"/>
        <v>-6.7694578583585274E-10</v>
      </c>
      <c r="DH14" s="184">
        <f t="shared" si="120"/>
        <v>-6.7694578583585274E-10</v>
      </c>
      <c r="DI14" s="184">
        <f t="shared" si="121"/>
        <v>-7.3887023884708806E-10</v>
      </c>
      <c r="DJ14" s="184">
        <f t="shared" si="122"/>
        <v>-8.4491293501214536E-10</v>
      </c>
      <c r="DK14" s="184">
        <f t="shared" si="123"/>
        <v>-9.8649470826065596E-10</v>
      </c>
      <c r="DL14" s="184">
        <f t="shared" si="124"/>
        <v>-1.1850777907243824E-9</v>
      </c>
      <c r="DM14" s="184">
        <f t="shared" si="125"/>
        <v>-1.4837615427293361E-9</v>
      </c>
      <c r="DN14" s="184">
        <f t="shared" si="126"/>
        <v>-1.6361979374750193E-9</v>
      </c>
      <c r="DO14" s="184">
        <f t="shared" si="127"/>
        <v>-1.6361979374750193E-9</v>
      </c>
      <c r="DP14" s="184">
        <f t="shared" si="128"/>
        <v>-1.6361979374750193E-9</v>
      </c>
      <c r="DQ14" s="184">
        <f t="shared" si="129"/>
        <v>-1.6361979374750193E-9</v>
      </c>
      <c r="DR14" s="184">
        <f t="shared" si="130"/>
        <v>-1.6361979374750193E-9</v>
      </c>
      <c r="DS14" s="184">
        <f t="shared" si="131"/>
        <v>-1.6361979374750193E-9</v>
      </c>
      <c r="DU14" s="185">
        <f t="shared" si="70"/>
        <v>5.3795479298867174E-2</v>
      </c>
      <c r="DV14" s="185">
        <f t="shared" si="71"/>
        <v>9.9704027548862088E-3</v>
      </c>
      <c r="DW14" s="185">
        <f t="shared" si="72"/>
        <v>5.4609582391013878E-2</v>
      </c>
      <c r="DX14" s="185">
        <f t="shared" si="73"/>
        <v>3.340065144358167E-3</v>
      </c>
      <c r="DY14" s="186">
        <f t="shared" si="74"/>
        <v>5.3795479298867174E-2</v>
      </c>
      <c r="DZ14" s="186">
        <f t="shared" si="75"/>
        <v>9.9704027548862088E-3</v>
      </c>
      <c r="EA14" s="186">
        <f t="shared" si="76"/>
        <v>5.2179409516568166E-2</v>
      </c>
      <c r="EB14" s="186">
        <f t="shared" si="77"/>
        <v>1.6452104624994482E-2</v>
      </c>
      <c r="EC14" s="186">
        <f t="shared" si="78"/>
        <v>4.9785464922305442E-2</v>
      </c>
      <c r="ED14" s="186">
        <f t="shared" si="79"/>
        <v>2.2688543508991129E-2</v>
      </c>
      <c r="EE14" s="186">
        <f t="shared" si="80"/>
        <v>4.6649333716048381E-2</v>
      </c>
      <c r="EF14" s="186">
        <f t="shared" si="81"/>
        <v>2.8586748467397283E-2</v>
      </c>
      <c r="EG14" s="186">
        <f t="shared" si="82"/>
        <v>4.2817768390685844E-2</v>
      </c>
      <c r="EH14" s="186">
        <f t="shared" si="83"/>
        <v>3.4058790849515977E-2</v>
      </c>
      <c r="EI14" s="186">
        <f t="shared" si="84"/>
        <v>3.834788876004086E-2</v>
      </c>
      <c r="EJ14" s="186">
        <f t="shared" si="85"/>
        <v>3.9023095107090386E-2</v>
      </c>
      <c r="EK14" s="186">
        <f t="shared" si="86"/>
        <v>3.330633043401026E-2</v>
      </c>
      <c r="EL14" s="186">
        <f t="shared" si="87"/>
        <v>4.3405654897835738E-2</v>
      </c>
      <c r="EM14" s="186">
        <f t="shared" si="88"/>
        <v>2.7768251435101553E-2</v>
      </c>
      <c r="EN14" s="186">
        <f t="shared" si="89"/>
        <v>4.7141136349545816E-2</v>
      </c>
      <c r="EO14" s="186">
        <f t="shared" si="90"/>
        <v>2.1816211765426901E-2</v>
      </c>
      <c r="EP14" s="186">
        <f t="shared" si="91"/>
        <v>5.0173852037645447E-2</v>
      </c>
      <c r="EQ14" s="186">
        <f t="shared" si="92"/>
        <v>9.030023645041409E-3</v>
      </c>
      <c r="ER14" s="186">
        <f t="shared" si="93"/>
        <v>5.3961293508027426E-2</v>
      </c>
      <c r="ES14" s="186">
        <f t="shared" si="94"/>
        <v>2.3864878090003499E-3</v>
      </c>
      <c r="ET14" s="186">
        <f t="shared" si="95"/>
        <v>5.4659557261534625E-2</v>
      </c>
      <c r="EU14" s="186">
        <f t="shared" si="96"/>
        <v>-4.2926250635173403E-3</v>
      </c>
      <c r="EV14" s="186">
        <f t="shared" si="97"/>
        <v>5.4542972912681904E-2</v>
      </c>
      <c r="EW14" s="186">
        <f t="shared" si="98"/>
        <v>-1.0907744783466412E-2</v>
      </c>
      <c r="EX14" s="186">
        <f t="shared" si="99"/>
        <v>5.3613278465583974E-2</v>
      </c>
    </row>
    <row r="15" spans="1:154" ht="24.95" customHeight="1" x14ac:dyDescent="0.3">
      <c r="A15" s="34"/>
      <c r="B15" s="70" t="s">
        <v>127</v>
      </c>
      <c r="C15" s="71" t="s">
        <v>314</v>
      </c>
      <c r="D15" s="72"/>
      <c r="E15" s="63"/>
      <c r="F15" s="73" t="s">
        <v>52</v>
      </c>
      <c r="G15" s="74">
        <f>Lm*Isat/Bmax_r/Ae*10</f>
        <v>334.78598739541201</v>
      </c>
      <c r="H15" s="72" t="s">
        <v>195</v>
      </c>
      <c r="I15" s="63"/>
      <c r="J15" s="234"/>
      <c r="K15" s="235"/>
      <c r="L15" s="236"/>
      <c r="M15" s="210"/>
      <c r="N15" s="210"/>
      <c r="O15" s="211">
        <v>8</v>
      </c>
      <c r="P15" s="211">
        <f t="shared" si="100"/>
        <v>-3.0717794835100198</v>
      </c>
      <c r="Q15" s="212">
        <f t="shared" si="101"/>
        <v>6.9813170079773182E-2</v>
      </c>
      <c r="R15" s="212">
        <f t="shared" si="4"/>
        <v>22.689626783420884</v>
      </c>
      <c r="S15" s="212">
        <f t="shared" si="5"/>
        <v>19.730110246452945</v>
      </c>
      <c r="T15" s="212">
        <f t="shared" si="6"/>
        <v>24.662637808066179</v>
      </c>
      <c r="U15" s="212">
        <f t="shared" si="7"/>
        <v>0</v>
      </c>
      <c r="V15" s="212">
        <f t="shared" si="8"/>
        <v>0</v>
      </c>
      <c r="W15" s="212">
        <f t="shared" si="9"/>
        <v>0.59057824652238289</v>
      </c>
      <c r="X15" s="212">
        <f t="shared" si="10"/>
        <v>0.67916498350074028</v>
      </c>
      <c r="Y15" s="212">
        <f t="shared" si="11"/>
        <v>0.54333198680059225</v>
      </c>
      <c r="Z15" s="212">
        <f t="shared" si="12"/>
        <v>2.5</v>
      </c>
      <c r="AA15" s="212">
        <f t="shared" si="13"/>
        <v>2.5</v>
      </c>
      <c r="AB15" s="212">
        <f t="shared" si="14"/>
        <v>2.5</v>
      </c>
      <c r="AC15" s="212">
        <f t="shared" si="15"/>
        <v>2.5</v>
      </c>
      <c r="AD15" s="212">
        <f t="shared" si="16"/>
        <v>3.0687791274060037</v>
      </c>
      <c r="AE15" s="212">
        <f t="shared" si="17"/>
        <v>4.5369417683169679</v>
      </c>
      <c r="AF15" s="212">
        <f t="shared" si="18"/>
        <v>1.5748570633484253</v>
      </c>
      <c r="AG15" s="212">
        <f t="shared" si="19"/>
        <v>1.7582649548433245</v>
      </c>
      <c r="AH15" s="212">
        <f t="shared" si="20"/>
        <v>1.3404310052753305</v>
      </c>
      <c r="AI15" s="212">
        <f t="shared" si="21"/>
        <v>4.0748570633484249</v>
      </c>
      <c r="AJ15" s="212">
        <f t="shared" si="22"/>
        <v>4.8748570633484247</v>
      </c>
      <c r="AK15" s="212">
        <f t="shared" si="23"/>
        <v>5.0582649548433247</v>
      </c>
      <c r="AL15" s="212">
        <f t="shared" si="24"/>
        <v>4.6404310052753308</v>
      </c>
      <c r="AM15" s="212">
        <f t="shared" si="102"/>
        <v>205.13421973302403</v>
      </c>
      <c r="AN15" s="212">
        <f t="shared" si="25"/>
        <v>197.69624741434171</v>
      </c>
      <c r="AO15" s="212">
        <f t="shared" si="25"/>
        <v>215.49722404302119</v>
      </c>
      <c r="AP15" s="212">
        <f t="shared" si="26"/>
        <v>0.30541851911641732</v>
      </c>
      <c r="AQ15" s="212">
        <f t="shared" si="27"/>
        <v>1.323143999398922E-2</v>
      </c>
      <c r="AR15" s="212">
        <f t="shared" si="28"/>
        <v>1.2845542447035148E-2</v>
      </c>
      <c r="AS15" s="212">
        <f t="shared" si="29"/>
        <v>1.2241160901373197E-2</v>
      </c>
      <c r="AT15" s="212">
        <f t="shared" si="30"/>
        <v>5.3181242019164701E-7</v>
      </c>
      <c r="AU15" s="212">
        <f t="shared" si="31"/>
        <v>7.2378268942460504E-4</v>
      </c>
      <c r="AV15" s="212">
        <f t="shared" si="32"/>
        <v>6.5744451237869771E-4</v>
      </c>
      <c r="AW15" s="212">
        <f t="shared" si="33"/>
        <v>6.5079265391615752E-4</v>
      </c>
      <c r="AX15" s="212">
        <f t="shared" si="103"/>
        <v>2.1372551504609547E-3</v>
      </c>
      <c r="AY15" s="212">
        <f t="shared" si="104"/>
        <v>2.2325705861797659E-3</v>
      </c>
      <c r="AZ15" s="178">
        <f t="shared" si="105"/>
        <v>1.7679857317252777E-3</v>
      </c>
      <c r="BA15" s="178">
        <f t="shared" si="34"/>
        <v>2.5484346717062289E-2</v>
      </c>
      <c r="BB15" s="178">
        <f t="shared" si="35"/>
        <v>2.2160301493097639E-2</v>
      </c>
      <c r="BC15" s="178">
        <f t="shared" si="36"/>
        <v>2.7700376866372053E-2</v>
      </c>
      <c r="BD15" s="178">
        <f t="shared" si="37"/>
        <v>0</v>
      </c>
      <c r="BE15" s="178">
        <f t="shared" si="38"/>
        <v>0</v>
      </c>
      <c r="BF15" s="178">
        <f t="shared" si="39"/>
        <v>0</v>
      </c>
      <c r="BG15" s="178">
        <f t="shared" si="106"/>
        <v>2.7621601867523243E-2</v>
      </c>
      <c r="BH15" s="178">
        <f t="shared" si="107"/>
        <v>2.4392872079277407E-2</v>
      </c>
      <c r="BI15" s="178">
        <f t="shared" si="108"/>
        <v>2.946836259809733E-2</v>
      </c>
      <c r="BJ15" s="178">
        <f t="shared" si="40"/>
        <v>0.62672383753434369</v>
      </c>
      <c r="BK15" s="178">
        <f t="shared" si="41"/>
        <v>0.48127405535176709</v>
      </c>
      <c r="BL15" s="178">
        <f t="shared" si="42"/>
        <v>0.72676755355363853</v>
      </c>
      <c r="BM15" s="180">
        <f t="shared" si="109"/>
        <v>7.6295288972796351E-4</v>
      </c>
      <c r="BN15" s="180">
        <f t="shared" si="109"/>
        <v>5.950122082759913E-4</v>
      </c>
      <c r="BO15" s="180">
        <f t="shared" si="109"/>
        <v>8.6838439421294163E-4</v>
      </c>
      <c r="BP15" s="178">
        <f t="shared" si="43"/>
        <v>0</v>
      </c>
      <c r="BQ15" s="178">
        <f t="shared" si="44"/>
        <v>0</v>
      </c>
      <c r="BR15" s="178">
        <f t="shared" si="45"/>
        <v>0</v>
      </c>
      <c r="BS15" s="178">
        <f t="shared" si="46"/>
        <v>3.7807545432952346E-2</v>
      </c>
      <c r="BT15" s="178">
        <f t="shared" si="47"/>
        <v>1.2602515144317445E-2</v>
      </c>
      <c r="BU15" s="178">
        <f t="shared" si="48"/>
        <v>2.5</v>
      </c>
      <c r="BY15" s="180">
        <f t="shared" si="49"/>
        <v>0</v>
      </c>
      <c r="BZ15" s="180">
        <f t="shared" si="110"/>
        <v>0</v>
      </c>
      <c r="CA15" s="180">
        <f t="shared" si="111"/>
        <v>0</v>
      </c>
      <c r="CB15" s="180">
        <f t="shared" si="112"/>
        <v>0</v>
      </c>
      <c r="CC15" s="180">
        <f t="shared" si="50"/>
        <v>0</v>
      </c>
      <c r="CG15" s="182">
        <f t="shared" si="51"/>
        <v>3.2845697902483831E-2</v>
      </c>
      <c r="CH15" s="182">
        <f t="shared" si="52"/>
        <v>3.2845697902483831E-2</v>
      </c>
      <c r="CI15" s="182">
        <f t="shared" si="53"/>
        <v>3.2845697902483831E-2</v>
      </c>
      <c r="CJ15" s="182">
        <f t="shared" si="54"/>
        <v>3.2845697902483831E-2</v>
      </c>
      <c r="CK15" s="182">
        <f t="shared" si="55"/>
        <v>3.2845697902483831E-2</v>
      </c>
      <c r="CL15" s="182">
        <f t="shared" si="56"/>
        <v>3.2845697902483831E-2</v>
      </c>
      <c r="CM15" s="182">
        <f t="shared" si="57"/>
        <v>3.2845697902483831E-2</v>
      </c>
      <c r="CN15" s="182">
        <f t="shared" si="58"/>
        <v>3.2845697902483831E-2</v>
      </c>
      <c r="CO15" s="182">
        <f t="shared" si="59"/>
        <v>2.924253176170304E-2</v>
      </c>
      <c r="CP15" s="182">
        <f t="shared" si="60"/>
        <v>2.4298914955066787E-2</v>
      </c>
      <c r="CQ15" s="182">
        <f t="shared" si="61"/>
        <v>1.9355298148430549E-2</v>
      </c>
      <c r="CR15" s="182">
        <f t="shared" si="62"/>
        <v>1.4411681341794302E-2</v>
      </c>
      <c r="CS15" s="182">
        <f t="shared" si="63"/>
        <v>9.468064535158062E-3</v>
      </c>
      <c r="CT15" s="182">
        <f t="shared" si="64"/>
        <v>7.6406676138489312E-3</v>
      </c>
      <c r="CU15" s="182">
        <f t="shared" si="65"/>
        <v>7.6406676138489312E-3</v>
      </c>
      <c r="CV15" s="182">
        <f t="shared" si="66"/>
        <v>7.6406676138489312E-3</v>
      </c>
      <c r="CW15" s="182">
        <f t="shared" si="67"/>
        <v>7.6406676138489312E-3</v>
      </c>
      <c r="CX15" s="182">
        <f t="shared" si="68"/>
        <v>7.6406676138489312E-3</v>
      </c>
      <c r="CY15" s="182">
        <f t="shared" si="69"/>
        <v>7.6406676138489312E-3</v>
      </c>
      <c r="DA15" s="184">
        <f t="shared" si="113"/>
        <v>3.186243118539741E-3</v>
      </c>
      <c r="DB15" s="184">
        <f t="shared" si="114"/>
        <v>-6.5761680240810863E-10</v>
      </c>
      <c r="DC15" s="184">
        <f t="shared" si="115"/>
        <v>-6.5761680240810863E-10</v>
      </c>
      <c r="DD15" s="184">
        <f t="shared" si="116"/>
        <v>-6.5761680240810863E-10</v>
      </c>
      <c r="DE15" s="184">
        <f t="shared" si="117"/>
        <v>-6.5761680240810863E-10</v>
      </c>
      <c r="DF15" s="184">
        <f t="shared" si="118"/>
        <v>-6.5761680240810863E-10</v>
      </c>
      <c r="DG15" s="184">
        <f t="shared" si="119"/>
        <v>-6.5761680240810863E-10</v>
      </c>
      <c r="DH15" s="184">
        <f t="shared" si="120"/>
        <v>-6.5761680240810863E-10</v>
      </c>
      <c r="DI15" s="184">
        <f t="shared" si="121"/>
        <v>-7.1802421749987012E-10</v>
      </c>
      <c r="DJ15" s="184">
        <f t="shared" si="122"/>
        <v>-8.2156727778729173E-10</v>
      </c>
      <c r="DK15" s="184">
        <f t="shared" si="123"/>
        <v>-9.6000535546571133E-10</v>
      </c>
      <c r="DL15" s="184">
        <f t="shared" si="124"/>
        <v>-1.154553174458781E-9</v>
      </c>
      <c r="DM15" s="184">
        <f t="shared" si="125"/>
        <v>-1.4479930993402428E-9</v>
      </c>
      <c r="DN15" s="184">
        <f t="shared" si="126"/>
        <v>-1.5981368717731606E-9</v>
      </c>
      <c r="DO15" s="184">
        <f t="shared" si="127"/>
        <v>-1.5981368717731606E-9</v>
      </c>
      <c r="DP15" s="184">
        <f t="shared" si="128"/>
        <v>-1.5981368717731606E-9</v>
      </c>
      <c r="DQ15" s="184">
        <f t="shared" si="129"/>
        <v>-1.5981368717731606E-9</v>
      </c>
      <c r="DR15" s="184">
        <f t="shared" si="130"/>
        <v>-1.5981368717731606E-9</v>
      </c>
      <c r="DS15" s="184">
        <f t="shared" si="131"/>
        <v>-1.5981368717731606E-9</v>
      </c>
      <c r="DU15" s="185">
        <f t="shared" si="70"/>
        <v>5.4036007190284521E-2</v>
      </c>
      <c r="DV15" s="185">
        <f t="shared" si="71"/>
        <v>1.1485707894743515E-2</v>
      </c>
      <c r="DW15" s="185">
        <f t="shared" si="72"/>
        <v>5.5108634067261623E-2</v>
      </c>
      <c r="DX15" s="185">
        <f t="shared" si="73"/>
        <v>3.8535710908851411E-3</v>
      </c>
      <c r="DY15" s="186">
        <f t="shared" si="74"/>
        <v>5.4036007190284521E-2</v>
      </c>
      <c r="DZ15" s="186">
        <f t="shared" si="75"/>
        <v>1.1485707894743515E-2</v>
      </c>
      <c r="EA15" s="186">
        <f t="shared" si="76"/>
        <v>5.1911630898395719E-2</v>
      </c>
      <c r="EB15" s="186">
        <f t="shared" si="77"/>
        <v>1.8894288459229722E-2</v>
      </c>
      <c r="EC15" s="186">
        <f t="shared" si="78"/>
        <v>4.8776853759674547E-2</v>
      </c>
      <c r="ED15" s="186">
        <f t="shared" si="79"/>
        <v>2.5935113190791691E-2</v>
      </c>
      <c r="EE15" s="186">
        <f t="shared" si="80"/>
        <v>4.469269064537016E-2</v>
      </c>
      <c r="EF15" s="186">
        <f t="shared" si="81"/>
        <v>3.247114044484882E-2</v>
      </c>
      <c r="EG15" s="186">
        <f t="shared" si="82"/>
        <v>3.9738635144835777E-2</v>
      </c>
      <c r="EH15" s="186">
        <f t="shared" si="83"/>
        <v>3.8375153885521776E-2</v>
      </c>
      <c r="EI15" s="186">
        <f t="shared" si="84"/>
        <v>3.4011112313234518E-2</v>
      </c>
      <c r="EJ15" s="186">
        <f t="shared" si="85"/>
        <v>4.353223860690375E-2</v>
      </c>
      <c r="EK15" s="186">
        <f t="shared" si="86"/>
        <v>2.7621601867523146E-2</v>
      </c>
      <c r="EL15" s="186">
        <f t="shared" si="87"/>
        <v>4.7842017820989693E-2</v>
      </c>
      <c r="EM15" s="186">
        <f t="shared" si="88"/>
        <v>2.0694468360566876E-2</v>
      </c>
      <c r="EN15" s="186">
        <f t="shared" si="89"/>
        <v>5.1220606577678775E-2</v>
      </c>
      <c r="EO15" s="186">
        <f t="shared" si="90"/>
        <v>1.3364540566581049E-2</v>
      </c>
      <c r="EP15" s="186">
        <f t="shared" si="91"/>
        <v>5.3602244489909787E-2</v>
      </c>
      <c r="EQ15" s="186">
        <f t="shared" si="92"/>
        <v>-1.927960006587007E-3</v>
      </c>
      <c r="ER15" s="186">
        <f t="shared" si="93"/>
        <v>5.52095510679525E-2</v>
      </c>
      <c r="ES15" s="186">
        <f t="shared" si="94"/>
        <v>-9.5928816570739067E-3</v>
      </c>
      <c r="ET15" s="186">
        <f t="shared" si="95"/>
        <v>5.4403935339506729E-2</v>
      </c>
      <c r="EU15" s="186">
        <f t="shared" si="96"/>
        <v>-1.7071088777847018E-2</v>
      </c>
      <c r="EV15" s="186">
        <f t="shared" si="97"/>
        <v>5.2539408893236703E-2</v>
      </c>
      <c r="EW15" s="186">
        <f t="shared" si="98"/>
        <v>-2.4217026573635024E-2</v>
      </c>
      <c r="EX15" s="186">
        <f t="shared" si="99"/>
        <v>4.9652262615551661E-2</v>
      </c>
    </row>
    <row r="16" spans="1:154" ht="24.95" customHeight="1" thickBot="1" x14ac:dyDescent="0.35">
      <c r="A16" s="34"/>
      <c r="B16" s="75" t="s">
        <v>128</v>
      </c>
      <c r="C16" s="76">
        <f>VLOOKUP(C15,常用变压器磁芯!A:B,2,FALSE)</f>
        <v>12.1</v>
      </c>
      <c r="D16" s="58" t="s">
        <v>129</v>
      </c>
      <c r="E16" s="63"/>
      <c r="F16" s="57" t="s">
        <v>54</v>
      </c>
      <c r="G16" s="77">
        <f>2*SQRT(Irms_L/Iden_r/PI())</f>
        <v>0.13761334078500256</v>
      </c>
      <c r="H16" s="78" t="s">
        <v>55</v>
      </c>
      <c r="I16" s="63"/>
      <c r="J16" s="237"/>
      <c r="K16" s="238"/>
      <c r="L16" s="239"/>
      <c r="M16" s="210"/>
      <c r="N16" s="210"/>
      <c r="O16" s="211">
        <v>9</v>
      </c>
      <c r="P16" s="211">
        <f t="shared" si="100"/>
        <v>-3.0630528372500483</v>
      </c>
      <c r="Q16" s="212">
        <f t="shared" si="101"/>
        <v>7.8539816339744828E-2</v>
      </c>
      <c r="R16" s="212">
        <f t="shared" si="4"/>
        <v>25.520320972064876</v>
      </c>
      <c r="S16" s="212">
        <f t="shared" si="5"/>
        <v>22.191583453969457</v>
      </c>
      <c r="T16" s="212">
        <f t="shared" si="6"/>
        <v>27.739479317461821</v>
      </c>
      <c r="U16" s="212">
        <f t="shared" si="7"/>
        <v>0</v>
      </c>
      <c r="V16" s="212">
        <f t="shared" si="8"/>
        <v>0</v>
      </c>
      <c r="W16" s="212">
        <f t="shared" si="9"/>
        <v>0.52507176593381977</v>
      </c>
      <c r="X16" s="212">
        <f t="shared" si="10"/>
        <v>0.60383253082389277</v>
      </c>
      <c r="Y16" s="212">
        <f t="shared" si="11"/>
        <v>0.48306602465911419</v>
      </c>
      <c r="Z16" s="212">
        <f t="shared" si="12"/>
        <v>2.5</v>
      </c>
      <c r="AA16" s="212">
        <f t="shared" si="13"/>
        <v>2.5</v>
      </c>
      <c r="AB16" s="212">
        <f t="shared" si="14"/>
        <v>2.5</v>
      </c>
      <c r="AC16" s="212">
        <f t="shared" si="15"/>
        <v>2.5</v>
      </c>
      <c r="AD16" s="212">
        <f t="shared" si="16"/>
        <v>3.791443921283967</v>
      </c>
      <c r="AE16" s="212">
        <f t="shared" si="17"/>
        <v>5.5772170125199656</v>
      </c>
      <c r="AF16" s="212">
        <f t="shared" si="18"/>
        <v>1.5816724998050906</v>
      </c>
      <c r="AG16" s="212">
        <f t="shared" si="19"/>
        <v>1.7658741171937395</v>
      </c>
      <c r="AH16" s="212">
        <f t="shared" si="20"/>
        <v>1.346231926866001</v>
      </c>
      <c r="AI16" s="212">
        <f t="shared" si="21"/>
        <v>4.0816724998050908</v>
      </c>
      <c r="AJ16" s="212">
        <f t="shared" si="22"/>
        <v>4.8816724998050907</v>
      </c>
      <c r="AK16" s="212">
        <f t="shared" si="23"/>
        <v>5.0658741171937391</v>
      </c>
      <c r="AL16" s="212">
        <f t="shared" si="24"/>
        <v>4.6462319268660011</v>
      </c>
      <c r="AM16" s="212">
        <f t="shared" si="102"/>
        <v>204.84782623986487</v>
      </c>
      <c r="AN16" s="212">
        <f t="shared" si="25"/>
        <v>197.39929908758845</v>
      </c>
      <c r="AO16" s="212">
        <f t="shared" si="25"/>
        <v>215.22817107292465</v>
      </c>
      <c r="AP16" s="212">
        <f t="shared" si="26"/>
        <v>0.34452664420959012</v>
      </c>
      <c r="AQ16" s="212">
        <f t="shared" si="27"/>
        <v>1.4946562158432678E-2</v>
      </c>
      <c r="AR16" s="212">
        <f t="shared" si="28"/>
        <v>1.4510642736589256E-2</v>
      </c>
      <c r="AS16" s="212">
        <f t="shared" si="29"/>
        <v>1.3827918381284792E-2</v>
      </c>
      <c r="AT16" s="212">
        <f t="shared" si="30"/>
        <v>6.7929329564275891E-7</v>
      </c>
      <c r="AU16" s="212">
        <f t="shared" si="31"/>
        <v>9.2229533829604813E-4</v>
      </c>
      <c r="AV16" s="212">
        <f t="shared" si="32"/>
        <v>8.3767369952152115E-4</v>
      </c>
      <c r="AW16" s="212">
        <f t="shared" si="33"/>
        <v>8.2940887251042492E-4</v>
      </c>
      <c r="AX16" s="212">
        <f t="shared" si="103"/>
        <v>2.4213593121583097E-3</v>
      </c>
      <c r="AY16" s="212">
        <f t="shared" si="104"/>
        <v>2.5290767041979715E-3</v>
      </c>
      <c r="AZ16" s="178">
        <f t="shared" si="105"/>
        <v>2.0032991787755517E-3</v>
      </c>
      <c r="BA16" s="178">
        <f t="shared" si="34"/>
        <v>2.5467825323584159E-2</v>
      </c>
      <c r="BB16" s="178">
        <f t="shared" si="35"/>
        <v>2.2145935063986225E-2</v>
      </c>
      <c r="BC16" s="178">
        <f t="shared" si="36"/>
        <v>2.7682418829982781E-2</v>
      </c>
      <c r="BD16" s="178">
        <f t="shared" si="37"/>
        <v>0</v>
      </c>
      <c r="BE16" s="178">
        <f t="shared" si="38"/>
        <v>0</v>
      </c>
      <c r="BF16" s="178">
        <f t="shared" si="39"/>
        <v>0</v>
      </c>
      <c r="BG16" s="178">
        <f t="shared" si="106"/>
        <v>2.788918463574247E-2</v>
      </c>
      <c r="BH16" s="178">
        <f t="shared" si="107"/>
        <v>2.4675011768184197E-2</v>
      </c>
      <c r="BI16" s="178">
        <f t="shared" si="108"/>
        <v>2.9685718008758334E-2</v>
      </c>
      <c r="BJ16" s="178">
        <f t="shared" si="40"/>
        <v>0.71174094355332806</v>
      </c>
      <c r="BK16" s="178">
        <f t="shared" si="41"/>
        <v>0.54757758288133807</v>
      </c>
      <c r="BL16" s="178">
        <f t="shared" si="42"/>
        <v>0.82346636072795576</v>
      </c>
      <c r="BM16" s="180">
        <f t="shared" si="109"/>
        <v>7.7780661964653387E-4</v>
      </c>
      <c r="BN16" s="180">
        <f t="shared" si="109"/>
        <v>6.0885620576002866E-4</v>
      </c>
      <c r="BO16" s="180">
        <f t="shared" si="109"/>
        <v>8.8124185369551885E-4</v>
      </c>
      <c r="BP16" s="178">
        <f t="shared" si="43"/>
        <v>0</v>
      </c>
      <c r="BQ16" s="178">
        <f t="shared" si="44"/>
        <v>0</v>
      </c>
      <c r="BR16" s="178">
        <f t="shared" si="45"/>
        <v>0</v>
      </c>
      <c r="BS16" s="178">
        <f t="shared" si="46"/>
        <v>4.2524308743583421E-2</v>
      </c>
      <c r="BT16" s="178">
        <f t="shared" si="47"/>
        <v>1.4174769581194473E-2</v>
      </c>
      <c r="BU16" s="178">
        <f t="shared" si="48"/>
        <v>2.5</v>
      </c>
      <c r="BY16" s="180">
        <f t="shared" si="49"/>
        <v>0</v>
      </c>
      <c r="BZ16" s="180">
        <f t="shared" si="110"/>
        <v>0</v>
      </c>
      <c r="CA16" s="180">
        <f t="shared" si="111"/>
        <v>0</v>
      </c>
      <c r="CB16" s="180">
        <f t="shared" si="112"/>
        <v>0</v>
      </c>
      <c r="CC16" s="180">
        <f t="shared" si="50"/>
        <v>0</v>
      </c>
      <c r="CG16" s="182">
        <f t="shared" si="51"/>
        <v>3.7562461213114899E-2</v>
      </c>
      <c r="CH16" s="182">
        <f t="shared" si="52"/>
        <v>3.7562461213114899E-2</v>
      </c>
      <c r="CI16" s="182">
        <f t="shared" si="53"/>
        <v>3.7562461213114899E-2</v>
      </c>
      <c r="CJ16" s="182">
        <f t="shared" si="54"/>
        <v>3.7562461213114899E-2</v>
      </c>
      <c r="CK16" s="182">
        <f t="shared" si="55"/>
        <v>3.7562461213114899E-2</v>
      </c>
      <c r="CL16" s="182">
        <f t="shared" si="56"/>
        <v>3.7562461213114899E-2</v>
      </c>
      <c r="CM16" s="182">
        <f t="shared" si="57"/>
        <v>3.7562461213114899E-2</v>
      </c>
      <c r="CN16" s="182">
        <f t="shared" si="58"/>
        <v>3.7562461213114899E-2</v>
      </c>
      <c r="CO16" s="182">
        <f t="shared" si="59"/>
        <v>3.3509774172198394E-2</v>
      </c>
      <c r="CP16" s="182">
        <f t="shared" si="60"/>
        <v>2.7949405600581446E-2</v>
      </c>
      <c r="CQ16" s="182">
        <f t="shared" si="61"/>
        <v>2.2389037028964519E-2</v>
      </c>
      <c r="CR16" s="182">
        <f t="shared" si="62"/>
        <v>1.6828668457347581E-2</v>
      </c>
      <c r="CS16" s="182">
        <f t="shared" si="63"/>
        <v>1.1268299885730656E-2</v>
      </c>
      <c r="CT16" s="182">
        <f t="shared" si="64"/>
        <v>9.2129220507259583E-3</v>
      </c>
      <c r="CU16" s="182">
        <f t="shared" si="65"/>
        <v>9.2129220507259583E-3</v>
      </c>
      <c r="CV16" s="182">
        <f t="shared" si="66"/>
        <v>9.2129220507259583E-3</v>
      </c>
      <c r="CW16" s="182">
        <f t="shared" si="67"/>
        <v>9.2129220507259583E-3</v>
      </c>
      <c r="CX16" s="182">
        <f t="shared" si="68"/>
        <v>9.2129220507259583E-3</v>
      </c>
      <c r="CY16" s="182">
        <f t="shared" si="69"/>
        <v>9.2129220507259583E-3</v>
      </c>
      <c r="DA16" s="184">
        <f t="shared" si="113"/>
        <v>4.0541111710001819E-3</v>
      </c>
      <c r="DB16" s="184">
        <f t="shared" si="114"/>
        <v>-6.3944577075962423E-10</v>
      </c>
      <c r="DC16" s="184">
        <f t="shared" si="115"/>
        <v>-6.3944577075962423E-10</v>
      </c>
      <c r="DD16" s="184">
        <f t="shared" si="116"/>
        <v>-6.3944577075962423E-10</v>
      </c>
      <c r="DE16" s="184">
        <f t="shared" si="117"/>
        <v>-6.3944577075962423E-10</v>
      </c>
      <c r="DF16" s="184">
        <f t="shared" si="118"/>
        <v>-6.3944577075962423E-10</v>
      </c>
      <c r="DG16" s="184">
        <f t="shared" si="119"/>
        <v>-6.3944577075962423E-10</v>
      </c>
      <c r="DH16" s="184">
        <f t="shared" si="120"/>
        <v>-6.3944577075962423E-10</v>
      </c>
      <c r="DI16" s="184">
        <f t="shared" si="121"/>
        <v>-6.9841497168692048E-10</v>
      </c>
      <c r="DJ16" s="184">
        <f t="shared" si="122"/>
        <v>-7.9958361385508661E-10</v>
      </c>
      <c r="DK16" s="184">
        <f t="shared" si="123"/>
        <v>-9.3502653667524919E-10</v>
      </c>
      <c r="DL16" s="184">
        <f t="shared" si="124"/>
        <v>-1.1257131317766031E-9</v>
      </c>
      <c r="DM16" s="184">
        <f t="shared" si="125"/>
        <v>-1.4141007248237664E-9</v>
      </c>
      <c r="DN16" s="184">
        <f t="shared" si="126"/>
        <v>-1.5620195293838213E-9</v>
      </c>
      <c r="DO16" s="184">
        <f t="shared" si="127"/>
        <v>-1.5620195293838213E-9</v>
      </c>
      <c r="DP16" s="184">
        <f t="shared" si="128"/>
        <v>-1.5620195293838213E-9</v>
      </c>
      <c r="DQ16" s="184">
        <f t="shared" si="129"/>
        <v>-1.5620195293838213E-9</v>
      </c>
      <c r="DR16" s="184">
        <f t="shared" si="130"/>
        <v>-1.5620195293838213E-9</v>
      </c>
      <c r="DS16" s="184">
        <f t="shared" si="131"/>
        <v>-1.5620195293838213E-9</v>
      </c>
      <c r="DU16" s="185">
        <f t="shared" si="70"/>
        <v>5.4237208488426017E-2</v>
      </c>
      <c r="DV16" s="185">
        <f t="shared" si="71"/>
        <v>1.3021201709870853E-2</v>
      </c>
      <c r="DW16" s="185">
        <f t="shared" si="72"/>
        <v>5.5606423174110603E-2</v>
      </c>
      <c r="DX16" s="185">
        <f t="shared" si="73"/>
        <v>4.376320414214525E-3</v>
      </c>
      <c r="DY16" s="186">
        <f t="shared" si="74"/>
        <v>5.4237208488426017E-2</v>
      </c>
      <c r="DZ16" s="186">
        <f t="shared" si="75"/>
        <v>1.3021201709870853E-2</v>
      </c>
      <c r="EA16" s="186">
        <f t="shared" si="76"/>
        <v>5.1532493726781418E-2</v>
      </c>
      <c r="EB16" s="186">
        <f t="shared" si="77"/>
        <v>2.1345457804539336E-2</v>
      </c>
      <c r="EC16" s="186">
        <f t="shared" si="78"/>
        <v>4.7558877943042158E-2</v>
      </c>
      <c r="ED16" s="186">
        <f t="shared" si="79"/>
        <v>2.9144117886547076E-2</v>
      </c>
      <c r="EE16" s="186">
        <f t="shared" si="80"/>
        <v>4.2414204745478572E-2</v>
      </c>
      <c r="EF16" s="186">
        <f t="shared" si="81"/>
        <v>3.6225153062406215E-2</v>
      </c>
      <c r="EG16" s="186">
        <f t="shared" si="82"/>
        <v>3.6225153062406201E-2</v>
      </c>
      <c r="EH16" s="186">
        <f t="shared" si="83"/>
        <v>4.2414204745478586E-2</v>
      </c>
      <c r="EI16" s="186">
        <f t="shared" si="84"/>
        <v>2.9144117886547062E-2</v>
      </c>
      <c r="EJ16" s="186">
        <f t="shared" si="85"/>
        <v>4.7558877943042172E-2</v>
      </c>
      <c r="EK16" s="186">
        <f t="shared" si="86"/>
        <v>2.1345457804539274E-2</v>
      </c>
      <c r="EL16" s="186">
        <f t="shared" si="87"/>
        <v>5.1532493726781439E-2</v>
      </c>
      <c r="EM16" s="186">
        <f t="shared" si="88"/>
        <v>1.302120170987079E-2</v>
      </c>
      <c r="EN16" s="186">
        <f t="shared" si="89"/>
        <v>5.4237208488426038E-2</v>
      </c>
      <c r="EO16" s="186">
        <f t="shared" si="90"/>
        <v>4.3763204142144227E-3</v>
      </c>
      <c r="EP16" s="186">
        <f t="shared" si="91"/>
        <v>5.560642317411061E-2</v>
      </c>
      <c r="EQ16" s="186">
        <f t="shared" si="92"/>
        <v>-1.3021201709871012E-2</v>
      </c>
      <c r="ER16" s="186">
        <f t="shared" si="93"/>
        <v>5.4237208488425989E-2</v>
      </c>
      <c r="ES16" s="186">
        <f t="shared" si="94"/>
        <v>-2.1345457804539489E-2</v>
      </c>
      <c r="ET16" s="186">
        <f t="shared" si="95"/>
        <v>5.1532493726781356E-2</v>
      </c>
      <c r="EU16" s="186">
        <f t="shared" si="96"/>
        <v>-2.9144117886547256E-2</v>
      </c>
      <c r="EV16" s="186">
        <f t="shared" si="97"/>
        <v>4.7558877943042047E-2</v>
      </c>
      <c r="EW16" s="186">
        <f t="shared" si="98"/>
        <v>-3.6225153062406368E-2</v>
      </c>
      <c r="EX16" s="186">
        <f t="shared" si="99"/>
        <v>4.241420474547844E-2</v>
      </c>
    </row>
    <row r="17" spans="1:154" ht="24.95" customHeight="1" x14ac:dyDescent="0.2">
      <c r="A17" s="34"/>
      <c r="B17" s="245" t="s">
        <v>304</v>
      </c>
      <c r="C17" s="245"/>
      <c r="D17" s="245"/>
      <c r="E17" s="245"/>
      <c r="F17" s="245"/>
      <c r="G17" s="245"/>
      <c r="H17" s="246"/>
      <c r="I17" s="59"/>
      <c r="J17" s="73" t="s">
        <v>214</v>
      </c>
      <c r="K17" s="79">
        <v>125</v>
      </c>
      <c r="L17" s="80" t="s">
        <v>213</v>
      </c>
      <c r="M17" s="210"/>
      <c r="N17" s="210"/>
      <c r="O17" s="211">
        <v>10</v>
      </c>
      <c r="P17" s="211">
        <f t="shared" si="100"/>
        <v>-3.0543261909900763</v>
      </c>
      <c r="Q17" s="212">
        <f t="shared" si="101"/>
        <v>8.7266462599716474E-2</v>
      </c>
      <c r="R17" s="212">
        <f t="shared" si="4"/>
        <v>28.349071689460903</v>
      </c>
      <c r="S17" s="212">
        <f t="shared" si="5"/>
        <v>24.651366686487741</v>
      </c>
      <c r="T17" s="212">
        <f t="shared" si="6"/>
        <v>30.814208358109674</v>
      </c>
      <c r="U17" s="212">
        <f t="shared" si="7"/>
        <v>0</v>
      </c>
      <c r="V17" s="212">
        <f t="shared" si="8"/>
        <v>0</v>
      </c>
      <c r="W17" s="212">
        <f t="shared" si="9"/>
        <v>0.47267861702087433</v>
      </c>
      <c r="X17" s="212">
        <f t="shared" si="10"/>
        <v>0.54358040957400544</v>
      </c>
      <c r="Y17" s="212">
        <f t="shared" si="11"/>
        <v>0.43486432765920441</v>
      </c>
      <c r="Z17" s="212">
        <f t="shared" si="12"/>
        <v>2.5</v>
      </c>
      <c r="AA17" s="212">
        <f t="shared" si="13"/>
        <v>2.5</v>
      </c>
      <c r="AB17" s="212">
        <f t="shared" si="14"/>
        <v>2.5</v>
      </c>
      <c r="AC17" s="212">
        <f t="shared" si="15"/>
        <v>2.5</v>
      </c>
      <c r="AD17" s="212">
        <f t="shared" si="16"/>
        <v>4.5725773764656648</v>
      </c>
      <c r="AE17" s="212">
        <f t="shared" si="17"/>
        <v>6.6944991438909733</v>
      </c>
      <c r="AF17" s="212">
        <f t="shared" si="18"/>
        <v>1.588483256983843</v>
      </c>
      <c r="AG17" s="212">
        <f t="shared" si="19"/>
        <v>1.7734780553174232</v>
      </c>
      <c r="AH17" s="212">
        <f t="shared" si="20"/>
        <v>1.3520288657147816</v>
      </c>
      <c r="AI17" s="212">
        <f t="shared" si="21"/>
        <v>4.0884832569838432</v>
      </c>
      <c r="AJ17" s="212">
        <f t="shared" si="22"/>
        <v>4.888483256983843</v>
      </c>
      <c r="AK17" s="212">
        <f t="shared" si="23"/>
        <v>5.0734780553174232</v>
      </c>
      <c r="AL17" s="212">
        <f t="shared" si="24"/>
        <v>4.6520288657147812</v>
      </c>
      <c r="AM17" s="212">
        <f t="shared" si="102"/>
        <v>204.56242712325303</v>
      </c>
      <c r="AN17" s="212">
        <f t="shared" si="25"/>
        <v>197.1034444412187</v>
      </c>
      <c r="AO17" s="212">
        <f t="shared" si="25"/>
        <v>214.95997313558169</v>
      </c>
      <c r="AP17" s="212">
        <f t="shared" si="26"/>
        <v>0.38382752006471132</v>
      </c>
      <c r="AQ17" s="212">
        <f t="shared" si="27"/>
        <v>1.6674779526800111E-2</v>
      </c>
      <c r="AR17" s="212">
        <f t="shared" si="28"/>
        <v>1.6188456305872123E-2</v>
      </c>
      <c r="AS17" s="212">
        <f t="shared" si="29"/>
        <v>1.5426790982327755E-2</v>
      </c>
      <c r="AT17" s="212">
        <f t="shared" si="30"/>
        <v>8.4630753943185962E-7</v>
      </c>
      <c r="AU17" s="212">
        <f t="shared" si="31"/>
        <v>1.1463103582602799E-3</v>
      </c>
      <c r="AV17" s="212">
        <f t="shared" si="32"/>
        <v>1.0410250871975596E-3</v>
      </c>
      <c r="AW17" s="212">
        <f t="shared" si="33"/>
        <v>1.0310147363885263E-3</v>
      </c>
      <c r="AX17" s="212">
        <f t="shared" si="103"/>
        <v>2.7091847000169124E-3</v>
      </c>
      <c r="AY17" s="212">
        <f t="shared" si="104"/>
        <v>2.8294073311146833E-3</v>
      </c>
      <c r="AZ17" s="178">
        <f t="shared" si="105"/>
        <v>2.2417602422003542E-3</v>
      </c>
      <c r="BA17" s="178">
        <f t="shared" si="34"/>
        <v>2.5449364456604937E-2</v>
      </c>
      <c r="BB17" s="178">
        <f t="shared" si="35"/>
        <v>2.2129882136178208E-2</v>
      </c>
      <c r="BC17" s="178">
        <f t="shared" si="36"/>
        <v>2.766235267022276E-2</v>
      </c>
      <c r="BD17" s="178">
        <f t="shared" si="37"/>
        <v>0</v>
      </c>
      <c r="BE17" s="178">
        <f t="shared" si="38"/>
        <v>0</v>
      </c>
      <c r="BF17" s="178">
        <f t="shared" si="39"/>
        <v>0</v>
      </c>
      <c r="BG17" s="178">
        <f t="shared" si="106"/>
        <v>2.8158549156621849E-2</v>
      </c>
      <c r="BH17" s="178">
        <f t="shared" si="107"/>
        <v>2.4959289467292891E-2</v>
      </c>
      <c r="BI17" s="178">
        <f t="shared" si="108"/>
        <v>2.9904112912423113E-2</v>
      </c>
      <c r="BJ17" s="178">
        <f t="shared" si="40"/>
        <v>0.79826872871228161</v>
      </c>
      <c r="BK17" s="178">
        <f t="shared" si="41"/>
        <v>0.61528059689242831</v>
      </c>
      <c r="BL17" s="178">
        <f t="shared" si="42"/>
        <v>0.92147156604784375</v>
      </c>
      <c r="BM17" s="180">
        <f t="shared" si="109"/>
        <v>7.9290389060588903E-4</v>
      </c>
      <c r="BN17" s="180">
        <f t="shared" si="109"/>
        <v>6.2296613071211786E-4</v>
      </c>
      <c r="BO17" s="180">
        <f t="shared" si="109"/>
        <v>8.9425596907895071E-4</v>
      </c>
      <c r="BP17" s="178">
        <f t="shared" si="43"/>
        <v>0</v>
      </c>
      <c r="BQ17" s="178">
        <f t="shared" si="44"/>
        <v>0</v>
      </c>
      <c r="BR17" s="178">
        <f t="shared" si="45"/>
        <v>0</v>
      </c>
      <c r="BS17" s="178">
        <f t="shared" si="46"/>
        <v>4.7237833663464117E-2</v>
      </c>
      <c r="BT17" s="178">
        <f t="shared" si="47"/>
        <v>1.574594455448804E-2</v>
      </c>
      <c r="BU17" s="178">
        <f t="shared" si="48"/>
        <v>2.5</v>
      </c>
      <c r="BY17" s="180">
        <f t="shared" si="49"/>
        <v>0</v>
      </c>
      <c r="BZ17" s="180">
        <f t="shared" si="110"/>
        <v>0</v>
      </c>
      <c r="CA17" s="180">
        <f t="shared" si="111"/>
        <v>0</v>
      </c>
      <c r="CB17" s="180">
        <f t="shared" si="112"/>
        <v>0</v>
      </c>
      <c r="CC17" s="180">
        <f t="shared" si="50"/>
        <v>0</v>
      </c>
      <c r="CG17" s="182">
        <f t="shared" si="51"/>
        <v>4.2275986132995595E-2</v>
      </c>
      <c r="CH17" s="182">
        <f t="shared" si="52"/>
        <v>4.2275986132995595E-2</v>
      </c>
      <c r="CI17" s="182">
        <f t="shared" si="53"/>
        <v>4.2275986132995595E-2</v>
      </c>
      <c r="CJ17" s="182">
        <f t="shared" si="54"/>
        <v>4.2275986132995595E-2</v>
      </c>
      <c r="CK17" s="182">
        <f t="shared" si="55"/>
        <v>4.2275986132995595E-2</v>
      </c>
      <c r="CL17" s="182">
        <f t="shared" si="56"/>
        <v>4.2275986132995595E-2</v>
      </c>
      <c r="CM17" s="182">
        <f t="shared" si="57"/>
        <v>4.2275986132995595E-2</v>
      </c>
      <c r="CN17" s="182">
        <f t="shared" si="58"/>
        <v>4.2275986132995595E-2</v>
      </c>
      <c r="CO17" s="182">
        <f t="shared" si="59"/>
        <v>3.777408681975214E-2</v>
      </c>
      <c r="CP17" s="182">
        <f t="shared" si="60"/>
        <v>3.1597389926749084E-2</v>
      </c>
      <c r="CQ17" s="182">
        <f t="shared" si="61"/>
        <v>2.5420693033746035E-2</v>
      </c>
      <c r="CR17" s="182">
        <f t="shared" si="62"/>
        <v>1.9243996140742976E-2</v>
      </c>
      <c r="CS17" s="182">
        <f t="shared" si="63"/>
        <v>1.3067299247739934E-2</v>
      </c>
      <c r="CT17" s="182">
        <f t="shared" si="64"/>
        <v>1.0784097024019524E-2</v>
      </c>
      <c r="CU17" s="182">
        <f t="shared" si="65"/>
        <v>1.0784097024019524E-2</v>
      </c>
      <c r="CV17" s="182">
        <f t="shared" si="66"/>
        <v>1.0784097024019524E-2</v>
      </c>
      <c r="CW17" s="182">
        <f t="shared" si="67"/>
        <v>1.0784097024019524E-2</v>
      </c>
      <c r="CX17" s="182">
        <f t="shared" si="68"/>
        <v>1.0784097024019524E-2</v>
      </c>
      <c r="CY17" s="182">
        <f t="shared" si="69"/>
        <v>1.0784097024019524E-2</v>
      </c>
      <c r="DA17" s="184">
        <f t="shared" si="113"/>
        <v>4.9999743990835647E-3</v>
      </c>
      <c r="DB17" s="184">
        <f t="shared" si="114"/>
        <v>-6.2231249877902761E-10</v>
      </c>
      <c r="DC17" s="184">
        <f t="shared" si="115"/>
        <v>-6.2231249877902761E-10</v>
      </c>
      <c r="DD17" s="184">
        <f t="shared" si="116"/>
        <v>-6.2231249877902761E-10</v>
      </c>
      <c r="DE17" s="184">
        <f t="shared" si="117"/>
        <v>-6.2231249877902761E-10</v>
      </c>
      <c r="DF17" s="184">
        <f t="shared" si="118"/>
        <v>-6.2231249877902761E-10</v>
      </c>
      <c r="DG17" s="184">
        <f t="shared" si="119"/>
        <v>-6.2231249877902761E-10</v>
      </c>
      <c r="DH17" s="184">
        <f t="shared" si="120"/>
        <v>-6.2231249877902761E-10</v>
      </c>
      <c r="DI17" s="184">
        <f t="shared" si="121"/>
        <v>-6.7991456846951307E-10</v>
      </c>
      <c r="DJ17" s="184">
        <f t="shared" si="122"/>
        <v>-7.7882183401337268E-10</v>
      </c>
      <c r="DK17" s="184">
        <f t="shared" si="123"/>
        <v>-9.1140388170920577E-10</v>
      </c>
      <c r="DL17" s="184">
        <f t="shared" si="124"/>
        <v>-1.0983867872395115E-9</v>
      </c>
      <c r="DM17" s="184">
        <f t="shared" si="125"/>
        <v>-1.3818953542573463E-9</v>
      </c>
      <c r="DN17" s="184">
        <f t="shared" si="126"/>
        <v>-1.5276501609772581E-9</v>
      </c>
      <c r="DO17" s="184">
        <f t="shared" si="127"/>
        <v>-1.5276501609772581E-9</v>
      </c>
      <c r="DP17" s="184">
        <f t="shared" si="128"/>
        <v>-1.5276501609772581E-9</v>
      </c>
      <c r="DQ17" s="184">
        <f t="shared" si="129"/>
        <v>-1.5276501609772581E-9</v>
      </c>
      <c r="DR17" s="184">
        <f t="shared" si="130"/>
        <v>-1.5276501609772581E-9</v>
      </c>
      <c r="DS17" s="184">
        <f t="shared" si="131"/>
        <v>-1.5276501609772581E-9</v>
      </c>
      <c r="DU17" s="185">
        <f t="shared" si="70"/>
        <v>5.4398139722422599E-2</v>
      </c>
      <c r="DV17" s="185">
        <f t="shared" si="71"/>
        <v>1.4575937608378565E-2</v>
      </c>
      <c r="DW17" s="185">
        <f t="shared" si="72"/>
        <v>5.6102794751564961E-2</v>
      </c>
      <c r="DX17" s="185">
        <f t="shared" si="73"/>
        <v>4.9083585328836546E-3</v>
      </c>
      <c r="DY17" s="186">
        <f t="shared" si="74"/>
        <v>5.4398139722422599E-2</v>
      </c>
      <c r="DZ17" s="186">
        <f t="shared" si="75"/>
        <v>1.4575937608378565E-2</v>
      </c>
      <c r="EA17" s="186">
        <f t="shared" si="76"/>
        <v>5.1040624744601325E-2</v>
      </c>
      <c r="EB17" s="186">
        <f t="shared" si="77"/>
        <v>2.3800634195423175E-2</v>
      </c>
      <c r="EC17" s="186">
        <f t="shared" si="78"/>
        <v>4.6132266211717676E-2</v>
      </c>
      <c r="ED17" s="186">
        <f t="shared" si="79"/>
        <v>3.2302160556141872E-2</v>
      </c>
      <c r="EE17" s="186">
        <f t="shared" si="80"/>
        <v>3.9822202114043984E-2</v>
      </c>
      <c r="EF17" s="186">
        <f t="shared" si="81"/>
        <v>3.9822202114044206E-2</v>
      </c>
      <c r="EG17" s="186">
        <f t="shared" si="82"/>
        <v>3.2302160556141699E-2</v>
      </c>
      <c r="EH17" s="186">
        <f t="shared" si="83"/>
        <v>4.6132266211717801E-2</v>
      </c>
      <c r="EI17" s="186">
        <f t="shared" si="84"/>
        <v>2.3800634195422894E-2</v>
      </c>
      <c r="EJ17" s="186">
        <f t="shared" si="85"/>
        <v>5.1040624744601457E-2</v>
      </c>
      <c r="EK17" s="186">
        <f t="shared" si="86"/>
        <v>1.4575937608378362E-2</v>
      </c>
      <c r="EL17" s="186">
        <f t="shared" si="87"/>
        <v>5.4398139722422655E-2</v>
      </c>
      <c r="EM17" s="186">
        <f t="shared" si="88"/>
        <v>4.9083585328833883E-3</v>
      </c>
      <c r="EN17" s="186">
        <f t="shared" si="89"/>
        <v>5.6102794751564981E-2</v>
      </c>
      <c r="EO17" s="186">
        <f t="shared" si="90"/>
        <v>-4.9083585328837977E-3</v>
      </c>
      <c r="EP17" s="186">
        <f t="shared" si="91"/>
        <v>5.6102794751564947E-2</v>
      </c>
      <c r="EQ17" s="186">
        <f t="shared" si="92"/>
        <v>-2.3800634195423276E-2</v>
      </c>
      <c r="ER17" s="186">
        <f t="shared" si="93"/>
        <v>5.1040624744601276E-2</v>
      </c>
      <c r="ES17" s="186">
        <f t="shared" si="94"/>
        <v>-3.2302160556142046E-2</v>
      </c>
      <c r="ET17" s="186">
        <f t="shared" si="95"/>
        <v>4.6132266211717558E-2</v>
      </c>
      <c r="EU17" s="186">
        <f t="shared" si="96"/>
        <v>-3.9822202114044351E-2</v>
      </c>
      <c r="EV17" s="186">
        <f t="shared" si="97"/>
        <v>3.9822202114043845E-2</v>
      </c>
      <c r="EW17" s="186">
        <f t="shared" si="98"/>
        <v>-4.6132266211717968E-2</v>
      </c>
      <c r="EX17" s="186">
        <f t="shared" si="99"/>
        <v>3.2302160556141456E-2</v>
      </c>
    </row>
    <row r="18" spans="1:154" ht="24.95" customHeight="1" x14ac:dyDescent="0.3">
      <c r="A18" s="34"/>
      <c r="B18" s="45" t="s">
        <v>295</v>
      </c>
      <c r="C18" s="81">
        <v>0</v>
      </c>
      <c r="D18" s="43" t="s">
        <v>41</v>
      </c>
      <c r="E18" s="56"/>
      <c r="F18" s="64" t="s">
        <v>276</v>
      </c>
      <c r="G18" s="42">
        <v>500</v>
      </c>
      <c r="H18" s="62" t="s">
        <v>42</v>
      </c>
      <c r="I18" s="56"/>
      <c r="J18" s="82" t="s">
        <v>216</v>
      </c>
      <c r="K18" s="83">
        <f>IF(SUM(BZ7:BZ368)*1000/360&gt;Io,Io,SUM(BZ7:BZ368)*1000/360)</f>
        <v>60</v>
      </c>
      <c r="L18" s="84" t="s">
        <v>218</v>
      </c>
      <c r="M18" s="210"/>
      <c r="N18" s="210"/>
      <c r="O18" s="211">
        <v>11</v>
      </c>
      <c r="P18" s="211">
        <f t="shared" si="100"/>
        <v>-3.0455995447301052</v>
      </c>
      <c r="Q18" s="212">
        <f t="shared" si="101"/>
        <v>9.599310885968812E-2</v>
      </c>
      <c r="R18" s="212">
        <f t="shared" si="4"/>
        <v>31.175663515289884</v>
      </c>
      <c r="S18" s="212">
        <f t="shared" si="5"/>
        <v>27.109272621991202</v>
      </c>
      <c r="T18" s="212">
        <f t="shared" si="6"/>
        <v>33.886590777489005</v>
      </c>
      <c r="U18" s="212">
        <f t="shared" si="7"/>
        <v>1</v>
      </c>
      <c r="V18" s="212">
        <f t="shared" si="8"/>
        <v>0</v>
      </c>
      <c r="W18" s="212">
        <f t="shared" si="9"/>
        <v>0.42982244767390643</v>
      </c>
      <c r="X18" s="212">
        <f t="shared" si="10"/>
        <v>0.49429581482499241</v>
      </c>
      <c r="Y18" s="212">
        <f t="shared" si="11"/>
        <v>0.39543665185999394</v>
      </c>
      <c r="Z18" s="212">
        <f t="shared" si="12"/>
        <v>2.5</v>
      </c>
      <c r="AA18" s="212">
        <f t="shared" si="13"/>
        <v>2.5</v>
      </c>
      <c r="AB18" s="212">
        <f t="shared" si="14"/>
        <v>2.5</v>
      </c>
      <c r="AC18" s="212">
        <f t="shared" si="15"/>
        <v>2.5</v>
      </c>
      <c r="AD18" s="212">
        <f t="shared" si="16"/>
        <v>5.4085144877490787</v>
      </c>
      <c r="AE18" s="212">
        <f t="shared" si="17"/>
        <v>7.8830992380434388</v>
      </c>
      <c r="AF18" s="212">
        <f t="shared" si="18"/>
        <v>1.5952888162191539</v>
      </c>
      <c r="AG18" s="212">
        <f t="shared" si="19"/>
        <v>1.7810761901450474</v>
      </c>
      <c r="AH18" s="212">
        <f t="shared" si="20"/>
        <v>1.3578213803623351</v>
      </c>
      <c r="AI18" s="212">
        <f t="shared" si="21"/>
        <v>4.0952888162191536</v>
      </c>
      <c r="AJ18" s="212">
        <f t="shared" si="22"/>
        <v>4.8952888162191535</v>
      </c>
      <c r="AK18" s="212">
        <f t="shared" si="23"/>
        <v>5.0810761901450467</v>
      </c>
      <c r="AL18" s="212">
        <f t="shared" si="24"/>
        <v>4.6578213803623347</v>
      </c>
      <c r="AM18" s="212">
        <f t="shared" si="102"/>
        <v>204.27803905803947</v>
      </c>
      <c r="AN18" s="212">
        <f t="shared" si="25"/>
        <v>196.80870008199062</v>
      </c>
      <c r="AO18" s="212">
        <f t="shared" si="25"/>
        <v>214.69264669874684</v>
      </c>
      <c r="AP18" s="212">
        <f t="shared" si="26"/>
        <v>0.42331676103370136</v>
      </c>
      <c r="AQ18" s="212">
        <f t="shared" si="27"/>
        <v>1.8415929451749725E-2</v>
      </c>
      <c r="AR18" s="212">
        <f t="shared" si="28"/>
        <v>1.7878825251183655E-2</v>
      </c>
      <c r="AS18" s="212">
        <f t="shared" si="29"/>
        <v>1.7037628230155998E-2</v>
      </c>
      <c r="AT18" s="212">
        <f t="shared" si="30"/>
        <v>1.0333118404082634E-6</v>
      </c>
      <c r="AU18" s="212">
        <f t="shared" si="31"/>
        <v>1.3962564711728605E-3</v>
      </c>
      <c r="AV18" s="212">
        <f t="shared" si="32"/>
        <v>1.2678808820411217E-3</v>
      </c>
      <c r="AW18" s="212">
        <f t="shared" si="33"/>
        <v>1.2560057441860009E-3</v>
      </c>
      <c r="AX18" s="212">
        <f t="shared" si="103"/>
        <v>3.0007142987477243E-3</v>
      </c>
      <c r="AY18" s="212">
        <f t="shared" si="104"/>
        <v>3.1335438370722626E-3</v>
      </c>
      <c r="AZ18" s="178">
        <f t="shared" si="105"/>
        <v>2.4833558430455622E-3</v>
      </c>
      <c r="BA18" s="178">
        <f t="shared" si="34"/>
        <v>2.5428965521991129E-2</v>
      </c>
      <c r="BB18" s="178">
        <f t="shared" si="35"/>
        <v>2.2112143932166203E-2</v>
      </c>
      <c r="BC18" s="178">
        <f t="shared" si="36"/>
        <v>2.7640179915207751E-2</v>
      </c>
      <c r="BD18" s="178">
        <f t="shared" si="37"/>
        <v>0</v>
      </c>
      <c r="BE18" s="178">
        <f t="shared" si="38"/>
        <v>0</v>
      </c>
      <c r="BF18" s="178">
        <f t="shared" si="39"/>
        <v>0</v>
      </c>
      <c r="BG18" s="178">
        <f t="shared" si="106"/>
        <v>2.8429679820738851E-2</v>
      </c>
      <c r="BH18" s="178">
        <f t="shared" si="107"/>
        <v>2.5245687769238464E-2</v>
      </c>
      <c r="BI18" s="178">
        <f t="shared" si="108"/>
        <v>3.0123535758253314E-2</v>
      </c>
      <c r="BJ18" s="178">
        <f t="shared" si="40"/>
        <v>0.88631413193878128</v>
      </c>
      <c r="BK18" s="178">
        <f t="shared" si="41"/>
        <v>0.68439223226595447</v>
      </c>
      <c r="BL18" s="178">
        <f t="shared" si="42"/>
        <v>1.020783929010987</v>
      </c>
      <c r="BM18" s="180">
        <f t="shared" si="109"/>
        <v>8.0824669470972582E-4</v>
      </c>
      <c r="BN18" s="180">
        <f t="shared" si="109"/>
        <v>6.3734475094187658E-4</v>
      </c>
      <c r="BO18" s="180">
        <f t="shared" si="109"/>
        <v>9.0742740657876603E-4</v>
      </c>
      <c r="BP18" s="178">
        <f t="shared" si="43"/>
        <v>0</v>
      </c>
      <c r="BQ18" s="178">
        <f t="shared" si="44"/>
        <v>0</v>
      </c>
      <c r="BR18" s="178">
        <f t="shared" si="45"/>
        <v>0</v>
      </c>
      <c r="BS18" s="178">
        <f t="shared" si="46"/>
        <v>5.194776123942263E-2</v>
      </c>
      <c r="BT18" s="178">
        <f t="shared" si="47"/>
        <v>1.7315920413140878E-2</v>
      </c>
      <c r="BU18" s="178">
        <f t="shared" si="48"/>
        <v>2.5</v>
      </c>
      <c r="BY18" s="180">
        <f t="shared" si="49"/>
        <v>0</v>
      </c>
      <c r="BZ18" s="180">
        <f t="shared" si="110"/>
        <v>0</v>
      </c>
      <c r="CA18" s="180">
        <f t="shared" si="111"/>
        <v>0</v>
      </c>
      <c r="CB18" s="180">
        <f t="shared" si="112"/>
        <v>0</v>
      </c>
      <c r="CC18" s="180">
        <f t="shared" si="50"/>
        <v>0</v>
      </c>
      <c r="CG18" s="182">
        <f t="shared" si="51"/>
        <v>4.6985913708954115E-2</v>
      </c>
      <c r="CH18" s="182">
        <f t="shared" si="52"/>
        <v>4.6985913708954115E-2</v>
      </c>
      <c r="CI18" s="182">
        <f t="shared" si="53"/>
        <v>4.6985913708954115E-2</v>
      </c>
      <c r="CJ18" s="182">
        <f t="shared" si="54"/>
        <v>4.6985913708954115E-2</v>
      </c>
      <c r="CK18" s="182">
        <f t="shared" si="55"/>
        <v>4.6985913708954115E-2</v>
      </c>
      <c r="CL18" s="182">
        <f t="shared" si="56"/>
        <v>4.6985913708954115E-2</v>
      </c>
      <c r="CM18" s="182">
        <f t="shared" si="57"/>
        <v>4.6985913708954115E-2</v>
      </c>
      <c r="CN18" s="182">
        <f t="shared" si="58"/>
        <v>4.6985913708954115E-2</v>
      </c>
      <c r="CO18" s="182">
        <f t="shared" si="59"/>
        <v>4.2035144960446233E-2</v>
      </c>
      <c r="CP18" s="182">
        <f t="shared" si="60"/>
        <v>3.5242590125439503E-2</v>
      </c>
      <c r="CQ18" s="182">
        <f t="shared" si="61"/>
        <v>2.8450035290432801E-2</v>
      </c>
      <c r="CR18" s="182">
        <f t="shared" si="62"/>
        <v>2.1657480455426075E-2</v>
      </c>
      <c r="CS18" s="182">
        <f t="shared" si="63"/>
        <v>1.486492562041937E-2</v>
      </c>
      <c r="CT18" s="182">
        <f t="shared" si="64"/>
        <v>1.2354072882672359E-2</v>
      </c>
      <c r="CU18" s="182">
        <f t="shared" si="65"/>
        <v>1.2354072882672359E-2</v>
      </c>
      <c r="CV18" s="182">
        <f t="shared" si="66"/>
        <v>1.2354072882672359E-2</v>
      </c>
      <c r="CW18" s="182">
        <f t="shared" si="67"/>
        <v>1.2354072882672359E-2</v>
      </c>
      <c r="CX18" s="182">
        <f t="shared" si="68"/>
        <v>1.2354072882672359E-2</v>
      </c>
      <c r="CY18" s="182">
        <f t="shared" si="69"/>
        <v>1.2354072882672359E-2</v>
      </c>
      <c r="DA18" s="184">
        <f t="shared" si="113"/>
        <v>6.0175406949769215E-3</v>
      </c>
      <c r="DB18" s="184">
        <f t="shared" si="114"/>
        <v>-6.0611935716977601E-10</v>
      </c>
      <c r="DC18" s="184">
        <f t="shared" si="115"/>
        <v>-6.0611935716977601E-10</v>
      </c>
      <c r="DD18" s="184">
        <f t="shared" si="116"/>
        <v>-6.0611935716977601E-10</v>
      </c>
      <c r="DE18" s="184">
        <f t="shared" si="117"/>
        <v>-6.0611935716977601E-10</v>
      </c>
      <c r="DF18" s="184">
        <f t="shared" si="118"/>
        <v>-6.0611935716977601E-10</v>
      </c>
      <c r="DG18" s="184">
        <f t="shared" si="119"/>
        <v>-6.0611935716977601E-10</v>
      </c>
      <c r="DH18" s="184">
        <f t="shared" si="120"/>
        <v>-6.0611935716977601E-10</v>
      </c>
      <c r="DI18" s="184">
        <f t="shared" si="121"/>
        <v>-6.6241923283911719E-10</v>
      </c>
      <c r="DJ18" s="184">
        <f t="shared" si="122"/>
        <v>-7.5916857396436981E-10</v>
      </c>
      <c r="DK18" s="184">
        <f t="shared" si="123"/>
        <v>-8.8901295919674338E-10</v>
      </c>
      <c r="DL18" s="184">
        <f t="shared" si="124"/>
        <v>-1.0724372470555927E-9</v>
      </c>
      <c r="DM18" s="184">
        <f t="shared" si="125"/>
        <v>-1.3512272082683841E-9</v>
      </c>
      <c r="DN18" s="184">
        <f t="shared" si="126"/>
        <v>-1.4948747277573434E-9</v>
      </c>
      <c r="DO18" s="184">
        <f t="shared" si="127"/>
        <v>-1.4948747277573434E-9</v>
      </c>
      <c r="DP18" s="184">
        <f t="shared" si="128"/>
        <v>-1.4948747277573434E-9</v>
      </c>
      <c r="DQ18" s="184">
        <f t="shared" si="129"/>
        <v>-1.4948747277573434E-9</v>
      </c>
      <c r="DR18" s="184">
        <f t="shared" si="130"/>
        <v>-1.4948747277573434E-9</v>
      </c>
      <c r="DS18" s="184">
        <f t="shared" si="131"/>
        <v>-1.4948747277573434E-9</v>
      </c>
      <c r="DU18" s="185">
        <f t="shared" si="70"/>
        <v>5.4517876136216878E-2</v>
      </c>
      <c r="DV18" s="185">
        <f t="shared" si="71"/>
        <v>1.6148930628218601E-2</v>
      </c>
      <c r="DW18" s="185">
        <f t="shared" si="72"/>
        <v>5.6597590428719105E-2</v>
      </c>
      <c r="DX18" s="185">
        <f t="shared" si="73"/>
        <v>5.4497281126554813E-3</v>
      </c>
      <c r="DY18" s="186">
        <f t="shared" si="74"/>
        <v>5.4517876136216878E-2</v>
      </c>
      <c r="DZ18" s="186">
        <f t="shared" si="75"/>
        <v>1.6148930628218601E-2</v>
      </c>
      <c r="EA18" s="186">
        <f t="shared" si="76"/>
        <v>5.0434867969567296E-2</v>
      </c>
      <c r="EB18" s="186">
        <f t="shared" si="77"/>
        <v>2.6254730463884365E-2</v>
      </c>
      <c r="EC18" s="186">
        <f t="shared" si="78"/>
        <v>4.4498598648825397E-2</v>
      </c>
      <c r="ED18" s="186">
        <f t="shared" si="79"/>
        <v>3.5395783606662221E-2</v>
      </c>
      <c r="EE18" s="186">
        <f t="shared" si="80"/>
        <v>3.6927200148461736E-2</v>
      </c>
      <c r="EF18" s="186">
        <f t="shared" si="81"/>
        <v>4.3236196271577258E-2</v>
      </c>
      <c r="EG18" s="186">
        <f t="shared" si="82"/>
        <v>2.7998888299859904E-2</v>
      </c>
      <c r="EH18" s="186">
        <f t="shared" si="83"/>
        <v>4.9487867531455343E-2</v>
      </c>
      <c r="EI18" s="186">
        <f t="shared" si="84"/>
        <v>1.8041739574452736E-2</v>
      </c>
      <c r="EJ18" s="186">
        <f t="shared" si="85"/>
        <v>5.3921075767889959E-2</v>
      </c>
      <c r="EK18" s="186">
        <f t="shared" si="86"/>
        <v>7.4216357060726875E-3</v>
      </c>
      <c r="EL18" s="186">
        <f t="shared" si="87"/>
        <v>5.6372919937548477E-2</v>
      </c>
      <c r="EM18" s="186">
        <f t="shared" si="88"/>
        <v>-3.4711808649994444E-3</v>
      </c>
      <c r="EN18" s="186">
        <f t="shared" si="89"/>
        <v>5.6753305474142784E-2</v>
      </c>
      <c r="EO18" s="186">
        <f t="shared" si="90"/>
        <v>-1.4236446697566149E-2</v>
      </c>
      <c r="EP18" s="186">
        <f t="shared" si="91"/>
        <v>5.5048254870306845E-2</v>
      </c>
      <c r="EQ18" s="186">
        <f t="shared" si="92"/>
        <v>-3.3821242754840317E-2</v>
      </c>
      <c r="ER18" s="186">
        <f t="shared" si="93"/>
        <v>4.5706786338103725E-2</v>
      </c>
      <c r="ES18" s="186">
        <f t="shared" si="94"/>
        <v>-4.1921117249197684E-2</v>
      </c>
      <c r="ET18" s="186">
        <f t="shared" si="95"/>
        <v>3.8413626585079463E-2</v>
      </c>
      <c r="EU18" s="186">
        <f t="shared" si="96"/>
        <v>-4.8480573749778044E-2</v>
      </c>
      <c r="EV18" s="186">
        <f t="shared" si="97"/>
        <v>2.9708933803339964E-2</v>
      </c>
      <c r="EW18" s="186">
        <f t="shared" si="98"/>
        <v>-5.3258580874644856E-2</v>
      </c>
      <c r="EX18" s="186">
        <f t="shared" si="99"/>
        <v>1.991256744013228E-2</v>
      </c>
    </row>
    <row r="19" spans="1:154" ht="24.95" customHeight="1" thickBot="1" x14ac:dyDescent="0.35">
      <c r="A19" s="34"/>
      <c r="B19" s="85" t="s">
        <v>296</v>
      </c>
      <c r="C19" s="86">
        <v>250</v>
      </c>
      <c r="D19" s="87" t="s">
        <v>41</v>
      </c>
      <c r="E19" s="56"/>
      <c r="F19" s="45" t="s">
        <v>277</v>
      </c>
      <c r="G19" s="88">
        <v>5</v>
      </c>
      <c r="H19" s="43" t="s">
        <v>42</v>
      </c>
      <c r="I19" s="56"/>
      <c r="J19" s="89" t="s">
        <v>219</v>
      </c>
      <c r="K19" s="120">
        <f>K18/Io*100</f>
        <v>100</v>
      </c>
      <c r="L19" s="90" t="s">
        <v>220</v>
      </c>
      <c r="M19" s="210"/>
      <c r="N19" s="210"/>
      <c r="O19" s="211">
        <v>12</v>
      </c>
      <c r="P19" s="211">
        <f t="shared" si="100"/>
        <v>-3.0368728984701332</v>
      </c>
      <c r="Q19" s="212">
        <f t="shared" ref="Q19:Q72" si="132">O19*PI()/360</f>
        <v>0.10471975511965977</v>
      </c>
      <c r="R19" s="212">
        <f t="shared" si="4"/>
        <v>33.999881193640682</v>
      </c>
      <c r="S19" s="212">
        <f t="shared" si="5"/>
        <v>29.565114081426682</v>
      </c>
      <c r="T19" s="212">
        <f t="shared" si="6"/>
        <v>36.956392601783357</v>
      </c>
      <c r="U19" s="212">
        <f t="shared" si="7"/>
        <v>1</v>
      </c>
      <c r="V19" s="212">
        <f t="shared" si="8"/>
        <v>0</v>
      </c>
      <c r="W19" s="212">
        <f t="shared" si="9"/>
        <v>0.39411902423077666</v>
      </c>
      <c r="X19" s="212">
        <f t="shared" si="10"/>
        <v>0.45323687786539318</v>
      </c>
      <c r="Y19" s="212">
        <f t="shared" si="11"/>
        <v>0.36258950229231446</v>
      </c>
      <c r="Z19" s="212">
        <f t="shared" si="12"/>
        <v>2.5</v>
      </c>
      <c r="AA19" s="212">
        <f t="shared" si="13"/>
        <v>2.5</v>
      </c>
      <c r="AB19" s="212">
        <f t="shared" si="14"/>
        <v>2.5</v>
      </c>
      <c r="AC19" s="212">
        <f t="shared" si="15"/>
        <v>2.5</v>
      </c>
      <c r="AD19" s="212">
        <f t="shared" si="16"/>
        <v>6.2959427462112414</v>
      </c>
      <c r="AE19" s="212">
        <f t="shared" si="17"/>
        <v>9.137972638123836</v>
      </c>
      <c r="AF19" s="212">
        <f t="shared" si="18"/>
        <v>1.602088659241339</v>
      </c>
      <c r="AG19" s="212">
        <f t="shared" si="19"/>
        <v>1.7886679430492276</v>
      </c>
      <c r="AH19" s="212">
        <f t="shared" si="20"/>
        <v>1.3636090296862442</v>
      </c>
      <c r="AI19" s="212">
        <f t="shared" si="21"/>
        <v>4.102088659241339</v>
      </c>
      <c r="AJ19" s="212">
        <f t="shared" si="22"/>
        <v>4.9020886592413389</v>
      </c>
      <c r="AK19" s="212">
        <f t="shared" si="23"/>
        <v>5.0886679430492272</v>
      </c>
      <c r="AL19" s="212">
        <f t="shared" si="24"/>
        <v>4.6636090296862438</v>
      </c>
      <c r="AM19" s="212">
        <f t="shared" si="102"/>
        <v>203.99467849583178</v>
      </c>
      <c r="AN19" s="212">
        <f t="shared" si="25"/>
        <v>196.51508237355745</v>
      </c>
      <c r="AO19" s="212">
        <f t="shared" si="25"/>
        <v>214.4262080364137</v>
      </c>
      <c r="AP19" s="212">
        <f t="shared" si="26"/>
        <v>0.46298992686512902</v>
      </c>
      <c r="AQ19" s="212">
        <f t="shared" si="27"/>
        <v>2.0169845068918887E-2</v>
      </c>
      <c r="AR19" s="212">
        <f t="shared" si="28"/>
        <v>1.958158757479312E-2</v>
      </c>
      <c r="AS19" s="212">
        <f t="shared" si="29"/>
        <v>1.8660275749016554E-2</v>
      </c>
      <c r="AT19" s="212">
        <f t="shared" si="30"/>
        <v>1.2407609368902388E-6</v>
      </c>
      <c r="AU19" s="212">
        <f t="shared" si="31"/>
        <v>1.6725544286724178E-3</v>
      </c>
      <c r="AV19" s="212">
        <f t="shared" si="32"/>
        <v>1.5186159506353099E-3</v>
      </c>
      <c r="AW19" s="212">
        <f t="shared" si="33"/>
        <v>1.5047703761072238E-3</v>
      </c>
      <c r="AX19" s="212">
        <f t="shared" si="103"/>
        <v>3.2959297852204477E-3</v>
      </c>
      <c r="AY19" s="212">
        <f t="shared" si="104"/>
        <v>3.4414662502084883E-3</v>
      </c>
      <c r="AZ19" s="178">
        <f t="shared" si="105"/>
        <v>2.7280717943787532E-3</v>
      </c>
      <c r="BA19" s="178">
        <f t="shared" si="34"/>
        <v>2.5406630073200577E-2</v>
      </c>
      <c r="BB19" s="178">
        <f t="shared" si="35"/>
        <v>2.209272180278311E-2</v>
      </c>
      <c r="BC19" s="178">
        <f t="shared" si="36"/>
        <v>2.7615902253478892E-2</v>
      </c>
      <c r="BD19" s="178">
        <f t="shared" si="37"/>
        <v>0</v>
      </c>
      <c r="BE19" s="178">
        <f t="shared" si="38"/>
        <v>0</v>
      </c>
      <c r="BF19" s="178">
        <f t="shared" si="39"/>
        <v>0</v>
      </c>
      <c r="BG19" s="178">
        <f t="shared" si="106"/>
        <v>2.8702559858421024E-2</v>
      </c>
      <c r="BH19" s="178">
        <f t="shared" si="107"/>
        <v>2.5534188052991597E-2</v>
      </c>
      <c r="BI19" s="178">
        <f t="shared" si="108"/>
        <v>3.0343974047857644E-2</v>
      </c>
      <c r="BJ19" s="178">
        <f t="shared" si="40"/>
        <v>0.97588362513967497</v>
      </c>
      <c r="BK19" s="178">
        <f t="shared" si="41"/>
        <v>0.75492118276329878</v>
      </c>
      <c r="BL19" s="178">
        <f t="shared" si="42"/>
        <v>1.1214038180109525</v>
      </c>
      <c r="BM19" s="180">
        <f t="shared" si="109"/>
        <v>8.2383694242624196E-4</v>
      </c>
      <c r="BN19" s="180">
        <f t="shared" si="109"/>
        <v>6.5199475952553874E-4</v>
      </c>
      <c r="BO19" s="180">
        <f t="shared" si="109"/>
        <v>9.2075676101705819E-4</v>
      </c>
      <c r="BP19" s="178">
        <f t="shared" si="43"/>
        <v>0</v>
      </c>
      <c r="BQ19" s="178">
        <f t="shared" si="44"/>
        <v>0</v>
      </c>
      <c r="BR19" s="178">
        <f t="shared" si="45"/>
        <v>0</v>
      </c>
      <c r="BS19" s="178">
        <f t="shared" si="46"/>
        <v>5.6653732792238828E-2</v>
      </c>
      <c r="BT19" s="178">
        <f t="shared" si="47"/>
        <v>1.8884577597412942E-2</v>
      </c>
      <c r="BU19" s="178">
        <f t="shared" si="48"/>
        <v>2.5</v>
      </c>
      <c r="BY19" s="180">
        <f t="shared" si="49"/>
        <v>0</v>
      </c>
      <c r="BZ19" s="180">
        <f t="shared" si="110"/>
        <v>0</v>
      </c>
      <c r="CA19" s="180">
        <f t="shared" si="111"/>
        <v>0</v>
      </c>
      <c r="CB19" s="180">
        <f t="shared" si="112"/>
        <v>0</v>
      </c>
      <c r="CC19" s="180">
        <f t="shared" si="50"/>
        <v>0</v>
      </c>
      <c r="CG19" s="182">
        <f t="shared" si="51"/>
        <v>5.1691885261770307E-2</v>
      </c>
      <c r="CH19" s="182">
        <f t="shared" si="52"/>
        <v>5.1691885261770307E-2</v>
      </c>
      <c r="CI19" s="182">
        <f t="shared" si="53"/>
        <v>5.1691885261770307E-2</v>
      </c>
      <c r="CJ19" s="182">
        <f t="shared" si="54"/>
        <v>5.1691885261770307E-2</v>
      </c>
      <c r="CK19" s="182">
        <f t="shared" si="55"/>
        <v>5.1691885261770307E-2</v>
      </c>
      <c r="CL19" s="182">
        <f t="shared" si="56"/>
        <v>5.1691885261770307E-2</v>
      </c>
      <c r="CM19" s="182">
        <f t="shared" si="57"/>
        <v>5.1691885261770307E-2</v>
      </c>
      <c r="CN19" s="182">
        <f t="shared" si="58"/>
        <v>5.1691885261770307E-2</v>
      </c>
      <c r="CO19" s="182">
        <f t="shared" si="59"/>
        <v>4.6292624098205871E-2</v>
      </c>
      <c r="CP19" s="182">
        <f t="shared" si="60"/>
        <v>3.8884728600544621E-2</v>
      </c>
      <c r="CQ19" s="182">
        <f t="shared" si="61"/>
        <v>3.1476833102883378E-2</v>
      </c>
      <c r="CR19" s="182">
        <f t="shared" si="62"/>
        <v>2.4068937605222128E-2</v>
      </c>
      <c r="CS19" s="182">
        <f t="shared" si="63"/>
        <v>1.6661042107560888E-2</v>
      </c>
      <c r="CT19" s="182">
        <f t="shared" si="64"/>
        <v>1.3922730066944427E-2</v>
      </c>
      <c r="CU19" s="182">
        <f t="shared" si="65"/>
        <v>1.3922730066944427E-2</v>
      </c>
      <c r="CV19" s="182">
        <f t="shared" si="66"/>
        <v>1.3922730066944427E-2</v>
      </c>
      <c r="CW19" s="182">
        <f t="shared" si="67"/>
        <v>1.3922730066944427E-2</v>
      </c>
      <c r="CX19" s="182">
        <f t="shared" si="68"/>
        <v>1.3922730066944427E-2</v>
      </c>
      <c r="CY19" s="182">
        <f t="shared" si="69"/>
        <v>1.3922730066944427E-2</v>
      </c>
      <c r="DA19" s="184">
        <f t="shared" si="113"/>
        <v>7.1011282613269071E-3</v>
      </c>
      <c r="DB19" s="184">
        <f t="shared" si="114"/>
        <v>-5.9078429677423345E-10</v>
      </c>
      <c r="DC19" s="184">
        <f t="shared" si="115"/>
        <v>-5.9078429677423345E-10</v>
      </c>
      <c r="DD19" s="184">
        <f t="shared" si="116"/>
        <v>-5.9078429677423345E-10</v>
      </c>
      <c r="DE19" s="184">
        <f t="shared" si="117"/>
        <v>-5.9078429677423345E-10</v>
      </c>
      <c r="DF19" s="184">
        <f t="shared" si="118"/>
        <v>-5.9078429677423345E-10</v>
      </c>
      <c r="DG19" s="184">
        <f t="shared" si="119"/>
        <v>-5.9078429677423345E-10</v>
      </c>
      <c r="DH19" s="184">
        <f t="shared" si="120"/>
        <v>-5.9078429677423345E-10</v>
      </c>
      <c r="DI19" s="184">
        <f t="shared" si="121"/>
        <v>-6.4584181119381117E-10</v>
      </c>
      <c r="DJ19" s="184">
        <f t="shared" si="122"/>
        <v>-7.4052875455550681E-10</v>
      </c>
      <c r="DK19" s="184">
        <f t="shared" si="123"/>
        <v>-8.6774962900065935E-10</v>
      </c>
      <c r="DL19" s="184">
        <f t="shared" si="124"/>
        <v>-1.0477503597609698E-9</v>
      </c>
      <c r="DM19" s="184">
        <f t="shared" si="125"/>
        <v>-1.3219722900234353E-9</v>
      </c>
      <c r="DN19" s="184">
        <f t="shared" si="126"/>
        <v>-1.4635662904059986E-9</v>
      </c>
      <c r="DO19" s="184">
        <f t="shared" si="127"/>
        <v>-1.4635662904059986E-9</v>
      </c>
      <c r="DP19" s="184">
        <f t="shared" si="128"/>
        <v>-1.4635662904059986E-9</v>
      </c>
      <c r="DQ19" s="184">
        <f t="shared" si="129"/>
        <v>-1.4635662904059986E-9</v>
      </c>
      <c r="DR19" s="184">
        <f t="shared" si="130"/>
        <v>-1.4635662904059986E-9</v>
      </c>
      <c r="DS19" s="184">
        <f t="shared" si="131"/>
        <v>-1.4635662904059986E-9</v>
      </c>
      <c r="DU19" s="185">
        <f t="shared" si="70"/>
        <v>5.4595513175406021E-2</v>
      </c>
      <c r="DV19" s="185">
        <f t="shared" si="71"/>
        <v>1.7739157556632572E-2</v>
      </c>
      <c r="DW19" s="185">
        <f t="shared" si="72"/>
        <v>5.7090648464636393E-2</v>
      </c>
      <c r="DX19" s="185">
        <f t="shared" si="73"/>
        <v>6.0004689476971813E-3</v>
      </c>
      <c r="DY19" s="186">
        <f t="shared" si="74"/>
        <v>5.4595513175406021E-2</v>
      </c>
      <c r="DZ19" s="186">
        <f t="shared" si="75"/>
        <v>1.7739157556632572E-2</v>
      </c>
      <c r="EA19" s="186">
        <f t="shared" si="76"/>
        <v>4.9714291982072153E-2</v>
      </c>
      <c r="EB19" s="186">
        <f t="shared" si="77"/>
        <v>2.8702559858421066E-2</v>
      </c>
      <c r="EC19" s="186">
        <f t="shared" si="78"/>
        <v>4.2660317673481482E-2</v>
      </c>
      <c r="ED19" s="186">
        <f t="shared" si="79"/>
        <v>3.84115225642334E-2</v>
      </c>
      <c r="EE19" s="186">
        <f t="shared" si="80"/>
        <v>3.3741882775643564E-2</v>
      </c>
      <c r="EF19" s="186">
        <f t="shared" si="81"/>
        <v>4.6441717415053638E-2</v>
      </c>
      <c r="EG19" s="186">
        <f t="shared" si="82"/>
        <v>2.3348765688992662E-2</v>
      </c>
      <c r="EH19" s="186">
        <f t="shared" si="83"/>
        <v>5.244218636275081E-2</v>
      </c>
      <c r="EI19" s="186">
        <f t="shared" si="84"/>
        <v>1.1935195501924368E-2</v>
      </c>
      <c r="EJ19" s="186">
        <f t="shared" si="85"/>
        <v>5.6150680120865964E-2</v>
      </c>
      <c r="EK19" s="186">
        <f t="shared" si="86"/>
        <v>-2.021888211458572E-16</v>
      </c>
      <c r="EL19" s="186">
        <f t="shared" si="87"/>
        <v>5.7405119716842049E-2</v>
      </c>
      <c r="EM19" s="186">
        <f t="shared" si="88"/>
        <v>-1.1935195501924558E-2</v>
      </c>
      <c r="EN19" s="186">
        <f t="shared" si="89"/>
        <v>5.6150680120865923E-2</v>
      </c>
      <c r="EO19" s="186">
        <f t="shared" si="90"/>
        <v>-2.3348765688992835E-2</v>
      </c>
      <c r="EP19" s="186">
        <f t="shared" si="91"/>
        <v>5.2442186362750734E-2</v>
      </c>
      <c r="EQ19" s="186">
        <f t="shared" si="92"/>
        <v>-4.2660317673481607E-2</v>
      </c>
      <c r="ER19" s="186">
        <f t="shared" si="93"/>
        <v>3.8411522564233247E-2</v>
      </c>
      <c r="ES19" s="186">
        <f t="shared" si="94"/>
        <v>-4.9714291982072167E-2</v>
      </c>
      <c r="ET19" s="186">
        <f t="shared" si="95"/>
        <v>2.8702559858421035E-2</v>
      </c>
      <c r="EU19" s="186">
        <f t="shared" si="96"/>
        <v>-5.4595513175406105E-2</v>
      </c>
      <c r="EV19" s="186">
        <f t="shared" si="97"/>
        <v>1.7739157556632332E-2</v>
      </c>
      <c r="EW19" s="186">
        <f t="shared" si="98"/>
        <v>-5.70906484646364E-2</v>
      </c>
      <c r="EX19" s="186">
        <f t="shared" si="99"/>
        <v>6.0004689476970997E-3</v>
      </c>
    </row>
    <row r="20" spans="1:154" ht="24.95" customHeight="1" thickBot="1" x14ac:dyDescent="0.35">
      <c r="A20" s="34"/>
      <c r="B20" s="157"/>
      <c r="C20" s="158"/>
      <c r="D20" s="166"/>
      <c r="E20" s="56"/>
      <c r="F20" s="91" t="s">
        <v>73</v>
      </c>
      <c r="G20" s="92">
        <f>(ROVP_H+ROVP_L)/ROVP_L</f>
        <v>101</v>
      </c>
      <c r="H20" s="93" t="s">
        <v>71</v>
      </c>
      <c r="I20" s="56"/>
      <c r="J20" s="167"/>
      <c r="K20" s="169"/>
      <c r="L20" s="168"/>
      <c r="M20" s="210"/>
      <c r="N20" s="210"/>
      <c r="O20" s="211">
        <v>13</v>
      </c>
      <c r="P20" s="211">
        <f t="shared" si="100"/>
        <v>-3.0281462522101616</v>
      </c>
      <c r="Q20" s="212">
        <f t="shared" si="132"/>
        <v>0.11344640137963143</v>
      </c>
      <c r="R20" s="212">
        <f t="shared" si="4"/>
        <v>36.821509649402707</v>
      </c>
      <c r="S20" s="212">
        <f t="shared" si="5"/>
        <v>32.018704042958873</v>
      </c>
      <c r="T20" s="212">
        <f t="shared" si="6"/>
        <v>40.023380053698595</v>
      </c>
      <c r="U20" s="212">
        <f t="shared" si="7"/>
        <v>1</v>
      </c>
      <c r="V20" s="212">
        <f t="shared" si="8"/>
        <v>0</v>
      </c>
      <c r="W20" s="212">
        <f t="shared" si="9"/>
        <v>0.36391772438415942</v>
      </c>
      <c r="X20" s="212">
        <f t="shared" si="10"/>
        <v>0.41850538304178336</v>
      </c>
      <c r="Y20" s="212">
        <f t="shared" si="11"/>
        <v>0.33480430643342662</v>
      </c>
      <c r="Z20" s="212">
        <f t="shared" si="12"/>
        <v>2.5</v>
      </c>
      <c r="AA20" s="212">
        <f t="shared" si="13"/>
        <v>2.5</v>
      </c>
      <c r="AB20" s="212">
        <f t="shared" si="14"/>
        <v>2.5</v>
      </c>
      <c r="AC20" s="212">
        <f t="shared" si="15"/>
        <v>2.5</v>
      </c>
      <c r="AD20" s="212">
        <f t="shared" si="16"/>
        <v>7.231858007702991</v>
      </c>
      <c r="AE20" s="212">
        <f t="shared" si="17"/>
        <v>10.45462577000333</v>
      </c>
      <c r="AF20" s="212">
        <f t="shared" si="18"/>
        <v>1.6088822682160255</v>
      </c>
      <c r="AG20" s="212">
        <f t="shared" si="19"/>
        <v>1.7962527358885874</v>
      </c>
      <c r="AH20" s="212">
        <f t="shared" si="20"/>
        <v>1.3693913729346052</v>
      </c>
      <c r="AI20" s="212">
        <f t="shared" si="21"/>
        <v>4.1088822682160258</v>
      </c>
      <c r="AJ20" s="212">
        <f t="shared" si="22"/>
        <v>4.9088822682160256</v>
      </c>
      <c r="AK20" s="212">
        <f t="shared" si="23"/>
        <v>5.0962527358885872</v>
      </c>
      <c r="AL20" s="212">
        <f t="shared" si="24"/>
        <v>4.669391372934605</v>
      </c>
      <c r="AM20" s="212">
        <f t="shared" si="102"/>
        <v>203.71236166627759</v>
      </c>
      <c r="AN20" s="212">
        <f t="shared" si="25"/>
        <v>196.22260743817665</v>
      </c>
      <c r="AO20" s="212">
        <f t="shared" si="25"/>
        <v>214.16067322956548</v>
      </c>
      <c r="AP20" s="212">
        <f t="shared" si="26"/>
        <v>0.50284252374046279</v>
      </c>
      <c r="AQ20" s="212">
        <f t="shared" si="27"/>
        <v>2.1936355320070128E-2</v>
      </c>
      <c r="AR20" s="212">
        <f t="shared" si="28"/>
        <v>2.1296577207410159E-2</v>
      </c>
      <c r="AS20" s="212">
        <f t="shared" si="29"/>
        <v>2.0294575283163325E-2</v>
      </c>
      <c r="AT20" s="212">
        <f t="shared" si="30"/>
        <v>1.4691072505732148E-6</v>
      </c>
      <c r="AU20" s="212">
        <f t="shared" si="31"/>
        <v>1.9756166265125098E-3</v>
      </c>
      <c r="AV20" s="212">
        <f t="shared" si="32"/>
        <v>1.7935974760515004E-3</v>
      </c>
      <c r="AW20" s="212">
        <f t="shared" si="33"/>
        <v>1.7776897378384128E-3</v>
      </c>
      <c r="AX20" s="212">
        <f t="shared" si="103"/>
        <v>3.5948115248416023E-3</v>
      </c>
      <c r="AY20" s="212">
        <f t="shared" si="104"/>
        <v>3.7531532536134141E-3</v>
      </c>
      <c r="AZ20" s="178">
        <f t="shared" si="105"/>
        <v>2.9758927974235737E-3</v>
      </c>
      <c r="BA20" s="178">
        <f t="shared" si="34"/>
        <v>2.5382359811164181E-2</v>
      </c>
      <c r="BB20" s="178">
        <f t="shared" si="35"/>
        <v>2.2071617227099289E-2</v>
      </c>
      <c r="BC20" s="178">
        <f t="shared" si="36"/>
        <v>2.758952153387411E-2</v>
      </c>
      <c r="BD20" s="178">
        <f t="shared" si="37"/>
        <v>0</v>
      </c>
      <c r="BE20" s="178">
        <f t="shared" si="38"/>
        <v>0</v>
      </c>
      <c r="BF20" s="178">
        <f t="shared" si="39"/>
        <v>0</v>
      </c>
      <c r="BG20" s="178">
        <f t="shared" si="106"/>
        <v>2.8977171336005782E-2</v>
      </c>
      <c r="BH20" s="178">
        <f t="shared" si="107"/>
        <v>2.5824770480712703E-2</v>
      </c>
      <c r="BI20" s="178">
        <f t="shared" si="108"/>
        <v>3.0565414331297683E-2</v>
      </c>
      <c r="BJ20" s="178">
        <f t="shared" si="40"/>
        <v>1.0669831939611325</v>
      </c>
      <c r="BK20" s="178">
        <f t="shared" si="41"/>
        <v>0.82687568299928083</v>
      </c>
      <c r="BL20" s="178">
        <f t="shared" si="42"/>
        <v>1.2233311942802929</v>
      </c>
      <c r="BM20" s="180">
        <f t="shared" si="109"/>
        <v>8.3967645863623514E-4</v>
      </c>
      <c r="BN20" s="180">
        <f t="shared" si="109"/>
        <v>6.6691877038149022E-4</v>
      </c>
      <c r="BO20" s="180">
        <f t="shared" si="109"/>
        <v>9.3424455324389772E-4</v>
      </c>
      <c r="BP20" s="178">
        <f t="shared" si="43"/>
        <v>0</v>
      </c>
      <c r="BQ20" s="178">
        <f t="shared" si="44"/>
        <v>0</v>
      </c>
      <c r="BR20" s="178">
        <f t="shared" si="45"/>
        <v>0</v>
      </c>
      <c r="BS20" s="178">
        <f t="shared" si="46"/>
        <v>6.1355389943959053E-2</v>
      </c>
      <c r="BT20" s="178">
        <f t="shared" si="47"/>
        <v>2.0451796647986353E-2</v>
      </c>
      <c r="BU20" s="178">
        <f t="shared" si="48"/>
        <v>2.5</v>
      </c>
      <c r="BY20" s="180">
        <f t="shared" si="49"/>
        <v>0</v>
      </c>
      <c r="BZ20" s="180">
        <f t="shared" si="110"/>
        <v>0</v>
      </c>
      <c r="CA20" s="180">
        <f t="shared" si="111"/>
        <v>0</v>
      </c>
      <c r="CB20" s="180">
        <f t="shared" si="112"/>
        <v>0</v>
      </c>
      <c r="CC20" s="180">
        <f t="shared" si="50"/>
        <v>0</v>
      </c>
      <c r="CG20" s="182">
        <f t="shared" si="51"/>
        <v>5.6393542413490538E-2</v>
      </c>
      <c r="CH20" s="182">
        <f t="shared" si="52"/>
        <v>5.6393542413490538E-2</v>
      </c>
      <c r="CI20" s="182">
        <f t="shared" si="53"/>
        <v>5.6393542413490538E-2</v>
      </c>
      <c r="CJ20" s="182">
        <f t="shared" si="54"/>
        <v>5.6393542413490538E-2</v>
      </c>
      <c r="CK20" s="182">
        <f t="shared" si="55"/>
        <v>5.6393542413490538E-2</v>
      </c>
      <c r="CL20" s="182">
        <f t="shared" si="56"/>
        <v>5.6393542413490538E-2</v>
      </c>
      <c r="CM20" s="182">
        <f t="shared" si="57"/>
        <v>5.6393542413490538E-2</v>
      </c>
      <c r="CN20" s="182">
        <f t="shared" si="58"/>
        <v>5.6393542413490538E-2</v>
      </c>
      <c r="CO20" s="182">
        <f t="shared" si="59"/>
        <v>5.0546200009511252E-2</v>
      </c>
      <c r="CP20" s="182">
        <f t="shared" si="60"/>
        <v>4.2523527989118452E-2</v>
      </c>
      <c r="CQ20" s="182">
        <f t="shared" si="61"/>
        <v>3.4500855968725659E-2</v>
      </c>
      <c r="CR20" s="182">
        <f t="shared" si="62"/>
        <v>2.6478183948332852E-2</v>
      </c>
      <c r="CS20" s="182">
        <f t="shared" si="63"/>
        <v>1.8455511927940062E-2</v>
      </c>
      <c r="CT20" s="182">
        <f t="shared" si="64"/>
        <v>1.5489949117517837E-2</v>
      </c>
      <c r="CU20" s="182">
        <f t="shared" si="65"/>
        <v>1.5489949117517837E-2</v>
      </c>
      <c r="CV20" s="182">
        <f t="shared" si="66"/>
        <v>1.5489949117517837E-2</v>
      </c>
      <c r="CW20" s="182">
        <f t="shared" si="67"/>
        <v>1.5489949117517837E-2</v>
      </c>
      <c r="CX20" s="182">
        <f t="shared" si="68"/>
        <v>1.5489949117517837E-2</v>
      </c>
      <c r="CY20" s="182">
        <f t="shared" si="69"/>
        <v>1.5489949117517837E-2</v>
      </c>
      <c r="DA20" s="184">
        <f t="shared" si="113"/>
        <v>8.2455913588266143E-3</v>
      </c>
      <c r="DB20" s="184">
        <f t="shared" si="114"/>
        <v>-5.762367626079338E-10</v>
      </c>
      <c r="DC20" s="184">
        <f t="shared" si="115"/>
        <v>-5.762367626079338E-10</v>
      </c>
      <c r="DD20" s="184">
        <f t="shared" si="116"/>
        <v>-5.762367626079338E-10</v>
      </c>
      <c r="DE20" s="184">
        <f t="shared" si="117"/>
        <v>-5.762367626079338E-10</v>
      </c>
      <c r="DF20" s="184">
        <f t="shared" si="118"/>
        <v>-5.762367626079338E-10</v>
      </c>
      <c r="DG20" s="184">
        <f t="shared" si="119"/>
        <v>-5.762367626079338E-10</v>
      </c>
      <c r="DH20" s="184">
        <f t="shared" si="120"/>
        <v>-5.762367626079338E-10</v>
      </c>
      <c r="DI20" s="184">
        <f t="shared" si="121"/>
        <v>-6.3010737595345532E-10</v>
      </c>
      <c r="DJ20" s="184">
        <f t="shared" si="122"/>
        <v>-7.2282067548345925E-10</v>
      </c>
      <c r="DK20" s="184">
        <f t="shared" si="123"/>
        <v>-8.4752448732780754E-10</v>
      </c>
      <c r="DL20" s="184">
        <f t="shared" si="124"/>
        <v>-1.0242283066419135E-9</v>
      </c>
      <c r="DM20" s="184">
        <f t="shared" si="125"/>
        <v>-1.294024784691913E-9</v>
      </c>
      <c r="DN20" s="184">
        <f t="shared" si="126"/>
        <v>-1.4336168338511951E-9</v>
      </c>
      <c r="DO20" s="184">
        <f t="shared" si="127"/>
        <v>-1.4336168338511951E-9</v>
      </c>
      <c r="DP20" s="184">
        <f t="shared" si="128"/>
        <v>-1.4336168338511951E-9</v>
      </c>
      <c r="DQ20" s="184">
        <f t="shared" si="129"/>
        <v>-1.4336168338511951E-9</v>
      </c>
      <c r="DR20" s="184">
        <f t="shared" si="130"/>
        <v>-1.4336168338511951E-9</v>
      </c>
      <c r="DS20" s="184">
        <f t="shared" si="131"/>
        <v>-1.4336168338511951E-9</v>
      </c>
      <c r="DU20" s="185">
        <f t="shared" si="70"/>
        <v>5.4630167991612036E-2</v>
      </c>
      <c r="DV20" s="185">
        <f t="shared" si="71"/>
        <v>1.9345557106301904E-2</v>
      </c>
      <c r="DW20" s="185">
        <f t="shared" si="72"/>
        <v>5.7581803793147368E-2</v>
      </c>
      <c r="DX20" s="185">
        <f t="shared" si="73"/>
        <v>6.5606178422782484E-3</v>
      </c>
      <c r="DY20" s="186">
        <f t="shared" si="74"/>
        <v>5.4630167991612036E-2</v>
      </c>
      <c r="DZ20" s="186">
        <f t="shared" si="75"/>
        <v>1.9345557106301904E-2</v>
      </c>
      <c r="EA20" s="186">
        <f t="shared" si="76"/>
        <v>4.8878196857283236E-2</v>
      </c>
      <c r="EB20" s="186">
        <f t="shared" si="77"/>
        <v>3.1138845619669453E-2</v>
      </c>
      <c r="EC20" s="186">
        <f t="shared" si="78"/>
        <v>4.0620735685221017E-2</v>
      </c>
      <c r="ED20" s="186">
        <f t="shared" si="79"/>
        <v>4.1335960941247661E-2</v>
      </c>
      <c r="EE20" s="186">
        <f t="shared" si="80"/>
        <v>3.028106086518232E-2</v>
      </c>
      <c r="EF20" s="186">
        <f t="shared" si="81"/>
        <v>4.9414200260897309E-2</v>
      </c>
      <c r="EG20" s="186">
        <f t="shared" si="82"/>
        <v>1.8389182788725499E-2</v>
      </c>
      <c r="EH20" s="186">
        <f t="shared" si="83"/>
        <v>5.4959474077794654E-2</v>
      </c>
      <c r="EI20" s="186">
        <f t="shared" si="84"/>
        <v>5.5546775852138618E-3</v>
      </c>
      <c r="EJ20" s="186">
        <f t="shared" si="85"/>
        <v>5.7687532374589082E-2</v>
      </c>
      <c r="EK20" s="186">
        <f t="shared" si="86"/>
        <v>-7.5645596715938433E-3</v>
      </c>
      <c r="EL20" s="186">
        <f t="shared" si="87"/>
        <v>5.7458535236462792E-2</v>
      </c>
      <c r="EM20" s="186">
        <f t="shared" si="88"/>
        <v>-2.0296038579779012E-2</v>
      </c>
      <c r="EN20" s="186">
        <f t="shared" si="89"/>
        <v>5.4284221027044888E-2</v>
      </c>
      <c r="EO20" s="186">
        <f t="shared" si="90"/>
        <v>-3.1987145180132154E-2</v>
      </c>
      <c r="EP20" s="186">
        <f t="shared" si="91"/>
        <v>4.832730468141265E-2</v>
      </c>
      <c r="EQ20" s="186">
        <f t="shared" si="92"/>
        <v>-4.9935151620425902E-2</v>
      </c>
      <c r="ER20" s="186">
        <f t="shared" si="93"/>
        <v>2.941405220621629E-2</v>
      </c>
      <c r="ES20" s="186">
        <f t="shared" si="94"/>
        <v>-5.5272038975768739E-2</v>
      </c>
      <c r="ET20" s="186">
        <f t="shared" si="95"/>
        <v>1.7427206947931775E-2</v>
      </c>
      <c r="EU20" s="186">
        <f t="shared" si="96"/>
        <v>-5.7775688774837811E-2</v>
      </c>
      <c r="EV20" s="186">
        <f t="shared" si="97"/>
        <v>4.5470453195477108E-3</v>
      </c>
      <c r="EW20" s="186">
        <f t="shared" si="98"/>
        <v>-5.7317764253331849E-2</v>
      </c>
      <c r="EX20" s="186">
        <f t="shared" si="99"/>
        <v>-8.5661972627539863E-3</v>
      </c>
    </row>
    <row r="21" spans="1:154" ht="24.95" customHeight="1" x14ac:dyDescent="0.3">
      <c r="A21" s="34"/>
      <c r="B21" s="165" t="s">
        <v>197</v>
      </c>
      <c r="C21" s="65">
        <f>SUM(BK7:BK368)/360/(SQRT(SUM(BN7:BN368)/360)*Vinmin)</f>
        <v>0.80680065656880806</v>
      </c>
      <c r="D21" s="68"/>
      <c r="E21" s="56"/>
      <c r="F21" s="163" t="s">
        <v>302</v>
      </c>
      <c r="G21" s="164">
        <f>V_TRIAC</f>
        <v>30.15</v>
      </c>
      <c r="H21" s="47" t="s">
        <v>301</v>
      </c>
      <c r="I21" s="56"/>
      <c r="J21" s="45" t="s">
        <v>215</v>
      </c>
      <c r="K21" s="42">
        <v>40</v>
      </c>
      <c r="L21" s="47" t="s">
        <v>213</v>
      </c>
      <c r="M21" s="210"/>
      <c r="N21" s="210"/>
      <c r="O21" s="211">
        <v>14</v>
      </c>
      <c r="P21" s="211">
        <f t="shared" si="100"/>
        <v>-3.0194196059501901</v>
      </c>
      <c r="Q21" s="212">
        <f t="shared" si="132"/>
        <v>0.12217304763960307</v>
      </c>
      <c r="R21" s="212">
        <f t="shared" si="4"/>
        <v>39.640334004644643</v>
      </c>
      <c r="S21" s="212">
        <f t="shared" si="5"/>
        <v>34.469855656212737</v>
      </c>
      <c r="T21" s="212">
        <f t="shared" si="6"/>
        <v>43.087319570265919</v>
      </c>
      <c r="U21" s="212">
        <f t="shared" si="7"/>
        <v>1</v>
      </c>
      <c r="V21" s="212">
        <f t="shared" si="8"/>
        <v>0</v>
      </c>
      <c r="W21" s="212">
        <f t="shared" si="9"/>
        <v>0.3380395331288058</v>
      </c>
      <c r="X21" s="212">
        <f t="shared" si="10"/>
        <v>0.38874546309812663</v>
      </c>
      <c r="Y21" s="212">
        <f t="shared" si="11"/>
        <v>0.31099637047850132</v>
      </c>
      <c r="Z21" s="212">
        <f t="shared" si="12"/>
        <v>2.5</v>
      </c>
      <c r="AA21" s="212">
        <f t="shared" si="13"/>
        <v>2.5</v>
      </c>
      <c r="AB21" s="212">
        <f t="shared" si="14"/>
        <v>2.5</v>
      </c>
      <c r="AC21" s="212">
        <f t="shared" si="15"/>
        <v>2.5</v>
      </c>
      <c r="AD21" s="212">
        <f t="shared" si="16"/>
        <v>8.2135267610349807</v>
      </c>
      <c r="AE21" s="212">
        <f t="shared" si="17"/>
        <v>11.82903856065119</v>
      </c>
      <c r="AF21" s="212">
        <f t="shared" si="18"/>
        <v>1.6156691257835873</v>
      </c>
      <c r="AG21" s="212">
        <f t="shared" si="19"/>
        <v>1.8038299910517865</v>
      </c>
      <c r="AH21" s="212">
        <f t="shared" si="20"/>
        <v>1.3751679697595927</v>
      </c>
      <c r="AI21" s="212">
        <f t="shared" si="21"/>
        <v>4.1156691257835876</v>
      </c>
      <c r="AJ21" s="212">
        <f t="shared" si="22"/>
        <v>4.9156691257835874</v>
      </c>
      <c r="AK21" s="212">
        <f t="shared" si="23"/>
        <v>5.1038299910517866</v>
      </c>
      <c r="AL21" s="212">
        <f t="shared" si="24"/>
        <v>4.6751679697595927</v>
      </c>
      <c r="AM21" s="212">
        <f t="shared" si="102"/>
        <v>203.43110457838105</v>
      </c>
      <c r="AN21" s="212">
        <f t="shared" si="25"/>
        <v>195.93129115845062</v>
      </c>
      <c r="AO21" s="212">
        <f t="shared" si="25"/>
        <v>213.89605816695868</v>
      </c>
      <c r="AP21" s="212">
        <f t="shared" si="26"/>
        <v>0.54287000531899754</v>
      </c>
      <c r="AQ21" s="212">
        <f t="shared" si="27"/>
        <v>2.3715284977537974E-2</v>
      </c>
      <c r="AR21" s="212">
        <f t="shared" si="28"/>
        <v>2.3023624031918592E-2</v>
      </c>
      <c r="AS21" s="212">
        <f t="shared" si="29"/>
        <v>2.1940364719474192E-2</v>
      </c>
      <c r="AT21" s="212">
        <f t="shared" si="30"/>
        <v>1.7188005148397369E-6</v>
      </c>
      <c r="AU21" s="212">
        <f t="shared" si="31"/>
        <v>2.3058467206805793E-3</v>
      </c>
      <c r="AV21" s="212">
        <f t="shared" si="32"/>
        <v>2.0931846161797427E-3</v>
      </c>
      <c r="AW21" s="212">
        <f t="shared" si="33"/>
        <v>2.0751372057825177E-3</v>
      </c>
      <c r="AX21" s="212">
        <f t="shared" si="103"/>
        <v>3.8973385684557861E-3</v>
      </c>
      <c r="AY21" s="212">
        <f t="shared" si="104"/>
        <v>4.0685821828204006E-3</v>
      </c>
      <c r="AZ21" s="178">
        <f t="shared" si="105"/>
        <v>3.2268024381395441E-3</v>
      </c>
      <c r="BA21" s="178">
        <f t="shared" si="34"/>
        <v>2.5356156584156367E-2</v>
      </c>
      <c r="BB21" s="178">
        <f t="shared" si="35"/>
        <v>2.204883181230988E-2</v>
      </c>
      <c r="BC21" s="178">
        <f t="shared" si="36"/>
        <v>2.756103976538735E-2</v>
      </c>
      <c r="BD21" s="178">
        <f t="shared" si="37"/>
        <v>0</v>
      </c>
      <c r="BE21" s="178">
        <f t="shared" si="38"/>
        <v>0</v>
      </c>
      <c r="BF21" s="178">
        <f t="shared" si="39"/>
        <v>0</v>
      </c>
      <c r="BG21" s="178">
        <f t="shared" si="106"/>
        <v>2.9253495152612153E-2</v>
      </c>
      <c r="BH21" s="178">
        <f t="shared" si="107"/>
        <v>2.6117413995130283E-2</v>
      </c>
      <c r="BI21" s="178">
        <f t="shared" si="108"/>
        <v>3.0787842203526893E-2</v>
      </c>
      <c r="BJ21" s="178">
        <f t="shared" si="40"/>
        <v>1.1596183186527989</v>
      </c>
      <c r="BK21" s="178">
        <f t="shared" si="41"/>
        <v>0.90026349052569121</v>
      </c>
      <c r="BL21" s="178">
        <f t="shared" si="42"/>
        <v>1.3265655959022833</v>
      </c>
      <c r="BM21" s="180">
        <f t="shared" si="109"/>
        <v>8.5576697864390278E-4</v>
      </c>
      <c r="BN21" s="180">
        <f t="shared" si="109"/>
        <v>6.8211931379302717E-4</v>
      </c>
      <c r="BO21" s="180">
        <f t="shared" si="109"/>
        <v>9.4789122754927171E-4</v>
      </c>
      <c r="BP21" s="178">
        <f t="shared" si="43"/>
        <v>0</v>
      </c>
      <c r="BQ21" s="178">
        <f t="shared" si="44"/>
        <v>0</v>
      </c>
      <c r="BR21" s="178">
        <f t="shared" si="45"/>
        <v>0</v>
      </c>
      <c r="BS21" s="178">
        <f t="shared" si="46"/>
        <v>6.6052374645187983E-2</v>
      </c>
      <c r="BT21" s="178">
        <f t="shared" si="47"/>
        <v>2.2017458215062666E-2</v>
      </c>
      <c r="BU21" s="178">
        <f t="shared" si="48"/>
        <v>2.5</v>
      </c>
      <c r="BY21" s="180">
        <f t="shared" si="49"/>
        <v>0</v>
      </c>
      <c r="BZ21" s="180">
        <f t="shared" si="110"/>
        <v>0</v>
      </c>
      <c r="CA21" s="180">
        <f t="shared" si="111"/>
        <v>0</v>
      </c>
      <c r="CB21" s="180">
        <f t="shared" si="112"/>
        <v>0</v>
      </c>
      <c r="CC21" s="180">
        <f t="shared" si="50"/>
        <v>0</v>
      </c>
      <c r="CG21" s="182">
        <f t="shared" si="51"/>
        <v>6.1090527114719469E-2</v>
      </c>
      <c r="CH21" s="182">
        <f t="shared" si="52"/>
        <v>6.1090527114719469E-2</v>
      </c>
      <c r="CI21" s="182">
        <f t="shared" si="53"/>
        <v>6.1090527114719469E-2</v>
      </c>
      <c r="CJ21" s="182">
        <f t="shared" si="54"/>
        <v>6.1090527114719469E-2</v>
      </c>
      <c r="CK21" s="182">
        <f t="shared" si="55"/>
        <v>6.1090527114719469E-2</v>
      </c>
      <c r="CL21" s="182">
        <f t="shared" si="56"/>
        <v>6.1090527114719469E-2</v>
      </c>
      <c r="CM21" s="182">
        <f t="shared" si="57"/>
        <v>6.1090527114719469E-2</v>
      </c>
      <c r="CN21" s="182">
        <f t="shared" si="58"/>
        <v>6.1090527114719469E-2</v>
      </c>
      <c r="CO21" s="182">
        <f t="shared" si="59"/>
        <v>5.4795548768088308E-2</v>
      </c>
      <c r="CP21" s="182">
        <f t="shared" si="60"/>
        <v>4.6158711182499347E-2</v>
      </c>
      <c r="CQ21" s="182">
        <f t="shared" si="61"/>
        <v>3.7521873596910393E-2</v>
      </c>
      <c r="CR21" s="182">
        <f t="shared" si="62"/>
        <v>2.8885036011321422E-2</v>
      </c>
      <c r="CS21" s="182">
        <f t="shared" si="63"/>
        <v>2.0248198425732476E-2</v>
      </c>
      <c r="CT21" s="182">
        <f t="shared" si="64"/>
        <v>1.7055610684594151E-2</v>
      </c>
      <c r="CU21" s="182">
        <f t="shared" si="65"/>
        <v>1.7055610684594151E-2</v>
      </c>
      <c r="CV21" s="182">
        <f t="shared" si="66"/>
        <v>1.7055610684594151E-2</v>
      </c>
      <c r="CW21" s="182">
        <f t="shared" si="67"/>
        <v>1.7055610684594151E-2</v>
      </c>
      <c r="CX21" s="182">
        <f t="shared" si="68"/>
        <v>1.7055610684594151E-2</v>
      </c>
      <c r="CY21" s="182">
        <f t="shared" si="69"/>
        <v>1.7055610684594151E-2</v>
      </c>
      <c r="DA21" s="184">
        <f t="shared" si="113"/>
        <v>9.4462566429923019E-3</v>
      </c>
      <c r="DB21" s="184">
        <f t="shared" si="114"/>
        <v>-5.6241510661490442E-10</v>
      </c>
      <c r="DC21" s="184">
        <f t="shared" si="115"/>
        <v>-5.6241510661490442E-10</v>
      </c>
      <c r="DD21" s="184">
        <f t="shared" si="116"/>
        <v>-5.6241510661490442E-10</v>
      </c>
      <c r="DE21" s="184">
        <f t="shared" si="117"/>
        <v>-5.6241510661490442E-10</v>
      </c>
      <c r="DF21" s="184">
        <f t="shared" si="118"/>
        <v>-5.6241510661490442E-10</v>
      </c>
      <c r="DG21" s="184">
        <f t="shared" si="119"/>
        <v>-5.6241510661490442E-10</v>
      </c>
      <c r="DH21" s="184">
        <f t="shared" si="120"/>
        <v>-5.6241510661490442E-10</v>
      </c>
      <c r="DI21" s="184">
        <f t="shared" si="121"/>
        <v>-6.1515045228091293E-10</v>
      </c>
      <c r="DJ21" s="184">
        <f t="shared" si="122"/>
        <v>-7.0597293837128785E-10</v>
      </c>
      <c r="DK21" s="184">
        <f t="shared" si="123"/>
        <v>-8.2825941078902499E-10</v>
      </c>
      <c r="DL21" s="184">
        <f t="shared" si="124"/>
        <v>-1.0017856573274256E-9</v>
      </c>
      <c r="DM21" s="184">
        <f t="shared" si="125"/>
        <v>-1.2672924537503559E-9</v>
      </c>
      <c r="DN21" s="184">
        <f t="shared" si="126"/>
        <v>-1.404932349305508E-9</v>
      </c>
      <c r="DO21" s="184">
        <f t="shared" si="127"/>
        <v>-1.404932349305508E-9</v>
      </c>
      <c r="DP21" s="184">
        <f t="shared" si="128"/>
        <v>-1.404932349305508E-9</v>
      </c>
      <c r="DQ21" s="184">
        <f t="shared" si="129"/>
        <v>-1.404932349305508E-9</v>
      </c>
      <c r="DR21" s="184">
        <f t="shared" si="130"/>
        <v>-1.404932349305508E-9</v>
      </c>
      <c r="DS21" s="184">
        <f t="shared" si="131"/>
        <v>-1.404932349305508E-9</v>
      </c>
      <c r="DU21" s="185">
        <f t="shared" si="70"/>
        <v>5.462098096221895E-2</v>
      </c>
      <c r="DV21" s="185">
        <f t="shared" si="71"/>
        <v>2.0967030149750016E-2</v>
      </c>
      <c r="DW21" s="185">
        <f t="shared" si="72"/>
        <v>5.8070888071566518E-2</v>
      </c>
      <c r="DX21" s="185">
        <f t="shared" si="73"/>
        <v>7.130208493109017E-3</v>
      </c>
      <c r="DY21" s="186">
        <f t="shared" si="74"/>
        <v>5.462098096221895E-2</v>
      </c>
      <c r="DZ21" s="186">
        <f t="shared" si="75"/>
        <v>2.0967030149750016E-2</v>
      </c>
      <c r="EA21" s="186">
        <f t="shared" si="76"/>
        <v>4.7926120713720717E-2</v>
      </c>
      <c r="EB21" s="186">
        <f t="shared" si="77"/>
        <v>3.3558231000895757E-2</v>
      </c>
      <c r="EC21" s="186">
        <f t="shared" si="78"/>
        <v>3.838403924880246E-2</v>
      </c>
      <c r="ED21" s="186">
        <f t="shared" si="79"/>
        <v>4.4155786093353647E-2</v>
      </c>
      <c r="EE21" s="186">
        <f t="shared" si="80"/>
        <v>2.6561617766925595E-2</v>
      </c>
      <c r="EF21" s="186">
        <f t="shared" si="81"/>
        <v>5.2130110072580449E-2</v>
      </c>
      <c r="EG21" s="186">
        <f t="shared" si="82"/>
        <v>1.3161209155646409E-2</v>
      </c>
      <c r="EH21" s="186">
        <f t="shared" si="83"/>
        <v>5.7007459934090558E-2</v>
      </c>
      <c r="EI21" s="186">
        <f t="shared" si="84"/>
        <v>-1.0210877742290448E-3</v>
      </c>
      <c r="EJ21" s="186">
        <f t="shared" si="85"/>
        <v>5.8498079407215853E-2</v>
      </c>
      <c r="EK21" s="186">
        <f t="shared" si="86"/>
        <v>-1.5142723362620639E-2</v>
      </c>
      <c r="EL21" s="186">
        <f t="shared" si="87"/>
        <v>5.6513412954260281E-2</v>
      </c>
      <c r="EM21" s="186">
        <f t="shared" si="88"/>
        <v>-2.8364751751631938E-2</v>
      </c>
      <c r="EN21" s="186">
        <f t="shared" si="89"/>
        <v>5.1171366726362744E-2</v>
      </c>
      <c r="EO21" s="186">
        <f t="shared" si="90"/>
        <v>-3.9901671440355474E-2</v>
      </c>
      <c r="EP21" s="186">
        <f t="shared" si="91"/>
        <v>4.2789303930322722E-2</v>
      </c>
      <c r="EQ21" s="186">
        <f t="shared" si="92"/>
        <v>-5.5319446135998776E-2</v>
      </c>
      <c r="ER21" s="186">
        <f t="shared" si="93"/>
        <v>1.904801285651448E-2</v>
      </c>
      <c r="ES21" s="186">
        <f t="shared" si="94"/>
        <v>-5.8284353543369624E-2</v>
      </c>
      <c r="ET21" s="186">
        <f t="shared" si="95"/>
        <v>5.0992201959817202E-3</v>
      </c>
      <c r="EU21" s="186">
        <f t="shared" si="96"/>
        <v>-5.7786672167782785E-2</v>
      </c>
      <c r="EV21" s="186">
        <f t="shared" si="97"/>
        <v>-9.1525097295118516E-3</v>
      </c>
      <c r="EW21" s="186">
        <f t="shared" si="98"/>
        <v>-5.3855968536853809E-2</v>
      </c>
      <c r="EX21" s="186">
        <f t="shared" si="99"/>
        <v>-2.2860502346471388E-2</v>
      </c>
    </row>
    <row r="22" spans="1:154" ht="24.95" customHeight="1" x14ac:dyDescent="0.3">
      <c r="A22" s="34"/>
      <c r="B22" s="94" t="s">
        <v>198</v>
      </c>
      <c r="C22" s="65">
        <f>SUM(BJ7:BJ368)/360/(SQRT(SUM(BM7:BM368)/360)*Vintyp)</f>
        <v>0.75858940755391557</v>
      </c>
      <c r="D22" s="43"/>
      <c r="E22" s="56"/>
      <c r="F22" s="82" t="s">
        <v>298</v>
      </c>
      <c r="G22" s="150">
        <v>10000</v>
      </c>
      <c r="H22" s="95" t="s">
        <v>42</v>
      </c>
      <c r="I22" s="56"/>
      <c r="J22" s="82" t="s">
        <v>217</v>
      </c>
      <c r="K22" s="83">
        <f>IF(SUM(CA7:CA368)*1000/360&gt;Io,Io,SUM(CA7:CA368)*1000/360)</f>
        <v>3.6242445197006483</v>
      </c>
      <c r="L22" s="84" t="s">
        <v>218</v>
      </c>
      <c r="M22" s="210"/>
      <c r="N22" s="210"/>
      <c r="O22" s="211">
        <v>15</v>
      </c>
      <c r="P22" s="211">
        <f t="shared" si="100"/>
        <v>-3.0106929596902186</v>
      </c>
      <c r="Q22" s="212">
        <f t="shared" si="132"/>
        <v>0.1308996938995747</v>
      </c>
      <c r="R22" s="212">
        <f t="shared" si="4"/>
        <v>42.456139594978339</v>
      </c>
      <c r="S22" s="212">
        <f t="shared" si="5"/>
        <v>36.918382256502902</v>
      </c>
      <c r="T22" s="212">
        <f t="shared" si="6"/>
        <v>46.147977820628626</v>
      </c>
      <c r="U22" s="212">
        <f t="shared" si="7"/>
        <v>1</v>
      </c>
      <c r="V22" s="212">
        <f t="shared" si="8"/>
        <v>0</v>
      </c>
      <c r="W22" s="212">
        <f t="shared" si="9"/>
        <v>0.31561984033011181</v>
      </c>
      <c r="X22" s="212">
        <f t="shared" si="10"/>
        <v>0.36296281637962857</v>
      </c>
      <c r="Y22" s="212">
        <f t="shared" si="11"/>
        <v>0.29037025310370285</v>
      </c>
      <c r="Z22" s="212">
        <f t="shared" si="12"/>
        <v>2.5</v>
      </c>
      <c r="AA22" s="212">
        <f t="shared" si="13"/>
        <v>2.5</v>
      </c>
      <c r="AB22" s="212">
        <f t="shared" si="14"/>
        <v>2.5</v>
      </c>
      <c r="AC22" s="212">
        <f t="shared" si="15"/>
        <v>2.5</v>
      </c>
      <c r="AD22" s="212">
        <f t="shared" si="16"/>
        <v>9.2384537396410664</v>
      </c>
      <c r="AE22" s="212">
        <f t="shared" si="17"/>
        <v>13.257599495848103</v>
      </c>
      <c r="AF22" s="212">
        <f t="shared" si="18"/>
        <v>1.6224487150985447</v>
      </c>
      <c r="AG22" s="212">
        <f t="shared" si="19"/>
        <v>1.8113991315015077</v>
      </c>
      <c r="AH22" s="212">
        <f t="shared" si="20"/>
        <v>1.3809383802509934</v>
      </c>
      <c r="AI22" s="212">
        <f t="shared" si="21"/>
        <v>4.1224487150985443</v>
      </c>
      <c r="AJ22" s="212">
        <f t="shared" si="22"/>
        <v>4.9224487150985441</v>
      </c>
      <c r="AK22" s="212">
        <f t="shared" si="23"/>
        <v>5.1113991315015079</v>
      </c>
      <c r="AL22" s="212">
        <f t="shared" si="24"/>
        <v>4.6809383802509936</v>
      </c>
      <c r="AM22" s="212">
        <f t="shared" si="102"/>
        <v>203.15092302185229</v>
      </c>
      <c r="AN22" s="212">
        <f t="shared" si="25"/>
        <v>195.64114917909831</v>
      </c>
      <c r="AO22" s="212">
        <f t="shared" si="25"/>
        <v>213.6323785459401</v>
      </c>
      <c r="AP22" s="212">
        <f t="shared" si="26"/>
        <v>0.58306777379106778</v>
      </c>
      <c r="AQ22" s="212">
        <f t="shared" si="27"/>
        <v>2.5506454669971153E-2</v>
      </c>
      <c r="AR22" s="212">
        <f t="shared" si="28"/>
        <v>2.4762553908367839E-2</v>
      </c>
      <c r="AS22" s="212">
        <f t="shared" si="29"/>
        <v>2.359747811126664E-2</v>
      </c>
      <c r="AT22" s="212">
        <f t="shared" si="30"/>
        <v>1.9902873976876397E-6</v>
      </c>
      <c r="AU22" s="212">
        <f t="shared" si="31"/>
        <v>2.6636392456738326E-3</v>
      </c>
      <c r="AV22" s="212">
        <f t="shared" si="32"/>
        <v>2.4177281641886857E-3</v>
      </c>
      <c r="AW22" s="212">
        <f t="shared" si="33"/>
        <v>2.3974780739607566E-3</v>
      </c>
      <c r="AX22" s="212">
        <f t="shared" si="103"/>
        <v>4.2034886497731155E-3</v>
      </c>
      <c r="AY22" s="212">
        <f t="shared" si="104"/>
        <v>4.3877290238338671E-3</v>
      </c>
      <c r="AZ22" s="178">
        <f t="shared" si="105"/>
        <v>3.4807831842504958E-3</v>
      </c>
      <c r="BA22" s="178">
        <f t="shared" si="34"/>
        <v>2.5328022387654317E-2</v>
      </c>
      <c r="BB22" s="178">
        <f t="shared" si="35"/>
        <v>2.2024367293612443E-2</v>
      </c>
      <c r="BC22" s="178">
        <f t="shared" si="36"/>
        <v>2.7530459117015557E-2</v>
      </c>
      <c r="BD22" s="178">
        <f t="shared" si="37"/>
        <v>0</v>
      </c>
      <c r="BE22" s="178">
        <f t="shared" si="38"/>
        <v>0</v>
      </c>
      <c r="BF22" s="178">
        <f t="shared" si="39"/>
        <v>0</v>
      </c>
      <c r="BG22" s="178">
        <f t="shared" si="106"/>
        <v>2.9531511037427433E-2</v>
      </c>
      <c r="BH22" s="178">
        <f t="shared" si="107"/>
        <v>2.6412096317446308E-2</v>
      </c>
      <c r="BI22" s="178">
        <f t="shared" si="108"/>
        <v>3.1011242301266052E-2</v>
      </c>
      <c r="BJ22" s="178">
        <f t="shared" si="40"/>
        <v>1.2537939550556627</v>
      </c>
      <c r="BK22" s="178">
        <f t="shared" si="41"/>
        <v>0.97509186804305548</v>
      </c>
      <c r="BL22" s="178">
        <f t="shared" si="42"/>
        <v>1.431106121908966</v>
      </c>
      <c r="BM22" s="180">
        <f t="shared" si="109"/>
        <v>8.7211014415369825E-4</v>
      </c>
      <c r="BN22" s="180">
        <f t="shared" si="109"/>
        <v>6.9759883188206086E-4</v>
      </c>
      <c r="BO22" s="180">
        <f t="shared" si="109"/>
        <v>9.6169714906783291E-4</v>
      </c>
      <c r="BP22" s="178">
        <f t="shared" si="43"/>
        <v>0</v>
      </c>
      <c r="BQ22" s="178">
        <f t="shared" si="44"/>
        <v>0</v>
      </c>
      <c r="BR22" s="178">
        <f t="shared" si="45"/>
        <v>0</v>
      </c>
      <c r="BS22" s="178">
        <f t="shared" si="46"/>
        <v>7.0744329202355544E-2</v>
      </c>
      <c r="BT22" s="178">
        <f t="shared" si="47"/>
        <v>2.3581443067451847E-2</v>
      </c>
      <c r="BU22" s="178">
        <f t="shared" si="48"/>
        <v>2.5</v>
      </c>
      <c r="BY22" s="180">
        <f t="shared" si="49"/>
        <v>0</v>
      </c>
      <c r="BZ22" s="180">
        <f t="shared" si="110"/>
        <v>0</v>
      </c>
      <c r="CA22" s="180">
        <f t="shared" si="111"/>
        <v>0</v>
      </c>
      <c r="CB22" s="180">
        <f t="shared" si="112"/>
        <v>0</v>
      </c>
      <c r="CC22" s="180">
        <f t="shared" si="50"/>
        <v>0</v>
      </c>
      <c r="CG22" s="182">
        <f t="shared" si="51"/>
        <v>6.5782481671887008E-2</v>
      </c>
      <c r="CH22" s="182">
        <f t="shared" si="52"/>
        <v>6.5782481671887008E-2</v>
      </c>
      <c r="CI22" s="182">
        <f t="shared" si="53"/>
        <v>6.5782481671887008E-2</v>
      </c>
      <c r="CJ22" s="182">
        <f t="shared" si="54"/>
        <v>6.5782481671887008E-2</v>
      </c>
      <c r="CK22" s="182">
        <f t="shared" si="55"/>
        <v>6.5782481671887008E-2</v>
      </c>
      <c r="CL22" s="182">
        <f t="shared" si="56"/>
        <v>6.5782481671887008E-2</v>
      </c>
      <c r="CM22" s="182">
        <f t="shared" si="57"/>
        <v>6.5782481671887008E-2</v>
      </c>
      <c r="CN22" s="182">
        <f t="shared" si="58"/>
        <v>6.5782481671887008E-2</v>
      </c>
      <c r="CO22" s="182">
        <f t="shared" si="59"/>
        <v>5.9040346769577062E-2</v>
      </c>
      <c r="CP22" s="182">
        <f t="shared" si="60"/>
        <v>4.9790001347412953E-2</v>
      </c>
      <c r="CQ22" s="182">
        <f t="shared" si="61"/>
        <v>4.0539655925248858E-2</v>
      </c>
      <c r="CR22" s="182">
        <f t="shared" si="62"/>
        <v>3.1289310503084755E-2</v>
      </c>
      <c r="CS22" s="182">
        <f t="shared" si="63"/>
        <v>2.203896508092066E-2</v>
      </c>
      <c r="CT22" s="182">
        <f t="shared" si="64"/>
        <v>1.8619595536983329E-2</v>
      </c>
      <c r="CU22" s="182">
        <f t="shared" si="65"/>
        <v>1.8619595536983329E-2</v>
      </c>
      <c r="CV22" s="182">
        <f t="shared" si="66"/>
        <v>1.8619595536983329E-2</v>
      </c>
      <c r="CW22" s="182">
        <f t="shared" si="67"/>
        <v>1.8619595536983329E-2</v>
      </c>
      <c r="CX22" s="182">
        <f t="shared" si="68"/>
        <v>1.8619595536983329E-2</v>
      </c>
      <c r="CY22" s="182">
        <f t="shared" si="69"/>
        <v>1.8619595536983329E-2</v>
      </c>
      <c r="DA22" s="184">
        <f t="shared" si="113"/>
        <v>1.0698868369522573E-2</v>
      </c>
      <c r="DB22" s="184">
        <f t="shared" si="114"/>
        <v>-5.4926483801972101E-10</v>
      </c>
      <c r="DC22" s="184">
        <f t="shared" si="115"/>
        <v>-5.4926483801972101E-10</v>
      </c>
      <c r="DD22" s="184">
        <f t="shared" si="116"/>
        <v>-5.4926483801972101E-10</v>
      </c>
      <c r="DE22" s="184">
        <f t="shared" si="117"/>
        <v>-5.4926483801972101E-10</v>
      </c>
      <c r="DF22" s="184">
        <f t="shared" si="118"/>
        <v>-5.4926483801972101E-10</v>
      </c>
      <c r="DG22" s="184">
        <f t="shared" si="119"/>
        <v>-5.4926483801972101E-10</v>
      </c>
      <c r="DH22" s="184">
        <f t="shared" si="120"/>
        <v>-5.4926483801972101E-10</v>
      </c>
      <c r="DI22" s="184">
        <f t="shared" si="121"/>
        <v>-6.0091314918860677E-10</v>
      </c>
      <c r="DJ22" s="184">
        <f t="shared" si="122"/>
        <v>-6.8992238577981243E-10</v>
      </c>
      <c r="DK22" s="184">
        <f t="shared" si="123"/>
        <v>-8.0988526036276384E-10</v>
      </c>
      <c r="DL22" s="184">
        <f t="shared" si="124"/>
        <v>-9.8034677913180876E-10</v>
      </c>
      <c r="DM22" s="184">
        <f t="shared" si="125"/>
        <v>-1.2416936607390444E-9</v>
      </c>
      <c r="DN22" s="184">
        <f t="shared" si="126"/>
        <v>-1.3774296845796998E-9</v>
      </c>
      <c r="DO22" s="184">
        <f t="shared" si="127"/>
        <v>-1.3774296845796998E-9</v>
      </c>
      <c r="DP22" s="184">
        <f t="shared" si="128"/>
        <v>-1.3774296845796998E-9</v>
      </c>
      <c r="DQ22" s="184">
        <f t="shared" si="129"/>
        <v>-1.3774296845796998E-9</v>
      </c>
      <c r="DR22" s="184">
        <f t="shared" si="130"/>
        <v>-1.3774296845796998E-9</v>
      </c>
      <c r="DS22" s="184">
        <f t="shared" si="131"/>
        <v>-1.3774296845796998E-9</v>
      </c>
      <c r="DU22" s="185">
        <f t="shared" si="70"/>
        <v>5.4567117223220732E-2</v>
      </c>
      <c r="DV22" s="185">
        <f t="shared" si="71"/>
        <v>2.2602440013460498E-2</v>
      </c>
      <c r="DW22" s="185">
        <f t="shared" si="72"/>
        <v>5.8557729733322787E-2</v>
      </c>
      <c r="DX22" s="185">
        <f t="shared" si="73"/>
        <v>7.7092713724396557E-3</v>
      </c>
      <c r="DY22" s="186">
        <f t="shared" si="74"/>
        <v>5.4567117223220732E-2</v>
      </c>
      <c r="DZ22" s="186">
        <f t="shared" si="75"/>
        <v>2.2602440013460498E-2</v>
      </c>
      <c r="EA22" s="186">
        <f t="shared" si="76"/>
        <v>4.6857845850781052E-2</v>
      </c>
      <c r="EB22" s="186">
        <f t="shared" si="77"/>
        <v>3.5955289719862275E-2</v>
      </c>
      <c r="EC22" s="186">
        <f t="shared" si="78"/>
        <v>3.5955289719862282E-2</v>
      </c>
      <c r="ED22" s="186">
        <f t="shared" si="79"/>
        <v>4.6857845850781045E-2</v>
      </c>
      <c r="EE22" s="186">
        <f t="shared" si="80"/>
        <v>2.2602440013460512E-2</v>
      </c>
      <c r="EF22" s="186">
        <f t="shared" si="81"/>
        <v>5.4567117223220732E-2</v>
      </c>
      <c r="EG22" s="186">
        <f t="shared" si="82"/>
        <v>7.7092713724395924E-3</v>
      </c>
      <c r="EH22" s="186">
        <f t="shared" si="83"/>
        <v>5.8557729733322794E-2</v>
      </c>
      <c r="EI22" s="186">
        <f t="shared" si="84"/>
        <v>-7.7092713724395603E-3</v>
      </c>
      <c r="EJ22" s="186">
        <f t="shared" si="85"/>
        <v>5.8557729733322801E-2</v>
      </c>
      <c r="EK22" s="186">
        <f t="shared" si="86"/>
        <v>-2.2602440013460477E-2</v>
      </c>
      <c r="EL22" s="186">
        <f t="shared" si="87"/>
        <v>5.4567117223220739E-2</v>
      </c>
      <c r="EM22" s="186">
        <f t="shared" si="88"/>
        <v>-3.5955289719862255E-2</v>
      </c>
      <c r="EN22" s="186">
        <f t="shared" si="89"/>
        <v>4.6857845850781066E-2</v>
      </c>
      <c r="EO22" s="186">
        <f t="shared" si="90"/>
        <v>-4.6857845850781094E-2</v>
      </c>
      <c r="EP22" s="186">
        <f t="shared" si="91"/>
        <v>3.595528971986222E-2</v>
      </c>
      <c r="EQ22" s="186">
        <f t="shared" si="92"/>
        <v>-5.8557729733322808E-2</v>
      </c>
      <c r="ER22" s="186">
        <f t="shared" si="93"/>
        <v>7.7092713724395065E-3</v>
      </c>
      <c r="ES22" s="186">
        <f t="shared" si="94"/>
        <v>-5.8557729733322815E-2</v>
      </c>
      <c r="ET22" s="186">
        <f t="shared" si="95"/>
        <v>-7.709271372439444E-3</v>
      </c>
      <c r="EU22" s="186">
        <f t="shared" si="96"/>
        <v>-5.4567117223220787E-2</v>
      </c>
      <c r="EV22" s="186">
        <f t="shared" si="97"/>
        <v>-2.2602440013460366E-2</v>
      </c>
      <c r="EW22" s="186">
        <f t="shared" si="98"/>
        <v>-4.6857845850781135E-2</v>
      </c>
      <c r="EX22" s="186">
        <f t="shared" si="99"/>
        <v>-3.5955289719862164E-2</v>
      </c>
    </row>
    <row r="23" spans="1:154" ht="24.95" customHeight="1" thickBot="1" x14ac:dyDescent="0.35">
      <c r="A23" s="34"/>
      <c r="B23" s="97" t="s">
        <v>199</v>
      </c>
      <c r="C23" s="65">
        <f>SUM(BL7:BL368)/360/(SQRT(SUM(BO7:BO368)/360)*Vinmax)</f>
        <v>0.7077215692172889</v>
      </c>
      <c r="D23" s="87"/>
      <c r="E23" s="56"/>
      <c r="F23" s="82" t="s">
        <v>278</v>
      </c>
      <c r="G23" s="83">
        <f>U6</f>
        <v>3.646827851437485</v>
      </c>
      <c r="H23" s="95" t="s">
        <v>279</v>
      </c>
      <c r="I23" s="56"/>
      <c r="J23" s="98" t="s">
        <v>219</v>
      </c>
      <c r="K23" s="76">
        <f>K22/Io*100</f>
        <v>6.040407532834414</v>
      </c>
      <c r="L23" s="171" t="s">
        <v>220</v>
      </c>
      <c r="M23" s="210"/>
      <c r="N23" s="210"/>
      <c r="O23" s="211">
        <v>16</v>
      </c>
      <c r="P23" s="211">
        <f t="shared" si="100"/>
        <v>-3.0019663134302466</v>
      </c>
      <c r="Q23" s="212">
        <f t="shared" si="132"/>
        <v>0.13962634015954636</v>
      </c>
      <c r="R23" s="212">
        <f t="shared" si="4"/>
        <v>45.268711985906251</v>
      </c>
      <c r="S23" s="212">
        <f t="shared" si="5"/>
        <v>39.364097379048914</v>
      </c>
      <c r="T23" s="212">
        <f t="shared" si="6"/>
        <v>49.205121723811139</v>
      </c>
      <c r="U23" s="212">
        <f t="shared" si="7"/>
        <v>1</v>
      </c>
      <c r="V23" s="212">
        <f t="shared" si="8"/>
        <v>0</v>
      </c>
      <c r="W23" s="212">
        <f t="shared" si="9"/>
        <v>0.29601018920467392</v>
      </c>
      <c r="X23" s="212">
        <f t="shared" si="10"/>
        <v>0.34041171758537503</v>
      </c>
      <c r="Y23" s="212">
        <f t="shared" si="11"/>
        <v>0.27232937406830005</v>
      </c>
      <c r="Z23" s="212">
        <f t="shared" si="12"/>
        <v>2.5</v>
      </c>
      <c r="AA23" s="212">
        <f t="shared" si="13"/>
        <v>2.5</v>
      </c>
      <c r="AB23" s="212">
        <f t="shared" si="14"/>
        <v>2.5</v>
      </c>
      <c r="AC23" s="212">
        <f t="shared" si="15"/>
        <v>2.5</v>
      </c>
      <c r="AD23" s="212">
        <f t="shared" si="16"/>
        <v>10.304354015175079</v>
      </c>
      <c r="AE23" s="212">
        <f t="shared" si="17"/>
        <v>14.737050979872169</v>
      </c>
      <c r="AF23" s="212">
        <f t="shared" si="18"/>
        <v>1.6292205198689227</v>
      </c>
      <c r="AG23" s="212">
        <f t="shared" si="19"/>
        <v>1.8189595808184005</v>
      </c>
      <c r="AH23" s="212">
        <f t="shared" si="20"/>
        <v>1.3867021649697071</v>
      </c>
      <c r="AI23" s="212">
        <f t="shared" si="21"/>
        <v>4.1292205198689231</v>
      </c>
      <c r="AJ23" s="212">
        <f t="shared" si="22"/>
        <v>4.929220519868923</v>
      </c>
      <c r="AK23" s="212">
        <f t="shared" si="23"/>
        <v>5.1189595808184007</v>
      </c>
      <c r="AL23" s="212">
        <f t="shared" si="24"/>
        <v>4.6867021649697067</v>
      </c>
      <c r="AM23" s="212">
        <f t="shared" si="102"/>
        <v>202.87183256848729</v>
      </c>
      <c r="AN23" s="212">
        <f t="shared" ref="AN23:AN87" si="133">1000/AK23</f>
        <v>195.35219690875613</v>
      </c>
      <c r="AO23" s="212">
        <f t="shared" ref="AO23:AO87" si="134">1000/AL23</f>
        <v>213.369649873295</v>
      </c>
      <c r="AP23" s="212">
        <f t="shared" si="26"/>
        <v>0.62343118093916483</v>
      </c>
      <c r="AQ23" s="212">
        <f t="shared" si="27"/>
        <v>2.7309680909364458E-2</v>
      </c>
      <c r="AR23" s="212">
        <f t="shared" si="28"/>
        <v>2.6513188700216409E-2</v>
      </c>
      <c r="AS23" s="212">
        <f t="shared" si="29"/>
        <v>2.5265745703306444E-2</v>
      </c>
      <c r="AT23" s="212">
        <f t="shared" si="30"/>
        <v>2.2840111195030616E-6</v>
      </c>
      <c r="AU23" s="212">
        <f t="shared" si="31"/>
        <v>3.0493792352783841E-3</v>
      </c>
      <c r="AV23" s="212">
        <f t="shared" si="32"/>
        <v>2.7675702114273353E-3</v>
      </c>
      <c r="AW23" s="212">
        <f t="shared" si="33"/>
        <v>2.7450692029032859E-3</v>
      </c>
      <c r="AX23" s="212">
        <f t="shared" si="103"/>
        <v>4.5132381833256187E-3</v>
      </c>
      <c r="AY23" s="212">
        <f t="shared" si="104"/>
        <v>4.7105684116961252E-3</v>
      </c>
      <c r="AZ23" s="178">
        <f t="shared" si="105"/>
        <v>3.737816382724587E-3</v>
      </c>
      <c r="BA23" s="178">
        <f t="shared" si="34"/>
        <v>2.529795936418602E-2</v>
      </c>
      <c r="BB23" s="178">
        <f t="shared" si="35"/>
        <v>2.1998225534074798E-2</v>
      </c>
      <c r="BC23" s="178">
        <f t="shared" si="36"/>
        <v>2.7497781917593497E-2</v>
      </c>
      <c r="BD23" s="178">
        <f t="shared" si="37"/>
        <v>0</v>
      </c>
      <c r="BE23" s="178">
        <f t="shared" si="38"/>
        <v>0</v>
      </c>
      <c r="BF23" s="178">
        <f t="shared" si="39"/>
        <v>0</v>
      </c>
      <c r="BG23" s="178">
        <f t="shared" si="106"/>
        <v>2.9811197547511638E-2</v>
      </c>
      <c r="BH23" s="178">
        <f t="shared" si="107"/>
        <v>2.6708793945770921E-2</v>
      </c>
      <c r="BI23" s="178">
        <f t="shared" si="108"/>
        <v>3.1235598300318083E-2</v>
      </c>
      <c r="BJ23" s="178">
        <f t="shared" si="40"/>
        <v>1.3495145157332591</v>
      </c>
      <c r="BK23" s="178">
        <f t="shared" si="41"/>
        <v>1.0513675657582786</v>
      </c>
      <c r="BL23" s="178">
        <f t="shared" si="42"/>
        <v>1.5369514164832196</v>
      </c>
      <c r="BM23" s="180">
        <f t="shared" si="109"/>
        <v>8.8870749921676393E-4</v>
      </c>
      <c r="BN23" s="180">
        <f t="shared" si="109"/>
        <v>7.1335967403764948E-4</v>
      </c>
      <c r="BO23" s="180">
        <f t="shared" si="109"/>
        <v>9.756626011788339E-4</v>
      </c>
      <c r="BP23" s="178">
        <f t="shared" si="43"/>
        <v>0</v>
      </c>
      <c r="BQ23" s="178">
        <f t="shared" si="44"/>
        <v>0</v>
      </c>
      <c r="BR23" s="178">
        <f t="shared" si="45"/>
        <v>0</v>
      </c>
      <c r="BS23" s="178">
        <f t="shared" si="46"/>
        <v>7.5430896304956516E-2</v>
      </c>
      <c r="BT23" s="178">
        <f t="shared" si="47"/>
        <v>2.5143632101652172E-2</v>
      </c>
      <c r="BU23" s="178">
        <f t="shared" si="48"/>
        <v>2.5</v>
      </c>
      <c r="BY23" s="180">
        <f t="shared" si="49"/>
        <v>0</v>
      </c>
      <c r="BZ23" s="180">
        <f t="shared" si="110"/>
        <v>0</v>
      </c>
      <c r="CA23" s="180">
        <f t="shared" si="111"/>
        <v>0</v>
      </c>
      <c r="CB23" s="180">
        <f t="shared" si="112"/>
        <v>0</v>
      </c>
      <c r="CC23" s="180">
        <f t="shared" si="50"/>
        <v>0</v>
      </c>
      <c r="CG23" s="182">
        <f t="shared" si="51"/>
        <v>7.0469048774488008E-2</v>
      </c>
      <c r="CH23" s="182">
        <f t="shared" si="52"/>
        <v>7.0469048774488008E-2</v>
      </c>
      <c r="CI23" s="182">
        <f t="shared" si="53"/>
        <v>7.0469048774488008E-2</v>
      </c>
      <c r="CJ23" s="182">
        <f t="shared" si="54"/>
        <v>7.0469048774488008E-2</v>
      </c>
      <c r="CK23" s="182">
        <f t="shared" si="55"/>
        <v>7.0469048774488008E-2</v>
      </c>
      <c r="CL23" s="182">
        <f t="shared" si="56"/>
        <v>7.0469048774488008E-2</v>
      </c>
      <c r="CM23" s="182">
        <f t="shared" si="57"/>
        <v>7.0469048774488008E-2</v>
      </c>
      <c r="CN23" s="182">
        <f t="shared" si="58"/>
        <v>7.0469048774488008E-2</v>
      </c>
      <c r="CO23" s="182">
        <f t="shared" si="59"/>
        <v>6.3280270756175303E-2</v>
      </c>
      <c r="CP23" s="182">
        <f t="shared" si="60"/>
        <v>5.3417121947054121E-2</v>
      </c>
      <c r="CQ23" s="182">
        <f t="shared" si="61"/>
        <v>4.3553973137932959E-2</v>
      </c>
      <c r="CR23" s="182">
        <f t="shared" si="62"/>
        <v>3.3690824328811764E-2</v>
      </c>
      <c r="CS23" s="182">
        <f t="shared" si="63"/>
        <v>2.3827675519690596E-2</v>
      </c>
      <c r="CT23" s="182">
        <f t="shared" si="64"/>
        <v>2.0181784571183657E-2</v>
      </c>
      <c r="CU23" s="182">
        <f t="shared" si="65"/>
        <v>2.0181784571183657E-2</v>
      </c>
      <c r="CV23" s="182">
        <f t="shared" si="66"/>
        <v>2.0181784571183657E-2</v>
      </c>
      <c r="CW23" s="182">
        <f t="shared" si="67"/>
        <v>2.0181784571183657E-2</v>
      </c>
      <c r="CX23" s="182">
        <f t="shared" si="68"/>
        <v>2.0181784571183657E-2</v>
      </c>
      <c r="CY23" s="182">
        <f t="shared" si="69"/>
        <v>2.0181784571183657E-2</v>
      </c>
      <c r="DA23" s="184">
        <f t="shared" si="113"/>
        <v>1.1999541059899227E-2</v>
      </c>
      <c r="DB23" s="184">
        <f t="shared" si="114"/>
        <v>-5.3673737420123391E-10</v>
      </c>
      <c r="DC23" s="184">
        <f t="shared" si="115"/>
        <v>-5.3673737420123391E-10</v>
      </c>
      <c r="DD23" s="184">
        <f t="shared" si="116"/>
        <v>-5.3673737420123391E-10</v>
      </c>
      <c r="DE23" s="184">
        <f t="shared" si="117"/>
        <v>-5.3673737420123391E-10</v>
      </c>
      <c r="DF23" s="184">
        <f t="shared" si="118"/>
        <v>-5.3673737420123391E-10</v>
      </c>
      <c r="DG23" s="184">
        <f t="shared" si="119"/>
        <v>-5.3673737420123391E-10</v>
      </c>
      <c r="DH23" s="184">
        <f t="shared" si="120"/>
        <v>-5.3673737420123391E-10</v>
      </c>
      <c r="DI23" s="184">
        <f t="shared" si="121"/>
        <v>-5.8734382955824167E-10</v>
      </c>
      <c r="DJ23" s="184">
        <f t="shared" si="122"/>
        <v>-6.7461264277350122E-10</v>
      </c>
      <c r="DK23" s="184">
        <f t="shared" si="123"/>
        <v>-7.9234026921120102E-10</v>
      </c>
      <c r="DL23" s="184">
        <f t="shared" si="124"/>
        <v>-9.5984403837168242E-10</v>
      </c>
      <c r="DM23" s="184">
        <f t="shared" si="125"/>
        <v>-1.2171553417613269E-9</v>
      </c>
      <c r="DN23" s="184">
        <f t="shared" si="126"/>
        <v>-1.3510344137629776E-9</v>
      </c>
      <c r="DO23" s="184">
        <f t="shared" si="127"/>
        <v>-1.3510344137629776E-9</v>
      </c>
      <c r="DP23" s="184">
        <f t="shared" si="128"/>
        <v>-1.3510344137629776E-9</v>
      </c>
      <c r="DQ23" s="184">
        <f t="shared" si="129"/>
        <v>-1.3510344137629776E-9</v>
      </c>
      <c r="DR23" s="184">
        <f t="shared" si="130"/>
        <v>-1.3510344137629776E-9</v>
      </c>
      <c r="DS23" s="184">
        <f t="shared" si="131"/>
        <v>-1.3510344137629776E-9</v>
      </c>
      <c r="DU23" s="185">
        <f t="shared" si="70"/>
        <v>5.4467768212830989E-2</v>
      </c>
      <c r="DV23" s="185">
        <f t="shared" si="71"/>
        <v>2.4250612833088849E-2</v>
      </c>
      <c r="DW23" s="185">
        <f t="shared" si="72"/>
        <v>5.9042154044495573E-2</v>
      </c>
      <c r="DX23" s="185">
        <f t="shared" si="73"/>
        <v>8.2978336120405928E-3</v>
      </c>
      <c r="DY23" s="186">
        <f t="shared" si="74"/>
        <v>5.4467768212830989E-2</v>
      </c>
      <c r="DZ23" s="186">
        <f t="shared" si="75"/>
        <v>2.4250612833088849E-2</v>
      </c>
      <c r="EA23" s="186">
        <f t="shared" si="76"/>
        <v>4.567340444798676E-2</v>
      </c>
      <c r="EB23" s="186">
        <f t="shared" si="77"/>
        <v>3.8324536826916493E-2</v>
      </c>
      <c r="EC23" s="186">
        <f t="shared" si="78"/>
        <v>3.3340420225066073E-2</v>
      </c>
      <c r="ED23" s="186">
        <f t="shared" si="79"/>
        <v>4.9429205699495729E-2</v>
      </c>
      <c r="EE23" s="186">
        <f t="shared" si="80"/>
        <v>1.8424333329699571E-2</v>
      </c>
      <c r="EF23" s="186">
        <f t="shared" si="81"/>
        <v>5.6704267372246125E-2</v>
      </c>
      <c r="EG23" s="186">
        <f t="shared" si="82"/>
        <v>2.0807915810139282E-3</v>
      </c>
      <c r="EH23" s="186">
        <f t="shared" si="83"/>
        <v>5.9586074742874591E-2</v>
      </c>
      <c r="EI23" s="186">
        <f t="shared" si="84"/>
        <v>-1.4423962841580533E-2</v>
      </c>
      <c r="EJ23" s="186">
        <f t="shared" si="85"/>
        <v>5.7851355151039979E-2</v>
      </c>
      <c r="EK23" s="186">
        <f t="shared" si="86"/>
        <v>-2.9811197547511707E-2</v>
      </c>
      <c r="EL23" s="186">
        <f t="shared" si="87"/>
        <v>5.1634508786762824E-2</v>
      </c>
      <c r="EM23" s="186">
        <f t="shared" si="88"/>
        <v>-4.2888761783366362E-2</v>
      </c>
      <c r="EN23" s="186">
        <f t="shared" si="89"/>
        <v>4.141719581957122E-2</v>
      </c>
      <c r="EO23" s="186">
        <f t="shared" si="90"/>
        <v>-5.264345022963475E-2</v>
      </c>
      <c r="EP23" s="186">
        <f t="shared" si="91"/>
        <v>2.7991019002298292E-2</v>
      </c>
      <c r="EQ23" s="186">
        <f t="shared" si="92"/>
        <v>-5.947715793718289E-2</v>
      </c>
      <c r="ER23" s="186">
        <f t="shared" si="93"/>
        <v>-4.159048038008018E-3</v>
      </c>
      <c r="ES23" s="186">
        <f t="shared" si="94"/>
        <v>-5.6026724704375211E-2</v>
      </c>
      <c r="ET23" s="186">
        <f t="shared" si="95"/>
        <v>-2.0392060115819777E-2</v>
      </c>
      <c r="EU23" s="186">
        <f t="shared" si="96"/>
        <v>-4.8235530877211101E-2</v>
      </c>
      <c r="EV23" s="186">
        <f t="shared" si="97"/>
        <v>-3.5045164543210106E-2</v>
      </c>
      <c r="EW23" s="186">
        <f t="shared" si="98"/>
        <v>-3.6707211726651229E-2</v>
      </c>
      <c r="EX23" s="186">
        <f t="shared" si="99"/>
        <v>-4.698308849066709E-2</v>
      </c>
    </row>
    <row r="24" spans="1:154" ht="24.95" customHeight="1" x14ac:dyDescent="0.2">
      <c r="A24" s="34"/>
      <c r="B24" s="245" t="s">
        <v>305</v>
      </c>
      <c r="C24" s="245"/>
      <c r="D24" s="245"/>
      <c r="E24" s="245"/>
      <c r="F24" s="245"/>
      <c r="G24" s="245"/>
      <c r="H24" s="246"/>
      <c r="I24" s="59"/>
      <c r="J24" s="199"/>
      <c r="K24" s="200"/>
      <c r="L24" s="201"/>
      <c r="M24" s="210"/>
      <c r="N24" s="210"/>
      <c r="O24" s="211">
        <v>17</v>
      </c>
      <c r="P24" s="211">
        <f t="shared" si="100"/>
        <v>-2.9932396671702755</v>
      </c>
      <c r="Q24" s="212">
        <f t="shared" si="132"/>
        <v>0.14835298641951802</v>
      </c>
      <c r="R24" s="212">
        <f t="shared" si="4"/>
        <v>48.077836989151493</v>
      </c>
      <c r="S24" s="212">
        <f t="shared" si="5"/>
        <v>41.806814773175212</v>
      </c>
      <c r="T24" s="212">
        <f t="shared" si="6"/>
        <v>52.258518466469013</v>
      </c>
      <c r="U24" s="212">
        <f t="shared" si="7"/>
        <v>1</v>
      </c>
      <c r="V24" s="212">
        <f t="shared" si="8"/>
        <v>0</v>
      </c>
      <c r="W24" s="212">
        <f t="shared" si="9"/>
        <v>0.2787147018078962</v>
      </c>
      <c r="X24" s="212">
        <f t="shared" si="10"/>
        <v>0.32052190707908063</v>
      </c>
      <c r="Y24" s="212">
        <f t="shared" si="11"/>
        <v>0.25641752566326453</v>
      </c>
      <c r="Z24" s="212">
        <f t="shared" si="12"/>
        <v>2.5</v>
      </c>
      <c r="AA24" s="212">
        <f t="shared" si="13"/>
        <v>2.5</v>
      </c>
      <c r="AB24" s="212">
        <f t="shared" si="14"/>
        <v>2.5</v>
      </c>
      <c r="AC24" s="212">
        <f t="shared" si="15"/>
        <v>2.5</v>
      </c>
      <c r="AD24" s="212">
        <f t="shared" si="16"/>
        <v>11.409128866711029</v>
      </c>
      <c r="AE24" s="212">
        <f t="shared" si="17"/>
        <v>16.264443141127501</v>
      </c>
      <c r="AF24" s="212">
        <f t="shared" si="18"/>
        <v>1.6359840243955699</v>
      </c>
      <c r="AG24" s="212">
        <f t="shared" si="19"/>
        <v>1.826510763244978</v>
      </c>
      <c r="AH24" s="212">
        <f t="shared" si="20"/>
        <v>1.3924588849812121</v>
      </c>
      <c r="AI24" s="212">
        <f t="shared" si="21"/>
        <v>4.1359840243955697</v>
      </c>
      <c r="AJ24" s="212">
        <f t="shared" si="22"/>
        <v>4.9359840243955695</v>
      </c>
      <c r="AK24" s="212">
        <f t="shared" si="23"/>
        <v>5.126510763244978</v>
      </c>
      <c r="AL24" s="212">
        <f t="shared" si="24"/>
        <v>4.6924588849812121</v>
      </c>
      <c r="AM24" s="212">
        <f t="shared" si="102"/>
        <v>202.59384857357878</v>
      </c>
      <c r="AN24" s="212">
        <f t="shared" si="133"/>
        <v>195.06444952180695</v>
      </c>
      <c r="AO24" s="212">
        <f t="shared" si="134"/>
        <v>213.10788746612616</v>
      </c>
      <c r="AP24" s="212">
        <f t="shared" si="26"/>
        <v>0.66395552920657508</v>
      </c>
      <c r="AQ24" s="212">
        <f t="shared" si="27"/>
        <v>2.9124776119374148E-2</v>
      </c>
      <c r="AR24" s="212">
        <f t="shared" si="28"/>
        <v>2.8275346301821502E-2</v>
      </c>
      <c r="AS24" s="212">
        <f t="shared" si="29"/>
        <v>2.6944993958003892E-2</v>
      </c>
      <c r="AT24" s="212">
        <f t="shared" si="30"/>
        <v>2.6004110659150962E-6</v>
      </c>
      <c r="AU24" s="212">
        <f t="shared" si="31"/>
        <v>3.4634418461868613E-3</v>
      </c>
      <c r="AV24" s="212">
        <f t="shared" si="32"/>
        <v>3.143043813068274E-3</v>
      </c>
      <c r="AW24" s="212">
        <f t="shared" si="33"/>
        <v>3.1182586708411292E-3</v>
      </c>
      <c r="AX24" s="212">
        <f t="shared" si="103"/>
        <v>4.8265622629550912E-3</v>
      </c>
      <c r="AY24" s="212">
        <f t="shared" si="104"/>
        <v>5.0370736295953537E-3</v>
      </c>
      <c r="AZ24" s="178">
        <f t="shared" si="105"/>
        <v>3.9978822577086699E-3</v>
      </c>
      <c r="BA24" s="178">
        <f t="shared" si="34"/>
        <v>2.5265969803167105E-2</v>
      </c>
      <c r="BB24" s="178">
        <f t="shared" si="35"/>
        <v>2.1970408524493137E-2</v>
      </c>
      <c r="BC24" s="178">
        <f t="shared" si="36"/>
        <v>2.7463010655616418E-2</v>
      </c>
      <c r="BD24" s="178">
        <f t="shared" si="37"/>
        <v>0</v>
      </c>
      <c r="BE24" s="178">
        <f t="shared" si="38"/>
        <v>0</v>
      </c>
      <c r="BF24" s="178">
        <f t="shared" si="39"/>
        <v>0</v>
      </c>
      <c r="BG24" s="178">
        <f t="shared" si="106"/>
        <v>3.0092532066122196E-2</v>
      </c>
      <c r="BH24" s="178">
        <f t="shared" si="107"/>
        <v>2.7007482154088491E-2</v>
      </c>
      <c r="BI24" s="178">
        <f t="shared" si="108"/>
        <v>3.1460892913325086E-2</v>
      </c>
      <c r="BJ24" s="178">
        <f t="shared" si="40"/>
        <v>1.4467838512658371</v>
      </c>
      <c r="BK24" s="178">
        <f t="shared" si="41"/>
        <v>1.1290968039058127</v>
      </c>
      <c r="BL24" s="178">
        <f t="shared" si="42"/>
        <v>1.6440996532826031</v>
      </c>
      <c r="BM24" s="180">
        <f t="shared" si="109"/>
        <v>9.0556048615059257E-4</v>
      </c>
      <c r="BN24" s="180">
        <f t="shared" si="109"/>
        <v>7.2940409230340831E-4</v>
      </c>
      <c r="BO24" s="180">
        <f t="shared" si="109"/>
        <v>9.8978778290370866E-4</v>
      </c>
      <c r="BP24" s="178">
        <f t="shared" si="43"/>
        <v>0</v>
      </c>
      <c r="BQ24" s="178">
        <f t="shared" si="44"/>
        <v>0</v>
      </c>
      <c r="BR24" s="178">
        <f t="shared" si="45"/>
        <v>0</v>
      </c>
      <c r="BS24" s="178">
        <f t="shared" si="46"/>
        <v>8.0111719052761293E-2</v>
      </c>
      <c r="BT24" s="178">
        <f t="shared" si="47"/>
        <v>2.6703906350920431E-2</v>
      </c>
      <c r="BU24" s="178">
        <f t="shared" si="48"/>
        <v>2.5</v>
      </c>
      <c r="BY24" s="180">
        <f t="shared" si="49"/>
        <v>0</v>
      </c>
      <c r="BZ24" s="180">
        <f t="shared" si="110"/>
        <v>0</v>
      </c>
      <c r="CA24" s="180">
        <f t="shared" si="111"/>
        <v>0</v>
      </c>
      <c r="CB24" s="180">
        <f t="shared" si="112"/>
        <v>0</v>
      </c>
      <c r="CC24" s="180">
        <f t="shared" si="50"/>
        <v>0</v>
      </c>
      <c r="CG24" s="182">
        <f t="shared" si="51"/>
        <v>7.5149871522292785E-2</v>
      </c>
      <c r="CH24" s="182">
        <f t="shared" si="52"/>
        <v>7.5149871522292785E-2</v>
      </c>
      <c r="CI24" s="182">
        <f t="shared" si="53"/>
        <v>7.5149871522292785E-2</v>
      </c>
      <c r="CJ24" s="182">
        <f t="shared" si="54"/>
        <v>7.5149871522292785E-2</v>
      </c>
      <c r="CK24" s="182">
        <f t="shared" si="55"/>
        <v>7.5149871522292785E-2</v>
      </c>
      <c r="CL24" s="182">
        <f t="shared" si="56"/>
        <v>7.5149871522292785E-2</v>
      </c>
      <c r="CM24" s="182">
        <f t="shared" si="57"/>
        <v>7.5149871522292785E-2</v>
      </c>
      <c r="CN24" s="182">
        <f t="shared" si="58"/>
        <v>7.5149871522292785E-2</v>
      </c>
      <c r="CO24" s="182">
        <f t="shared" si="59"/>
        <v>6.7514997841255919E-2</v>
      </c>
      <c r="CP24" s="182">
        <f t="shared" si="60"/>
        <v>5.7039796762146211E-2</v>
      </c>
      <c r="CQ24" s="182">
        <f t="shared" si="61"/>
        <v>4.656459568303651E-2</v>
      </c>
      <c r="CR24" s="182">
        <f t="shared" si="62"/>
        <v>3.6089394603926787E-2</v>
      </c>
      <c r="CS24" s="182">
        <f t="shared" si="63"/>
        <v>2.5614193524817093E-2</v>
      </c>
      <c r="CT24" s="182">
        <f t="shared" si="64"/>
        <v>2.1742058820451916E-2</v>
      </c>
      <c r="CU24" s="182">
        <f t="shared" si="65"/>
        <v>2.1742058820451916E-2</v>
      </c>
      <c r="CV24" s="182">
        <f t="shared" si="66"/>
        <v>2.1742058820451916E-2</v>
      </c>
      <c r="CW24" s="182">
        <f t="shared" si="67"/>
        <v>2.1742058820451916E-2</v>
      </c>
      <c r="CX24" s="182">
        <f t="shared" si="68"/>
        <v>2.1742058820451916E-2</v>
      </c>
      <c r="CY24" s="182">
        <f t="shared" si="69"/>
        <v>2.1742058820451916E-2</v>
      </c>
      <c r="DA24" s="184">
        <f t="shared" si="113"/>
        <v>1.3344718468814097E-2</v>
      </c>
      <c r="DB24" s="184">
        <f t="shared" si="114"/>
        <v>-5.2478910873043768E-10</v>
      </c>
      <c r="DC24" s="184">
        <f t="shared" si="115"/>
        <v>-5.2478910873043768E-10</v>
      </c>
      <c r="DD24" s="184">
        <f t="shared" si="116"/>
        <v>-5.2478910873043768E-10</v>
      </c>
      <c r="DE24" s="184">
        <f t="shared" si="117"/>
        <v>-5.2478910873043768E-10</v>
      </c>
      <c r="DF24" s="184">
        <f t="shared" si="118"/>
        <v>-5.2478910873043768E-10</v>
      </c>
      <c r="DG24" s="184">
        <f t="shared" si="119"/>
        <v>-5.2478910873043768E-10</v>
      </c>
      <c r="DH24" s="184">
        <f t="shared" si="120"/>
        <v>-5.2478910873043768E-10</v>
      </c>
      <c r="DI24" s="184">
        <f t="shared" si="121"/>
        <v>-5.7439612059545112E-10</v>
      </c>
      <c r="DJ24" s="184">
        <f t="shared" si="122"/>
        <v>-6.5999303714159944E-10</v>
      </c>
      <c r="DK24" s="184">
        <f t="shared" si="123"/>
        <v>-7.7556885734189236E-10</v>
      </c>
      <c r="DL24" s="184">
        <f t="shared" si="124"/>
        <v>-9.402164915822269E-10</v>
      </c>
      <c r="DM24" s="184">
        <f t="shared" si="125"/>
        <v>-1.1936115532676625E-9</v>
      </c>
      <c r="DN24" s="184">
        <f t="shared" si="126"/>
        <v>-1.3256793263320378E-9</v>
      </c>
      <c r="DO24" s="184">
        <f t="shared" si="127"/>
        <v>-1.3256793263320378E-9</v>
      </c>
      <c r="DP24" s="184">
        <f t="shared" si="128"/>
        <v>-1.3256793263320378E-9</v>
      </c>
      <c r="DQ24" s="184">
        <f t="shared" si="129"/>
        <v>-1.3256793263320378E-9</v>
      </c>
      <c r="DR24" s="184">
        <f t="shared" si="130"/>
        <v>-1.3256793263320378E-9</v>
      </c>
      <c r="DS24" s="184">
        <f t="shared" si="131"/>
        <v>-1.3256793263320378E-9</v>
      </c>
      <c r="DU24" s="185">
        <f t="shared" si="70"/>
        <v>5.4322153223416408E-2</v>
      </c>
      <c r="DV24" s="185">
        <f t="shared" si="71"/>
        <v>2.59103379710501E-2</v>
      </c>
      <c r="DW24" s="185">
        <f t="shared" si="72"/>
        <v>5.9523983164244024E-2</v>
      </c>
      <c r="DX24" s="185">
        <f t="shared" si="73"/>
        <v>8.8959188881848859E-3</v>
      </c>
      <c r="DY24" s="186">
        <f t="shared" si="74"/>
        <v>5.4322153223416408E-2</v>
      </c>
      <c r="DZ24" s="186">
        <f t="shared" si="75"/>
        <v>2.59103379710501E-2</v>
      </c>
      <c r="EA24" s="186">
        <f t="shared" si="76"/>
        <v>4.4373083799167684E-2</v>
      </c>
      <c r="EB24" s="186">
        <f t="shared" si="77"/>
        <v>4.0660439972464789E-2</v>
      </c>
      <c r="EC24" s="186">
        <f t="shared" si="78"/>
        <v>3.0546228924364358E-2</v>
      </c>
      <c r="ED24" s="186">
        <f t="shared" si="79"/>
        <v>5.1857206279385094E-2</v>
      </c>
      <c r="EE24" s="186">
        <f t="shared" si="80"/>
        <v>1.4049924195042848E-2</v>
      </c>
      <c r="EF24" s="186">
        <f t="shared" si="81"/>
        <v>5.8522146019399535E-2</v>
      </c>
      <c r="EG24" s="186">
        <f t="shared" si="82"/>
        <v>-3.6742102670850397E-3</v>
      </c>
      <c r="EH24" s="186">
        <f t="shared" si="83"/>
        <v>6.0072806855644902E-2</v>
      </c>
      <c r="EI24" s="186">
        <f t="shared" si="84"/>
        <v>-2.107725370068643E-2</v>
      </c>
      <c r="EJ24" s="186">
        <f t="shared" si="85"/>
        <v>5.6373675780804558E-2</v>
      </c>
      <c r="EK24" s="186">
        <f t="shared" si="86"/>
        <v>-3.6638345646126426E-2</v>
      </c>
      <c r="EL24" s="186">
        <f t="shared" si="87"/>
        <v>4.7748021664958423E-2</v>
      </c>
      <c r="EM24" s="186">
        <f t="shared" si="88"/>
        <v>-4.8997594683330453E-2</v>
      </c>
      <c r="EN24" s="186">
        <f t="shared" si="89"/>
        <v>3.4949644631246786E-2</v>
      </c>
      <c r="EO24" s="186">
        <f t="shared" si="90"/>
        <v>-5.7074920006709447E-2</v>
      </c>
      <c r="EP24" s="186">
        <f t="shared" si="91"/>
        <v>1.9097001095200468E-2</v>
      </c>
      <c r="EQ24" s="186">
        <f t="shared" si="92"/>
        <v>-5.799616062614478E-2</v>
      </c>
      <c r="ER24" s="186">
        <f t="shared" si="93"/>
        <v>-1.6083758802866492E-2</v>
      </c>
      <c r="ES24" s="186">
        <f t="shared" si="94"/>
        <v>-5.075956825483488E-2</v>
      </c>
      <c r="ET24" s="186">
        <f t="shared" si="95"/>
        <v>-3.2337411386583331E-2</v>
      </c>
      <c r="EU24" s="186">
        <f t="shared" si="96"/>
        <v>-3.9087072439313281E-2</v>
      </c>
      <c r="EV24" s="186">
        <f t="shared" si="97"/>
        <v>-4.5765081806178901E-2</v>
      </c>
      <c r="EW24" s="186">
        <f t="shared" si="98"/>
        <v>-2.3998738285938754E-2</v>
      </c>
      <c r="EX24" s="186">
        <f t="shared" si="99"/>
        <v>-5.5193319389989476E-2</v>
      </c>
    </row>
    <row r="25" spans="1:154" ht="24.95" customHeight="1" thickBot="1" x14ac:dyDescent="0.35">
      <c r="A25" s="34"/>
      <c r="B25" s="99" t="s">
        <v>271</v>
      </c>
      <c r="C25" s="61">
        <f>Vout/(Vout+SQRT(2)*Vintyp)/fswmin*1000</f>
        <v>2.3033749346614329</v>
      </c>
      <c r="D25" s="43" t="s">
        <v>38</v>
      </c>
      <c r="E25" s="44"/>
      <c r="F25" s="89" t="s">
        <v>33</v>
      </c>
      <c r="G25" s="67">
        <f>SUM(AP7:AP188)/360</f>
        <v>2.7006069649896567</v>
      </c>
      <c r="H25" s="100" t="s">
        <v>34</v>
      </c>
      <c r="I25" s="44"/>
      <c r="J25" s="202"/>
      <c r="K25" s="173"/>
      <c r="L25" s="203"/>
      <c r="M25" s="210"/>
      <c r="N25" s="210"/>
      <c r="O25" s="211">
        <v>18</v>
      </c>
      <c r="P25" s="211">
        <f t="shared" si="100"/>
        <v>-2.9845130209103035</v>
      </c>
      <c r="Q25" s="212">
        <f t="shared" si="132"/>
        <v>0.15707963267948966</v>
      </c>
      <c r="R25" s="212">
        <f t="shared" si="4"/>
        <v>50.883300678969093</v>
      </c>
      <c r="S25" s="212">
        <f t="shared" si="5"/>
        <v>44.246348416494861</v>
      </c>
      <c r="T25" s="212">
        <f t="shared" si="6"/>
        <v>55.307935520618578</v>
      </c>
      <c r="U25" s="212">
        <f t="shared" si="7"/>
        <v>1</v>
      </c>
      <c r="V25" s="212">
        <f t="shared" si="8"/>
        <v>0</v>
      </c>
      <c r="W25" s="212">
        <f t="shared" si="9"/>
        <v>0.26334769602590741</v>
      </c>
      <c r="X25" s="212">
        <f t="shared" si="10"/>
        <v>0.30284985042979351</v>
      </c>
      <c r="Y25" s="212">
        <f t="shared" si="11"/>
        <v>0.24227988034383482</v>
      </c>
      <c r="Z25" s="212">
        <f t="shared" si="12"/>
        <v>2.5</v>
      </c>
      <c r="AA25" s="212">
        <f t="shared" si="13"/>
        <v>2.5</v>
      </c>
      <c r="AB25" s="212">
        <f t="shared" si="14"/>
        <v>2.5</v>
      </c>
      <c r="AC25" s="212">
        <f t="shared" si="15"/>
        <v>2.5</v>
      </c>
      <c r="AD25" s="212">
        <f t="shared" si="16"/>
        <v>12.550844843665116</v>
      </c>
      <c r="AE25" s="212">
        <f t="shared" si="17"/>
        <v>17.837094600307552</v>
      </c>
      <c r="AF25" s="212">
        <f t="shared" si="18"/>
        <v>1.6427387136114309</v>
      </c>
      <c r="AG25" s="212">
        <f t="shared" si="19"/>
        <v>1.8340521037294628</v>
      </c>
      <c r="AH25" s="212">
        <f t="shared" si="20"/>
        <v>1.3982081018889918</v>
      </c>
      <c r="AI25" s="212">
        <f t="shared" si="21"/>
        <v>4.1427387136114309</v>
      </c>
      <c r="AJ25" s="212">
        <f t="shared" si="22"/>
        <v>4.9427387136114307</v>
      </c>
      <c r="AK25" s="212">
        <f t="shared" si="23"/>
        <v>5.1340521037294629</v>
      </c>
      <c r="AL25" s="212">
        <f t="shared" si="24"/>
        <v>4.6982081018889916</v>
      </c>
      <c r="AM25" s="212">
        <f t="shared" si="102"/>
        <v>202.31698617735475</v>
      </c>
      <c r="AN25" s="212">
        <f t="shared" si="133"/>
        <v>194.77792196023546</v>
      </c>
      <c r="AO25" s="212">
        <f t="shared" si="134"/>
        <v>212.84710645276306</v>
      </c>
      <c r="AP25" s="212">
        <f t="shared" si="26"/>
        <v>0.70463607277316731</v>
      </c>
      <c r="AQ25" s="212">
        <f t="shared" si="27"/>
        <v>3.09515486649104E-2</v>
      </c>
      <c r="AR25" s="212">
        <f t="shared" si="28"/>
        <v>3.004884066716831E-2</v>
      </c>
      <c r="AS25" s="212">
        <f t="shared" si="29"/>
        <v>2.8635045582791431E-2</v>
      </c>
      <c r="AT25" s="212">
        <f t="shared" si="30"/>
        <v>2.9399223959789584E-6</v>
      </c>
      <c r="AU25" s="212">
        <f t="shared" si="31"/>
        <v>3.9061919847836377E-3</v>
      </c>
      <c r="AV25" s="212">
        <f t="shared" si="32"/>
        <v>3.5444726567851526E-3</v>
      </c>
      <c r="AW25" s="212">
        <f t="shared" si="33"/>
        <v>3.5173854275060783E-3</v>
      </c>
      <c r="AX25" s="212">
        <f t="shared" si="103"/>
        <v>5.1434346608346402E-3</v>
      </c>
      <c r="AY25" s="212">
        <f t="shared" si="104"/>
        <v>5.3672166085164778E-3</v>
      </c>
      <c r="AZ25" s="178">
        <f t="shared" si="105"/>
        <v>4.2609599089195021E-3</v>
      </c>
      <c r="BA25" s="178">
        <f t="shared" si="34"/>
        <v>2.5232056140726499E-2</v>
      </c>
      <c r="BB25" s="178">
        <f t="shared" si="35"/>
        <v>2.194091838324044E-2</v>
      </c>
      <c r="BC25" s="178">
        <f t="shared" si="36"/>
        <v>2.7426147979050543E-2</v>
      </c>
      <c r="BD25" s="178">
        <f t="shared" si="37"/>
        <v>0</v>
      </c>
      <c r="BE25" s="178">
        <f t="shared" si="38"/>
        <v>0</v>
      </c>
      <c r="BF25" s="178">
        <f t="shared" si="39"/>
        <v>0</v>
      </c>
      <c r="BG25" s="178">
        <f t="shared" si="106"/>
        <v>3.0375490801561138E-2</v>
      </c>
      <c r="BH25" s="178">
        <f t="shared" si="107"/>
        <v>2.7308134991756917E-2</v>
      </c>
      <c r="BI25" s="178">
        <f t="shared" si="108"/>
        <v>3.1687107887970044E-2</v>
      </c>
      <c r="BJ25" s="178">
        <f t="shared" si="40"/>
        <v>1.5456052317270954</v>
      </c>
      <c r="BK25" s="178">
        <f t="shared" si="41"/>
        <v>1.2082852554499517</v>
      </c>
      <c r="BL25" s="178">
        <f t="shared" si="42"/>
        <v>1.7525485199027315</v>
      </c>
      <c r="BM25" s="180">
        <f t="shared" si="109"/>
        <v>9.2267044143572532E-4</v>
      </c>
      <c r="BN25" s="180">
        <f t="shared" si="109"/>
        <v>7.4573423672801855E-4</v>
      </c>
      <c r="BO25" s="180">
        <f t="shared" si="109"/>
        <v>1.0040728063038533E-3</v>
      </c>
      <c r="BP25" s="178">
        <f t="shared" si="43"/>
        <v>0</v>
      </c>
      <c r="BQ25" s="178">
        <f t="shared" si="44"/>
        <v>0</v>
      </c>
      <c r="BR25" s="178">
        <f t="shared" si="45"/>
        <v>0</v>
      </c>
      <c r="BS25" s="178">
        <f t="shared" si="46"/>
        <v>8.4786440982995051E-2</v>
      </c>
      <c r="BT25" s="178">
        <f t="shared" si="47"/>
        <v>2.8262146994331688E-2</v>
      </c>
      <c r="BU25" s="178">
        <f t="shared" si="48"/>
        <v>2.5</v>
      </c>
      <c r="BY25" s="180">
        <f t="shared" si="49"/>
        <v>0</v>
      </c>
      <c r="BZ25" s="180">
        <f t="shared" si="110"/>
        <v>0</v>
      </c>
      <c r="CA25" s="180">
        <f t="shared" si="111"/>
        <v>0</v>
      </c>
      <c r="CB25" s="180">
        <f t="shared" si="112"/>
        <v>0</v>
      </c>
      <c r="CC25" s="180">
        <f t="shared" si="50"/>
        <v>0</v>
      </c>
      <c r="CG25" s="182">
        <f t="shared" si="51"/>
        <v>7.9824593452526529E-2</v>
      </c>
      <c r="CH25" s="182">
        <f t="shared" si="52"/>
        <v>7.9824593452526529E-2</v>
      </c>
      <c r="CI25" s="182">
        <f t="shared" si="53"/>
        <v>7.9824593452526529E-2</v>
      </c>
      <c r="CJ25" s="182">
        <f t="shared" si="54"/>
        <v>7.9824593452526529E-2</v>
      </c>
      <c r="CK25" s="182">
        <f t="shared" si="55"/>
        <v>7.9824593452526529E-2</v>
      </c>
      <c r="CL25" s="182">
        <f t="shared" si="56"/>
        <v>7.9824593452526529E-2</v>
      </c>
      <c r="CM25" s="182">
        <f t="shared" si="57"/>
        <v>7.9824593452526529E-2</v>
      </c>
      <c r="CN25" s="182">
        <f t="shared" si="58"/>
        <v>7.9824593452526529E-2</v>
      </c>
      <c r="CO25" s="182">
        <f t="shared" si="59"/>
        <v>7.1744205533955954E-2</v>
      </c>
      <c r="CP25" s="182">
        <f t="shared" si="60"/>
        <v>6.0657749911976269E-2</v>
      </c>
      <c r="CQ25" s="182">
        <f t="shared" si="61"/>
        <v>4.9571294289996605E-2</v>
      </c>
      <c r="CR25" s="182">
        <f t="shared" si="62"/>
        <v>3.8484838668016927E-2</v>
      </c>
      <c r="CS25" s="182">
        <f t="shared" si="63"/>
        <v>2.7398383046037277E-2</v>
      </c>
      <c r="CT25" s="182">
        <f t="shared" si="64"/>
        <v>2.330029946386317E-2</v>
      </c>
      <c r="CU25" s="182">
        <f t="shared" si="65"/>
        <v>2.330029946386317E-2</v>
      </c>
      <c r="CV25" s="182">
        <f t="shared" si="66"/>
        <v>2.330029946386317E-2</v>
      </c>
      <c r="CW25" s="182">
        <f t="shared" si="67"/>
        <v>2.330029946386317E-2</v>
      </c>
      <c r="CX25" s="182">
        <f t="shared" si="68"/>
        <v>2.330029946386317E-2</v>
      </c>
      <c r="CY25" s="182">
        <f t="shared" si="69"/>
        <v>2.330029946386317E-2</v>
      </c>
      <c r="DA25" s="184">
        <f t="shared" si="113"/>
        <v>1.473113789611806E-2</v>
      </c>
      <c r="DB25" s="184">
        <f t="shared" si="114"/>
        <v>-5.1338069097869664E-10</v>
      </c>
      <c r="DC25" s="184">
        <f t="shared" si="115"/>
        <v>-5.1338069097869664E-10</v>
      </c>
      <c r="DD25" s="184">
        <f t="shared" si="116"/>
        <v>-5.1338069097869664E-10</v>
      </c>
      <c r="DE25" s="184">
        <f t="shared" si="117"/>
        <v>-5.1338069097869664E-10</v>
      </c>
      <c r="DF25" s="184">
        <f t="shared" si="118"/>
        <v>-5.1338069097869664E-10</v>
      </c>
      <c r="DG25" s="184">
        <f t="shared" si="119"/>
        <v>-5.1338069097869664E-10</v>
      </c>
      <c r="DH25" s="184">
        <f t="shared" si="120"/>
        <v>-5.1338069097869664E-10</v>
      </c>
      <c r="DI25" s="184">
        <f t="shared" si="121"/>
        <v>-5.6202815065008197E-10</v>
      </c>
      <c r="DJ25" s="184">
        <f t="shared" si="122"/>
        <v>-6.4601777002226688E-10</v>
      </c>
      <c r="DK25" s="184">
        <f t="shared" si="123"/>
        <v>-7.5952072650318622E-10</v>
      </c>
      <c r="DL25" s="184">
        <f t="shared" si="124"/>
        <v>-9.2140889519720851E-10</v>
      </c>
      <c r="DM25" s="184">
        <f t="shared" si="125"/>
        <v>-1.1710023899169011E-9</v>
      </c>
      <c r="DN25" s="184">
        <f t="shared" si="126"/>
        <v>-1.3013033107722261E-9</v>
      </c>
      <c r="DO25" s="184">
        <f t="shared" si="127"/>
        <v>-1.3013033107722261E-9</v>
      </c>
      <c r="DP25" s="184">
        <f t="shared" si="128"/>
        <v>-1.3013033107722261E-9</v>
      </c>
      <c r="DQ25" s="184">
        <f t="shared" si="129"/>
        <v>-1.3013033107722261E-9</v>
      </c>
      <c r="DR25" s="184">
        <f t="shared" si="130"/>
        <v>-1.3013033107722261E-9</v>
      </c>
      <c r="DS25" s="184">
        <f t="shared" si="131"/>
        <v>-1.3013033107722261E-9</v>
      </c>
      <c r="DU25" s="185">
        <f t="shared" si="70"/>
        <v>5.4129520959229467E-2</v>
      </c>
      <c r="DV25" s="185">
        <f t="shared" si="71"/>
        <v>2.7580368497669479E-2</v>
      </c>
      <c r="DW25" s="185">
        <f t="shared" si="72"/>
        <v>6.0003036209113583E-2</v>
      </c>
      <c r="DX25" s="185">
        <f t="shared" si="73"/>
        <v>9.5035473077533447E-3</v>
      </c>
      <c r="DY25" s="186">
        <f t="shared" si="74"/>
        <v>5.4129520959229467E-2</v>
      </c>
      <c r="DZ25" s="186">
        <f t="shared" si="75"/>
        <v>2.7580368497669479E-2</v>
      </c>
      <c r="EA25" s="186">
        <f t="shared" si="76"/>
        <v>4.295743105530693E-2</v>
      </c>
      <c r="EB25" s="186">
        <f t="shared" si="77"/>
        <v>4.2957431055306985E-2</v>
      </c>
      <c r="EC25" s="186">
        <f t="shared" si="78"/>
        <v>2.7580368497669497E-2</v>
      </c>
      <c r="ED25" s="186">
        <f t="shared" si="79"/>
        <v>5.4129520959229453E-2</v>
      </c>
      <c r="EE25" s="186">
        <f t="shared" si="80"/>
        <v>9.503547307753284E-3</v>
      </c>
      <c r="EF25" s="186">
        <f t="shared" si="81"/>
        <v>6.000303620911359E-2</v>
      </c>
      <c r="EG25" s="186">
        <f t="shared" si="82"/>
        <v>-9.5035473077533517E-3</v>
      </c>
      <c r="EH25" s="186">
        <f t="shared" si="83"/>
        <v>6.0003036209113583E-2</v>
      </c>
      <c r="EI25" s="186">
        <f t="shared" si="84"/>
        <v>-2.7580368497669559E-2</v>
      </c>
      <c r="EJ25" s="186">
        <f t="shared" si="85"/>
        <v>5.4129520959229432E-2</v>
      </c>
      <c r="EK25" s="186">
        <f t="shared" si="86"/>
        <v>-4.2957431055307055E-2</v>
      </c>
      <c r="EL25" s="186">
        <f t="shared" si="87"/>
        <v>4.2957431055306861E-2</v>
      </c>
      <c r="EM25" s="186">
        <f t="shared" si="88"/>
        <v>-5.4129520959229446E-2</v>
      </c>
      <c r="EN25" s="186">
        <f t="shared" si="89"/>
        <v>2.7580368497669518E-2</v>
      </c>
      <c r="EO25" s="186">
        <f t="shared" si="90"/>
        <v>-6.0003036209113583E-2</v>
      </c>
      <c r="EP25" s="186">
        <f t="shared" si="91"/>
        <v>9.5035473077533031E-3</v>
      </c>
      <c r="EQ25" s="186">
        <f t="shared" si="92"/>
        <v>-5.4129520959229391E-2</v>
      </c>
      <c r="ER25" s="186">
        <f t="shared" si="93"/>
        <v>-2.7580368497669639E-2</v>
      </c>
      <c r="ES25" s="186">
        <f t="shared" si="94"/>
        <v>-4.2957431055306958E-2</v>
      </c>
      <c r="ET25" s="186">
        <f t="shared" si="95"/>
        <v>-4.2957431055306958E-2</v>
      </c>
      <c r="EU25" s="186">
        <f t="shared" si="96"/>
        <v>-2.7580368497669247E-2</v>
      </c>
      <c r="EV25" s="186">
        <f t="shared" si="97"/>
        <v>-5.4129520959229585E-2</v>
      </c>
      <c r="EW25" s="186">
        <f t="shared" si="98"/>
        <v>-9.5035473077532163E-3</v>
      </c>
      <c r="EX25" s="186">
        <f t="shared" si="99"/>
        <v>-6.0003036209113597E-2</v>
      </c>
    </row>
    <row r="26" spans="1:154" ht="24.95" customHeight="1" x14ac:dyDescent="0.3">
      <c r="A26" s="34"/>
      <c r="B26" s="101" t="s">
        <v>272</v>
      </c>
      <c r="C26" s="61">
        <f>1000/fswmin-Tonmax_0-Ton_delay</f>
        <v>10.382339351052853</v>
      </c>
      <c r="D26" s="62" t="s">
        <v>270</v>
      </c>
      <c r="E26" s="44"/>
      <c r="F26" s="102" t="s">
        <v>281</v>
      </c>
      <c r="G26" s="103">
        <f>AQ188</f>
        <v>0.27742531446941254</v>
      </c>
      <c r="H26" s="104" t="s">
        <v>36</v>
      </c>
      <c r="I26" s="44"/>
      <c r="J26" s="202"/>
      <c r="K26" s="173"/>
      <c r="L26" s="203"/>
      <c r="M26" s="210"/>
      <c r="N26" s="210"/>
      <c r="O26" s="211">
        <v>19</v>
      </c>
      <c r="P26" s="211">
        <f t="shared" si="100"/>
        <v>-2.9757863746503315</v>
      </c>
      <c r="Q26" s="212">
        <f t="shared" si="132"/>
        <v>0.16580627893946129</v>
      </c>
      <c r="R26" s="212">
        <f t="shared" si="4"/>
        <v>53.684889408437272</v>
      </c>
      <c r="S26" s="212">
        <f t="shared" si="5"/>
        <v>46.682512529075886</v>
      </c>
      <c r="T26" s="212">
        <f t="shared" si="6"/>
        <v>58.35314066134486</v>
      </c>
      <c r="U26" s="212">
        <f t="shared" si="7"/>
        <v>1</v>
      </c>
      <c r="V26" s="212">
        <f t="shared" si="8"/>
        <v>0</v>
      </c>
      <c r="W26" s="212">
        <f t="shared" si="9"/>
        <v>0.24960468667546548</v>
      </c>
      <c r="X26" s="212">
        <f t="shared" si="10"/>
        <v>0.28704538967678533</v>
      </c>
      <c r="Y26" s="212">
        <f t="shared" si="11"/>
        <v>0.22963631174142823</v>
      </c>
      <c r="Z26" s="212">
        <f t="shared" si="12"/>
        <v>2.5</v>
      </c>
      <c r="AA26" s="212">
        <f t="shared" si="13"/>
        <v>2.5</v>
      </c>
      <c r="AB26" s="212">
        <f t="shared" si="14"/>
        <v>2.5</v>
      </c>
      <c r="AC26" s="212">
        <f t="shared" si="15"/>
        <v>2.5</v>
      </c>
      <c r="AD26" s="212">
        <f t="shared" si="16"/>
        <v>13.727715540869816</v>
      </c>
      <c r="AE26" s="212">
        <f t="shared" si="17"/>
        <v>19.452559008207466</v>
      </c>
      <c r="AF26" s="212">
        <f t="shared" si="18"/>
        <v>1.6494840731207698</v>
      </c>
      <c r="AG26" s="212">
        <f t="shared" si="19"/>
        <v>1.8415830279695795</v>
      </c>
      <c r="AH26" s="212">
        <f t="shared" si="20"/>
        <v>1.4039493778679193</v>
      </c>
      <c r="AI26" s="212">
        <f t="shared" si="21"/>
        <v>4.1494840731207701</v>
      </c>
      <c r="AJ26" s="212">
        <f t="shared" si="22"/>
        <v>4.9494840731207699</v>
      </c>
      <c r="AK26" s="212">
        <f t="shared" si="23"/>
        <v>5.1415830279695793</v>
      </c>
      <c r="AL26" s="212">
        <f t="shared" si="24"/>
        <v>4.7039493778679189</v>
      </c>
      <c r="AM26" s="212">
        <f t="shared" si="102"/>
        <v>202.04126030644559</v>
      </c>
      <c r="AN26" s="212">
        <f t="shared" si="133"/>
        <v>194.49262893550934</v>
      </c>
      <c r="AO26" s="212">
        <f t="shared" si="134"/>
        <v>212.58732177369933</v>
      </c>
      <c r="AP26" s="212">
        <f t="shared" si="26"/>
        <v>0.74546801863795709</v>
      </c>
      <c r="AQ26" s="212">
        <f t="shared" si="27"/>
        <v>3.2789802882999798E-2</v>
      </c>
      <c r="AR26" s="212">
        <f t="shared" si="28"/>
        <v>3.1833481839832499E-2</v>
      </c>
      <c r="AS26" s="212">
        <f t="shared" si="29"/>
        <v>3.0335719558676349E-2</v>
      </c>
      <c r="AT26" s="212">
        <f t="shared" si="30"/>
        <v>3.3029756459447039E-6</v>
      </c>
      <c r="AU26" s="212">
        <f t="shared" si="31"/>
        <v>4.3779839374232712E-3</v>
      </c>
      <c r="AV26" s="212">
        <f t="shared" si="32"/>
        <v>3.9721707347532302E-3</v>
      </c>
      <c r="AW26" s="212">
        <f t="shared" si="33"/>
        <v>3.9427789508422089E-3</v>
      </c>
      <c r="AX26" s="212">
        <f t="shared" si="103"/>
        <v>5.4638278270259166E-3</v>
      </c>
      <c r="AY26" s="212">
        <f t="shared" si="104"/>
        <v>5.7009679274365498E-3</v>
      </c>
      <c r="AZ26" s="178">
        <f t="shared" si="105"/>
        <v>4.5270273104940709E-3</v>
      </c>
      <c r="BA26" s="178">
        <f t="shared" si="34"/>
        <v>2.5196220959520909E-2</v>
      </c>
      <c r="BB26" s="178">
        <f t="shared" si="35"/>
        <v>2.1909757356105137E-2</v>
      </c>
      <c r="BC26" s="178">
        <f t="shared" si="36"/>
        <v>2.738719669513142E-2</v>
      </c>
      <c r="BD26" s="178">
        <f t="shared" si="37"/>
        <v>0</v>
      </c>
      <c r="BE26" s="178">
        <f t="shared" si="38"/>
        <v>0</v>
      </c>
      <c r="BF26" s="178">
        <f t="shared" si="39"/>
        <v>0</v>
      </c>
      <c r="BG26" s="178">
        <f t="shared" si="106"/>
        <v>3.0660048786546826E-2</v>
      </c>
      <c r="BH26" s="178">
        <f t="shared" si="107"/>
        <v>2.7610725283541686E-2</v>
      </c>
      <c r="BI26" s="178">
        <f t="shared" si="108"/>
        <v>3.1914224005625491E-2</v>
      </c>
      <c r="BJ26" s="178">
        <f t="shared" si="40"/>
        <v>1.6459813283630578</v>
      </c>
      <c r="BK26" s="178">
        <f t="shared" si="41"/>
        <v>1.288938028985807</v>
      </c>
      <c r="BL26" s="178">
        <f t="shared" si="42"/>
        <v>1.8622952024979331</v>
      </c>
      <c r="BM26" s="180">
        <f t="shared" si="109"/>
        <v>9.400385915934315E-4</v>
      </c>
      <c r="BN26" s="180">
        <f t="shared" si="109"/>
        <v>7.6235215068320809E-4</v>
      </c>
      <c r="BO26" s="180">
        <f t="shared" si="109"/>
        <v>1.0185176938812424E-3</v>
      </c>
      <c r="BP26" s="178">
        <f t="shared" si="43"/>
        <v>0</v>
      </c>
      <c r="BQ26" s="178">
        <f t="shared" si="44"/>
        <v>0</v>
      </c>
      <c r="BR26" s="178">
        <f t="shared" si="45"/>
        <v>0</v>
      </c>
      <c r="BS26" s="178">
        <f t="shared" si="46"/>
        <v>8.9454706097483891E-2</v>
      </c>
      <c r="BT26" s="178">
        <f t="shared" si="47"/>
        <v>2.9818235365827967E-2</v>
      </c>
      <c r="BU26" s="178">
        <f t="shared" si="48"/>
        <v>2.5</v>
      </c>
      <c r="BY26" s="180">
        <f t="shared" si="49"/>
        <v>0</v>
      </c>
      <c r="BZ26" s="180">
        <f t="shared" si="110"/>
        <v>0</v>
      </c>
      <c r="CA26" s="180">
        <f t="shared" si="111"/>
        <v>0</v>
      </c>
      <c r="CB26" s="180">
        <f t="shared" si="112"/>
        <v>0</v>
      </c>
      <c r="CC26" s="180">
        <f t="shared" si="50"/>
        <v>0</v>
      </c>
      <c r="CG26" s="182">
        <f t="shared" si="51"/>
        <v>8.4492858567015383E-2</v>
      </c>
      <c r="CH26" s="182">
        <f t="shared" si="52"/>
        <v>8.4492858567015383E-2</v>
      </c>
      <c r="CI26" s="182">
        <f t="shared" si="53"/>
        <v>8.4492858567015383E-2</v>
      </c>
      <c r="CJ26" s="182">
        <f t="shared" si="54"/>
        <v>8.4492858567015383E-2</v>
      </c>
      <c r="CK26" s="182">
        <f t="shared" si="55"/>
        <v>8.4492858567015383E-2</v>
      </c>
      <c r="CL26" s="182">
        <f t="shared" si="56"/>
        <v>8.4492858567015383E-2</v>
      </c>
      <c r="CM26" s="182">
        <f t="shared" si="57"/>
        <v>8.4492858567015383E-2</v>
      </c>
      <c r="CN26" s="182">
        <f t="shared" si="58"/>
        <v>8.4492858567015383E-2</v>
      </c>
      <c r="CO26" s="182">
        <f t="shared" si="59"/>
        <v>7.5967571763735545E-2</v>
      </c>
      <c r="CP26" s="182">
        <f t="shared" si="60"/>
        <v>6.4270705875404482E-2</v>
      </c>
      <c r="CQ26" s="182">
        <f t="shared" si="61"/>
        <v>5.2573839987073434E-2</v>
      </c>
      <c r="CR26" s="182">
        <f t="shared" si="62"/>
        <v>4.0876974098742358E-2</v>
      </c>
      <c r="CS26" s="182">
        <f t="shared" si="63"/>
        <v>2.9180108210411317E-2</v>
      </c>
      <c r="CT26" s="182">
        <f t="shared" si="64"/>
        <v>2.4856387835359449E-2</v>
      </c>
      <c r="CU26" s="182">
        <f t="shared" si="65"/>
        <v>2.4856387835359449E-2</v>
      </c>
      <c r="CV26" s="182">
        <f t="shared" si="66"/>
        <v>2.4856387835359449E-2</v>
      </c>
      <c r="CW26" s="182">
        <f t="shared" si="67"/>
        <v>2.4856387835359449E-2</v>
      </c>
      <c r="CX26" s="182">
        <f t="shared" si="68"/>
        <v>2.4856387835359449E-2</v>
      </c>
      <c r="CY26" s="182">
        <f t="shared" si="69"/>
        <v>2.4856387835359449E-2</v>
      </c>
      <c r="DA26" s="184">
        <f t="shared" si="113"/>
        <v>1.6155799048655314E-2</v>
      </c>
      <c r="DB26" s="184">
        <f t="shared" si="114"/>
        <v>-5.0247645330605718E-10</v>
      </c>
      <c r="DC26" s="184">
        <f t="shared" si="115"/>
        <v>-5.0247645330605718E-10</v>
      </c>
      <c r="DD26" s="184">
        <f t="shared" si="116"/>
        <v>-5.0247645330605718E-10</v>
      </c>
      <c r="DE26" s="184">
        <f t="shared" si="117"/>
        <v>-5.0247645330605718E-10</v>
      </c>
      <c r="DF26" s="184">
        <f t="shared" si="118"/>
        <v>-5.0247645330605718E-10</v>
      </c>
      <c r="DG26" s="184">
        <f t="shared" si="119"/>
        <v>-5.0247645330605718E-10</v>
      </c>
      <c r="DH26" s="184">
        <f t="shared" si="120"/>
        <v>-5.0247645330605718E-10</v>
      </c>
      <c r="DI26" s="184">
        <f t="shared" si="121"/>
        <v>-5.5020194344082069E-10</v>
      </c>
      <c r="DJ26" s="184">
        <f t="shared" si="122"/>
        <v>-6.3264525969948286E-10</v>
      </c>
      <c r="DK26" s="184">
        <f t="shared" si="123"/>
        <v>-7.441501474642494E-10</v>
      </c>
      <c r="DL26" s="184">
        <f t="shared" si="124"/>
        <v>-9.0337093161706599E-10</v>
      </c>
      <c r="DM26" s="184">
        <f t="shared" si="125"/>
        <v>-1.1492731501322046E-9</v>
      </c>
      <c r="DN26" s="184">
        <f t="shared" si="126"/>
        <v>-1.2778505003273876E-9</v>
      </c>
      <c r="DO26" s="184">
        <f t="shared" si="127"/>
        <v>-1.2778505003273876E-9</v>
      </c>
      <c r="DP26" s="184">
        <f t="shared" si="128"/>
        <v>-1.2778505003273876E-9</v>
      </c>
      <c r="DQ26" s="184">
        <f t="shared" si="129"/>
        <v>-1.2778505003273876E-9</v>
      </c>
      <c r="DR26" s="184">
        <f t="shared" si="130"/>
        <v>-1.2778505003273876E-9</v>
      </c>
      <c r="DS26" s="184">
        <f t="shared" si="131"/>
        <v>-1.2778505003273876E-9</v>
      </c>
      <c r="DU26" s="185">
        <f t="shared" si="70"/>
        <v>5.3889151097336135E-2</v>
      </c>
      <c r="DV26" s="185">
        <f t="shared" si="71"/>
        <v>2.9259421736975627E-2</v>
      </c>
      <c r="DW26" s="185">
        <f t="shared" si="72"/>
        <v>6.0479129321200392E-2</v>
      </c>
      <c r="DX26" s="185">
        <f t="shared" si="73"/>
        <v>1.0120735295582269E-2</v>
      </c>
      <c r="DY26" s="186">
        <f t="shared" si="74"/>
        <v>5.3889151097336135E-2</v>
      </c>
      <c r="DZ26" s="186">
        <f t="shared" si="75"/>
        <v>2.9259421736975627E-2</v>
      </c>
      <c r="EA26" s="186">
        <f t="shared" si="76"/>
        <v>4.1427257450418836E-2</v>
      </c>
      <c r="EB26" s="186">
        <f t="shared" si="77"/>
        <v>4.5209918231627483E-2</v>
      </c>
      <c r="EC26" s="186">
        <f t="shared" si="78"/>
        <v>2.4451331813676203E-2</v>
      </c>
      <c r="ED26" s="186">
        <f t="shared" si="79"/>
        <v>5.6234213241684393E-2</v>
      </c>
      <c r="EE26" s="186">
        <f t="shared" si="80"/>
        <v>4.8111194055280825E-3</v>
      </c>
      <c r="EF26" s="186">
        <f t="shared" si="81"/>
        <v>6.1131068176823782E-2</v>
      </c>
      <c r="EG26" s="186">
        <f t="shared" si="82"/>
        <v>-1.5353326278970129E-2</v>
      </c>
      <c r="EH26" s="186">
        <f t="shared" si="83"/>
        <v>5.9366907773145905E-2</v>
      </c>
      <c r="EI26" s="186">
        <f t="shared" si="84"/>
        <v>-3.3844829793534661E-2</v>
      </c>
      <c r="EJ26" s="186">
        <f t="shared" si="85"/>
        <v>5.1133959973978099E-2</v>
      </c>
      <c r="EK26" s="186">
        <f t="shared" si="86"/>
        <v>-4.8648504236598472E-2</v>
      </c>
      <c r="EL26" s="186">
        <f t="shared" si="87"/>
        <v>3.7329310225550472E-2</v>
      </c>
      <c r="EM26" s="186">
        <f t="shared" si="88"/>
        <v>-5.8151299068117016E-2</v>
      </c>
      <c r="EN26" s="186">
        <f t="shared" si="89"/>
        <v>1.9457152491157044E-2</v>
      </c>
      <c r="EO26" s="186">
        <f t="shared" si="90"/>
        <v>-6.1317762691673355E-2</v>
      </c>
      <c r="EP26" s="186">
        <f t="shared" si="91"/>
        <v>-5.3511200823567161E-4</v>
      </c>
      <c r="EQ26" s="186">
        <f t="shared" si="92"/>
        <v>-4.7989608539688915E-2</v>
      </c>
      <c r="ER26" s="186">
        <f t="shared" si="93"/>
        <v>-3.817265825929788E-2</v>
      </c>
      <c r="ES26" s="186">
        <f t="shared" si="94"/>
        <v>-3.2947264409811813E-2</v>
      </c>
      <c r="ET26" s="186">
        <f t="shared" si="95"/>
        <v>-5.1716845749558954E-2</v>
      </c>
      <c r="EU26" s="186">
        <f t="shared" si="96"/>
        <v>-1.4314892489630065E-2</v>
      </c>
      <c r="EV26" s="186">
        <f t="shared" si="97"/>
        <v>-5.9625818395926934E-2</v>
      </c>
      <c r="EW26" s="186">
        <f t="shared" si="98"/>
        <v>5.8772708965070513E-3</v>
      </c>
      <c r="EX26" s="186">
        <f t="shared" si="99"/>
        <v>-6.1037792007761854E-2</v>
      </c>
    </row>
    <row r="27" spans="1:154" ht="24.95" customHeight="1" thickBot="1" x14ac:dyDescent="0.35">
      <c r="A27" s="34"/>
      <c r="B27" s="101" t="s">
        <v>269</v>
      </c>
      <c r="C27" s="61">
        <f>Lm*Ipk/SQRT(2)/Vinmax*10^3</f>
        <v>2.1191049398885182</v>
      </c>
      <c r="D27" s="62" t="s">
        <v>270</v>
      </c>
      <c r="E27" s="44"/>
      <c r="F27" s="98" t="s">
        <v>43</v>
      </c>
      <c r="G27" s="77">
        <f>MIN(Vcspk/Rcs,Vintyp*SQRT(2)*Tonmax/Lm/1000)</f>
        <v>0.44999999999999996</v>
      </c>
      <c r="H27" s="87" t="s">
        <v>36</v>
      </c>
      <c r="I27" s="44"/>
      <c r="J27" s="202"/>
      <c r="K27" s="173"/>
      <c r="L27" s="203"/>
      <c r="M27" s="210"/>
      <c r="N27" s="210"/>
      <c r="O27" s="211">
        <v>20</v>
      </c>
      <c r="P27" s="211">
        <f t="shared" si="100"/>
        <v>-2.9670597283903604</v>
      </c>
      <c r="Q27" s="212">
        <f t="shared" si="132"/>
        <v>0.17453292519943295</v>
      </c>
      <c r="R27" s="212">
        <f t="shared" si="4"/>
        <v>56.482389825727509</v>
      </c>
      <c r="S27" s="212">
        <f t="shared" si="5"/>
        <v>49.115121587589137</v>
      </c>
      <c r="T27" s="212">
        <f t="shared" si="6"/>
        <v>61.393901984486419</v>
      </c>
      <c r="U27" s="212">
        <f t="shared" si="7"/>
        <v>1</v>
      </c>
      <c r="V27" s="212">
        <f t="shared" si="8"/>
        <v>0</v>
      </c>
      <c r="W27" s="212">
        <f t="shared" si="9"/>
        <v>0.23724208627405408</v>
      </c>
      <c r="X27" s="212">
        <f t="shared" si="10"/>
        <v>0.27282839921516222</v>
      </c>
      <c r="Y27" s="212">
        <f t="shared" si="11"/>
        <v>0.21826271937212977</v>
      </c>
      <c r="Z27" s="212">
        <f t="shared" si="12"/>
        <v>2.5</v>
      </c>
      <c r="AA27" s="212">
        <f t="shared" si="13"/>
        <v>2.5</v>
      </c>
      <c r="AB27" s="212">
        <f t="shared" si="14"/>
        <v>2.5</v>
      </c>
      <c r="AC27" s="212">
        <f t="shared" si="15"/>
        <v>2.5</v>
      </c>
      <c r="AD27" s="212">
        <f t="shared" si="16"/>
        <v>14.938085685497764</v>
      </c>
      <c r="AE27" s="212">
        <f t="shared" si="17"/>
        <v>21.108596388340573</v>
      </c>
      <c r="AF27" s="212">
        <f t="shared" si="18"/>
        <v>1.6562195892383444</v>
      </c>
      <c r="AG27" s="212">
        <f t="shared" si="19"/>
        <v>1.8491029624562902</v>
      </c>
      <c r="AH27" s="212">
        <f t="shared" si="20"/>
        <v>1.4096822756976009</v>
      </c>
      <c r="AI27" s="212">
        <f t="shared" si="21"/>
        <v>4.1562195892383444</v>
      </c>
      <c r="AJ27" s="212">
        <f t="shared" si="22"/>
        <v>4.9562195892383443</v>
      </c>
      <c r="AK27" s="212">
        <f t="shared" si="23"/>
        <v>5.1491029624562898</v>
      </c>
      <c r="AL27" s="212">
        <f t="shared" si="24"/>
        <v>4.7096822756976007</v>
      </c>
      <c r="AM27" s="212">
        <f t="shared" si="102"/>
        <v>201.76668567537718</v>
      </c>
      <c r="AN27" s="212">
        <f t="shared" si="133"/>
        <v>194.20858493048416</v>
      </c>
      <c r="AO27" s="212">
        <f t="shared" si="134"/>
        <v>212.32854818255854</v>
      </c>
      <c r="AP27" s="212">
        <f t="shared" si="26"/>
        <v>0.78644652770808132</v>
      </c>
      <c r="AQ27" s="212">
        <f t="shared" si="27"/>
        <v>3.463933911491069E-2</v>
      </c>
      <c r="AR27" s="212">
        <f t="shared" si="28"/>
        <v>3.3629075984168547E-2</v>
      </c>
      <c r="AS27" s="212">
        <f t="shared" si="29"/>
        <v>3.204683116996173E-2</v>
      </c>
      <c r="AT27" s="212">
        <f t="shared" si="30"/>
        <v>3.6899963288784982E-6</v>
      </c>
      <c r="AU27" s="212">
        <f t="shared" si="31"/>
        <v>4.8791610045251293E-3</v>
      </c>
      <c r="AV27" s="212">
        <f t="shared" si="32"/>
        <v>4.4264420192587127E-3</v>
      </c>
      <c r="AW27" s="212">
        <f t="shared" si="33"/>
        <v>4.3947589069306082E-3</v>
      </c>
      <c r="AX27" s="212">
        <f t="shared" si="103"/>
        <v>5.7877128895737233E-3</v>
      </c>
      <c r="AY27" s="212">
        <f t="shared" si="104"/>
        <v>6.0382968140658549E-3</v>
      </c>
      <c r="AZ27" s="178">
        <f t="shared" si="105"/>
        <v>4.7960613103011276E-3</v>
      </c>
      <c r="BA27" s="178">
        <f t="shared" si="34"/>
        <v>2.5158466988538106E-2</v>
      </c>
      <c r="BB27" s="178">
        <f t="shared" si="35"/>
        <v>2.1876927816120089E-2</v>
      </c>
      <c r="BC27" s="178">
        <f t="shared" si="36"/>
        <v>2.7346159770150112E-2</v>
      </c>
      <c r="BD27" s="178">
        <f t="shared" si="37"/>
        <v>0</v>
      </c>
      <c r="BE27" s="178">
        <f t="shared" si="38"/>
        <v>0</v>
      </c>
      <c r="BF27" s="178">
        <f t="shared" si="39"/>
        <v>0</v>
      </c>
      <c r="BG27" s="178">
        <f t="shared" si="106"/>
        <v>3.0946179878111831E-2</v>
      </c>
      <c r="BH27" s="178">
        <f t="shared" si="107"/>
        <v>2.7915224630185944E-2</v>
      </c>
      <c r="BI27" s="178">
        <f t="shared" si="108"/>
        <v>3.2142221080451241E-2</v>
      </c>
      <c r="BJ27" s="178">
        <f t="shared" si="40"/>
        <v>1.747914195492597</v>
      </c>
      <c r="BK27" s="178">
        <f t="shared" si="41"/>
        <v>1.3710596518564457</v>
      </c>
      <c r="BL27" s="178">
        <f t="shared" si="42"/>
        <v>1.9733363705769167</v>
      </c>
      <c r="BM27" s="180">
        <f t="shared" si="109"/>
        <v>9.5766604904845359E-4</v>
      </c>
      <c r="BN27" s="180">
        <f t="shared" si="109"/>
        <v>7.7925976615373998E-4</v>
      </c>
      <c r="BO27" s="180">
        <f t="shared" si="109"/>
        <v>1.0331223759846042E-3</v>
      </c>
      <c r="BP27" s="178">
        <f t="shared" si="43"/>
        <v>0</v>
      </c>
      <c r="BQ27" s="178">
        <f t="shared" si="44"/>
        <v>0</v>
      </c>
      <c r="BR27" s="178">
        <f t="shared" si="45"/>
        <v>0</v>
      </c>
      <c r="BS27" s="178">
        <f t="shared" si="46"/>
        <v>9.4116158889765461E-2</v>
      </c>
      <c r="BT27" s="178">
        <f t="shared" si="47"/>
        <v>3.1372052963255154E-2</v>
      </c>
      <c r="BU27" s="178">
        <f t="shared" si="48"/>
        <v>2.5</v>
      </c>
      <c r="BY27" s="180">
        <f t="shared" si="49"/>
        <v>0</v>
      </c>
      <c r="BZ27" s="180">
        <f t="shared" si="110"/>
        <v>0</v>
      </c>
      <c r="CA27" s="180">
        <f t="shared" si="111"/>
        <v>0</v>
      </c>
      <c r="CB27" s="180">
        <f t="shared" si="112"/>
        <v>0</v>
      </c>
      <c r="CC27" s="180">
        <f t="shared" si="50"/>
        <v>0</v>
      </c>
      <c r="CG27" s="182">
        <f t="shared" si="51"/>
        <v>8.9154311359296939E-2</v>
      </c>
      <c r="CH27" s="182">
        <f t="shared" si="52"/>
        <v>8.9154311359296939E-2</v>
      </c>
      <c r="CI27" s="182">
        <f t="shared" si="53"/>
        <v>8.9154311359296939E-2</v>
      </c>
      <c r="CJ27" s="182">
        <f t="shared" si="54"/>
        <v>8.9154311359296939E-2</v>
      </c>
      <c r="CK27" s="182">
        <f t="shared" si="55"/>
        <v>8.9154311359296939E-2</v>
      </c>
      <c r="CL27" s="182">
        <f t="shared" si="56"/>
        <v>8.9154311359296939E-2</v>
      </c>
      <c r="CM27" s="182">
        <f t="shared" si="57"/>
        <v>8.9154311359296939E-2</v>
      </c>
      <c r="CN27" s="182">
        <f t="shared" si="58"/>
        <v>8.9154311359296939E-2</v>
      </c>
      <c r="CO27" s="182">
        <f t="shared" si="59"/>
        <v>8.0184774904904943E-2</v>
      </c>
      <c r="CP27" s="182">
        <f t="shared" si="60"/>
        <v>6.7878389511846132E-2</v>
      </c>
      <c r="CQ27" s="182">
        <f t="shared" si="61"/>
        <v>5.5572004118787356E-2</v>
      </c>
      <c r="CR27" s="182">
        <f t="shared" si="62"/>
        <v>4.3265618725728525E-2</v>
      </c>
      <c r="CS27" s="182">
        <f t="shared" si="63"/>
        <v>3.0959233332669752E-2</v>
      </c>
      <c r="CT27" s="182">
        <f t="shared" si="64"/>
        <v>2.6410205432786635E-2</v>
      </c>
      <c r="CU27" s="182">
        <f t="shared" si="65"/>
        <v>2.6410205432786635E-2</v>
      </c>
      <c r="CV27" s="182">
        <f t="shared" si="66"/>
        <v>2.6410205432786635E-2</v>
      </c>
      <c r="CW27" s="182">
        <f t="shared" si="67"/>
        <v>2.6410205432786635E-2</v>
      </c>
      <c r="CX27" s="182">
        <f t="shared" si="68"/>
        <v>2.6410205432786635E-2</v>
      </c>
      <c r="CY27" s="182">
        <f t="shared" si="69"/>
        <v>2.6410205432786635E-2</v>
      </c>
      <c r="DA27" s="184">
        <f t="shared" si="113"/>
        <v>1.7615936789563809E-2</v>
      </c>
      <c r="DB27" s="184">
        <f t="shared" si="114"/>
        <v>1.7615936789563809E-2</v>
      </c>
      <c r="DC27" s="184">
        <f t="shared" si="115"/>
        <v>-4.920439452293689E-10</v>
      </c>
      <c r="DD27" s="184">
        <f t="shared" si="116"/>
        <v>-4.920439452293689E-10</v>
      </c>
      <c r="DE27" s="184">
        <f t="shared" si="117"/>
        <v>-4.920439452293689E-10</v>
      </c>
      <c r="DF27" s="184">
        <f t="shared" si="118"/>
        <v>-4.920439452293689E-10</v>
      </c>
      <c r="DG27" s="184">
        <f t="shared" si="119"/>
        <v>-4.920439452293689E-10</v>
      </c>
      <c r="DH27" s="184">
        <f t="shared" si="120"/>
        <v>-4.920439452293689E-10</v>
      </c>
      <c r="DI27" s="184">
        <f t="shared" si="121"/>
        <v>-5.3888292604684825E-10</v>
      </c>
      <c r="DJ27" s="184">
        <f t="shared" si="122"/>
        <v>-6.1983760992071247E-10</v>
      </c>
      <c r="DK27" s="184">
        <f t="shared" si="123"/>
        <v>-7.2941538465273569E-10</v>
      </c>
      <c r="DL27" s="184">
        <f t="shared" si="124"/>
        <v>-8.860565881995395E-10</v>
      </c>
      <c r="DM27" s="184">
        <f t="shared" si="125"/>
        <v>-1.1283736739979315E-9</v>
      </c>
      <c r="DN27" s="184">
        <f t="shared" si="126"/>
        <v>-1.2552695997145381E-9</v>
      </c>
      <c r="DO27" s="184">
        <f t="shared" si="127"/>
        <v>-1.2552695997145381E-9</v>
      </c>
      <c r="DP27" s="184">
        <f t="shared" si="128"/>
        <v>-1.2552695997145381E-9</v>
      </c>
      <c r="DQ27" s="184">
        <f t="shared" si="129"/>
        <v>-1.2552695997145381E-9</v>
      </c>
      <c r="DR27" s="184">
        <f t="shared" si="130"/>
        <v>-1.2552695997145381E-9</v>
      </c>
      <c r="DS27" s="184">
        <f t="shared" si="131"/>
        <v>-1.2552695997145381E-9</v>
      </c>
      <c r="DU27" s="185">
        <f t="shared" si="70"/>
        <v>5.3600355849055342E-2</v>
      </c>
      <c r="DV27" s="185">
        <f t="shared" si="71"/>
        <v>3.0946179878111824E-2</v>
      </c>
      <c r="DW27" s="185">
        <f t="shared" si="72"/>
        <v>6.0952075740149832E-2</v>
      </c>
      <c r="DX27" s="185">
        <f t="shared" si="73"/>
        <v>1.0747495483174293E-2</v>
      </c>
      <c r="DY27" s="186">
        <f t="shared" si="74"/>
        <v>5.3600355849055342E-2</v>
      </c>
      <c r="DZ27" s="186">
        <f t="shared" si="75"/>
        <v>3.0946179878111824E-2</v>
      </c>
      <c r="EA27" s="186">
        <f t="shared" si="76"/>
        <v>3.9783641985562376E-2</v>
      </c>
      <c r="EB27" s="186">
        <f t="shared" si="77"/>
        <v>4.7412298262775793E-2</v>
      </c>
      <c r="EC27" s="186">
        <f t="shared" si="78"/>
        <v>2.1168433754587487E-2</v>
      </c>
      <c r="ED27" s="186">
        <f t="shared" si="79"/>
        <v>5.8159793745950095E-2</v>
      </c>
      <c r="EE27" s="186">
        <f t="shared" si="80"/>
        <v>2.464052670940001E-17</v>
      </c>
      <c r="EF27" s="186">
        <f t="shared" si="81"/>
        <v>6.1892359756223661E-2</v>
      </c>
      <c r="EG27" s="186">
        <f t="shared" si="82"/>
        <v>-2.1168433754587442E-2</v>
      </c>
      <c r="EH27" s="186">
        <f t="shared" si="83"/>
        <v>5.8159793745950109E-2</v>
      </c>
      <c r="EI27" s="186">
        <f t="shared" si="84"/>
        <v>-3.9783641985562342E-2</v>
      </c>
      <c r="EJ27" s="186">
        <f t="shared" si="85"/>
        <v>4.741229826277582E-2</v>
      </c>
      <c r="EK27" s="186">
        <f t="shared" si="86"/>
        <v>-5.3600355849055321E-2</v>
      </c>
      <c r="EL27" s="186">
        <f t="shared" si="87"/>
        <v>3.0946179878111865E-2</v>
      </c>
      <c r="EM27" s="186">
        <f t="shared" si="88"/>
        <v>-6.0952075740149825E-2</v>
      </c>
      <c r="EN27" s="186">
        <f t="shared" si="89"/>
        <v>1.074749548317435E-2</v>
      </c>
      <c r="EO27" s="186">
        <f t="shared" si="90"/>
        <v>-6.0952075740149846E-2</v>
      </c>
      <c r="EP27" s="186">
        <f t="shared" si="91"/>
        <v>-1.0747495483174239E-2</v>
      </c>
      <c r="EQ27" s="186">
        <f t="shared" si="92"/>
        <v>-3.9783641985562584E-2</v>
      </c>
      <c r="ER27" s="186">
        <f t="shared" si="93"/>
        <v>-4.7412298262775619E-2</v>
      </c>
      <c r="ES27" s="186">
        <f t="shared" si="94"/>
        <v>-2.1168433754587341E-2</v>
      </c>
      <c r="ET27" s="186">
        <f t="shared" si="95"/>
        <v>-5.815979374595015E-2</v>
      </c>
      <c r="EU27" s="186">
        <f t="shared" si="96"/>
        <v>-2.9380741324737748E-16</v>
      </c>
      <c r="EV27" s="186">
        <f t="shared" si="97"/>
        <v>-6.1892359756223661E-2</v>
      </c>
      <c r="EW27" s="186">
        <f t="shared" si="98"/>
        <v>2.1168433754587587E-2</v>
      </c>
      <c r="EX27" s="186">
        <f t="shared" si="99"/>
        <v>-5.8159793745950053E-2</v>
      </c>
    </row>
    <row r="28" spans="1:154" ht="24.95" customHeight="1" thickBot="1" x14ac:dyDescent="0.35">
      <c r="A28" s="34"/>
      <c r="B28" s="60" t="s">
        <v>44</v>
      </c>
      <c r="C28" s="65">
        <f>SQRT(SUM(AT8:AT369)/360)</f>
        <v>0.10411396777786856</v>
      </c>
      <c r="D28" s="105" t="s">
        <v>36</v>
      </c>
      <c r="E28" s="44"/>
      <c r="F28" s="82" t="s">
        <v>39</v>
      </c>
      <c r="G28" s="65">
        <f>Vcsth/Io*1000/2</f>
        <v>3.3333333333333335</v>
      </c>
      <c r="H28" s="95" t="s">
        <v>40</v>
      </c>
      <c r="I28" s="44"/>
      <c r="J28" s="202"/>
      <c r="K28" s="173"/>
      <c r="L28" s="203"/>
      <c r="O28" s="211">
        <v>21</v>
      </c>
      <c r="P28" s="211">
        <f t="shared" si="100"/>
        <v>-2.9583330821303884</v>
      </c>
      <c r="Q28" s="212">
        <f t="shared" si="132"/>
        <v>0.18325957145940461</v>
      </c>
      <c r="R28" s="212">
        <f t="shared" si="4"/>
        <v>59.275588890352054</v>
      </c>
      <c r="S28" s="212">
        <f t="shared" si="5"/>
        <v>51.543990339436569</v>
      </c>
      <c r="T28" s="212">
        <f t="shared" si="6"/>
        <v>64.429987924295716</v>
      </c>
      <c r="U28" s="212">
        <f t="shared" si="7"/>
        <v>1</v>
      </c>
      <c r="V28" s="212">
        <f t="shared" si="8"/>
        <v>0</v>
      </c>
      <c r="W28" s="212">
        <f t="shared" si="9"/>
        <v>0.22606270559010913</v>
      </c>
      <c r="X28" s="212">
        <f t="shared" si="10"/>
        <v>0.25997211142862553</v>
      </c>
      <c r="Y28" s="212">
        <f t="shared" si="11"/>
        <v>0.20797768914290038</v>
      </c>
      <c r="Z28" s="212">
        <f t="shared" si="12"/>
        <v>2.5</v>
      </c>
      <c r="AA28" s="212">
        <f t="shared" si="13"/>
        <v>2.5</v>
      </c>
      <c r="AB28" s="212">
        <f t="shared" si="14"/>
        <v>2.5</v>
      </c>
      <c r="AC28" s="212">
        <f t="shared" si="15"/>
        <v>2.5</v>
      </c>
      <c r="AD28" s="212">
        <f t="shared" si="16"/>
        <v>16.180417201690314</v>
      </c>
      <c r="AE28" s="212">
        <f t="shared" si="17"/>
        <v>22.803148499655716</v>
      </c>
      <c r="AF28" s="212">
        <f t="shared" si="18"/>
        <v>1.6629447490285247</v>
      </c>
      <c r="AG28" s="212">
        <f t="shared" si="19"/>
        <v>1.8566113345174691</v>
      </c>
      <c r="AH28" s="212">
        <f t="shared" si="20"/>
        <v>1.4154063587956707</v>
      </c>
      <c r="AI28" s="212">
        <f t="shared" si="21"/>
        <v>4.162944749028525</v>
      </c>
      <c r="AJ28" s="212">
        <f t="shared" si="22"/>
        <v>4.9629447490285248</v>
      </c>
      <c r="AK28" s="212">
        <f t="shared" si="23"/>
        <v>5.1566113345174687</v>
      </c>
      <c r="AL28" s="212">
        <f t="shared" si="24"/>
        <v>4.7154063587956703</v>
      </c>
      <c r="AM28" s="212">
        <f t="shared" si="102"/>
        <v>201.4932767880895</v>
      </c>
      <c r="AN28" s="212">
        <f t="shared" si="133"/>
        <v>193.92580420133123</v>
      </c>
      <c r="AO28" s="212">
        <f t="shared" si="134"/>
        <v>212.07080024708691</v>
      </c>
      <c r="AP28" s="212">
        <f t="shared" si="26"/>
        <v>0.82756671589382103</v>
      </c>
      <c r="AQ28" s="212">
        <f t="shared" si="27"/>
        <v>3.6499953739533526E-2</v>
      </c>
      <c r="AR28" s="212">
        <f t="shared" si="28"/>
        <v>3.5435425417716562E-2</v>
      </c>
      <c r="AS28" s="212">
        <f t="shared" si="29"/>
        <v>3.3768192035128555E-2</v>
      </c>
      <c r="AT28" s="212">
        <f t="shared" si="30"/>
        <v>4.1014045304134532E-6</v>
      </c>
      <c r="AU28" s="212">
        <f t="shared" si="31"/>
        <v>5.4100551388049384E-3</v>
      </c>
      <c r="AV28" s="212">
        <f t="shared" si="32"/>
        <v>4.9075801422003356E-3</v>
      </c>
      <c r="AW28" s="212">
        <f t="shared" si="33"/>
        <v>4.8736348134271537E-3</v>
      </c>
      <c r="AX28" s="212">
        <f t="shared" si="103"/>
        <v>6.1150596551394825E-3</v>
      </c>
      <c r="AY28" s="212">
        <f t="shared" si="104"/>
        <v>6.3791711461357696E-3</v>
      </c>
      <c r="AZ28" s="178">
        <f t="shared" si="105"/>
        <v>5.0680376297156972E-3</v>
      </c>
      <c r="BA28" s="178">
        <f t="shared" si="34"/>
        <v>2.5118797102889161E-2</v>
      </c>
      <c r="BB28" s="178">
        <f t="shared" si="35"/>
        <v>2.1842432263381881E-2</v>
      </c>
      <c r="BC28" s="178">
        <f t="shared" si="36"/>
        <v>2.7303040329227347E-2</v>
      </c>
      <c r="BD28" s="178">
        <f t="shared" si="37"/>
        <v>0</v>
      </c>
      <c r="BE28" s="178">
        <f t="shared" si="38"/>
        <v>0</v>
      </c>
      <c r="BF28" s="178">
        <f t="shared" si="39"/>
        <v>0</v>
      </c>
      <c r="BG28" s="178">
        <f t="shared" si="106"/>
        <v>3.1233856758028644E-2</v>
      </c>
      <c r="BH28" s="178">
        <f t="shared" si="107"/>
        <v>2.822160340951765E-2</v>
      </c>
      <c r="BI28" s="178">
        <f t="shared" si="108"/>
        <v>3.2371077958943048E-2</v>
      </c>
      <c r="BJ28" s="178">
        <f t="shared" si="40"/>
        <v>1.8514052526490501</v>
      </c>
      <c r="BK28" s="178">
        <f t="shared" si="41"/>
        <v>1.4546540535035879</v>
      </c>
      <c r="BL28" s="178">
        <f t="shared" si="42"/>
        <v>2.0856681619911357</v>
      </c>
      <c r="BM28" s="180">
        <f t="shared" si="109"/>
        <v>9.7555380798105163E-4</v>
      </c>
      <c r="BN28" s="180">
        <f t="shared" si="109"/>
        <v>7.9645889900409827E-4</v>
      </c>
      <c r="BO28" s="180">
        <f t="shared" si="109"/>
        <v>1.0478866882239683E-3</v>
      </c>
      <c r="BP28" s="178">
        <f t="shared" si="43"/>
        <v>0</v>
      </c>
      <c r="BQ28" s="178">
        <f t="shared" si="44"/>
        <v>0</v>
      </c>
      <c r="BR28" s="178">
        <f t="shared" si="45"/>
        <v>0</v>
      </c>
      <c r="BS28" s="178">
        <f t="shared" si="46"/>
        <v>9.877044437216205E-2</v>
      </c>
      <c r="BT28" s="178">
        <f t="shared" si="47"/>
        <v>3.2923481457387348E-2</v>
      </c>
      <c r="BU28" s="178">
        <f t="shared" si="48"/>
        <v>2.5</v>
      </c>
      <c r="BY28" s="180">
        <f t="shared" si="49"/>
        <v>0</v>
      </c>
      <c r="BZ28" s="180">
        <f t="shared" si="110"/>
        <v>0</v>
      </c>
      <c r="CA28" s="180">
        <f t="shared" si="111"/>
        <v>0</v>
      </c>
      <c r="CB28" s="180">
        <f t="shared" si="112"/>
        <v>0</v>
      </c>
      <c r="CC28" s="180">
        <f t="shared" si="50"/>
        <v>0</v>
      </c>
      <c r="CG28" s="182">
        <f t="shared" si="51"/>
        <v>9.3808596841693528E-2</v>
      </c>
      <c r="CH28" s="182">
        <f t="shared" si="52"/>
        <v>9.3808596841693528E-2</v>
      </c>
      <c r="CI28" s="182">
        <f t="shared" si="53"/>
        <v>9.3808596841693528E-2</v>
      </c>
      <c r="CJ28" s="182">
        <f t="shared" si="54"/>
        <v>9.3808596841693528E-2</v>
      </c>
      <c r="CK28" s="182">
        <f t="shared" si="55"/>
        <v>9.3808596841693528E-2</v>
      </c>
      <c r="CL28" s="182">
        <f t="shared" si="56"/>
        <v>9.3808596841693528E-2</v>
      </c>
      <c r="CM28" s="182">
        <f t="shared" si="57"/>
        <v>9.3808596841693528E-2</v>
      </c>
      <c r="CN28" s="182">
        <f t="shared" si="58"/>
        <v>9.3808596841693528E-2</v>
      </c>
      <c r="CO28" s="182">
        <f t="shared" si="59"/>
        <v>8.4395493801117313E-2</v>
      </c>
      <c r="CP28" s="182">
        <f t="shared" si="60"/>
        <v>7.1480526082224563E-2</v>
      </c>
      <c r="CQ28" s="182">
        <f t="shared" si="61"/>
        <v>5.856555836333182E-2</v>
      </c>
      <c r="CR28" s="182">
        <f t="shared" si="62"/>
        <v>4.5650590644439056E-2</v>
      </c>
      <c r="CS28" s="182">
        <f t="shared" si="63"/>
        <v>3.2735622925546326E-2</v>
      </c>
      <c r="CT28" s="182">
        <f t="shared" si="64"/>
        <v>2.796163392691883E-2</v>
      </c>
      <c r="CU28" s="182">
        <f t="shared" si="65"/>
        <v>2.796163392691883E-2</v>
      </c>
      <c r="CV28" s="182">
        <f t="shared" si="66"/>
        <v>2.796163392691883E-2</v>
      </c>
      <c r="CW28" s="182">
        <f t="shared" si="67"/>
        <v>2.796163392691883E-2</v>
      </c>
      <c r="CX28" s="182">
        <f t="shared" si="68"/>
        <v>2.796163392691883E-2</v>
      </c>
      <c r="CY28" s="182">
        <f t="shared" si="69"/>
        <v>2.796163392691883E-2</v>
      </c>
      <c r="DA28" s="184">
        <f t="shared" si="113"/>
        <v>1.9108997220595753E-2</v>
      </c>
      <c r="DB28" s="184">
        <f t="shared" si="114"/>
        <v>1.9108997220595753E-2</v>
      </c>
      <c r="DC28" s="184">
        <f t="shared" si="115"/>
        <v>-4.8205354772092013E-10</v>
      </c>
      <c r="DD28" s="184">
        <f t="shared" si="116"/>
        <v>-4.8205354772092013E-10</v>
      </c>
      <c r="DE28" s="184">
        <f t="shared" si="117"/>
        <v>-4.8205354772092013E-10</v>
      </c>
      <c r="DF28" s="184">
        <f t="shared" si="118"/>
        <v>-4.8205354772092013E-10</v>
      </c>
      <c r="DG28" s="184">
        <f t="shared" si="119"/>
        <v>-4.8205354772092013E-10</v>
      </c>
      <c r="DH28" s="184">
        <f t="shared" si="120"/>
        <v>-4.8205354772092013E-10</v>
      </c>
      <c r="DI28" s="184">
        <f t="shared" si="121"/>
        <v>-5.2803952189121126E-10</v>
      </c>
      <c r="DJ28" s="184">
        <f t="shared" si="122"/>
        <v>-6.0756017080769219E-10</v>
      </c>
      <c r="DK28" s="184">
        <f t="shared" si="123"/>
        <v>-7.1527822226448692E-10</v>
      </c>
      <c r="DL28" s="184">
        <f t="shared" si="124"/>
        <v>-8.6942364812789155E-10</v>
      </c>
      <c r="DM28" s="184">
        <f t="shared" si="125"/>
        <v>-1.1082578053112407E-9</v>
      </c>
      <c r="DN28" s="184">
        <f t="shared" si="126"/>
        <v>-1.2335133411648556E-9</v>
      </c>
      <c r="DO28" s="184">
        <f t="shared" si="127"/>
        <v>-1.2335133411648556E-9</v>
      </c>
      <c r="DP28" s="184">
        <f t="shared" si="128"/>
        <v>-1.2335133411648556E-9</v>
      </c>
      <c r="DQ28" s="184">
        <f t="shared" si="129"/>
        <v>-1.2335133411648556E-9</v>
      </c>
      <c r="DR28" s="184">
        <f t="shared" si="130"/>
        <v>-1.2335133411648556E-9</v>
      </c>
      <c r="DS28" s="184">
        <f t="shared" si="131"/>
        <v>-1.2335133411648556E-9</v>
      </c>
      <c r="DU28" s="185">
        <f t="shared" si="70"/>
        <v>5.3262481519155441E-2</v>
      </c>
      <c r="DV28" s="185">
        <f t="shared" si="71"/>
        <v>3.2639290653227009E-2</v>
      </c>
      <c r="DW28" s="185">
        <f t="shared" si="72"/>
        <v>6.1421685878962504E-2</v>
      </c>
      <c r="DX28" s="185">
        <f t="shared" si="73"/>
        <v>1.1383836598891632E-2</v>
      </c>
      <c r="DY28" s="186">
        <f t="shared" si="74"/>
        <v>5.3262481519155441E-2</v>
      </c>
      <c r="DZ28" s="186">
        <f t="shared" si="75"/>
        <v>3.2639290653227009E-2</v>
      </c>
      <c r="EA28" s="186">
        <f t="shared" si="76"/>
        <v>3.8027934546942352E-2</v>
      </c>
      <c r="EB28" s="186">
        <f t="shared" si="77"/>
        <v>4.9558969178320027E-2</v>
      </c>
      <c r="EC28" s="186">
        <f t="shared" si="78"/>
        <v>1.7741789187128869E-2</v>
      </c>
      <c r="ED28" s="186">
        <f t="shared" si="79"/>
        <v>5.9895276511288294E-2</v>
      </c>
      <c r="EE28" s="186">
        <f t="shared" si="80"/>
        <v>-4.901160314656032E-3</v>
      </c>
      <c r="EF28" s="186">
        <f t="shared" si="81"/>
        <v>6.2275146402832708E-2</v>
      </c>
      <c r="EG28" s="186">
        <f t="shared" si="82"/>
        <v>-2.6893043860904353E-2</v>
      </c>
      <c r="EH28" s="186">
        <f t="shared" si="83"/>
        <v>5.6382438966576118E-2</v>
      </c>
      <c r="EI28" s="186">
        <f t="shared" si="84"/>
        <v>-4.5312478400285849E-2</v>
      </c>
      <c r="EJ28" s="186">
        <f t="shared" si="85"/>
        <v>4.2999936431904577E-2</v>
      </c>
      <c r="EK28" s="186">
        <f t="shared" si="86"/>
        <v>-5.771264196026403E-2</v>
      </c>
      <c r="EL28" s="186">
        <f t="shared" si="87"/>
        <v>2.3905359020323827E-2</v>
      </c>
      <c r="EM28" s="186">
        <f t="shared" si="88"/>
        <v>-6.2446307390801301E-2</v>
      </c>
      <c r="EN28" s="186">
        <f t="shared" si="89"/>
        <v>1.6352141076206878E-3</v>
      </c>
      <c r="EO28" s="186">
        <f t="shared" si="90"/>
        <v>-5.8884658613895191E-2</v>
      </c>
      <c r="EP28" s="186">
        <f t="shared" si="91"/>
        <v>-2.0852151252310294E-2</v>
      </c>
      <c r="EQ28" s="186">
        <f t="shared" si="92"/>
        <v>-2.9807016737574146E-2</v>
      </c>
      <c r="ER28" s="186">
        <f t="shared" si="93"/>
        <v>-5.4897695626776363E-2</v>
      </c>
      <c r="ES28" s="186">
        <f t="shared" si="94"/>
        <v>-8.1536727819437778E-3</v>
      </c>
      <c r="ET28" s="186">
        <f t="shared" si="95"/>
        <v>-6.1933293567266345E-2</v>
      </c>
      <c r="EU28" s="186">
        <f t="shared" si="96"/>
        <v>1.458279811100276E-2</v>
      </c>
      <c r="EV28" s="186">
        <f t="shared" si="97"/>
        <v>-6.0741725619033418E-2</v>
      </c>
      <c r="EW28" s="186">
        <f t="shared" si="98"/>
        <v>3.5382102541928834E-2</v>
      </c>
      <c r="EX28" s="186">
        <f t="shared" si="99"/>
        <v>-5.1481278651920051E-2</v>
      </c>
    </row>
    <row r="29" spans="1:154" ht="24.95" customHeight="1" x14ac:dyDescent="0.2">
      <c r="A29" s="34"/>
      <c r="B29" s="245" t="s">
        <v>45</v>
      </c>
      <c r="C29" s="245"/>
      <c r="D29" s="245"/>
      <c r="E29" s="245"/>
      <c r="F29" s="245"/>
      <c r="G29" s="245"/>
      <c r="H29" s="246"/>
      <c r="I29" s="59"/>
      <c r="J29" s="202"/>
      <c r="K29" s="173"/>
      <c r="L29" s="203"/>
      <c r="M29" s="214"/>
      <c r="N29" s="214"/>
      <c r="O29" s="211">
        <v>22</v>
      </c>
      <c r="P29" s="211">
        <f t="shared" si="100"/>
        <v>-2.9496064358704168</v>
      </c>
      <c r="Q29" s="212">
        <f t="shared" si="132"/>
        <v>0.19198621771937624</v>
      </c>
      <c r="R29" s="212">
        <f t="shared" si="4"/>
        <v>62.06427388938782</v>
      </c>
      <c r="S29" s="212">
        <f t="shared" si="5"/>
        <v>53.968933816858971</v>
      </c>
      <c r="T29" s="212">
        <f t="shared" si="6"/>
        <v>67.46116727107372</v>
      </c>
      <c r="U29" s="212">
        <f t="shared" si="7"/>
        <v>1</v>
      </c>
      <c r="V29" s="212">
        <f t="shared" si="8"/>
        <v>0</v>
      </c>
      <c r="W29" s="212">
        <f t="shared" si="9"/>
        <v>0.21590520858878887</v>
      </c>
      <c r="X29" s="212">
        <f t="shared" si="10"/>
        <v>0.24829098987710721</v>
      </c>
      <c r="Y29" s="212">
        <f t="shared" si="11"/>
        <v>0.19863279190168576</v>
      </c>
      <c r="Z29" s="212">
        <f t="shared" si="12"/>
        <v>2.5</v>
      </c>
      <c r="AA29" s="212">
        <f t="shared" si="13"/>
        <v>2.5</v>
      </c>
      <c r="AB29" s="212">
        <f t="shared" si="14"/>
        <v>2.5</v>
      </c>
      <c r="AC29" s="212">
        <f t="shared" si="15"/>
        <v>2.5</v>
      </c>
      <c r="AD29" s="212">
        <f t="shared" si="16"/>
        <v>17.453276972851175</v>
      </c>
      <c r="AE29" s="212">
        <f t="shared" si="17"/>
        <v>24.53431757781869</v>
      </c>
      <c r="AF29" s="212">
        <f t="shared" si="18"/>
        <v>1.6696590403443552</v>
      </c>
      <c r="AG29" s="212">
        <f t="shared" si="19"/>
        <v>1.8641075723615139</v>
      </c>
      <c r="AH29" s="212">
        <f t="shared" si="20"/>
        <v>1.4211211912510393</v>
      </c>
      <c r="AI29" s="212">
        <f t="shared" si="21"/>
        <v>4.1696590403443548</v>
      </c>
      <c r="AJ29" s="212">
        <f t="shared" si="22"/>
        <v>4.9696590403443546</v>
      </c>
      <c r="AK29" s="212">
        <f t="shared" si="23"/>
        <v>5.1641075723615133</v>
      </c>
      <c r="AL29" s="212">
        <f t="shared" si="24"/>
        <v>4.7211211912510391</v>
      </c>
      <c r="AM29" s="212">
        <f t="shared" si="102"/>
        <v>201.22104793947969</v>
      </c>
      <c r="AN29" s="212">
        <f t="shared" si="133"/>
        <v>193.64430077948714</v>
      </c>
      <c r="AO29" s="212">
        <f t="shared" si="134"/>
        <v>211.81409235017165</v>
      </c>
      <c r="AP29" s="212">
        <f t="shared" si="26"/>
        <v>0.86882365520931937</v>
      </c>
      <c r="AQ29" s="212">
        <f t="shared" si="27"/>
        <v>3.8371439208008326E-2</v>
      </c>
      <c r="AR29" s="212">
        <f t="shared" si="28"/>
        <v>3.7252328644819852E-2</v>
      </c>
      <c r="AS29" s="212">
        <f t="shared" si="29"/>
        <v>3.549961013887154E-2</v>
      </c>
      <c r="AT29" s="212">
        <f t="shared" si="30"/>
        <v>4.5376145009169632E-6</v>
      </c>
      <c r="AU29" s="212">
        <f t="shared" si="31"/>
        <v>5.9709865879620022E-3</v>
      </c>
      <c r="AV29" s="212">
        <f t="shared" si="32"/>
        <v>5.4158680787643621E-3</v>
      </c>
      <c r="AW29" s="212">
        <f t="shared" si="33"/>
        <v>5.379705706811652E-3</v>
      </c>
      <c r="AX29" s="212">
        <f t="shared" si="103"/>
        <v>6.4458366101747336E-3</v>
      </c>
      <c r="AY29" s="212">
        <f t="shared" si="104"/>
        <v>6.7235574532341592E-3</v>
      </c>
      <c r="AZ29" s="178">
        <f t="shared" si="105"/>
        <v>5.3429308638582272E-3</v>
      </c>
      <c r="BA29" s="178">
        <f t="shared" si="34"/>
        <v>2.5077214323589458E-2</v>
      </c>
      <c r="BB29" s="178">
        <f t="shared" si="35"/>
        <v>2.18062733248604E-2</v>
      </c>
      <c r="BC29" s="178">
        <f t="shared" si="36"/>
        <v>2.7257841656075494E-2</v>
      </c>
      <c r="BD29" s="178">
        <f t="shared" si="37"/>
        <v>0</v>
      </c>
      <c r="BE29" s="178">
        <f t="shared" si="38"/>
        <v>0</v>
      </c>
      <c r="BF29" s="178">
        <f t="shared" si="39"/>
        <v>0</v>
      </c>
      <c r="BG29" s="178">
        <f t="shared" si="106"/>
        <v>3.1523050933764188E-2</v>
      </c>
      <c r="BH29" s="178">
        <f t="shared" si="107"/>
        <v>2.852983077809456E-2</v>
      </c>
      <c r="BI29" s="178">
        <f t="shared" si="108"/>
        <v>3.2600772519933721E-2</v>
      </c>
      <c r="BJ29" s="178">
        <f t="shared" si="40"/>
        <v>1.956455266982263</v>
      </c>
      <c r="BK29" s="178">
        <f t="shared" si="41"/>
        <v>1.5397245490691713</v>
      </c>
      <c r="BL29" s="178">
        <f t="shared" si="42"/>
        <v>2.1992861681334723</v>
      </c>
      <c r="BM29" s="180">
        <f t="shared" si="109"/>
        <v>9.9370274017269132E-4</v>
      </c>
      <c r="BN29" s="180">
        <f t="shared" si="109"/>
        <v>8.139512442267117E-4</v>
      </c>
      <c r="BO29" s="180">
        <f t="shared" si="109"/>
        <v>1.0628103688964656E-3</v>
      </c>
      <c r="BP29" s="178">
        <f t="shared" si="43"/>
        <v>0</v>
      </c>
      <c r="BQ29" s="178">
        <f t="shared" si="44"/>
        <v>0</v>
      </c>
      <c r="BR29" s="178">
        <f t="shared" si="45"/>
        <v>0</v>
      </c>
      <c r="BS29" s="178">
        <f t="shared" si="46"/>
        <v>0.10341720810281434</v>
      </c>
      <c r="BT29" s="178">
        <f t="shared" si="47"/>
        <v>3.4472402700938112E-2</v>
      </c>
      <c r="BU29" s="178">
        <f t="shared" si="48"/>
        <v>2.5</v>
      </c>
      <c r="BY29" s="180">
        <f t="shared" si="49"/>
        <v>0</v>
      </c>
      <c r="BZ29" s="180">
        <f t="shared" si="110"/>
        <v>0</v>
      </c>
      <c r="CA29" s="180">
        <f t="shared" si="111"/>
        <v>0</v>
      </c>
      <c r="CB29" s="180">
        <f t="shared" si="112"/>
        <v>0</v>
      </c>
      <c r="CC29" s="180">
        <f t="shared" si="50"/>
        <v>0</v>
      </c>
      <c r="CG29" s="182">
        <f t="shared" si="51"/>
        <v>9.8455360572345843E-2</v>
      </c>
      <c r="CH29" s="182">
        <f t="shared" si="52"/>
        <v>9.8455360572345843E-2</v>
      </c>
      <c r="CI29" s="182">
        <f t="shared" si="53"/>
        <v>9.8455360572345843E-2</v>
      </c>
      <c r="CJ29" s="182">
        <f t="shared" si="54"/>
        <v>9.8455360572345843E-2</v>
      </c>
      <c r="CK29" s="182">
        <f t="shared" si="55"/>
        <v>9.8455360572345843E-2</v>
      </c>
      <c r="CL29" s="182">
        <f t="shared" si="56"/>
        <v>9.8455360572345843E-2</v>
      </c>
      <c r="CM29" s="182">
        <f t="shared" si="57"/>
        <v>9.8455360572345843E-2</v>
      </c>
      <c r="CN29" s="182">
        <f t="shared" si="58"/>
        <v>9.8455360572345843E-2</v>
      </c>
      <c r="CO29" s="182">
        <f t="shared" si="59"/>
        <v>8.8599407789826265E-2</v>
      </c>
      <c r="CP29" s="182">
        <f t="shared" si="60"/>
        <v>7.5076841269893696E-2</v>
      </c>
      <c r="CQ29" s="182">
        <f t="shared" si="61"/>
        <v>6.1554274749961141E-2</v>
      </c>
      <c r="CR29" s="182">
        <f t="shared" si="62"/>
        <v>4.8031708230028551E-2</v>
      </c>
      <c r="CS29" s="182">
        <f t="shared" si="63"/>
        <v>3.4509141710095989E-2</v>
      </c>
      <c r="CT29" s="182">
        <f t="shared" si="64"/>
        <v>2.9510555170469601E-2</v>
      </c>
      <c r="CU29" s="182">
        <f t="shared" si="65"/>
        <v>2.9510555170469601E-2</v>
      </c>
      <c r="CV29" s="182">
        <f t="shared" si="66"/>
        <v>2.9510555170469601E-2</v>
      </c>
      <c r="CW29" s="182">
        <f t="shared" si="67"/>
        <v>2.9510555170469601E-2</v>
      </c>
      <c r="CX29" s="182">
        <f t="shared" si="68"/>
        <v>2.9510555170469601E-2</v>
      </c>
      <c r="CY29" s="182">
        <f t="shared" si="69"/>
        <v>2.9510555170469601E-2</v>
      </c>
      <c r="DA29" s="184">
        <f t="shared" si="113"/>
        <v>2.063261663158044E-2</v>
      </c>
      <c r="DB29" s="184">
        <f t="shared" si="114"/>
        <v>2.063261663158044E-2</v>
      </c>
      <c r="DC29" s="184">
        <f t="shared" si="115"/>
        <v>-4.7247814920820931E-10</v>
      </c>
      <c r="DD29" s="184">
        <f t="shared" si="116"/>
        <v>-4.7247814920820931E-10</v>
      </c>
      <c r="DE29" s="184">
        <f t="shared" si="117"/>
        <v>-4.7247814920820931E-10</v>
      </c>
      <c r="DF29" s="184">
        <f t="shared" si="118"/>
        <v>-4.7247814920820931E-10</v>
      </c>
      <c r="DG29" s="184">
        <f t="shared" si="119"/>
        <v>-4.7247814920820931E-10</v>
      </c>
      <c r="DH29" s="184">
        <f t="shared" si="120"/>
        <v>-4.7247814920820931E-10</v>
      </c>
      <c r="DI29" s="184">
        <f t="shared" si="121"/>
        <v>-5.1764280902216125E-10</v>
      </c>
      <c r="DJ29" s="184">
        <f t="shared" si="122"/>
        <v>-5.9578117061806928E-10</v>
      </c>
      <c r="DK29" s="184">
        <f t="shared" si="123"/>
        <v>-7.0170356756855651E-10</v>
      </c>
      <c r="DL29" s="184">
        <f t="shared" si="124"/>
        <v>-8.5343326563865259E-10</v>
      </c>
      <c r="DM29" s="184">
        <f t="shared" si="125"/>
        <v>-1.0888829458869449E-9</v>
      </c>
      <c r="DN29" s="184">
        <f t="shared" si="126"/>
        <v>-1.2125380358028721E-9</v>
      </c>
      <c r="DO29" s="184">
        <f t="shared" si="127"/>
        <v>-1.2125380358028721E-9</v>
      </c>
      <c r="DP29" s="184">
        <f t="shared" si="128"/>
        <v>-1.2125380358028721E-9</v>
      </c>
      <c r="DQ29" s="184">
        <f t="shared" si="129"/>
        <v>-1.2125380358028721E-9</v>
      </c>
      <c r="DR29" s="184">
        <f t="shared" si="130"/>
        <v>-1.2125380358028721E-9</v>
      </c>
      <c r="DS29" s="184">
        <f t="shared" si="131"/>
        <v>-1.2125380358028721E-9</v>
      </c>
      <c r="DU29" s="185">
        <f t="shared" si="70"/>
        <v>5.2874910059985084E-2</v>
      </c>
      <c r="DV29" s="185">
        <f t="shared" si="71"/>
        <v>3.4337368082589748E-2</v>
      </c>
      <c r="DW29" s="185">
        <f t="shared" si="72"/>
        <v>6.1887767403576384E-2</v>
      </c>
      <c r="DX29" s="185">
        <f t="shared" si="73"/>
        <v>1.20297633597504E-2</v>
      </c>
      <c r="DY29" s="186">
        <f t="shared" si="74"/>
        <v>5.2874910059985084E-2</v>
      </c>
      <c r="DZ29" s="186">
        <f t="shared" si="75"/>
        <v>3.4337368082589748E-2</v>
      </c>
      <c r="EA29" s="186">
        <f t="shared" si="76"/>
        <v>3.6161758435001926E-2</v>
      </c>
      <c r="EB29" s="186">
        <f t="shared" si="77"/>
        <v>5.1644343229237916E-2</v>
      </c>
      <c r="EC29" s="186">
        <f t="shared" si="78"/>
        <v>1.4182287087371154E-2</v>
      </c>
      <c r="ED29" s="186">
        <f t="shared" si="79"/>
        <v>6.1430234361120176E-2</v>
      </c>
      <c r="EE29" s="186">
        <f t="shared" si="80"/>
        <v>-9.8625832185187043E-3</v>
      </c>
      <c r="EF29" s="186">
        <f t="shared" si="81"/>
        <v>6.226989973453112E-2</v>
      </c>
      <c r="EG29" s="186">
        <f t="shared" si="82"/>
        <v>-3.2471142936435118E-2</v>
      </c>
      <c r="EH29" s="186">
        <f t="shared" si="83"/>
        <v>5.4041056957579617E-2</v>
      </c>
      <c r="EI29" s="186">
        <f t="shared" si="84"/>
        <v>-5.035085572146715E-2</v>
      </c>
      <c r="EJ29" s="186">
        <f t="shared" si="85"/>
        <v>3.7942091255052934E-2</v>
      </c>
      <c r="EK29" s="186">
        <f t="shared" si="86"/>
        <v>-6.0897858040697112E-2</v>
      </c>
      <c r="EL29" s="186">
        <f t="shared" si="87"/>
        <v>1.6317531882789948E-2</v>
      </c>
      <c r="EM29" s="186">
        <f t="shared" si="88"/>
        <v>-6.2576165784602039E-2</v>
      </c>
      <c r="EN29" s="186">
        <f t="shared" si="89"/>
        <v>-7.6833870388498772E-3</v>
      </c>
      <c r="EO29" s="186">
        <f t="shared" si="90"/>
        <v>-5.5141363151658143E-2</v>
      </c>
      <c r="EP29" s="186">
        <f t="shared" si="91"/>
        <v>-3.0565356704408384E-2</v>
      </c>
      <c r="EQ29" s="186">
        <f t="shared" si="92"/>
        <v>-1.8432896279132444E-2</v>
      </c>
      <c r="ER29" s="186">
        <f t="shared" si="93"/>
        <v>-6.0291287060847437E-2</v>
      </c>
      <c r="ES29" s="186">
        <f t="shared" si="94"/>
        <v>5.494829835609256E-3</v>
      </c>
      <c r="ET29" s="186">
        <f t="shared" si="95"/>
        <v>-6.2806192415783835E-2</v>
      </c>
      <c r="EU29" s="186">
        <f t="shared" si="96"/>
        <v>2.862233129346959E-2</v>
      </c>
      <c r="EV29" s="186">
        <f t="shared" si="97"/>
        <v>-5.6174488088612223E-2</v>
      </c>
      <c r="EW29" s="186">
        <f t="shared" si="98"/>
        <v>4.7581497075124567E-2</v>
      </c>
      <c r="EX29" s="186">
        <f t="shared" si="99"/>
        <v>-4.1361964372847157E-2</v>
      </c>
    </row>
    <row r="30" spans="1:154" ht="24.95" customHeight="1" thickBot="1" x14ac:dyDescent="0.35">
      <c r="A30" s="34"/>
      <c r="B30" s="106" t="s">
        <v>48</v>
      </c>
      <c r="C30" s="107" t="str">
        <f>C15</f>
        <v>ee10</v>
      </c>
      <c r="D30" s="68"/>
      <c r="E30" s="108"/>
      <c r="F30" s="64" t="s">
        <v>50</v>
      </c>
      <c r="G30" s="65">
        <f>C16/100</f>
        <v>0.121</v>
      </c>
      <c r="H30" s="105" t="s">
        <v>51</v>
      </c>
      <c r="I30" s="108"/>
      <c r="J30" s="202"/>
      <c r="K30" s="173"/>
      <c r="L30" s="203"/>
      <c r="M30" s="214"/>
      <c r="N30" s="214"/>
      <c r="O30" s="211">
        <v>23</v>
      </c>
      <c r="P30" s="211">
        <f t="shared" si="100"/>
        <v>-2.9408797896104448</v>
      </c>
      <c r="Q30" s="212">
        <f t="shared" si="132"/>
        <v>0.20071286397934787</v>
      </c>
      <c r="R30" s="212">
        <f t="shared" si="4"/>
        <v>64.848232453675294</v>
      </c>
      <c r="S30" s="212">
        <f t="shared" si="5"/>
        <v>56.389767351022002</v>
      </c>
      <c r="T30" s="212">
        <f t="shared" si="6"/>
        <v>70.487209188777499</v>
      </c>
      <c r="U30" s="212">
        <f t="shared" si="7"/>
        <v>1</v>
      </c>
      <c r="V30" s="212">
        <f t="shared" si="8"/>
        <v>0</v>
      </c>
      <c r="W30" s="212">
        <f t="shared" si="9"/>
        <v>0.20663631826160206</v>
      </c>
      <c r="X30" s="212">
        <f t="shared" si="10"/>
        <v>0.23763176600084235</v>
      </c>
      <c r="Y30" s="212">
        <f t="shared" si="11"/>
        <v>0.19010541280067389</v>
      </c>
      <c r="Z30" s="212">
        <f t="shared" si="12"/>
        <v>2.5</v>
      </c>
      <c r="AA30" s="212">
        <f t="shared" si="13"/>
        <v>2.5</v>
      </c>
      <c r="AB30" s="212">
        <f t="shared" si="14"/>
        <v>2.5</v>
      </c>
      <c r="AC30" s="212">
        <f t="shared" si="15"/>
        <v>2.5</v>
      </c>
      <c r="AD30" s="212">
        <f t="shared" si="16"/>
        <v>18.755326066010014</v>
      </c>
      <c r="AE30" s="212">
        <f t="shared" si="17"/>
        <v>26.300347927956942</v>
      </c>
      <c r="AF30" s="212">
        <f t="shared" si="18"/>
        <v>1.6763619518665567</v>
      </c>
      <c r="AG30" s="212">
        <f t="shared" si="19"/>
        <v>1.8715911051208898</v>
      </c>
      <c r="AH30" s="212">
        <f t="shared" si="20"/>
        <v>1.4268263378570891</v>
      </c>
      <c r="AI30" s="212">
        <f t="shared" si="21"/>
        <v>4.1763619518665571</v>
      </c>
      <c r="AJ30" s="212">
        <f t="shared" si="22"/>
        <v>4.9763619518665569</v>
      </c>
      <c r="AK30" s="212">
        <f t="shared" si="23"/>
        <v>5.17159110512089</v>
      </c>
      <c r="AL30" s="212">
        <f t="shared" si="24"/>
        <v>4.7268263378570889</v>
      </c>
      <c r="AM30" s="212">
        <f t="shared" si="102"/>
        <v>200.95001321696773</v>
      </c>
      <c r="AN30" s="212">
        <f t="shared" si="133"/>
        <v>193.36408847362347</v>
      </c>
      <c r="AO30" s="212">
        <f t="shared" si="134"/>
        <v>211.55843869088511</v>
      </c>
      <c r="AP30" s="212">
        <f t="shared" si="26"/>
        <v>0.91021237487863482</v>
      </c>
      <c r="AQ30" s="212">
        <f t="shared" si="27"/>
        <v>4.0253584079590669E-2</v>
      </c>
      <c r="AR30" s="212">
        <f t="shared" si="28"/>
        <v>3.9079580391444838E-2</v>
      </c>
      <c r="AS30" s="212">
        <f t="shared" si="29"/>
        <v>3.724088986528077E-2</v>
      </c>
      <c r="AT30" s="212">
        <f t="shared" si="30"/>
        <v>4.9990342443711826E-6</v>
      </c>
      <c r="AU30" s="212">
        <f t="shared" si="31"/>
        <v>6.5622635421385264E-3</v>
      </c>
      <c r="AV30" s="212">
        <f t="shared" si="32"/>
        <v>5.9515778355519432E-3</v>
      </c>
      <c r="AW30" s="212">
        <f t="shared" si="33"/>
        <v>5.9132598137449227E-3</v>
      </c>
      <c r="AX30" s="212">
        <f t="shared" si="103"/>
        <v>6.7800109226356228E-3</v>
      </c>
      <c r="AY30" s="212">
        <f t="shared" si="104"/>
        <v>7.0714209191887738E-3</v>
      </c>
      <c r="AZ30" s="178">
        <f t="shared" si="105"/>
        <v>5.6207144822996748E-3</v>
      </c>
      <c r="BA30" s="178">
        <f t="shared" si="34"/>
        <v>2.5033721817328627E-2</v>
      </c>
      <c r="BB30" s="178">
        <f t="shared" si="35"/>
        <v>2.1768453754198804E-2</v>
      </c>
      <c r="BC30" s="178">
        <f t="shared" si="36"/>
        <v>2.7210567192748503E-2</v>
      </c>
      <c r="BD30" s="178">
        <f t="shared" si="37"/>
        <v>0</v>
      </c>
      <c r="BE30" s="178">
        <f t="shared" si="38"/>
        <v>0</v>
      </c>
      <c r="BF30" s="178">
        <f t="shared" si="39"/>
        <v>0</v>
      </c>
      <c r="BG30" s="178">
        <f t="shared" si="106"/>
        <v>3.1813732739964247E-2</v>
      </c>
      <c r="BH30" s="178">
        <f t="shared" si="107"/>
        <v>2.8839874673387576E-2</v>
      </c>
      <c r="BI30" s="178">
        <f t="shared" si="108"/>
        <v>3.2831281675048174E-2</v>
      </c>
      <c r="BJ30" s="178">
        <f t="shared" si="40"/>
        <v>2.0630643359403016</v>
      </c>
      <c r="BK30" s="178">
        <f t="shared" si="41"/>
        <v>1.6262738232649572</v>
      </c>
      <c r="BL30" s="178">
        <f t="shared" si="42"/>
        <v>2.3141854193647982</v>
      </c>
      <c r="BM30" s="180">
        <f t="shared" si="109"/>
        <v>1.012113590849873E-3</v>
      </c>
      <c r="BN30" s="180">
        <f t="shared" si="109"/>
        <v>8.3173837117670216E-4</v>
      </c>
      <c r="BO30" s="180">
        <f t="shared" si="109"/>
        <v>1.0778930564263539E-3</v>
      </c>
      <c r="BP30" s="178">
        <f t="shared" si="43"/>
        <v>0</v>
      </c>
      <c r="BQ30" s="178">
        <f t="shared" si="44"/>
        <v>0</v>
      </c>
      <c r="BR30" s="178">
        <f t="shared" si="45"/>
        <v>0</v>
      </c>
      <c r="BS30" s="178">
        <f t="shared" si="46"/>
        <v>0.10805609621267362</v>
      </c>
      <c r="BT30" s="178">
        <f t="shared" si="47"/>
        <v>3.6018698737557878E-2</v>
      </c>
      <c r="BU30" s="178">
        <f t="shared" si="48"/>
        <v>2.5</v>
      </c>
      <c r="BY30" s="180">
        <f t="shared" si="49"/>
        <v>0</v>
      </c>
      <c r="BZ30" s="180">
        <f t="shared" si="110"/>
        <v>0</v>
      </c>
      <c r="CA30" s="180">
        <f t="shared" si="111"/>
        <v>0</v>
      </c>
      <c r="CB30" s="180">
        <f t="shared" si="112"/>
        <v>0</v>
      </c>
      <c r="CC30" s="180">
        <f t="shared" si="50"/>
        <v>0</v>
      </c>
      <c r="CG30" s="182">
        <f t="shared" si="51"/>
        <v>0.1030942486822051</v>
      </c>
      <c r="CH30" s="182">
        <f t="shared" si="52"/>
        <v>0.1030942486822051</v>
      </c>
      <c r="CI30" s="182">
        <f t="shared" si="53"/>
        <v>0.1030942486822051</v>
      </c>
      <c r="CJ30" s="182">
        <f t="shared" si="54"/>
        <v>0.1030942486822051</v>
      </c>
      <c r="CK30" s="182">
        <f t="shared" si="55"/>
        <v>0.1030942486822051</v>
      </c>
      <c r="CL30" s="182">
        <f t="shared" si="56"/>
        <v>0.1030942486822051</v>
      </c>
      <c r="CM30" s="182">
        <f t="shared" si="57"/>
        <v>0.1030942486822051</v>
      </c>
      <c r="CN30" s="182">
        <f t="shared" si="58"/>
        <v>0.1030942486822051</v>
      </c>
      <c r="CO30" s="182">
        <f t="shared" si="59"/>
        <v>9.2796196726705429E-2</v>
      </c>
      <c r="CP30" s="182">
        <f t="shared" si="60"/>
        <v>7.8667061201528277E-2</v>
      </c>
      <c r="CQ30" s="182">
        <f t="shared" si="61"/>
        <v>6.4537925676351138E-2</v>
      </c>
      <c r="CR30" s="182">
        <f t="shared" si="62"/>
        <v>5.0408790151173957E-2</v>
      </c>
      <c r="CS30" s="182">
        <f t="shared" si="63"/>
        <v>3.6279654625996825E-2</v>
      </c>
      <c r="CT30" s="182">
        <f t="shared" si="64"/>
        <v>3.1056851207089356E-2</v>
      </c>
      <c r="CU30" s="182">
        <f t="shared" si="65"/>
        <v>3.1056851207089356E-2</v>
      </c>
      <c r="CV30" s="182">
        <f t="shared" si="66"/>
        <v>3.1056851207089356E-2</v>
      </c>
      <c r="CW30" s="182">
        <f t="shared" si="67"/>
        <v>3.1056851207089356E-2</v>
      </c>
      <c r="CX30" s="182">
        <f t="shared" si="68"/>
        <v>3.1056851207089356E-2</v>
      </c>
      <c r="CY30" s="182">
        <f t="shared" si="69"/>
        <v>3.1056851207089356E-2</v>
      </c>
      <c r="DA30" s="184">
        <f t="shared" si="113"/>
        <v>2.2184602924116024E-2</v>
      </c>
      <c r="DB30" s="184">
        <f t="shared" si="114"/>
        <v>2.2184602924116024E-2</v>
      </c>
      <c r="DC30" s="184">
        <f t="shared" si="115"/>
        <v>-4.6329287019705854E-10</v>
      </c>
      <c r="DD30" s="184">
        <f t="shared" si="116"/>
        <v>-4.6329287019705854E-10</v>
      </c>
      <c r="DE30" s="184">
        <f t="shared" si="117"/>
        <v>-4.6329287019705854E-10</v>
      </c>
      <c r="DF30" s="184">
        <f t="shared" si="118"/>
        <v>-4.6329287019705854E-10</v>
      </c>
      <c r="DG30" s="184">
        <f t="shared" si="119"/>
        <v>-4.6329287019705854E-10</v>
      </c>
      <c r="DH30" s="184">
        <f t="shared" si="120"/>
        <v>-4.6329287019705854E-10</v>
      </c>
      <c r="DI30" s="184">
        <f t="shared" si="121"/>
        <v>-5.0766622975752361E-10</v>
      </c>
      <c r="DJ30" s="184">
        <f t="shared" si="122"/>
        <v>-5.8447140304972329E-10</v>
      </c>
      <c r="DK30" s="184">
        <f t="shared" si="123"/>
        <v>-6.8865911442897599E-10</v>
      </c>
      <c r="DL30" s="184">
        <f t="shared" si="124"/>
        <v>-8.3804960654263819E-10</v>
      </c>
      <c r="DM30" s="184">
        <f t="shared" si="125"/>
        <v>-1.0702096803098486E-9</v>
      </c>
      <c r="DN30" s="184">
        <f t="shared" si="126"/>
        <v>-1.1923031972817051E-9</v>
      </c>
      <c r="DO30" s="184">
        <f t="shared" si="127"/>
        <v>-1.1923031972817051E-9</v>
      </c>
      <c r="DP30" s="184">
        <f t="shared" si="128"/>
        <v>-1.1923031972817051E-9</v>
      </c>
      <c r="DQ30" s="184">
        <f t="shared" si="129"/>
        <v>-1.1923031972817051E-9</v>
      </c>
      <c r="DR30" s="184">
        <f t="shared" si="130"/>
        <v>-1.1923031972817051E-9</v>
      </c>
      <c r="DS30" s="184">
        <f t="shared" si="131"/>
        <v>-1.1923031972817051E-9</v>
      </c>
      <c r="DU30" s="185">
        <f t="shared" si="70"/>
        <v>5.2437060617652305E-2</v>
      </c>
      <c r="DV30" s="185">
        <f t="shared" si="71"/>
        <v>3.6038993287551058E-2</v>
      </c>
      <c r="DW30" s="185">
        <f t="shared" si="72"/>
        <v>6.2350125316190955E-2</v>
      </c>
      <c r="DX30" s="185">
        <f t="shared" si="73"/>
        <v>1.2685276364934876E-2</v>
      </c>
      <c r="DY30" s="186">
        <f t="shared" si="74"/>
        <v>5.2437060617652305E-2</v>
      </c>
      <c r="DZ30" s="186">
        <f t="shared" si="75"/>
        <v>3.6038993287551058E-2</v>
      </c>
      <c r="EA30" s="186">
        <f t="shared" si="76"/>
        <v>3.4187012282466581E-2</v>
      </c>
      <c r="EB30" s="186">
        <f t="shared" si="77"/>
        <v>5.3662860104526408E-2</v>
      </c>
      <c r="EC30" s="186">
        <f t="shared" si="78"/>
        <v>1.050156084444499E-2</v>
      </c>
      <c r="ED30" s="186">
        <f t="shared" si="79"/>
        <v>6.2754853065160723E-2</v>
      </c>
      <c r="EE30" s="186">
        <f t="shared" si="80"/>
        <v>-1.4853536830191087E-2</v>
      </c>
      <c r="EF30" s="186">
        <f t="shared" si="81"/>
        <v>6.186943354382396E-2</v>
      </c>
      <c r="EG30" s="186">
        <f t="shared" si="82"/>
        <v>-3.7847066330695942E-2</v>
      </c>
      <c r="EH30" s="186">
        <f t="shared" si="83"/>
        <v>5.1147374649725602E-2</v>
      </c>
      <c r="EI30" s="186">
        <f t="shared" si="84"/>
        <v>-5.4823279662493014E-2</v>
      </c>
      <c r="EJ30" s="186">
        <f t="shared" si="85"/>
        <v>3.2293379669021516E-2</v>
      </c>
      <c r="EK30" s="186">
        <f t="shared" si="86"/>
        <v>-6.3083123692314641E-2</v>
      </c>
      <c r="EL30" s="186">
        <f t="shared" si="87"/>
        <v>8.3050507897077137E-3</v>
      </c>
      <c r="EM30" s="186">
        <f t="shared" si="88"/>
        <v>-6.1313363396939415E-2</v>
      </c>
      <c r="EN30" s="186">
        <f t="shared" si="89"/>
        <v>-1.7003700548831782E-2</v>
      </c>
      <c r="EO30" s="186">
        <f t="shared" si="90"/>
        <v>-4.979537348443721E-2</v>
      </c>
      <c r="EP30" s="186">
        <f t="shared" si="91"/>
        <v>-3.9609028553410648E-2</v>
      </c>
      <c r="EQ30" s="186">
        <f t="shared" si="92"/>
        <v>-6.0984223098781744E-3</v>
      </c>
      <c r="ER30" s="186">
        <f t="shared" si="93"/>
        <v>-6.3334537250459733E-2</v>
      </c>
      <c r="ES30" s="186">
        <f t="shared" si="94"/>
        <v>1.9133147877572792E-2</v>
      </c>
      <c r="ET30" s="186">
        <f t="shared" si="95"/>
        <v>-6.0682592361355356E-2</v>
      </c>
      <c r="EU30" s="186">
        <f t="shared" si="96"/>
        <v>4.1322733276136149E-2</v>
      </c>
      <c r="EV30" s="186">
        <f t="shared" si="97"/>
        <v>-4.8382704326947273E-2</v>
      </c>
      <c r="EW30" s="186">
        <f t="shared" si="98"/>
        <v>5.6942405199634866E-2</v>
      </c>
      <c r="EX30" s="186">
        <f t="shared" si="99"/>
        <v>-2.8390435950863609E-2</v>
      </c>
    </row>
    <row r="31" spans="1:154" ht="24.95" customHeight="1" x14ac:dyDescent="0.2">
      <c r="A31" s="34"/>
      <c r="B31" s="70" t="s">
        <v>46</v>
      </c>
      <c r="C31" s="109">
        <v>0.3</v>
      </c>
      <c r="D31" s="80" t="s">
        <v>191</v>
      </c>
      <c r="E31" s="108"/>
      <c r="F31" s="205"/>
      <c r="G31" s="207"/>
      <c r="H31" s="206"/>
      <c r="I31" s="108"/>
      <c r="J31" s="202"/>
      <c r="K31" s="173"/>
      <c r="L31" s="203"/>
      <c r="O31" s="211">
        <v>24</v>
      </c>
      <c r="P31" s="211">
        <f t="shared" si="100"/>
        <v>-2.9321531433504737</v>
      </c>
      <c r="Q31" s="212">
        <f t="shared" si="132"/>
        <v>0.20943951023931953</v>
      </c>
      <c r="R31" s="212">
        <f t="shared" si="4"/>
        <v>67.627252573991299</v>
      </c>
      <c r="S31" s="212">
        <f t="shared" si="5"/>
        <v>58.806306586079387</v>
      </c>
      <c r="T31" s="212">
        <f t="shared" si="6"/>
        <v>73.507883232599227</v>
      </c>
      <c r="U31" s="212">
        <f t="shared" si="7"/>
        <v>1</v>
      </c>
      <c r="V31" s="212">
        <f t="shared" si="8"/>
        <v>0</v>
      </c>
      <c r="W31" s="212">
        <f t="shared" si="9"/>
        <v>0.19814497099877001</v>
      </c>
      <c r="X31" s="212">
        <f t="shared" si="10"/>
        <v>0.22786671664858552</v>
      </c>
      <c r="Y31" s="212">
        <f t="shared" si="11"/>
        <v>0.18229337331886844</v>
      </c>
      <c r="Z31" s="212">
        <f>IF(AF32*R32/Vout&lt;2.5,2.5,AF32*R32/Vout)</f>
        <v>2.5</v>
      </c>
      <c r="AA31" s="212">
        <f>IF(AF32*R32/Vout&lt;2.5,2.5,AF32*R32/Vout)</f>
        <v>2.5</v>
      </c>
      <c r="AB31" s="212">
        <f t="shared" si="14"/>
        <v>2.5</v>
      </c>
      <c r="AC31" s="212">
        <f t="shared" si="15"/>
        <v>2.5</v>
      </c>
      <c r="AD31" s="212">
        <f t="shared" si="16"/>
        <v>20.085310219324167</v>
      </c>
      <c r="AE31" s="212">
        <f t="shared" si="17"/>
        <v>28.099609933738144</v>
      </c>
      <c r="AF31" s="212">
        <f t="shared" si="18"/>
        <v>1.6830529731424655</v>
      </c>
      <c r="AG31" s="212">
        <f t="shared" si="19"/>
        <v>1.8790613628956034</v>
      </c>
      <c r="AH31" s="212">
        <f t="shared" si="20"/>
        <v>1.4325213641448182</v>
      </c>
      <c r="AI31" s="212">
        <f t="shared" si="21"/>
        <v>4.1830529731424653</v>
      </c>
      <c r="AJ31" s="212">
        <f t="shared" si="22"/>
        <v>4.9830529731424651</v>
      </c>
      <c r="AK31" s="212">
        <f t="shared" si="23"/>
        <v>5.1790613628956033</v>
      </c>
      <c r="AL31" s="212">
        <f t="shared" si="24"/>
        <v>4.7325213641448185</v>
      </c>
      <c r="AM31" s="212">
        <f t="shared" si="102"/>
        <v>200.68018650208518</v>
      </c>
      <c r="AN31" s="212">
        <f t="shared" si="133"/>
        <v>193.08518087163614</v>
      </c>
      <c r="AO31" s="212">
        <f t="shared" si="134"/>
        <v>211.30385328555261</v>
      </c>
      <c r="AP31" s="212">
        <f t="shared" si="26"/>
        <v>0.95172786244679408</v>
      </c>
      <c r="AQ31" s="212">
        <f t="shared" si="27"/>
        <v>4.2146173058747342E-2</v>
      </c>
      <c r="AR31" s="212">
        <f t="shared" si="28"/>
        <v>4.0916971641194837E-2</v>
      </c>
      <c r="AS31" s="212">
        <f t="shared" si="29"/>
        <v>3.8991832032161097E-2</v>
      </c>
      <c r="AT31" s="212">
        <f t="shared" si="30"/>
        <v>5.4860651042730541E-6</v>
      </c>
      <c r="AU31" s="212">
        <f t="shared" si="31"/>
        <v>7.1841817864652189E-3</v>
      </c>
      <c r="AV31" s="212">
        <f t="shared" si="32"/>
        <v>6.5149701434353583E-3</v>
      </c>
      <c r="AW31" s="212">
        <f t="shared" si="33"/>
        <v>6.474574226828636E-3</v>
      </c>
      <c r="AX31" s="212">
        <f t="shared" si="103"/>
        <v>7.1175484442390245E-3</v>
      </c>
      <c r="AY31" s="212">
        <f t="shared" si="104"/>
        <v>7.4227253849988937E-3</v>
      </c>
      <c r="AZ31" s="178">
        <f t="shared" si="105"/>
        <v>5.9013608302337268E-3</v>
      </c>
      <c r="BA31" s="178">
        <f t="shared" si="34"/>
        <v>2.4988322896229417E-2</v>
      </c>
      <c r="BB31" s="178">
        <f t="shared" si="35"/>
        <v>2.172897643150384E-2</v>
      </c>
      <c r="BC31" s="178">
        <f t="shared" si="36"/>
        <v>2.7161220539379794E-2</v>
      </c>
      <c r="BD31" s="178">
        <f t="shared" si="37"/>
        <v>0</v>
      </c>
      <c r="BE31" s="178">
        <f t="shared" si="38"/>
        <v>0</v>
      </c>
      <c r="BF31" s="178">
        <f t="shared" si="39"/>
        <v>0</v>
      </c>
      <c r="BG31" s="178">
        <f t="shared" si="106"/>
        <v>3.2105871340468439E-2</v>
      </c>
      <c r="BH31" s="178">
        <f t="shared" si="107"/>
        <v>2.9151701816502736E-2</v>
      </c>
      <c r="BI31" s="178">
        <f t="shared" si="108"/>
        <v>3.3062581369613521E-2</v>
      </c>
      <c r="BJ31" s="178">
        <f t="shared" si="40"/>
        <v>2.1712318702499278</v>
      </c>
      <c r="BK31" s="178">
        <f t="shared" si="41"/>
        <v>1.7143039145272272</v>
      </c>
      <c r="BL31" s="178">
        <f t="shared" si="42"/>
        <v>2.4303603706858614</v>
      </c>
      <c r="BM31" s="180">
        <f t="shared" si="109"/>
        <v>1.0307869745307128E-3</v>
      </c>
      <c r="BN31" s="180">
        <f t="shared" si="109"/>
        <v>8.4982171879828886E-4</v>
      </c>
      <c r="BO31" s="180">
        <f t="shared" si="109"/>
        <v>1.0931342868223152E-3</v>
      </c>
      <c r="BP31" s="178">
        <f t="shared" si="43"/>
        <v>0</v>
      </c>
      <c r="BQ31" s="178">
        <f t="shared" si="44"/>
        <v>0</v>
      </c>
      <c r="BR31" s="178">
        <f t="shared" si="45"/>
        <v>0</v>
      </c>
      <c r="BS31" s="178">
        <f t="shared" si="46"/>
        <v>0.11268675543245013</v>
      </c>
      <c r="BT31" s="178">
        <f t="shared" si="47"/>
        <v>3.7562251810816703E-2</v>
      </c>
      <c r="BU31" s="178">
        <f t="shared" si="48"/>
        <v>2.5</v>
      </c>
      <c r="BY31" s="180">
        <f t="shared" si="49"/>
        <v>0</v>
      </c>
      <c r="BZ31" s="180">
        <f t="shared" si="110"/>
        <v>0</v>
      </c>
      <c r="CA31" s="180">
        <f t="shared" si="111"/>
        <v>0</v>
      </c>
      <c r="CB31" s="180">
        <f t="shared" si="112"/>
        <v>0</v>
      </c>
      <c r="CC31" s="180">
        <f t="shared" si="50"/>
        <v>0</v>
      </c>
      <c r="CG31" s="182">
        <f t="shared" si="51"/>
        <v>0.1077249079019816</v>
      </c>
      <c r="CH31" s="182">
        <f t="shared" si="52"/>
        <v>0.1077249079019816</v>
      </c>
      <c r="CI31" s="182">
        <f t="shared" si="53"/>
        <v>0.1077249079019816</v>
      </c>
      <c r="CJ31" s="182">
        <f t="shared" si="54"/>
        <v>0.1077249079019816</v>
      </c>
      <c r="CK31" s="182">
        <f t="shared" si="55"/>
        <v>0.1077249079019816</v>
      </c>
      <c r="CL31" s="182">
        <f t="shared" si="56"/>
        <v>0.1077249079019816</v>
      </c>
      <c r="CM31" s="182">
        <f t="shared" si="57"/>
        <v>0.1077249079019816</v>
      </c>
      <c r="CN31" s="182">
        <f t="shared" si="58"/>
        <v>0.1077249079019816</v>
      </c>
      <c r="CO31" s="182">
        <f t="shared" si="59"/>
        <v>9.6985541010028778E-2</v>
      </c>
      <c r="CP31" s="182">
        <f t="shared" si="60"/>
        <v>8.2250912467980469E-2</v>
      </c>
      <c r="CQ31" s="182">
        <f t="shared" si="61"/>
        <v>6.7516283925932147E-2</v>
      </c>
      <c r="CR31" s="182">
        <f t="shared" si="62"/>
        <v>5.2781655383883803E-2</v>
      </c>
      <c r="CS31" s="182">
        <f t="shared" si="63"/>
        <v>3.8047026841835495E-2</v>
      </c>
      <c r="CT31" s="182">
        <f t="shared" si="64"/>
        <v>3.2600404280348196E-2</v>
      </c>
      <c r="CU31" s="182">
        <f t="shared" si="65"/>
        <v>3.2600404280348196E-2</v>
      </c>
      <c r="CV31" s="182">
        <f t="shared" si="66"/>
        <v>3.2600404280348196E-2</v>
      </c>
      <c r="CW31" s="182">
        <f t="shared" si="67"/>
        <v>3.2600404280348196E-2</v>
      </c>
      <c r="CX31" s="182">
        <f t="shared" si="68"/>
        <v>3.2600404280348196E-2</v>
      </c>
      <c r="CY31" s="182">
        <f t="shared" si="69"/>
        <v>3.2600404280348196E-2</v>
      </c>
      <c r="DA31" s="184">
        <f t="shared" si="113"/>
        <v>2.376291917693089E-2</v>
      </c>
      <c r="DB31" s="184">
        <f t="shared" si="114"/>
        <v>2.376291917693089E-2</v>
      </c>
      <c r="DC31" s="184">
        <f t="shared" si="115"/>
        <v>-4.5447482696032734E-10</v>
      </c>
      <c r="DD31" s="184">
        <f t="shared" si="116"/>
        <v>-4.5447482696032734E-10</v>
      </c>
      <c r="DE31" s="184">
        <f t="shared" si="117"/>
        <v>-4.5447482696032734E-10</v>
      </c>
      <c r="DF31" s="184">
        <f t="shared" si="118"/>
        <v>-4.5447482696032734E-10</v>
      </c>
      <c r="DG31" s="184">
        <f t="shared" si="119"/>
        <v>-4.5447482696032734E-10</v>
      </c>
      <c r="DH31" s="184">
        <f t="shared" si="120"/>
        <v>-4.5447482696032734E-10</v>
      </c>
      <c r="DI31" s="184">
        <f t="shared" si="121"/>
        <v>-4.9808534153554036E-10</v>
      </c>
      <c r="DJ31" s="184">
        <f t="shared" si="122"/>
        <v>-5.7360395898334977E-10</v>
      </c>
      <c r="DK31" s="184">
        <f t="shared" si="123"/>
        <v>-6.7611505480740013E-10</v>
      </c>
      <c r="DL31" s="184">
        <f t="shared" si="124"/>
        <v>-8.2323954042714476E-10</v>
      </c>
      <c r="DM31" s="184">
        <f t="shared" si="125"/>
        <v>-1.0522014557844906E-9</v>
      </c>
      <c r="DN31" s="184">
        <f t="shared" si="126"/>
        <v>-1.1727712215382746E-9</v>
      </c>
      <c r="DO31" s="184">
        <f t="shared" si="127"/>
        <v>-1.1727712215382746E-9</v>
      </c>
      <c r="DP31" s="184">
        <f t="shared" si="128"/>
        <v>-1.1727712215382746E-9</v>
      </c>
      <c r="DQ31" s="184">
        <f t="shared" si="129"/>
        <v>-1.1727712215382746E-9</v>
      </c>
      <c r="DR31" s="184">
        <f t="shared" si="130"/>
        <v>-1.1727712215382746E-9</v>
      </c>
      <c r="DS31" s="184">
        <f t="shared" si="131"/>
        <v>-1.1727712215382746E-9</v>
      </c>
      <c r="DU31" s="185">
        <f t="shared" si="70"/>
        <v>5.1948391067309078E-2</v>
      </c>
      <c r="DV31" s="185">
        <f t="shared" si="71"/>
        <v>3.7742715371853856E-2</v>
      </c>
      <c r="DW31" s="185">
        <f t="shared" si="72"/>
        <v>6.2808562042294916E-2</v>
      </c>
      <c r="DX31" s="185">
        <f t="shared" si="73"/>
        <v>1.3350371991148469E-2</v>
      </c>
      <c r="DY31" s="186">
        <f t="shared" si="74"/>
        <v>5.1948391067309078E-2</v>
      </c>
      <c r="DZ31" s="186">
        <f t="shared" si="75"/>
        <v>3.7742715371853856E-2</v>
      </c>
      <c r="EA31" s="186">
        <f t="shared" si="76"/>
        <v>3.210587134046846E-2</v>
      </c>
      <c r="EB31" s="186">
        <f t="shared" si="77"/>
        <v>5.5609000382960821E-2</v>
      </c>
      <c r="EC31" s="186">
        <f t="shared" si="78"/>
        <v>6.7119547861763836E-3</v>
      </c>
      <c r="ED31" s="186">
        <f t="shared" si="79"/>
        <v>6.38599840359452E-2</v>
      </c>
      <c r="EE31" s="186">
        <f t="shared" si="80"/>
        <v>-1.984251972684067E-2</v>
      </c>
      <c r="EF31" s="186">
        <f t="shared" si="81"/>
        <v>6.1068996299372652E-2</v>
      </c>
      <c r="EG31" s="186">
        <f t="shared" si="82"/>
        <v>-4.2966042315454173E-2</v>
      </c>
      <c r="EH31" s="186">
        <f t="shared" si="83"/>
        <v>4.7718624308224267E-2</v>
      </c>
      <c r="EI31" s="186">
        <f t="shared" si="84"/>
        <v>-5.8660345853485396E-2</v>
      </c>
      <c r="EJ31" s="186">
        <f t="shared" si="85"/>
        <v>2.6117268664091385E-2</v>
      </c>
      <c r="EK31" s="186">
        <f t="shared" si="86"/>
        <v>-6.4211742680936879E-2</v>
      </c>
      <c r="EL31" s="186">
        <f t="shared" si="87"/>
        <v>-5.1134796266150809E-17</v>
      </c>
      <c r="EM31" s="186">
        <f t="shared" si="88"/>
        <v>-5.8660345853485452E-2</v>
      </c>
      <c r="EN31" s="186">
        <f t="shared" si="89"/>
        <v>-2.6117268664091253E-2</v>
      </c>
      <c r="EO31" s="186">
        <f t="shared" si="90"/>
        <v>-4.2966042315454284E-2</v>
      </c>
      <c r="EP31" s="186">
        <f t="shared" si="91"/>
        <v>-4.771862430822417E-2</v>
      </c>
      <c r="EQ31" s="186">
        <f t="shared" si="92"/>
        <v>6.7119547861764712E-3</v>
      </c>
      <c r="ER31" s="186">
        <f t="shared" si="93"/>
        <v>-6.3859984035945186E-2</v>
      </c>
      <c r="ES31" s="186">
        <f t="shared" si="94"/>
        <v>3.2105871340468432E-2</v>
      </c>
      <c r="ET31" s="186">
        <f t="shared" si="95"/>
        <v>-5.5609000382960835E-2</v>
      </c>
      <c r="EU31" s="186">
        <f t="shared" si="96"/>
        <v>5.1948391067309002E-2</v>
      </c>
      <c r="EV31" s="186">
        <f t="shared" si="97"/>
        <v>-3.774271537185396E-2</v>
      </c>
      <c r="EW31" s="186">
        <f t="shared" si="98"/>
        <v>6.2808562042294944E-2</v>
      </c>
      <c r="EX31" s="186">
        <f t="shared" si="99"/>
        <v>-1.3350371991148307E-2</v>
      </c>
    </row>
    <row r="32" spans="1:154" ht="24.95" customHeight="1" x14ac:dyDescent="0.3">
      <c r="A32" s="34"/>
      <c r="B32" s="204" t="s">
        <v>311</v>
      </c>
      <c r="C32" s="209">
        <f>4*PI()*Ae*G32^2/Lm_ref/10^5</f>
        <v>0.63105671911573891</v>
      </c>
      <c r="D32" s="149" t="s">
        <v>312</v>
      </c>
      <c r="E32" s="108"/>
      <c r="F32" s="45" t="s">
        <v>52</v>
      </c>
      <c r="G32" s="208">
        <f>Lm_ref*Isat/Bmax_r/Ae*10</f>
        <v>334.78598739541201</v>
      </c>
      <c r="H32" s="43" t="s">
        <v>193</v>
      </c>
      <c r="I32" s="108"/>
      <c r="J32" s="202"/>
      <c r="K32" s="173"/>
      <c r="L32" s="203"/>
      <c r="O32" s="211">
        <v>25</v>
      </c>
      <c r="P32" s="211">
        <f t="shared" si="100"/>
        <v>-2.9234264970905017</v>
      </c>
      <c r="Q32" s="212">
        <f t="shared" si="132"/>
        <v>0.21816615649929119</v>
      </c>
      <c r="R32" s="212">
        <f t="shared" si="4"/>
        <v>70.401122617194233</v>
      </c>
      <c r="S32" s="212">
        <f t="shared" si="5"/>
        <v>61.218367493212376</v>
      </c>
      <c r="T32" s="212">
        <f t="shared" si="6"/>
        <v>76.522959366515465</v>
      </c>
      <c r="U32" s="212">
        <f t="shared" si="7"/>
        <v>1</v>
      </c>
      <c r="V32" s="212">
        <f t="shared" si="8"/>
        <v>0</v>
      </c>
      <c r="W32" s="212">
        <f t="shared" si="9"/>
        <v>0.19033787391235843</v>
      </c>
      <c r="X32" s="212">
        <f t="shared" si="10"/>
        <v>0.21888855499921217</v>
      </c>
      <c r="Y32" s="212">
        <f t="shared" si="11"/>
        <v>0.17511084399936977</v>
      </c>
      <c r="Z32" s="212">
        <f t="shared" si="12"/>
        <v>2.5</v>
      </c>
      <c r="AA32" s="212">
        <f t="shared" si="13"/>
        <v>2.5</v>
      </c>
      <c r="AB32" s="212">
        <f t="shared" si="14"/>
        <v>2.5</v>
      </c>
      <c r="AC32" s="212">
        <f t="shared" si="15"/>
        <v>2.5</v>
      </c>
      <c r="AD32" s="212">
        <f t="shared" si="16"/>
        <v>21.442051424153252</v>
      </c>
      <c r="AE32" s="212">
        <f t="shared" si="17"/>
        <v>29.930586121956551</v>
      </c>
      <c r="AF32" s="212">
        <f t="shared" si="18"/>
        <v>1.6897315946249059</v>
      </c>
      <c r="AG32" s="212">
        <f t="shared" si="19"/>
        <v>1.8865177767966033</v>
      </c>
      <c r="AH32" s="212">
        <f t="shared" si="20"/>
        <v>1.4382058364159251</v>
      </c>
      <c r="AI32" s="212">
        <f t="shared" si="21"/>
        <v>4.1897315946249059</v>
      </c>
      <c r="AJ32" s="212">
        <f t="shared" si="22"/>
        <v>4.9897315946249057</v>
      </c>
      <c r="AK32" s="212">
        <f t="shared" si="23"/>
        <v>5.1865177767966033</v>
      </c>
      <c r="AL32" s="212">
        <f t="shared" si="24"/>
        <v>4.7382058364159247</v>
      </c>
      <c r="AM32" s="212">
        <f t="shared" si="102"/>
        <v>200.41158147208381</v>
      </c>
      <c r="AN32" s="212">
        <f t="shared" si="133"/>
        <v>192.8075913426521</v>
      </c>
      <c r="AO32" s="212">
        <f t="shared" si="134"/>
        <v>211.05034996884396</v>
      </c>
      <c r="AP32" s="212">
        <f t="shared" si="26"/>
        <v>0.99336506489548682</v>
      </c>
      <c r="AQ32" s="212">
        <f t="shared" si="27"/>
        <v>4.4048987033472584E-2</v>
      </c>
      <c r="AR32" s="212">
        <f t="shared" si="28"/>
        <v>4.2764289672508782E-2</v>
      </c>
      <c r="AS32" s="212">
        <f t="shared" si="29"/>
        <v>4.0752233926480572E-2</v>
      </c>
      <c r="AT32" s="212">
        <f t="shared" si="30"/>
        <v>5.999101346869821E-6</v>
      </c>
      <c r="AU32" s="212">
        <f t="shared" si="31"/>
        <v>7.8370243590047649E-3</v>
      </c>
      <c r="AV32" s="212">
        <f t="shared" si="32"/>
        <v>7.106294155417271E-3</v>
      </c>
      <c r="AW32" s="212">
        <f t="shared" si="33"/>
        <v>7.0639145850606285E-3</v>
      </c>
      <c r="AX32" s="212">
        <f t="shared" si="103"/>
        <v>7.4584137132607279E-3</v>
      </c>
      <c r="AY32" s="212">
        <f t="shared" si="104"/>
        <v>7.7774333523152042E-3</v>
      </c>
      <c r="AZ32" s="178">
        <f t="shared" si="105"/>
        <v>6.1848411301170169E-3</v>
      </c>
      <c r="BA32" s="178">
        <f t="shared" si="34"/>
        <v>2.4941021017595422E-2</v>
      </c>
      <c r="BB32" s="178">
        <f t="shared" si="35"/>
        <v>2.1687844363126457E-2</v>
      </c>
      <c r="BC32" s="178">
        <f t="shared" si="36"/>
        <v>2.7109805453908072E-2</v>
      </c>
      <c r="BD32" s="178">
        <f t="shared" si="37"/>
        <v>0</v>
      </c>
      <c r="BE32" s="178">
        <f t="shared" si="38"/>
        <v>0</v>
      </c>
      <c r="BF32" s="178">
        <f t="shared" si="39"/>
        <v>0</v>
      </c>
      <c r="BG32" s="178">
        <f t="shared" si="106"/>
        <v>3.2399434730856151E-2</v>
      </c>
      <c r="BH32" s="178">
        <f t="shared" si="107"/>
        <v>2.9465277715441662E-2</v>
      </c>
      <c r="BI32" s="178">
        <f t="shared" si="108"/>
        <v>3.3294646584025089E-2</v>
      </c>
      <c r="BJ32" s="178">
        <f t="shared" si="40"/>
        <v>2.2809565772147855</v>
      </c>
      <c r="BK32" s="178">
        <f t="shared" si="41"/>
        <v>1.8038161994734689</v>
      </c>
      <c r="BL32" s="178">
        <f t="shared" si="42"/>
        <v>2.5478048876718447</v>
      </c>
      <c r="BM32" s="180">
        <f t="shared" si="109"/>
        <v>1.0497233708790079E-3</v>
      </c>
      <c r="BN32" s="180">
        <f t="shared" si="109"/>
        <v>8.6820259084810308E-4</v>
      </c>
      <c r="BO32" s="180">
        <f t="shared" si="109"/>
        <v>1.1085334911551336E-3</v>
      </c>
      <c r="BP32" s="178">
        <f t="shared" si="43"/>
        <v>0</v>
      </c>
      <c r="BQ32" s="178">
        <f t="shared" si="44"/>
        <v>0</v>
      </c>
      <c r="BR32" s="178">
        <f t="shared" si="45"/>
        <v>0</v>
      </c>
      <c r="BS32" s="178">
        <f t="shared" si="46"/>
        <v>0.11730883311951594</v>
      </c>
      <c r="BT32" s="178">
        <f t="shared" si="47"/>
        <v>3.910294437317198E-2</v>
      </c>
      <c r="BU32" s="178">
        <f t="shared" si="48"/>
        <v>2.5</v>
      </c>
      <c r="BY32" s="180">
        <f t="shared" si="49"/>
        <v>0</v>
      </c>
      <c r="BZ32" s="180">
        <f t="shared" si="110"/>
        <v>0</v>
      </c>
      <c r="CA32" s="180">
        <f t="shared" si="111"/>
        <v>0</v>
      </c>
      <c r="CB32" s="180">
        <f t="shared" si="112"/>
        <v>0</v>
      </c>
      <c r="CC32" s="180">
        <f t="shared" si="50"/>
        <v>0</v>
      </c>
      <c r="CG32" s="182">
        <f t="shared" si="51"/>
        <v>0.11234698558904742</v>
      </c>
      <c r="CH32" s="182">
        <f t="shared" si="52"/>
        <v>0.11234698558904742</v>
      </c>
      <c r="CI32" s="182">
        <f t="shared" si="53"/>
        <v>0.11234698558904742</v>
      </c>
      <c r="CJ32" s="182">
        <f t="shared" si="54"/>
        <v>0.11234698558904742</v>
      </c>
      <c r="CK32" s="182">
        <f t="shared" si="55"/>
        <v>0.11234698558904742</v>
      </c>
      <c r="CL32" s="182">
        <f t="shared" si="56"/>
        <v>0.11234698558904742</v>
      </c>
      <c r="CM32" s="182">
        <f t="shared" si="57"/>
        <v>0.11234698558904742</v>
      </c>
      <c r="CN32" s="182">
        <f t="shared" si="58"/>
        <v>0.11234698558904742</v>
      </c>
      <c r="CO32" s="182">
        <f t="shared" si="59"/>
        <v>0.10116712160500942</v>
      </c>
      <c r="CP32" s="182">
        <f t="shared" si="60"/>
        <v>8.5828122145100827E-2</v>
      </c>
      <c r="CQ32" s="182">
        <f t="shared" si="61"/>
        <v>7.0489122685192251E-2</v>
      </c>
      <c r="CR32" s="182">
        <f t="shared" si="62"/>
        <v>5.5150123225283641E-2</v>
      </c>
      <c r="CS32" s="182">
        <f t="shared" si="63"/>
        <v>3.981112376537508E-2</v>
      </c>
      <c r="CT32" s="182">
        <f t="shared" si="64"/>
        <v>3.4141096842703458E-2</v>
      </c>
      <c r="CU32" s="182">
        <f t="shared" si="65"/>
        <v>3.4141096842703458E-2</v>
      </c>
      <c r="CV32" s="182">
        <f t="shared" si="66"/>
        <v>3.4141096842703458E-2</v>
      </c>
      <c r="CW32" s="182">
        <f t="shared" si="67"/>
        <v>3.4141096842703458E-2</v>
      </c>
      <c r="CX32" s="182">
        <f t="shared" si="68"/>
        <v>3.4141096842703458E-2</v>
      </c>
      <c r="CY32" s="182">
        <f t="shared" si="69"/>
        <v>3.4141096842703458E-2</v>
      </c>
      <c r="DA32" s="184">
        <f t="shared" si="113"/>
        <v>2.5365669070477312E-2</v>
      </c>
      <c r="DB32" s="184">
        <f t="shared" si="114"/>
        <v>2.5365669070477312E-2</v>
      </c>
      <c r="DC32" s="184">
        <f t="shared" si="115"/>
        <v>-4.4600292712393027E-10</v>
      </c>
      <c r="DD32" s="184">
        <f t="shared" si="116"/>
        <v>-4.4600292712393027E-10</v>
      </c>
      <c r="DE32" s="184">
        <f t="shared" si="117"/>
        <v>-4.4600292712393027E-10</v>
      </c>
      <c r="DF32" s="184">
        <f t="shared" si="118"/>
        <v>-4.4600292712393027E-10</v>
      </c>
      <c r="DG32" s="184">
        <f t="shared" si="119"/>
        <v>-4.4600292712393027E-10</v>
      </c>
      <c r="DH32" s="184">
        <f t="shared" si="120"/>
        <v>-4.4600292712393027E-10</v>
      </c>
      <c r="DI32" s="184">
        <f t="shared" si="121"/>
        <v>-4.888776013736631E-10</v>
      </c>
      <c r="DJ32" s="184">
        <f t="shared" si="122"/>
        <v>-5.631539943922192E-10</v>
      </c>
      <c r="DK32" s="184">
        <f t="shared" si="123"/>
        <v>-6.6404382918888842E-10</v>
      </c>
      <c r="DL32" s="184">
        <f t="shared" si="124"/>
        <v>-8.0897237455401294E-10</v>
      </c>
      <c r="DM32" s="184">
        <f t="shared" si="125"/>
        <v>-1.0348243059806485E-9</v>
      </c>
      <c r="DN32" s="184">
        <f t="shared" si="126"/>
        <v>-1.1539071110824783E-9</v>
      </c>
      <c r="DO32" s="184">
        <f t="shared" si="127"/>
        <v>-1.1539071110824783E-9</v>
      </c>
      <c r="DP32" s="184">
        <f t="shared" si="128"/>
        <v>-1.1539071110824783E-9</v>
      </c>
      <c r="DQ32" s="184">
        <f t="shared" si="129"/>
        <v>-1.1539071110824783E-9</v>
      </c>
      <c r="DR32" s="184">
        <f t="shared" si="130"/>
        <v>-1.1539071110824783E-9</v>
      </c>
      <c r="DS32" s="184">
        <f t="shared" si="131"/>
        <v>-1.1539071110824783E-9</v>
      </c>
      <c r="DU32" s="185">
        <f t="shared" si="70"/>
        <v>5.1408399534545152E-2</v>
      </c>
      <c r="DV32" s="185">
        <f t="shared" si="71"/>
        <v>3.9447052371661545E-2</v>
      </c>
      <c r="DW32" s="185">
        <f t="shared" si="72"/>
        <v>6.3262877521355509E-2</v>
      </c>
      <c r="DX32" s="185">
        <f t="shared" si="73"/>
        <v>1.4025042289918545E-2</v>
      </c>
      <c r="DY32" s="186">
        <f t="shared" si="74"/>
        <v>5.1408399534545152E-2</v>
      </c>
      <c r="DZ32" s="186">
        <f t="shared" si="75"/>
        <v>3.9447052371661545E-2</v>
      </c>
      <c r="EA32" s="186">
        <f t="shared" si="76"/>
        <v>2.9920788113143585E-2</v>
      </c>
      <c r="EB32" s="186">
        <f t="shared" si="77"/>
        <v>5.7477299190240284E-2</v>
      </c>
      <c r="EC32" s="186">
        <f t="shared" si="78"/>
        <v>2.826486987886157E-3</v>
      </c>
      <c r="ED32" s="186">
        <f t="shared" si="79"/>
        <v>6.4737195296238642E-2</v>
      </c>
      <c r="EE32" s="186">
        <f t="shared" si="80"/>
        <v>-2.4797453778985502E-2</v>
      </c>
      <c r="EF32" s="186">
        <f t="shared" si="81"/>
        <v>5.9866349225546636E-2</v>
      </c>
      <c r="EG32" s="186">
        <f t="shared" si="82"/>
        <v>-4.7774737905038188E-2</v>
      </c>
      <c r="EH32" s="186">
        <f t="shared" si="83"/>
        <v>4.3777481672898216E-2</v>
      </c>
      <c r="EI32" s="186">
        <f t="shared" si="84"/>
        <v>-6.1799780194956661E-2</v>
      </c>
      <c r="EJ32" s="186">
        <f t="shared" si="85"/>
        <v>1.9485395848457203E-2</v>
      </c>
      <c r="EK32" s="186">
        <f t="shared" si="86"/>
        <v>-6.4244506150646974E-2</v>
      </c>
      <c r="EL32" s="186">
        <f t="shared" si="87"/>
        <v>-8.4579496910016753E-3</v>
      </c>
      <c r="EM32" s="186">
        <f t="shared" si="88"/>
        <v>-5.4650812202353918E-2</v>
      </c>
      <c r="EN32" s="186">
        <f t="shared" si="89"/>
        <v>-3.4816407183095088E-2</v>
      </c>
      <c r="EO32" s="186">
        <f t="shared" si="90"/>
        <v>-3.4816407183094748E-2</v>
      </c>
      <c r="EP32" s="186">
        <f t="shared" si="91"/>
        <v>-5.465081220235414E-2</v>
      </c>
      <c r="EQ32" s="186">
        <f t="shared" si="92"/>
        <v>1.9485395848457362E-2</v>
      </c>
      <c r="ER32" s="186">
        <f t="shared" si="93"/>
        <v>-6.1799780194956619E-2</v>
      </c>
      <c r="ES32" s="186">
        <f t="shared" si="94"/>
        <v>4.3777481672898341E-2</v>
      </c>
      <c r="ET32" s="186">
        <f t="shared" si="95"/>
        <v>-4.7774737905038063E-2</v>
      </c>
      <c r="EU32" s="186">
        <f t="shared" si="96"/>
        <v>5.9866349225546844E-2</v>
      </c>
      <c r="EV32" s="186">
        <f t="shared" si="97"/>
        <v>-2.4797453778985002E-2</v>
      </c>
      <c r="EW32" s="186">
        <f t="shared" si="98"/>
        <v>6.4737195296238614E-2</v>
      </c>
      <c r="EX32" s="186">
        <f t="shared" si="99"/>
        <v>2.8264869878866826E-3</v>
      </c>
    </row>
    <row r="33" spans="1:154" ht="24.95" customHeight="1" thickBot="1" x14ac:dyDescent="0.25">
      <c r="A33" s="34"/>
      <c r="B33" s="48" t="s">
        <v>53</v>
      </c>
      <c r="C33" s="110">
        <v>336</v>
      </c>
      <c r="D33" s="111" t="s">
        <v>194</v>
      </c>
      <c r="E33" s="108"/>
      <c r="F33" s="64" t="s">
        <v>47</v>
      </c>
      <c r="G33" s="65">
        <f>Lm*Isat/Np/Ae*10</f>
        <v>0.29891606017447492</v>
      </c>
      <c r="H33" s="105" t="s">
        <v>192</v>
      </c>
      <c r="I33" s="108"/>
      <c r="J33" s="202"/>
      <c r="K33" s="173"/>
      <c r="L33" s="203"/>
      <c r="O33" s="211">
        <v>26</v>
      </c>
      <c r="P33" s="211">
        <f t="shared" si="100"/>
        <v>-2.9146998508305306</v>
      </c>
      <c r="Q33" s="212">
        <f t="shared" si="132"/>
        <v>0.22689280275926285</v>
      </c>
      <c r="R33" s="212">
        <f t="shared" si="4"/>
        <v>73.169631342340836</v>
      </c>
      <c r="S33" s="212">
        <f t="shared" si="5"/>
        <v>63.625766384644209</v>
      </c>
      <c r="T33" s="212">
        <f t="shared" si="6"/>
        <v>79.532207980805254</v>
      </c>
      <c r="U33" s="212">
        <f t="shared" si="7"/>
        <v>1</v>
      </c>
      <c r="V33" s="212">
        <f t="shared" si="8"/>
        <v>0</v>
      </c>
      <c r="W33" s="212">
        <f t="shared" si="9"/>
        <v>0.18313608739266485</v>
      </c>
      <c r="X33" s="212">
        <f t="shared" si="10"/>
        <v>0.21060650050156457</v>
      </c>
      <c r="Y33" s="212">
        <f t="shared" si="11"/>
        <v>0.16848520040125167</v>
      </c>
      <c r="Z33" s="212">
        <f t="shared" si="12"/>
        <v>2.5</v>
      </c>
      <c r="AA33" s="212">
        <f t="shared" si="13"/>
        <v>2.5</v>
      </c>
      <c r="AB33" s="212">
        <f t="shared" si="14"/>
        <v>2.5</v>
      </c>
      <c r="AC33" s="212">
        <f t="shared" si="15"/>
        <v>2.5</v>
      </c>
      <c r="AD33" s="212">
        <f t="shared" si="16"/>
        <v>22.824440458390534</v>
      </c>
      <c r="AE33" s="212">
        <f t="shared" si="17"/>
        <v>31.791858982127479</v>
      </c>
      <c r="AF33" s="212">
        <f t="shared" si="18"/>
        <v>1.6963973077109948</v>
      </c>
      <c r="AG33" s="212">
        <f t="shared" si="19"/>
        <v>1.8939597789891018</v>
      </c>
      <c r="AH33" s="212">
        <f t="shared" si="20"/>
        <v>1.4438793217758383</v>
      </c>
      <c r="AI33" s="212">
        <f t="shared" si="21"/>
        <v>4.1963973077109946</v>
      </c>
      <c r="AJ33" s="212">
        <f t="shared" si="22"/>
        <v>4.9963973077109944</v>
      </c>
      <c r="AK33" s="212">
        <f t="shared" si="23"/>
        <v>5.1939597789891012</v>
      </c>
      <c r="AL33" s="212">
        <f t="shared" si="24"/>
        <v>4.7438793217758386</v>
      </c>
      <c r="AM33" s="212">
        <f t="shared" si="102"/>
        <v>200.14421160156522</v>
      </c>
      <c r="AN33" s="212">
        <f t="shared" si="133"/>
        <v>192.53133303905364</v>
      </c>
      <c r="AO33" s="212">
        <f t="shared" si="134"/>
        <v>210.79794239488726</v>
      </c>
      <c r="AP33" s="212">
        <f t="shared" si="26"/>
        <v>1.0351188897630792</v>
      </c>
      <c r="AQ33" s="212">
        <f t="shared" si="27"/>
        <v>4.5961803114815118E-2</v>
      </c>
      <c r="AR33" s="212">
        <f t="shared" si="28"/>
        <v>4.4621318097035456E-2</v>
      </c>
      <c r="AS33" s="212">
        <f t="shared" si="29"/>
        <v>4.2521889340939263E-2</v>
      </c>
      <c r="AT33" s="212">
        <f t="shared" si="30"/>
        <v>6.5385297420553213E-6</v>
      </c>
      <c r="AU33" s="212">
        <f t="shared" si="31"/>
        <v>8.5210612144020169E-3</v>
      </c>
      <c r="AV33" s="212">
        <f t="shared" si="32"/>
        <v>7.725787149764257E-3</v>
      </c>
      <c r="AW33" s="212">
        <f t="shared" si="33"/>
        <v>7.6815347592763105E-3</v>
      </c>
      <c r="AX33" s="212">
        <f t="shared" si="103"/>
        <v>7.8025699578758503E-3</v>
      </c>
      <c r="AY33" s="212">
        <f t="shared" si="104"/>
        <v>8.1355059874676228E-3</v>
      </c>
      <c r="AZ33" s="178">
        <f t="shared" si="105"/>
        <v>6.4711254837780414E-3</v>
      </c>
      <c r="BA33" s="178">
        <f t="shared" si="34"/>
        <v>2.4891819783647857E-2</v>
      </c>
      <c r="BB33" s="178">
        <f t="shared" si="35"/>
        <v>2.1645060681432918E-2</v>
      </c>
      <c r="BC33" s="178">
        <f t="shared" si="36"/>
        <v>2.7056325851791147E-2</v>
      </c>
      <c r="BD33" s="178">
        <f t="shared" si="37"/>
        <v>0</v>
      </c>
      <c r="BE33" s="178">
        <f t="shared" si="38"/>
        <v>0</v>
      </c>
      <c r="BF33" s="178">
        <f t="shared" si="39"/>
        <v>0</v>
      </c>
      <c r="BG33" s="178">
        <f t="shared" si="106"/>
        <v>3.2694389741523708E-2</v>
      </c>
      <c r="BH33" s="178">
        <f t="shared" si="107"/>
        <v>2.978056666890054E-2</v>
      </c>
      <c r="BI33" s="178">
        <f t="shared" si="108"/>
        <v>3.352745133556919E-2</v>
      </c>
      <c r="BJ33" s="178">
        <f t="shared" si="40"/>
        <v>2.3922364443500999</v>
      </c>
      <c r="BK33" s="178">
        <f t="shared" si="41"/>
        <v>1.8948113776777877</v>
      </c>
      <c r="BL33" s="178">
        <f t="shared" si="42"/>
        <v>2.6665122326868156</v>
      </c>
      <c r="BM33" s="180">
        <f t="shared" si="109"/>
        <v>1.0689231205706507E-3</v>
      </c>
      <c r="BN33" s="180">
        <f t="shared" si="109"/>
        <v>8.868821511208298E-4</v>
      </c>
      <c r="BO33" s="180">
        <f t="shared" si="109"/>
        <v>1.1240899930589604E-3</v>
      </c>
      <c r="BP33" s="178">
        <f t="shared" si="43"/>
        <v>0</v>
      </c>
      <c r="BQ33" s="178">
        <f t="shared" si="44"/>
        <v>0</v>
      </c>
      <c r="BR33" s="178">
        <f t="shared" si="45"/>
        <v>0</v>
      </c>
      <c r="BS33" s="178">
        <f t="shared" si="46"/>
        <v>0.12192197728476008</v>
      </c>
      <c r="BT33" s="178">
        <f t="shared" si="47"/>
        <v>4.0640659094920026E-2</v>
      </c>
      <c r="BU33" s="178">
        <f t="shared" si="48"/>
        <v>2.5</v>
      </c>
      <c r="BY33" s="180">
        <f t="shared" si="49"/>
        <v>0</v>
      </c>
      <c r="BZ33" s="180">
        <f t="shared" si="110"/>
        <v>0</v>
      </c>
      <c r="CA33" s="180">
        <f t="shared" si="111"/>
        <v>0</v>
      </c>
      <c r="CB33" s="180">
        <f t="shared" si="112"/>
        <v>0</v>
      </c>
      <c r="CC33" s="180">
        <f t="shared" si="50"/>
        <v>0</v>
      </c>
      <c r="CG33" s="182">
        <f t="shared" si="51"/>
        <v>0.11696012975429156</v>
      </c>
      <c r="CH33" s="182">
        <f t="shared" si="52"/>
        <v>0.11696012975429156</v>
      </c>
      <c r="CI33" s="182">
        <f t="shared" si="53"/>
        <v>0.11696012975429156</v>
      </c>
      <c r="CJ33" s="182">
        <f t="shared" si="54"/>
        <v>0.11696012975429156</v>
      </c>
      <c r="CK33" s="182">
        <f t="shared" si="55"/>
        <v>0.11696012975429156</v>
      </c>
      <c r="CL33" s="182">
        <f t="shared" si="56"/>
        <v>0.11696012975429156</v>
      </c>
      <c r="CM33" s="182">
        <f t="shared" si="57"/>
        <v>0.11696012975429156</v>
      </c>
      <c r="CN33" s="182">
        <f t="shared" si="58"/>
        <v>0.11696012975429156</v>
      </c>
      <c r="CO33" s="182">
        <f t="shared" si="59"/>
        <v>0.10534062006809536</v>
      </c>
      <c r="CP33" s="182">
        <f t="shared" si="60"/>
        <v>8.9398417814522735E-2</v>
      </c>
      <c r="CQ33" s="182">
        <f t="shared" si="61"/>
        <v>7.3456215560950125E-2</v>
      </c>
      <c r="CR33" s="182">
        <f t="shared" si="62"/>
        <v>5.751401330737748E-2</v>
      </c>
      <c r="CS33" s="182">
        <f t="shared" si="63"/>
        <v>4.1571811053804877E-2</v>
      </c>
      <c r="CT33" s="182">
        <f t="shared" si="64"/>
        <v>3.5678811564451504E-2</v>
      </c>
      <c r="CU33" s="182">
        <f t="shared" si="65"/>
        <v>3.5678811564451504E-2</v>
      </c>
      <c r="CV33" s="182">
        <f t="shared" si="66"/>
        <v>3.5678811564451504E-2</v>
      </c>
      <c r="CW33" s="182">
        <f t="shared" si="67"/>
        <v>3.5678811564451504E-2</v>
      </c>
      <c r="CX33" s="182">
        <f t="shared" si="68"/>
        <v>3.5678811564451504E-2</v>
      </c>
      <c r="CY33" s="182">
        <f t="shared" si="69"/>
        <v>3.5678811564451504E-2</v>
      </c>
      <c r="DA33" s="184">
        <f t="shared" si="113"/>
        <v>2.6991083930099986E-2</v>
      </c>
      <c r="DB33" s="184">
        <f t="shared" si="114"/>
        <v>2.6991083930099986E-2</v>
      </c>
      <c r="DC33" s="184">
        <f t="shared" si="115"/>
        <v>-4.3785769165123642E-10</v>
      </c>
      <c r="DD33" s="184">
        <f t="shared" si="116"/>
        <v>-4.3785769165123642E-10</v>
      </c>
      <c r="DE33" s="184">
        <f t="shared" si="117"/>
        <v>-4.3785769165123642E-10</v>
      </c>
      <c r="DF33" s="184">
        <f t="shared" si="118"/>
        <v>-4.3785769165123642E-10</v>
      </c>
      <c r="DG33" s="184">
        <f t="shared" si="119"/>
        <v>-4.3785769165123642E-10</v>
      </c>
      <c r="DH33" s="184">
        <f t="shared" si="120"/>
        <v>-4.3785769165123642E-10</v>
      </c>
      <c r="DI33" s="184">
        <f t="shared" si="121"/>
        <v>-4.8002217811914189E-10</v>
      </c>
      <c r="DJ33" s="184">
        <f t="shared" si="122"/>
        <v>-5.5309852811316354E-10</v>
      </c>
      <c r="DK33" s="184">
        <f t="shared" si="123"/>
        <v>-6.5241990906401745E-10</v>
      </c>
      <c r="DL33" s="184">
        <f t="shared" si="124"/>
        <v>-7.9521962194795206E-10</v>
      </c>
      <c r="DM33" s="184">
        <f t="shared" si="125"/>
        <v>-1.0180466106446698E-9</v>
      </c>
      <c r="DN33" s="184">
        <f t="shared" si="126"/>
        <v>-1.1356782352938382E-9</v>
      </c>
      <c r="DO33" s="184">
        <f t="shared" si="127"/>
        <v>-1.1356782352938382E-9</v>
      </c>
      <c r="DP33" s="184">
        <f t="shared" si="128"/>
        <v>-1.1356782352938382E-9</v>
      </c>
      <c r="DQ33" s="184">
        <f t="shared" si="129"/>
        <v>-1.1356782352938382E-9</v>
      </c>
      <c r="DR33" s="184">
        <f t="shared" si="130"/>
        <v>-1.1356782352938382E-9</v>
      </c>
      <c r="DS33" s="184">
        <f t="shared" si="131"/>
        <v>-1.1356782352938382E-9</v>
      </c>
      <c r="DU33" s="185">
        <f t="shared" si="70"/>
        <v>5.0816625899850761E-2</v>
      </c>
      <c r="DV33" s="185">
        <f t="shared" si="71"/>
        <v>4.1150492274542962E-2</v>
      </c>
      <c r="DW33" s="185">
        <f t="shared" si="72"/>
        <v>6.3712869301124367E-2</v>
      </c>
      <c r="DX33" s="185">
        <f t="shared" si="73"/>
        <v>1.4709274886969997E-2</v>
      </c>
      <c r="DY33" s="186">
        <f t="shared" si="74"/>
        <v>5.0816625899850761E-2</v>
      </c>
      <c r="DZ33" s="186">
        <f t="shared" si="75"/>
        <v>4.1150492274542962E-2</v>
      </c>
      <c r="EA33" s="186">
        <f t="shared" si="76"/>
        <v>2.7634492322471432E-2</v>
      </c>
      <c r="EB33" s="186">
        <f t="shared" si="77"/>
        <v>5.9262360030308193E-2</v>
      </c>
      <c r="EC33" s="186">
        <f t="shared" si="78"/>
        <v>-1.14119155597598E-3</v>
      </c>
      <c r="ED33" s="186">
        <f t="shared" si="79"/>
        <v>6.5378820455214481E-2</v>
      </c>
      <c r="EE33" s="186">
        <f t="shared" si="80"/>
        <v>-2.9685884674867668E-2</v>
      </c>
      <c r="EF33" s="186">
        <f t="shared" si="81"/>
        <v>5.826182912810976E-2</v>
      </c>
      <c r="EG33" s="186">
        <f t="shared" si="82"/>
        <v>-5.2221801253813441E-2</v>
      </c>
      <c r="EH33" s="186">
        <f t="shared" si="83"/>
        <v>3.9351949838474481E-2</v>
      </c>
      <c r="EI33" s="186">
        <f t="shared" si="84"/>
        <v>-6.4187403433024204E-2</v>
      </c>
      <c r="EJ33" s="186">
        <f t="shared" si="85"/>
        <v>1.2476767322058832E-2</v>
      </c>
      <c r="EK33" s="186">
        <f t="shared" si="86"/>
        <v>-6.3160710852196295E-2</v>
      </c>
      <c r="EL33" s="186">
        <f t="shared" si="87"/>
        <v>-1.6923861466221511E-2</v>
      </c>
      <c r="EM33" s="186">
        <f t="shared" si="88"/>
        <v>-4.9349538314930191E-2</v>
      </c>
      <c r="EN33" s="186">
        <f t="shared" si="89"/>
        <v>-4.2898899174522408E-2</v>
      </c>
      <c r="EO33" s="186">
        <f t="shared" si="90"/>
        <v>-2.5549431597947481E-2</v>
      </c>
      <c r="EP33" s="186">
        <f t="shared" si="91"/>
        <v>-6.0190688875476461E-2</v>
      </c>
      <c r="EQ33" s="186">
        <f t="shared" si="92"/>
        <v>3.1701109349547438E-2</v>
      </c>
      <c r="ER33" s="186">
        <f t="shared" si="93"/>
        <v>-5.7190315161665603E-2</v>
      </c>
      <c r="ES33" s="186">
        <f t="shared" si="94"/>
        <v>5.3563352387100215E-2</v>
      </c>
      <c r="ET33" s="186">
        <f t="shared" si="95"/>
        <v>-3.7505463113230962E-2</v>
      </c>
      <c r="EU33" s="186">
        <f t="shared" si="96"/>
        <v>6.4583735101152451E-2</v>
      </c>
      <c r="EV33" s="186">
        <f t="shared" si="97"/>
        <v>-1.0229058738064428E-2</v>
      </c>
      <c r="EW33" s="186">
        <f t="shared" si="98"/>
        <v>6.2531600806256471E-2</v>
      </c>
      <c r="EX33" s="186">
        <f t="shared" si="99"/>
        <v>1.9117828927197433E-2</v>
      </c>
    </row>
    <row r="34" spans="1:154" ht="24.95" customHeight="1" x14ac:dyDescent="0.2">
      <c r="A34" s="34"/>
      <c r="B34" s="112" t="s">
        <v>57</v>
      </c>
      <c r="C34" s="113">
        <v>7</v>
      </c>
      <c r="D34" s="114" t="s">
        <v>58</v>
      </c>
      <c r="E34" s="108"/>
      <c r="F34" s="41" t="s">
        <v>54</v>
      </c>
      <c r="G34" s="65">
        <f>2*SQRT(Irms_L/Iden_r/PI())</f>
        <v>0.13761334078500256</v>
      </c>
      <c r="H34" s="47" t="s">
        <v>55</v>
      </c>
      <c r="I34" s="108"/>
      <c r="J34" s="202"/>
      <c r="K34" s="173"/>
      <c r="L34" s="203"/>
      <c r="O34" s="211">
        <v>27</v>
      </c>
      <c r="P34" s="211">
        <f t="shared" si="100"/>
        <v>-2.9059732045705586</v>
      </c>
      <c r="Q34" s="212">
        <f t="shared" si="132"/>
        <v>0.23561944901923448</v>
      </c>
      <c r="R34" s="212">
        <f t="shared" si="4"/>
        <v>75.932567916772967</v>
      </c>
      <c r="S34" s="212">
        <f t="shared" si="5"/>
        <v>66.028319927628672</v>
      </c>
      <c r="T34" s="212">
        <f t="shared" si="6"/>
        <v>82.53539990953584</v>
      </c>
      <c r="U34" s="212">
        <f t="shared" si="7"/>
        <v>1</v>
      </c>
      <c r="V34" s="212">
        <f t="shared" si="8"/>
        <v>0</v>
      </c>
      <c r="W34" s="212">
        <f t="shared" si="9"/>
        <v>0.17647236709664912</v>
      </c>
      <c r="X34" s="212">
        <f t="shared" si="10"/>
        <v>0.20294322216114646</v>
      </c>
      <c r="Y34" s="212">
        <f t="shared" si="11"/>
        <v>0.16235457772891718</v>
      </c>
      <c r="Z34" s="212">
        <f t="shared" si="12"/>
        <v>2.5</v>
      </c>
      <c r="AA34" s="212">
        <f t="shared" si="13"/>
        <v>2.5</v>
      </c>
      <c r="AB34" s="212">
        <f t="shared" si="14"/>
        <v>2.5</v>
      </c>
      <c r="AC34" s="212">
        <f t="shared" si="15"/>
        <v>2.5</v>
      </c>
      <c r="AD34" s="212">
        <f t="shared" si="16"/>
        <v>24.231430248806955</v>
      </c>
      <c r="AE34" s="212">
        <f t="shared" si="17"/>
        <v>33.682100289801831</v>
      </c>
      <c r="AF34" s="212">
        <f t="shared" si="18"/>
        <v>1.7030496047808734</v>
      </c>
      <c r="AG34" s="212">
        <f t="shared" si="19"/>
        <v>1.9013868027358192</v>
      </c>
      <c r="AH34" s="212">
        <f t="shared" si="20"/>
        <v>1.4495413881666819</v>
      </c>
      <c r="AI34" s="212">
        <f t="shared" si="21"/>
        <v>4.2030496047808734</v>
      </c>
      <c r="AJ34" s="212">
        <f t="shared" si="22"/>
        <v>5.0030496047808732</v>
      </c>
      <c r="AK34" s="212">
        <f t="shared" si="23"/>
        <v>5.2013868027358194</v>
      </c>
      <c r="AL34" s="212">
        <f t="shared" si="24"/>
        <v>4.7495413881666817</v>
      </c>
      <c r="AM34" s="212">
        <f t="shared" si="102"/>
        <v>199.87809016412874</v>
      </c>
      <c r="AN34" s="212">
        <f t="shared" si="133"/>
        <v>192.25641889851784</v>
      </c>
      <c r="AO34" s="212">
        <f t="shared" si="134"/>
        <v>210.54664403840451</v>
      </c>
      <c r="AP34" s="212">
        <f t="shared" si="26"/>
        <v>1.076984206268603</v>
      </c>
      <c r="AQ34" s="212">
        <f t="shared" si="27"/>
        <v>4.7884394677606232E-2</v>
      </c>
      <c r="AR34" s="212">
        <f t="shared" si="28"/>
        <v>4.6487836899173698E-2</v>
      </c>
      <c r="AS34" s="212">
        <f t="shared" si="29"/>
        <v>4.4300588611649018E-2</v>
      </c>
      <c r="AT34" s="212">
        <f t="shared" si="30"/>
        <v>7.1047291422617044E-6</v>
      </c>
      <c r="AU34" s="212">
        <f t="shared" si="31"/>
        <v>9.2365488935466748E-3</v>
      </c>
      <c r="AV34" s="212">
        <f t="shared" si="32"/>
        <v>8.3736742386830588E-3</v>
      </c>
      <c r="AW34" s="212">
        <f t="shared" si="33"/>
        <v>8.3276765428641313E-3</v>
      </c>
      <c r="AX34" s="212">
        <f t="shared" si="103"/>
        <v>8.149979100041364E-3</v>
      </c>
      <c r="AY34" s="212">
        <f t="shared" si="104"/>
        <v>8.4969031260405514E-3</v>
      </c>
      <c r="AZ34" s="178">
        <f t="shared" si="105"/>
        <v>6.760182874995216E-3</v>
      </c>
      <c r="BA34" s="178">
        <f t="shared" si="34"/>
        <v>2.4840722941251166E-2</v>
      </c>
      <c r="BB34" s="178">
        <f t="shared" si="35"/>
        <v>2.160062864456623E-2</v>
      </c>
      <c r="BC34" s="178">
        <f t="shared" si="36"/>
        <v>2.7000785805707788E-2</v>
      </c>
      <c r="BD34" s="178">
        <f t="shared" si="37"/>
        <v>0</v>
      </c>
      <c r="BE34" s="178">
        <f t="shared" si="38"/>
        <v>0</v>
      </c>
      <c r="BF34" s="178">
        <f t="shared" si="39"/>
        <v>0</v>
      </c>
      <c r="BG34" s="178">
        <f t="shared" si="106"/>
        <v>3.2990702041292529E-2</v>
      </c>
      <c r="BH34" s="178">
        <f t="shared" si="107"/>
        <v>3.0097531770606784E-2</v>
      </c>
      <c r="BI34" s="178">
        <f t="shared" si="108"/>
        <v>3.3760968680703003E-2</v>
      </c>
      <c r="BJ34" s="178">
        <f t="shared" si="40"/>
        <v>2.5050687233724656</v>
      </c>
      <c r="BK34" s="178">
        <f t="shared" si="41"/>
        <v>1.9872894567815929</v>
      </c>
      <c r="BL34" s="178">
        <f t="shared" si="42"/>
        <v>2.7864750513951368</v>
      </c>
      <c r="BM34" s="180">
        <f t="shared" si="109"/>
        <v>1.088386421177343E-3</v>
      </c>
      <c r="BN34" s="180">
        <f t="shared" si="109"/>
        <v>9.0586141868268476E-4</v>
      </c>
      <c r="BO34" s="180">
        <f t="shared" si="109"/>
        <v>1.139803006259409E-3</v>
      </c>
      <c r="BP34" s="178">
        <f t="shared" si="43"/>
        <v>0</v>
      </c>
      <c r="BQ34" s="178">
        <f t="shared" si="44"/>
        <v>0</v>
      </c>
      <c r="BR34" s="178">
        <f t="shared" si="45"/>
        <v>0</v>
      </c>
      <c r="BS34" s="178">
        <f t="shared" si="46"/>
        <v>0.12652583661939384</v>
      </c>
      <c r="BT34" s="178">
        <f t="shared" si="47"/>
        <v>4.2175278873131279E-2</v>
      </c>
      <c r="BU34" s="178">
        <f t="shared" si="48"/>
        <v>2.5</v>
      </c>
      <c r="BY34" s="180">
        <f t="shared" si="49"/>
        <v>0</v>
      </c>
      <c r="BZ34" s="180">
        <f t="shared" si="110"/>
        <v>0</v>
      </c>
      <c r="CA34" s="180">
        <f t="shared" si="111"/>
        <v>0</v>
      </c>
      <c r="CB34" s="180">
        <f t="shared" si="112"/>
        <v>0</v>
      </c>
      <c r="CC34" s="180">
        <f t="shared" si="50"/>
        <v>0</v>
      </c>
      <c r="CG34" s="182">
        <f t="shared" si="51"/>
        <v>0.12156398908892531</v>
      </c>
      <c r="CH34" s="182">
        <f t="shared" si="52"/>
        <v>0.12156398908892531</v>
      </c>
      <c r="CI34" s="182">
        <f t="shared" si="53"/>
        <v>0.12156398908892531</v>
      </c>
      <c r="CJ34" s="182">
        <f t="shared" si="54"/>
        <v>0.12156398908892531</v>
      </c>
      <c r="CK34" s="182">
        <f t="shared" si="55"/>
        <v>0.12156398908892531</v>
      </c>
      <c r="CL34" s="182">
        <f t="shared" si="56"/>
        <v>0.12156398908892531</v>
      </c>
      <c r="CM34" s="182">
        <f t="shared" si="57"/>
        <v>0.12156398908892531</v>
      </c>
      <c r="CN34" s="182">
        <f t="shared" si="58"/>
        <v>0.12156398908892531</v>
      </c>
      <c r="CO34" s="182">
        <f t="shared" si="59"/>
        <v>0.10950571857122031</v>
      </c>
      <c r="CP34" s="182">
        <f t="shared" si="60"/>
        <v>9.2961527584407982E-2</v>
      </c>
      <c r="CQ34" s="182">
        <f t="shared" si="61"/>
        <v>7.6417336597595698E-2</v>
      </c>
      <c r="CR34" s="182">
        <f t="shared" si="62"/>
        <v>5.9873145610783378E-2</v>
      </c>
      <c r="CS34" s="182">
        <f t="shared" si="63"/>
        <v>4.33289546239711E-2</v>
      </c>
      <c r="CT34" s="182">
        <f t="shared" si="64"/>
        <v>3.7213431342662764E-2</v>
      </c>
      <c r="CU34" s="182">
        <f t="shared" si="65"/>
        <v>3.7213431342662764E-2</v>
      </c>
      <c r="CV34" s="182">
        <f t="shared" si="66"/>
        <v>3.7213431342662764E-2</v>
      </c>
      <c r="CW34" s="182">
        <f t="shared" si="67"/>
        <v>3.7213431342662764E-2</v>
      </c>
      <c r="CX34" s="182">
        <f t="shared" si="68"/>
        <v>3.7213431342662764E-2</v>
      </c>
      <c r="CY34" s="182">
        <f t="shared" si="69"/>
        <v>3.7213431342662764E-2</v>
      </c>
      <c r="DA34" s="184">
        <f t="shared" si="113"/>
        <v>2.8637511182075723E-2</v>
      </c>
      <c r="DB34" s="184">
        <f t="shared" si="114"/>
        <v>2.8637511182075723E-2</v>
      </c>
      <c r="DC34" s="184">
        <f t="shared" si="115"/>
        <v>-4.3002109892423302E-10</v>
      </c>
      <c r="DD34" s="184">
        <f t="shared" si="116"/>
        <v>-4.3002109892423302E-10</v>
      </c>
      <c r="DE34" s="184">
        <f t="shared" si="117"/>
        <v>-4.3002109892423302E-10</v>
      </c>
      <c r="DF34" s="184">
        <f t="shared" si="118"/>
        <v>-4.3002109892423302E-10</v>
      </c>
      <c r="DG34" s="184">
        <f t="shared" si="119"/>
        <v>-4.3002109892423302E-10</v>
      </c>
      <c r="DH34" s="184">
        <f t="shared" si="120"/>
        <v>-4.3002109892423302E-10</v>
      </c>
      <c r="DI34" s="184">
        <f t="shared" si="121"/>
        <v>-4.7149978795022015E-10</v>
      </c>
      <c r="DJ34" s="184">
        <f t="shared" si="122"/>
        <v>-5.4341626457213491E-10</v>
      </c>
      <c r="DK34" s="184">
        <f t="shared" si="123"/>
        <v>-6.4121960615103463E-10</v>
      </c>
      <c r="DL34" s="184">
        <f t="shared" si="124"/>
        <v>-7.8195479790944178E-10</v>
      </c>
      <c r="DM34" s="184">
        <f t="shared" si="125"/>
        <v>-1.0018388847370869E-9</v>
      </c>
      <c r="DN34" s="184">
        <f t="shared" si="126"/>
        <v>-1.1180541203074525E-9</v>
      </c>
      <c r="DO34" s="184">
        <f t="shared" si="127"/>
        <v>-1.1180541203074525E-9</v>
      </c>
      <c r="DP34" s="184">
        <f t="shared" si="128"/>
        <v>-1.1180541203074525E-9</v>
      </c>
      <c r="DQ34" s="184">
        <f t="shared" si="129"/>
        <v>-1.1180541203074525E-9</v>
      </c>
      <c r="DR34" s="184">
        <f t="shared" si="130"/>
        <v>-1.1180541203074525E-9</v>
      </c>
      <c r="DS34" s="184">
        <f t="shared" si="131"/>
        <v>-1.1180541203074525E-9</v>
      </c>
      <c r="DU34" s="185">
        <f t="shared" si="70"/>
        <v>5.0172653283063889E-2</v>
      </c>
      <c r="DV34" s="185">
        <f t="shared" si="71"/>
        <v>4.2851494107520094E-2</v>
      </c>
      <c r="DW34" s="185">
        <f t="shared" si="72"/>
        <v>6.4158332635510157E-2</v>
      </c>
      <c r="DX34" s="185">
        <f t="shared" si="73"/>
        <v>1.5403052883782596E-2</v>
      </c>
      <c r="DY34" s="186">
        <f t="shared" si="74"/>
        <v>5.0172653283063889E-2</v>
      </c>
      <c r="DZ34" s="186">
        <f t="shared" si="75"/>
        <v>4.2851494107520094E-2</v>
      </c>
      <c r="EA34" s="186">
        <f t="shared" si="76"/>
        <v>2.5249990186591596E-2</v>
      </c>
      <c r="EB34" s="186">
        <f t="shared" si="77"/>
        <v>6.0958868758256998E-2</v>
      </c>
      <c r="EC34" s="186">
        <f t="shared" si="78"/>
        <v>-5.17684129917314E-3</v>
      </c>
      <c r="ED34" s="186">
        <f t="shared" si="79"/>
        <v>6.5778005433978826E-2</v>
      </c>
      <c r="EE34" s="186">
        <f t="shared" si="80"/>
        <v>-3.4475188931093803E-2</v>
      </c>
      <c r="EF34" s="186">
        <f t="shared" si="81"/>
        <v>5.6258395221289059E-2</v>
      </c>
      <c r="EG34" s="186">
        <f t="shared" si="82"/>
        <v>-5.6258395221289122E-2</v>
      </c>
      <c r="EH34" s="186">
        <f t="shared" si="83"/>
        <v>3.4475188931093699E-2</v>
      </c>
      <c r="EI34" s="186">
        <f t="shared" si="84"/>
        <v>-6.5778005433978826E-2</v>
      </c>
      <c r="EJ34" s="186">
        <f t="shared" si="85"/>
        <v>5.1768412991730142E-3</v>
      </c>
      <c r="EK34" s="186">
        <f t="shared" si="86"/>
        <v>-6.0958868758256991E-2</v>
      </c>
      <c r="EL34" s="186">
        <f t="shared" si="87"/>
        <v>-2.5249990186591603E-2</v>
      </c>
      <c r="EM34" s="186">
        <f t="shared" si="88"/>
        <v>-4.2851494107520011E-2</v>
      </c>
      <c r="EN34" s="186">
        <f t="shared" si="89"/>
        <v>-5.0172653283063973E-2</v>
      </c>
      <c r="EO34" s="186">
        <f t="shared" si="90"/>
        <v>-1.5403052883782613E-2</v>
      </c>
      <c r="EP34" s="186">
        <f t="shared" si="91"/>
        <v>-6.4158332635510157E-2</v>
      </c>
      <c r="EQ34" s="186">
        <f t="shared" si="92"/>
        <v>4.2851494107520205E-2</v>
      </c>
      <c r="ER34" s="186">
        <f t="shared" si="93"/>
        <v>-5.0172653283063806E-2</v>
      </c>
      <c r="ES34" s="186">
        <f t="shared" si="94"/>
        <v>6.0958868758257082E-2</v>
      </c>
      <c r="ET34" s="186">
        <f t="shared" si="95"/>
        <v>-2.5249990186591381E-2</v>
      </c>
      <c r="EU34" s="186">
        <f t="shared" si="96"/>
        <v>6.5778005433978826E-2</v>
      </c>
      <c r="EV34" s="186">
        <f t="shared" si="97"/>
        <v>5.176841299173048E-3</v>
      </c>
      <c r="EW34" s="186">
        <f t="shared" si="98"/>
        <v>5.6258395221289122E-2</v>
      </c>
      <c r="EX34" s="186">
        <f t="shared" si="99"/>
        <v>3.4475188931093699E-2</v>
      </c>
    </row>
    <row r="35" spans="1:154" ht="24.95" customHeight="1" thickBot="1" x14ac:dyDescent="0.25">
      <c r="A35" s="34"/>
      <c r="B35" s="75" t="s">
        <v>56</v>
      </c>
      <c r="C35" s="115">
        <v>0.18</v>
      </c>
      <c r="D35" s="78" t="s">
        <v>55</v>
      </c>
      <c r="E35" s="116"/>
      <c r="F35" s="117" t="s">
        <v>156</v>
      </c>
      <c r="G35" s="83">
        <f>Irms_L/PI()/(Dp/2)^2/C40</f>
        <v>4.0914203991995306</v>
      </c>
      <c r="H35" s="118" t="s">
        <v>58</v>
      </c>
      <c r="I35" s="198"/>
      <c r="J35" s="202"/>
      <c r="K35" s="173"/>
      <c r="L35" s="203"/>
      <c r="M35" s="214"/>
      <c r="N35" s="214"/>
      <c r="O35" s="211">
        <v>28</v>
      </c>
      <c r="P35" s="211">
        <f t="shared" si="100"/>
        <v>-2.8972465583105871</v>
      </c>
      <c r="Q35" s="212">
        <f t="shared" si="132"/>
        <v>0.24434609527920614</v>
      </c>
      <c r="R35" s="212">
        <f t="shared" si="4"/>
        <v>78.68972193217337</v>
      </c>
      <c r="S35" s="212">
        <f t="shared" si="5"/>
        <v>68.425845158411619</v>
      </c>
      <c r="T35" s="212">
        <f t="shared" si="6"/>
        <v>85.532306448014523</v>
      </c>
      <c r="U35" s="212">
        <f t="shared" si="7"/>
        <v>1</v>
      </c>
      <c r="V35" s="212">
        <f t="shared" si="8"/>
        <v>0</v>
      </c>
      <c r="W35" s="212">
        <f t="shared" si="9"/>
        <v>0.17028907551039682</v>
      </c>
      <c r="X35" s="212">
        <f t="shared" si="10"/>
        <v>0.19583243683695636</v>
      </c>
      <c r="Y35" s="212">
        <f t="shared" si="11"/>
        <v>0.15666594946956511</v>
      </c>
      <c r="Z35" s="212">
        <f t="shared" si="12"/>
        <v>2.5</v>
      </c>
      <c r="AA35" s="212">
        <f t="shared" si="13"/>
        <v>2.5</v>
      </c>
      <c r="AB35" s="212">
        <f t="shared" si="14"/>
        <v>2.5</v>
      </c>
      <c r="AC35" s="212">
        <f t="shared" si="15"/>
        <v>2.5</v>
      </c>
      <c r="AD35" s="212">
        <f t="shared" si="16"/>
        <v>25.662029957813083</v>
      </c>
      <c r="AE35" s="212">
        <f t="shared" si="17"/>
        <v>35.600061722638998</v>
      </c>
      <c r="AF35" s="212">
        <f t="shared" si="18"/>
        <v>1.7096879792363646</v>
      </c>
      <c r="AG35" s="212">
        <f t="shared" si="19"/>
        <v>1.9087982824401426</v>
      </c>
      <c r="AH35" s="212">
        <f t="shared" si="20"/>
        <v>1.4551916044001783</v>
      </c>
      <c r="AI35" s="212">
        <f t="shared" si="21"/>
        <v>4.2096879792363646</v>
      </c>
      <c r="AJ35" s="212">
        <f t="shared" si="22"/>
        <v>5.0096879792363644</v>
      </c>
      <c r="AK35" s="212">
        <f t="shared" si="23"/>
        <v>5.2087982824401422</v>
      </c>
      <c r="AL35" s="212">
        <f t="shared" si="24"/>
        <v>4.7551916044001779</v>
      </c>
      <c r="AM35" s="212">
        <f t="shared" si="102"/>
        <v>199.61323023403781</v>
      </c>
      <c r="AN35" s="212">
        <f t="shared" si="133"/>
        <v>191.98286164607137</v>
      </c>
      <c r="AO35" s="212">
        <f t="shared" si="134"/>
        <v>210.2964681958679</v>
      </c>
      <c r="AP35" s="212">
        <f t="shared" si="26"/>
        <v>1.1189558464393985</v>
      </c>
      <c r="AQ35" s="212">
        <f t="shared" si="27"/>
        <v>4.9816531402378357E-2</v>
      </c>
      <c r="AR35" s="212">
        <f t="shared" si="28"/>
        <v>4.8363622476768467E-2</v>
      </c>
      <c r="AS35" s="212">
        <f t="shared" si="29"/>
        <v>4.6088118656914846E-2</v>
      </c>
      <c r="AT35" s="212">
        <f t="shared" si="30"/>
        <v>7.6980700596902081E-6</v>
      </c>
      <c r="AU35" s="212">
        <f t="shared" si="31"/>
        <v>9.9837301995509137E-3</v>
      </c>
      <c r="AV35" s="212">
        <f t="shared" si="32"/>
        <v>9.0501680828048731E-3</v>
      </c>
      <c r="AW35" s="212">
        <f t="shared" si="33"/>
        <v>9.0025693480405254E-3</v>
      </c>
      <c r="AX35" s="212">
        <f t="shared" si="103"/>
        <v>8.5006017599203749E-3</v>
      </c>
      <c r="AY35" s="212">
        <f t="shared" si="104"/>
        <v>8.8615832779947914E-3</v>
      </c>
      <c r="AZ35" s="178">
        <f t="shared" si="105"/>
        <v>7.0519811725443162E-3</v>
      </c>
      <c r="BA35" s="178">
        <f t="shared" si="34"/>
        <v>2.4787734381627735E-2</v>
      </c>
      <c r="BB35" s="178">
        <f t="shared" si="35"/>
        <v>2.1554551636198026E-2</v>
      </c>
      <c r="BC35" s="178">
        <f t="shared" si="36"/>
        <v>2.6943189545247537E-2</v>
      </c>
      <c r="BD35" s="178">
        <f t="shared" si="37"/>
        <v>0</v>
      </c>
      <c r="BE35" s="178">
        <f t="shared" si="38"/>
        <v>0</v>
      </c>
      <c r="BF35" s="178">
        <f t="shared" si="39"/>
        <v>0</v>
      </c>
      <c r="BG35" s="178">
        <f t="shared" si="106"/>
        <v>3.3288336141548108E-2</v>
      </c>
      <c r="BH35" s="178">
        <f t="shared" si="107"/>
        <v>3.0416134914192816E-2</v>
      </c>
      <c r="BI35" s="178">
        <f t="shared" si="108"/>
        <v>3.3995170717791852E-2</v>
      </c>
      <c r="BJ35" s="178">
        <f t="shared" si="40"/>
        <v>2.6194499145631376</v>
      </c>
      <c r="BK35" s="178">
        <f t="shared" si="41"/>
        <v>2.0812497379559152</v>
      </c>
      <c r="BL35" s="178">
        <f t="shared" si="42"/>
        <v>2.9076853595867425</v>
      </c>
      <c r="BM35" s="180">
        <f t="shared" si="109"/>
        <v>1.1081133230726979E-3</v>
      </c>
      <c r="BN35" s="180">
        <f t="shared" si="109"/>
        <v>9.2514126311837928E-4</v>
      </c>
      <c r="BO35" s="180">
        <f t="shared" si="109"/>
        <v>1.1556716321318126E-3</v>
      </c>
      <c r="BP35" s="178">
        <f t="shared" si="43"/>
        <v>0</v>
      </c>
      <c r="BQ35" s="178">
        <f t="shared" si="44"/>
        <v>0</v>
      </c>
      <c r="BR35" s="178">
        <f t="shared" si="45"/>
        <v>0</v>
      </c>
      <c r="BS35" s="178">
        <f t="shared" si="46"/>
        <v>0.13112006052170438</v>
      </c>
      <c r="BT35" s="178">
        <f t="shared" si="47"/>
        <v>4.3706686840568124E-2</v>
      </c>
      <c r="BU35" s="178">
        <f t="shared" si="48"/>
        <v>2.5</v>
      </c>
      <c r="BY35" s="180">
        <f t="shared" si="49"/>
        <v>0</v>
      </c>
      <c r="BZ35" s="180">
        <f t="shared" si="110"/>
        <v>0</v>
      </c>
      <c r="CA35" s="180">
        <f t="shared" si="111"/>
        <v>0</v>
      </c>
      <c r="CB35" s="180">
        <f t="shared" si="112"/>
        <v>0</v>
      </c>
      <c r="CC35" s="180">
        <f t="shared" si="50"/>
        <v>0</v>
      </c>
      <c r="CG35" s="182">
        <f t="shared" si="51"/>
        <v>0.12615821299123586</v>
      </c>
      <c r="CH35" s="182">
        <f t="shared" si="52"/>
        <v>0.12615821299123586</v>
      </c>
      <c r="CI35" s="182">
        <f t="shared" si="53"/>
        <v>0.12615821299123586</v>
      </c>
      <c r="CJ35" s="182">
        <f t="shared" si="54"/>
        <v>0.12615821299123586</v>
      </c>
      <c r="CK35" s="182">
        <f t="shared" si="55"/>
        <v>0.12615821299123586</v>
      </c>
      <c r="CL35" s="182">
        <f t="shared" si="56"/>
        <v>0.12615821299123586</v>
      </c>
      <c r="CM35" s="182">
        <f t="shared" si="57"/>
        <v>0.12615821299123586</v>
      </c>
      <c r="CN35" s="182">
        <f t="shared" si="58"/>
        <v>0.12615821299123586</v>
      </c>
      <c r="CO35" s="182">
        <f t="shared" si="59"/>
        <v>0.11366209992600741</v>
      </c>
      <c r="CP35" s="182">
        <f t="shared" si="60"/>
        <v>9.6517180110152506E-2</v>
      </c>
      <c r="CQ35" s="182">
        <f t="shared" si="61"/>
        <v>7.9372260294297614E-2</v>
      </c>
      <c r="CR35" s="182">
        <f t="shared" si="62"/>
        <v>6.2227340478442708E-2</v>
      </c>
      <c r="CS35" s="182">
        <f t="shared" si="63"/>
        <v>4.5082420662587823E-2</v>
      </c>
      <c r="CT35" s="182">
        <f t="shared" si="64"/>
        <v>3.8744839310099616E-2</v>
      </c>
      <c r="CU35" s="182">
        <f t="shared" si="65"/>
        <v>3.8744839310099616E-2</v>
      </c>
      <c r="CV35" s="182">
        <f t="shared" si="66"/>
        <v>3.8744839310099616E-2</v>
      </c>
      <c r="CW35" s="182">
        <f t="shared" si="67"/>
        <v>3.8744839310099616E-2</v>
      </c>
      <c r="CX35" s="182">
        <f t="shared" si="68"/>
        <v>3.8744839310099616E-2</v>
      </c>
      <c r="CY35" s="182">
        <f t="shared" si="69"/>
        <v>3.8744839310099616E-2</v>
      </c>
      <c r="DA35" s="184">
        <f t="shared" si="113"/>
        <v>3.0303404046164464E-2</v>
      </c>
      <c r="DB35" s="184">
        <f t="shared" si="114"/>
        <v>3.0303404046164464E-2</v>
      </c>
      <c r="DC35" s="184">
        <f t="shared" si="115"/>
        <v>-4.2247644749914208E-10</v>
      </c>
      <c r="DD35" s="184">
        <f t="shared" si="116"/>
        <v>-4.2247644749914208E-10</v>
      </c>
      <c r="DE35" s="184">
        <f t="shared" si="117"/>
        <v>-4.2247644749914208E-10</v>
      </c>
      <c r="DF35" s="184">
        <f t="shared" si="118"/>
        <v>-4.2247644749914208E-10</v>
      </c>
      <c r="DG35" s="184">
        <f t="shared" si="119"/>
        <v>-4.2247644749914208E-10</v>
      </c>
      <c r="DH35" s="184">
        <f t="shared" si="120"/>
        <v>-4.2247644749914208E-10</v>
      </c>
      <c r="DI35" s="184">
        <f t="shared" si="121"/>
        <v>-4.6329254952071366E-10</v>
      </c>
      <c r="DJ35" s="184">
        <f t="shared" si="122"/>
        <v>-5.3408743757818684E-10</v>
      </c>
      <c r="DK35" s="184">
        <f t="shared" si="123"/>
        <v>-6.304209041657112E-10</v>
      </c>
      <c r="DL35" s="184">
        <f t="shared" si="124"/>
        <v>-7.6915324043689895E-10</v>
      </c>
      <c r="DM35" s="184">
        <f t="shared" si="125"/>
        <v>-9.8617359226915079E-10</v>
      </c>
      <c r="DN35" s="184">
        <f t="shared" si="126"/>
        <v>-1.1010062635576945E-9</v>
      </c>
      <c r="DO35" s="184">
        <f t="shared" si="127"/>
        <v>-1.1010062635576945E-9</v>
      </c>
      <c r="DP35" s="184">
        <f t="shared" si="128"/>
        <v>-1.1010062635576945E-9</v>
      </c>
      <c r="DQ35" s="184">
        <f t="shared" si="129"/>
        <v>-1.1010062635576945E-9</v>
      </c>
      <c r="DR35" s="184">
        <f t="shared" si="130"/>
        <v>-1.1010062635576945E-9</v>
      </c>
      <c r="DS35" s="184">
        <f t="shared" si="131"/>
        <v>-1.1010062635576945E-9</v>
      </c>
      <c r="DU35" s="185">
        <f t="shared" si="70"/>
        <v>4.9476109504687185E-2</v>
      </c>
      <c r="DV35" s="185">
        <f t="shared" si="71"/>
        <v>4.4548489094143183E-2</v>
      </c>
      <c r="DW35" s="185">
        <f t="shared" si="72"/>
        <v>6.4599060585965845E-2</v>
      </c>
      <c r="DX35" s="185">
        <f t="shared" si="73"/>
        <v>1.6106354761444494E-2</v>
      </c>
      <c r="DY35" s="186">
        <f t="shared" si="74"/>
        <v>4.9476109504687185E-2</v>
      </c>
      <c r="DZ35" s="186">
        <f t="shared" si="75"/>
        <v>4.4548489094143183E-2</v>
      </c>
      <c r="EA35" s="186">
        <f t="shared" si="76"/>
        <v>2.277056299641067E-2</v>
      </c>
      <c r="EB35" s="186">
        <f t="shared" si="77"/>
        <v>6.2561607660907209E-2</v>
      </c>
      <c r="EC35" s="186">
        <f t="shared" si="78"/>
        <v>-9.2656819332405764E-3</v>
      </c>
      <c r="ED35" s="186">
        <f t="shared" si="79"/>
        <v>6.5928752685022116E-2</v>
      </c>
      <c r="EE35" s="186">
        <f t="shared" si="80"/>
        <v>-3.9132786114712992E-2</v>
      </c>
      <c r="EF35" s="186">
        <f t="shared" si="81"/>
        <v>5.3861659305956384E-2</v>
      </c>
      <c r="EG35" s="186">
        <f t="shared" si="82"/>
        <v>-5.9838716670457669E-2</v>
      </c>
      <c r="EH35" s="186">
        <f t="shared" si="83"/>
        <v>2.9185292178141437E-2</v>
      </c>
      <c r="EI35" s="186">
        <f t="shared" si="84"/>
        <v>-6.6536115573182841E-2</v>
      </c>
      <c r="EJ35" s="186">
        <f t="shared" si="85"/>
        <v>-2.3234923548073787E-3</v>
      </c>
      <c r="EK35" s="186">
        <f t="shared" si="86"/>
        <v>-5.7657089496592685E-2</v>
      </c>
      <c r="EL35" s="186">
        <f t="shared" si="87"/>
        <v>-3.3288336141548039E-2</v>
      </c>
      <c r="EM35" s="186">
        <f t="shared" si="88"/>
        <v>-3.5280261191353475E-2</v>
      </c>
      <c r="EN35" s="186">
        <f t="shared" si="89"/>
        <v>-5.6460220178110088E-2</v>
      </c>
      <c r="EO35" s="186">
        <f t="shared" si="90"/>
        <v>-4.6441538920870065E-3</v>
      </c>
      <c r="EP35" s="186">
        <f t="shared" si="91"/>
        <v>-6.6414494855546444E-2</v>
      </c>
      <c r="EQ35" s="186">
        <f t="shared" si="92"/>
        <v>5.246313369843051E-2</v>
      </c>
      <c r="ER35" s="186">
        <f t="shared" si="93"/>
        <v>-4.0988692280083755E-2</v>
      </c>
      <c r="ES35" s="186">
        <f t="shared" si="94"/>
        <v>6.5565223034146108E-2</v>
      </c>
      <c r="ET35" s="186">
        <f t="shared" si="95"/>
        <v>-1.1560917817088224E-2</v>
      </c>
      <c r="EU35" s="186">
        <f t="shared" si="96"/>
        <v>6.331817800808559E-2</v>
      </c>
      <c r="EV35" s="186">
        <f t="shared" si="97"/>
        <v>2.0573323164408294E-2</v>
      </c>
      <c r="EW35" s="186">
        <f t="shared" si="98"/>
        <v>4.6248042678758136E-2</v>
      </c>
      <c r="EX35" s="186">
        <f t="shared" si="99"/>
        <v>4.7891250147334405E-2</v>
      </c>
    </row>
    <row r="36" spans="1:154" ht="24.95" customHeight="1" x14ac:dyDescent="0.2">
      <c r="A36" s="34"/>
      <c r="B36" s="245" t="s">
        <v>59</v>
      </c>
      <c r="C36" s="245"/>
      <c r="D36" s="245"/>
      <c r="E36" s="245"/>
      <c r="F36" s="245"/>
      <c r="G36" s="245"/>
      <c r="H36" s="246"/>
      <c r="I36" s="198"/>
      <c r="J36" s="202"/>
      <c r="K36" s="173"/>
      <c r="L36" s="203"/>
      <c r="O36" s="211">
        <v>29</v>
      </c>
      <c r="P36" s="211">
        <f t="shared" si="100"/>
        <v>-2.8885199120506155</v>
      </c>
      <c r="Q36" s="212">
        <f t="shared" si="132"/>
        <v>0.2530727415391778</v>
      </c>
      <c r="R36" s="212">
        <f t="shared" si="4"/>
        <v>81.440883420588975</v>
      </c>
      <c r="S36" s="212">
        <f t="shared" si="5"/>
        <v>70.818159496164327</v>
      </c>
      <c r="T36" s="212">
        <f t="shared" si="6"/>
        <v>88.522699370205402</v>
      </c>
      <c r="U36" s="212">
        <f t="shared" si="7"/>
        <v>1</v>
      </c>
      <c r="V36" s="212">
        <f t="shared" si="8"/>
        <v>0</v>
      </c>
      <c r="W36" s="212">
        <f t="shared" si="9"/>
        <v>0.16453652560223042</v>
      </c>
      <c r="X36" s="212">
        <f t="shared" si="10"/>
        <v>0.18921700444256498</v>
      </c>
      <c r="Y36" s="212">
        <f t="shared" si="11"/>
        <v>0.15137360355405199</v>
      </c>
      <c r="Z36" s="212">
        <f t="shared" si="12"/>
        <v>2.5</v>
      </c>
      <c r="AA36" s="212">
        <f t="shared" si="13"/>
        <v>2.5</v>
      </c>
      <c r="AB36" s="212">
        <f t="shared" si="14"/>
        <v>2.5</v>
      </c>
      <c r="AC36" s="212">
        <f t="shared" si="15"/>
        <v>2.5</v>
      </c>
      <c r="AD36" s="212">
        <f t="shared" si="16"/>
        <v>27.115299704876957</v>
      </c>
      <c r="AE36" s="212">
        <f t="shared" si="17"/>
        <v>37.544566591465255</v>
      </c>
      <c r="AF36" s="212">
        <f t="shared" si="18"/>
        <v>1.7163119255395516</v>
      </c>
      <c r="AG36" s="212">
        <f t="shared" si="19"/>
        <v>1.9161936536891973</v>
      </c>
      <c r="AH36" s="212">
        <f t="shared" si="20"/>
        <v>1.4608295401904861</v>
      </c>
      <c r="AI36" s="212">
        <f t="shared" si="21"/>
        <v>4.2163119255395518</v>
      </c>
      <c r="AJ36" s="212">
        <f t="shared" si="22"/>
        <v>5.0163119255395516</v>
      </c>
      <c r="AK36" s="212">
        <f t="shared" si="23"/>
        <v>5.2161936536891966</v>
      </c>
      <c r="AL36" s="212">
        <f t="shared" si="24"/>
        <v>4.7608295401904863</v>
      </c>
      <c r="AM36" s="212">
        <f t="shared" si="102"/>
        <v>199.34964468790298</v>
      </c>
      <c r="AN36" s="212">
        <f t="shared" si="133"/>
        <v>191.71067379615818</v>
      </c>
      <c r="AO36" s="212">
        <f t="shared" si="134"/>
        <v>210.04742798667579</v>
      </c>
      <c r="AP36" s="212">
        <f t="shared" si="26"/>
        <v>1.1610286062420814</v>
      </c>
      <c r="AQ36" s="212">
        <f t="shared" si="27"/>
        <v>5.1757979318463529E-2</v>
      </c>
      <c r="AR36" s="212">
        <f t="shared" si="28"/>
        <v>5.0248447682952328E-2</v>
      </c>
      <c r="AS36" s="212">
        <f t="shared" si="29"/>
        <v>4.7884263017107742E-2</v>
      </c>
      <c r="AT36" s="212">
        <f t="shared" si="30"/>
        <v>8.3189142422334803E-6</v>
      </c>
      <c r="AU36" s="212">
        <f t="shared" si="31"/>
        <v>1.0762833880340949E-2</v>
      </c>
      <c r="AV36" s="212">
        <f t="shared" si="32"/>
        <v>9.7554686117394193E-3</v>
      </c>
      <c r="AW36" s="212">
        <f t="shared" si="33"/>
        <v>9.7064299079665777E-3</v>
      </c>
      <c r="AX36" s="212">
        <f t="shared" si="103"/>
        <v>8.8543972608475328E-3</v>
      </c>
      <c r="AY36" s="212">
        <f t="shared" si="104"/>
        <v>9.2295036333350077E-3</v>
      </c>
      <c r="AZ36" s="178">
        <f t="shared" si="105"/>
        <v>7.346487133715252E-3</v>
      </c>
      <c r="BA36" s="178">
        <f t="shared" si="34"/>
        <v>2.4732858140061518E-2</v>
      </c>
      <c r="BB36" s="178">
        <f t="shared" si="35"/>
        <v>2.1506833165270883E-2</v>
      </c>
      <c r="BC36" s="178">
        <f t="shared" si="36"/>
        <v>2.6883541456588608E-2</v>
      </c>
      <c r="BD36" s="178">
        <f t="shared" si="37"/>
        <v>0</v>
      </c>
      <c r="BE36" s="178">
        <f t="shared" si="38"/>
        <v>0</v>
      </c>
      <c r="BF36" s="178">
        <f t="shared" si="39"/>
        <v>0</v>
      </c>
      <c r="BG36" s="178">
        <f t="shared" si="106"/>
        <v>3.3587255400909052E-2</v>
      </c>
      <c r="BH36" s="178">
        <f t="shared" si="107"/>
        <v>3.0736336798605893E-2</v>
      </c>
      <c r="BI36" s="178">
        <f t="shared" si="108"/>
        <v>3.4230028590303857E-2</v>
      </c>
      <c r="BJ36" s="178">
        <f t="shared" si="40"/>
        <v>2.7353757515229815</v>
      </c>
      <c r="BK36" s="178">
        <f t="shared" si="41"/>
        <v>2.176690801731497</v>
      </c>
      <c r="BL36" s="178">
        <f t="shared" si="42"/>
        <v>3.0301345303330041</v>
      </c>
      <c r="BM36" s="180">
        <f t="shared" si="109"/>
        <v>1.1281037253658944E-3</v>
      </c>
      <c r="BN36" s="180">
        <f t="shared" si="109"/>
        <v>9.4472239979733472E-4</v>
      </c>
      <c r="BO36" s="180">
        <f t="shared" si="109"/>
        <v>1.1716948572930194E-3</v>
      </c>
      <c r="BP36" s="178">
        <f t="shared" si="43"/>
        <v>0</v>
      </c>
      <c r="BQ36" s="178">
        <f t="shared" si="44"/>
        <v>0</v>
      </c>
      <c r="BR36" s="178">
        <f t="shared" si="45"/>
        <v>0</v>
      </c>
      <c r="BS36" s="178">
        <f t="shared" si="46"/>
        <v>0.13570429912375423</v>
      </c>
      <c r="BT36" s="178">
        <f t="shared" si="47"/>
        <v>4.5234766374584734E-2</v>
      </c>
      <c r="BU36" s="178">
        <f t="shared" si="48"/>
        <v>2.5</v>
      </c>
      <c r="BY36" s="180">
        <f t="shared" si="49"/>
        <v>0</v>
      </c>
      <c r="BZ36" s="180">
        <f t="shared" si="110"/>
        <v>0</v>
      </c>
      <c r="CA36" s="180">
        <f t="shared" si="111"/>
        <v>0</v>
      </c>
      <c r="CB36" s="180">
        <f t="shared" si="112"/>
        <v>0</v>
      </c>
      <c r="CC36" s="180">
        <f t="shared" si="50"/>
        <v>0</v>
      </c>
      <c r="CG36" s="182">
        <f t="shared" si="51"/>
        <v>0.13074245159328568</v>
      </c>
      <c r="CH36" s="182">
        <f t="shared" si="52"/>
        <v>0.13074245159328568</v>
      </c>
      <c r="CI36" s="182">
        <f t="shared" si="53"/>
        <v>0.13074245159328568</v>
      </c>
      <c r="CJ36" s="182">
        <f t="shared" si="54"/>
        <v>0.13074245159328568</v>
      </c>
      <c r="CK36" s="182">
        <f t="shared" si="55"/>
        <v>0.13074245159328568</v>
      </c>
      <c r="CL36" s="182">
        <f t="shared" si="56"/>
        <v>0.13074245159328568</v>
      </c>
      <c r="CM36" s="182">
        <f t="shared" si="57"/>
        <v>0.13074245159328568</v>
      </c>
      <c r="CN36" s="182">
        <f t="shared" si="58"/>
        <v>0.13074245159328568</v>
      </c>
      <c r="CO36" s="182">
        <f t="shared" si="59"/>
        <v>0.11780944760792444</v>
      </c>
      <c r="CP36" s="182">
        <f t="shared" si="60"/>
        <v>0.10006510461505017</v>
      </c>
      <c r="CQ36" s="182">
        <f t="shared" si="61"/>
        <v>8.2320761622175914E-2</v>
      </c>
      <c r="CR36" s="182">
        <f t="shared" si="62"/>
        <v>6.4576418629301607E-2</v>
      </c>
      <c r="CS36" s="182">
        <f t="shared" si="63"/>
        <v>4.6832075636427377E-2</v>
      </c>
      <c r="CT36" s="182">
        <f t="shared" si="64"/>
        <v>4.0272918844116219E-2</v>
      </c>
      <c r="CU36" s="182">
        <f t="shared" si="65"/>
        <v>4.0272918844116219E-2</v>
      </c>
      <c r="CV36" s="182">
        <f t="shared" si="66"/>
        <v>4.0272918844116219E-2</v>
      </c>
      <c r="CW36" s="182">
        <f t="shared" si="67"/>
        <v>4.0272918844116219E-2</v>
      </c>
      <c r="CX36" s="182">
        <f t="shared" si="68"/>
        <v>4.0272918844116219E-2</v>
      </c>
      <c r="CY36" s="182">
        <f t="shared" si="69"/>
        <v>4.0272918844116219E-2</v>
      </c>
      <c r="DA36" s="184">
        <f t="shared" si="113"/>
        <v>3.1987312313028836E-2</v>
      </c>
      <c r="DB36" s="184">
        <f t="shared" si="114"/>
        <v>3.1987312313028836E-2</v>
      </c>
      <c r="DC36" s="184">
        <f t="shared" si="115"/>
        <v>-4.1520823477383274E-10</v>
      </c>
      <c r="DD36" s="184">
        <f t="shared" si="116"/>
        <v>-4.1520823477383274E-10</v>
      </c>
      <c r="DE36" s="184">
        <f t="shared" si="117"/>
        <v>-4.1520823477383274E-10</v>
      </c>
      <c r="DF36" s="184">
        <f t="shared" si="118"/>
        <v>-4.1520823477383274E-10</v>
      </c>
      <c r="DG36" s="184">
        <f t="shared" si="119"/>
        <v>-4.1520823477383274E-10</v>
      </c>
      <c r="DH36" s="184">
        <f t="shared" si="120"/>
        <v>-4.1520823477383274E-10</v>
      </c>
      <c r="DI36" s="184">
        <f t="shared" si="121"/>
        <v>-4.5538385583977252E-10</v>
      </c>
      <c r="DJ36" s="184">
        <f t="shared" si="122"/>
        <v>-5.2509367206033465E-10</v>
      </c>
      <c r="DK36" s="184">
        <f t="shared" si="123"/>
        <v>-6.2000330977939557E-10</v>
      </c>
      <c r="DL36" s="184">
        <f t="shared" si="124"/>
        <v>-7.567919509615065E-10</v>
      </c>
      <c r="DM36" s="184">
        <f t="shared" si="125"/>
        <v>-9.7102498103505635E-10</v>
      </c>
      <c r="DN36" s="184">
        <f t="shared" si="126"/>
        <v>-1.0845079691191772E-9</v>
      </c>
      <c r="DO36" s="184">
        <f t="shared" si="127"/>
        <v>-1.0845079691191772E-9</v>
      </c>
      <c r="DP36" s="184">
        <f t="shared" si="128"/>
        <v>-1.0845079691191772E-9</v>
      </c>
      <c r="DQ36" s="184">
        <f t="shared" si="129"/>
        <v>-1.0845079691191772E-9</v>
      </c>
      <c r="DR36" s="184">
        <f t="shared" si="130"/>
        <v>-1.0845079691191772E-9</v>
      </c>
      <c r="DS36" s="184">
        <f t="shared" si="131"/>
        <v>-1.0845079691191772E-9</v>
      </c>
      <c r="DU36" s="185">
        <f t="shared" si="70"/>
        <v>4.8726668520926941E-2</v>
      </c>
      <c r="DV36" s="185">
        <f t="shared" si="71"/>
        <v>4.6239881880420983E-2</v>
      </c>
      <c r="DW36" s="185">
        <f t="shared" si="72"/>
        <v>6.503484412633391E-2</v>
      </c>
      <c r="DX36" s="185">
        <f t="shared" si="73"/>
        <v>1.6819154286914335E-2</v>
      </c>
      <c r="DY36" s="186">
        <f t="shared" si="74"/>
        <v>4.8726668520926941E-2</v>
      </c>
      <c r="DZ36" s="186">
        <f t="shared" si="75"/>
        <v>4.6239881880420983E-2</v>
      </c>
      <c r="EA36" s="186">
        <f t="shared" si="76"/>
        <v>2.019976497696914E-2</v>
      </c>
      <c r="EB36" s="186">
        <f t="shared" si="77"/>
        <v>6.40654696099138E-2</v>
      </c>
      <c r="EC36" s="186">
        <f t="shared" si="78"/>
        <v>-1.3392443464044144E-2</v>
      </c>
      <c r="ED36" s="186">
        <f t="shared" si="79"/>
        <v>6.5825962655520348E-2</v>
      </c>
      <c r="EE36" s="186">
        <f t="shared" si="80"/>
        <v>-4.3626354937775606E-2</v>
      </c>
      <c r="EF36" s="186">
        <f t="shared" si="81"/>
        <v>5.1079898749966206E-2</v>
      </c>
      <c r="EG36" s="186">
        <f t="shared" si="82"/>
        <v>-6.2920496094429096E-2</v>
      </c>
      <c r="EH36" s="186">
        <f t="shared" si="83"/>
        <v>2.3525009515290518E-2</v>
      </c>
      <c r="EI36" s="186">
        <f t="shared" si="84"/>
        <v>-6.6436656796574539E-2</v>
      </c>
      <c r="EJ36" s="186">
        <f t="shared" si="85"/>
        <v>-9.9290248845364526E-3</v>
      </c>
      <c r="EK36" s="186">
        <f t="shared" si="86"/>
        <v>-5.3293122527052011E-2</v>
      </c>
      <c r="EL36" s="186">
        <f t="shared" si="87"/>
        <v>-4.089325118867658E-2</v>
      </c>
      <c r="EM36" s="186">
        <f t="shared" si="88"/>
        <v>-2.6785773637733989E-2</v>
      </c>
      <c r="EN36" s="186">
        <f t="shared" si="89"/>
        <v>-6.160306187269958E-2</v>
      </c>
      <c r="EO36" s="186">
        <f t="shared" si="90"/>
        <v>6.4383915379780457E-3</v>
      </c>
      <c r="EP36" s="186">
        <f t="shared" si="91"/>
        <v>-6.6865252679304737E-2</v>
      </c>
      <c r="EQ36" s="186">
        <f t="shared" si="92"/>
        <v>6.0116777940353493E-2</v>
      </c>
      <c r="ER36" s="186">
        <f t="shared" si="93"/>
        <v>-2.9973119816492321E-2</v>
      </c>
      <c r="ES36" s="186">
        <f t="shared" si="94"/>
        <v>6.7110575552187662E-2</v>
      </c>
      <c r="ET36" s="186">
        <f t="shared" si="95"/>
        <v>2.9301110077414151E-3</v>
      </c>
      <c r="EU36" s="186">
        <f t="shared" si="96"/>
        <v>5.727568593046807E-2</v>
      </c>
      <c r="EV36" s="186">
        <f t="shared" si="97"/>
        <v>3.5098585479445735E-2</v>
      </c>
      <c r="EW36" s="186">
        <f t="shared" si="98"/>
        <v>3.3078311757240068E-2</v>
      </c>
      <c r="EX36" s="186">
        <f t="shared" si="99"/>
        <v>5.8465718098338712E-2</v>
      </c>
    </row>
    <row r="37" spans="1:154" ht="24.95" customHeight="1" x14ac:dyDescent="0.3">
      <c r="A37" s="34"/>
      <c r="B37" s="60" t="s">
        <v>60</v>
      </c>
      <c r="C37" s="61">
        <f>VLOOKUP(C15,常用变压器磁芯!A:D,3,FALSE)</f>
        <v>6.6</v>
      </c>
      <c r="D37" s="68" t="s">
        <v>55</v>
      </c>
      <c r="E37" s="108"/>
      <c r="F37" s="64" t="s">
        <v>65</v>
      </c>
      <c r="G37" s="65">
        <f>VLOOKUP(Dp,漆包线常用规格!A:I,5,TRUE)</f>
        <v>0.217</v>
      </c>
      <c r="H37" s="62" t="s">
        <v>55</v>
      </c>
      <c r="I37" s="198"/>
      <c r="J37" s="153"/>
      <c r="K37" s="154"/>
      <c r="L37" s="155"/>
      <c r="O37" s="211">
        <v>30</v>
      </c>
      <c r="P37" s="211">
        <f t="shared" si="100"/>
        <v>-2.8797932657906435</v>
      </c>
      <c r="Q37" s="212">
        <f t="shared" si="132"/>
        <v>0.26179938779914941</v>
      </c>
      <c r="R37" s="212">
        <f t="shared" si="4"/>
        <v>84.185842870420885</v>
      </c>
      <c r="S37" s="212">
        <f t="shared" si="5"/>
        <v>73.205080756887725</v>
      </c>
      <c r="T37" s="212">
        <f t="shared" si="6"/>
        <v>91.506350946109663</v>
      </c>
      <c r="U37" s="212">
        <f t="shared" si="7"/>
        <v>1</v>
      </c>
      <c r="V37" s="212">
        <f t="shared" si="8"/>
        <v>0</v>
      </c>
      <c r="W37" s="212">
        <f t="shared" si="9"/>
        <v>0.15917165574531722</v>
      </c>
      <c r="X37" s="212">
        <f t="shared" si="10"/>
        <v>0.18304740410711479</v>
      </c>
      <c r="Y37" s="212">
        <f t="shared" si="11"/>
        <v>0.14643792328569183</v>
      </c>
      <c r="Z37" s="212">
        <f t="shared" si="12"/>
        <v>2.5</v>
      </c>
      <c r="AA37" s="212">
        <f t="shared" si="13"/>
        <v>2.5</v>
      </c>
      <c r="AB37" s="212">
        <f t="shared" si="14"/>
        <v>2.5</v>
      </c>
      <c r="AC37" s="212">
        <f t="shared" si="15"/>
        <v>2.5</v>
      </c>
      <c r="AD37" s="212">
        <f t="shared" si="16"/>
        <v>28.590345845343393</v>
      </c>
      <c r="AE37" s="212">
        <f t="shared" si="17"/>
        <v>39.514502535971815</v>
      </c>
      <c r="AF37" s="212">
        <f t="shared" si="18"/>
        <v>1.7229209392512779</v>
      </c>
      <c r="AG37" s="212">
        <f t="shared" si="19"/>
        <v>1.9235723532968305</v>
      </c>
      <c r="AH37" s="212">
        <f t="shared" si="20"/>
        <v>1.466454766186966</v>
      </c>
      <c r="AI37" s="212">
        <f t="shared" si="21"/>
        <v>4.2229209392512779</v>
      </c>
      <c r="AJ37" s="212">
        <f t="shared" si="22"/>
        <v>5.0229209392512777</v>
      </c>
      <c r="AK37" s="212">
        <f t="shared" si="23"/>
        <v>5.2235723532968299</v>
      </c>
      <c r="AL37" s="212">
        <f t="shared" si="24"/>
        <v>4.7664547661869658</v>
      </c>
      <c r="AM37" s="212">
        <f t="shared" si="102"/>
        <v>199.08734620638108</v>
      </c>
      <c r="AN37" s="212">
        <f t="shared" si="133"/>
        <v>191.4398676547201</v>
      </c>
      <c r="AO37" s="212">
        <f t="shared" si="134"/>
        <v>209.7995363543485</v>
      </c>
      <c r="AP37" s="212">
        <f t="shared" si="26"/>
        <v>1.2031972467165251</v>
      </c>
      <c r="AQ37" s="212">
        <f t="shared" si="27"/>
        <v>5.3708500848260822E-2</v>
      </c>
      <c r="AR37" s="212">
        <f t="shared" si="28"/>
        <v>5.2142081869121733E-2</v>
      </c>
      <c r="AS37" s="212">
        <f t="shared" si="29"/>
        <v>4.9688801895618917E-2</v>
      </c>
      <c r="AT37" s="212">
        <f t="shared" si="30"/>
        <v>8.9676142484507574E-6</v>
      </c>
      <c r="AU37" s="212">
        <f t="shared" si="31"/>
        <v>1.1574074318157658E-2</v>
      </c>
      <c r="AV37" s="212">
        <f t="shared" si="32"/>
        <v>1.0489762750957312E-2</v>
      </c>
      <c r="AW37" s="212">
        <f t="shared" si="33"/>
        <v>1.0439461984985649E-2</v>
      </c>
      <c r="AX37" s="212">
        <f t="shared" si="103"/>
        <v>9.2113236348347789E-3</v>
      </c>
      <c r="AY37" s="212">
        <f t="shared" si="104"/>
        <v>9.6006200683215626E-3</v>
      </c>
      <c r="AZ37" s="178">
        <f t="shared" si="105"/>
        <v>7.6436664082979895E-3</v>
      </c>
      <c r="BA37" s="178">
        <f t="shared" si="34"/>
        <v>2.467609839559079E-2</v>
      </c>
      <c r="BB37" s="178">
        <f t="shared" si="35"/>
        <v>2.1457476865731118E-2</v>
      </c>
      <c r="BC37" s="178">
        <f t="shared" si="36"/>
        <v>2.6821846082163901E-2</v>
      </c>
      <c r="BD37" s="178">
        <f t="shared" si="37"/>
        <v>0</v>
      </c>
      <c r="BE37" s="178">
        <f t="shared" si="38"/>
        <v>0</v>
      </c>
      <c r="BF37" s="178">
        <f t="shared" si="39"/>
        <v>0</v>
      </c>
      <c r="BG37" s="178">
        <f t="shared" si="106"/>
        <v>3.3887422030425565E-2</v>
      </c>
      <c r="BH37" s="178">
        <f t="shared" si="107"/>
        <v>3.1058096934052683E-2</v>
      </c>
      <c r="BI37" s="178">
        <f t="shared" si="108"/>
        <v>3.446551249046189E-2</v>
      </c>
      <c r="BJ37" s="178">
        <f t="shared" si="40"/>
        <v>2.8528411863370455</v>
      </c>
      <c r="BK37" s="178">
        <f t="shared" si="41"/>
        <v>2.2736104942125737</v>
      </c>
      <c r="BL37" s="178">
        <f t="shared" si="42"/>
        <v>3.1538132814897319</v>
      </c>
      <c r="BM37" s="180">
        <f t="shared" si="109"/>
        <v>1.1483573718681719E-3</v>
      </c>
      <c r="BN37" s="180">
        <f t="shared" si="109"/>
        <v>9.6460538516501262E-4</v>
      </c>
      <c r="BO37" s="180">
        <f t="shared" si="109"/>
        <v>1.1878715512301846E-3</v>
      </c>
      <c r="BP37" s="178">
        <f t="shared" si="43"/>
        <v>0</v>
      </c>
      <c r="BQ37" s="178">
        <f t="shared" si="44"/>
        <v>0</v>
      </c>
      <c r="BR37" s="178">
        <f t="shared" si="45"/>
        <v>0</v>
      </c>
      <c r="BS37" s="178">
        <f t="shared" si="46"/>
        <v>0.14027820331802518</v>
      </c>
      <c r="BT37" s="178">
        <f t="shared" si="47"/>
        <v>4.6759401106008396E-2</v>
      </c>
      <c r="BU37" s="178">
        <f t="shared" si="48"/>
        <v>2.5</v>
      </c>
      <c r="BY37" s="180">
        <f t="shared" si="49"/>
        <v>0</v>
      </c>
      <c r="BZ37" s="180">
        <f t="shared" si="110"/>
        <v>0</v>
      </c>
      <c r="CA37" s="180">
        <f t="shared" si="111"/>
        <v>0</v>
      </c>
      <c r="CB37" s="180">
        <f t="shared" si="112"/>
        <v>0</v>
      </c>
      <c r="CC37" s="180">
        <f t="shared" si="50"/>
        <v>0</v>
      </c>
      <c r="CG37" s="182">
        <f t="shared" si="51"/>
        <v>0.13531635578755666</v>
      </c>
      <c r="CH37" s="182">
        <f t="shared" si="52"/>
        <v>0.13531635578755666</v>
      </c>
      <c r="CI37" s="182">
        <f t="shared" si="53"/>
        <v>0.13531635578755666</v>
      </c>
      <c r="CJ37" s="182">
        <f t="shared" si="54"/>
        <v>0.13531635578755666</v>
      </c>
      <c r="CK37" s="182">
        <f t="shared" si="55"/>
        <v>0.13531635578755666</v>
      </c>
      <c r="CL37" s="182">
        <f t="shared" si="56"/>
        <v>0.13531635578755666</v>
      </c>
      <c r="CM37" s="182">
        <f t="shared" si="57"/>
        <v>0.13531635578755666</v>
      </c>
      <c r="CN37" s="182">
        <f t="shared" si="58"/>
        <v>0.13531635578755666</v>
      </c>
      <c r="CO37" s="182">
        <f t="shared" si="59"/>
        <v>0.12194744578038823</v>
      </c>
      <c r="CP37" s="182">
        <f t="shared" si="60"/>
        <v>0.10360503091091351</v>
      </c>
      <c r="CQ37" s="182">
        <f t="shared" si="61"/>
        <v>8.5262616041438824E-2</v>
      </c>
      <c r="CR37" s="182">
        <f t="shared" si="62"/>
        <v>6.6920201171964108E-2</v>
      </c>
      <c r="CS37" s="182">
        <f t="shared" si="63"/>
        <v>4.8577786302489434E-2</v>
      </c>
      <c r="CT37" s="182">
        <f t="shared" si="64"/>
        <v>4.1797553575539881E-2</v>
      </c>
      <c r="CU37" s="182">
        <f t="shared" si="65"/>
        <v>4.1797553575539881E-2</v>
      </c>
      <c r="CV37" s="182">
        <f t="shared" si="66"/>
        <v>4.1797553575539881E-2</v>
      </c>
      <c r="CW37" s="182">
        <f t="shared" si="67"/>
        <v>4.1797553575539881E-2</v>
      </c>
      <c r="CX37" s="182">
        <f t="shared" si="68"/>
        <v>4.1797553575539881E-2</v>
      </c>
      <c r="CY37" s="182">
        <f t="shared" si="69"/>
        <v>4.1797553575539881E-2</v>
      </c>
      <c r="DA37" s="184">
        <f t="shared" si="113"/>
        <v>3.3687874075767309E-2</v>
      </c>
      <c r="DB37" s="184">
        <f t="shared" si="114"/>
        <v>3.3687874075767309E-2</v>
      </c>
      <c r="DC37" s="184">
        <f t="shared" si="115"/>
        <v>-4.0820204930874809E-10</v>
      </c>
      <c r="DD37" s="184">
        <f t="shared" si="116"/>
        <v>-4.0820204930874809E-10</v>
      </c>
      <c r="DE37" s="184">
        <f t="shared" si="117"/>
        <v>-4.0820204930874809E-10</v>
      </c>
      <c r="DF37" s="184">
        <f t="shared" si="118"/>
        <v>-4.0820204930874809E-10</v>
      </c>
      <c r="DG37" s="184">
        <f t="shared" si="119"/>
        <v>-4.0820204930874809E-10</v>
      </c>
      <c r="DH37" s="184">
        <f t="shared" si="120"/>
        <v>-4.0820204930874809E-10</v>
      </c>
      <c r="DI37" s="184">
        <f t="shared" si="121"/>
        <v>-4.4775826051195068E-10</v>
      </c>
      <c r="DJ37" s="184">
        <f t="shared" si="122"/>
        <v>-5.1641786119983007E-10</v>
      </c>
      <c r="DK37" s="184">
        <f t="shared" si="123"/>
        <v>-6.0994772003532033E-10</v>
      </c>
      <c r="DL37" s="184">
        <f t="shared" si="124"/>
        <v>-7.4484945248688956E-10</v>
      </c>
      <c r="DM37" s="184">
        <f t="shared" si="125"/>
        <v>-9.5636893519459071E-10</v>
      </c>
      <c r="DN37" s="184">
        <f t="shared" si="126"/>
        <v>-1.0685342007719393E-9</v>
      </c>
      <c r="DO37" s="184">
        <f t="shared" si="127"/>
        <v>-1.0685342007719393E-9</v>
      </c>
      <c r="DP37" s="184">
        <f t="shared" si="128"/>
        <v>-1.0685342007719393E-9</v>
      </c>
      <c r="DQ37" s="184">
        <f t="shared" si="129"/>
        <v>-1.0685342007719393E-9</v>
      </c>
      <c r="DR37" s="184">
        <f t="shared" si="130"/>
        <v>-1.0685342007719393E-9</v>
      </c>
      <c r="DS37" s="184">
        <f t="shared" si="131"/>
        <v>-1.0685342007719393E-9</v>
      </c>
      <c r="DU37" s="185">
        <f t="shared" si="70"/>
        <v>4.7924051829288619E-2</v>
      </c>
      <c r="DV37" s="185">
        <f t="shared" si="71"/>
        <v>4.7924051829288661E-2</v>
      </c>
      <c r="DW37" s="185">
        <f t="shared" si="72"/>
        <v>6.5465472251090381E-2</v>
      </c>
      <c r="DX37" s="185">
        <f t="shared" si="73"/>
        <v>1.7541420421801748E-2</v>
      </c>
      <c r="DY37" s="186">
        <f t="shared" si="74"/>
        <v>4.7924051829288619E-2</v>
      </c>
      <c r="DZ37" s="186">
        <f t="shared" si="75"/>
        <v>4.7924051829288661E-2</v>
      </c>
      <c r="EA37" s="186">
        <f t="shared" si="76"/>
        <v>1.7541420421801721E-2</v>
      </c>
      <c r="EB37" s="186">
        <f t="shared" si="77"/>
        <v>6.5465472251090395E-2</v>
      </c>
      <c r="EC37" s="186">
        <f t="shared" si="78"/>
        <v>-1.7541420421801752E-2</v>
      </c>
      <c r="ED37" s="186">
        <f t="shared" si="79"/>
        <v>6.5465472251090381E-2</v>
      </c>
      <c r="EE37" s="186">
        <f t="shared" si="80"/>
        <v>-4.7924051829288723E-2</v>
      </c>
      <c r="EF37" s="186">
        <f t="shared" si="81"/>
        <v>4.792405182928855E-2</v>
      </c>
      <c r="EG37" s="186">
        <f t="shared" si="82"/>
        <v>-6.5465472251090409E-2</v>
      </c>
      <c r="EH37" s="186">
        <f t="shared" si="83"/>
        <v>1.7541420421801641E-2</v>
      </c>
      <c r="EI37" s="186">
        <f t="shared" si="84"/>
        <v>-6.5465472251090367E-2</v>
      </c>
      <c r="EJ37" s="186">
        <f t="shared" si="85"/>
        <v>-1.7541420421801825E-2</v>
      </c>
      <c r="EK37" s="186">
        <f t="shared" si="86"/>
        <v>-4.7924051829288508E-2</v>
      </c>
      <c r="EL37" s="186">
        <f t="shared" si="87"/>
        <v>-4.7924051829288772E-2</v>
      </c>
      <c r="EM37" s="186">
        <f t="shared" si="88"/>
        <v>-1.7541420421801693E-2</v>
      </c>
      <c r="EN37" s="186">
        <f t="shared" si="89"/>
        <v>-6.5465472251090395E-2</v>
      </c>
      <c r="EO37" s="186">
        <f t="shared" si="90"/>
        <v>1.7541420421801901E-2</v>
      </c>
      <c r="EP37" s="186">
        <f t="shared" si="91"/>
        <v>-6.546547225109034E-2</v>
      </c>
      <c r="EQ37" s="186">
        <f t="shared" si="92"/>
        <v>6.5465472251090423E-2</v>
      </c>
      <c r="ER37" s="186">
        <f t="shared" si="93"/>
        <v>-1.7541420421801613E-2</v>
      </c>
      <c r="ES37" s="186">
        <f t="shared" si="94"/>
        <v>6.5465472251090381E-2</v>
      </c>
      <c r="ET37" s="186">
        <f t="shared" si="95"/>
        <v>1.7541420421801745E-2</v>
      </c>
      <c r="EU37" s="186">
        <f t="shared" si="96"/>
        <v>4.7924051829288404E-2</v>
      </c>
      <c r="EV37" s="186">
        <f t="shared" si="97"/>
        <v>4.7924051829288876E-2</v>
      </c>
      <c r="EW37" s="186">
        <f t="shared" si="98"/>
        <v>1.754142042180154E-2</v>
      </c>
      <c r="EX37" s="186">
        <f t="shared" si="99"/>
        <v>6.5465472251090437E-2</v>
      </c>
    </row>
    <row r="38" spans="1:154" ht="24.95" customHeight="1" thickBot="1" x14ac:dyDescent="0.35">
      <c r="A38" s="34"/>
      <c r="B38" s="48" t="s">
        <v>63</v>
      </c>
      <c r="C38" s="67">
        <f>VLOOKUP(C15,常用变压器磁芯!A:D,4,FALSE)</f>
        <v>1.8</v>
      </c>
      <c r="D38" s="50" t="s">
        <v>55</v>
      </c>
      <c r="E38" s="108"/>
      <c r="F38" s="119" t="s">
        <v>61</v>
      </c>
      <c r="G38" s="120">
        <f>ROUND(C33,0)/INT(C37/G37/C40)</f>
        <v>11.2</v>
      </c>
      <c r="H38" s="90" t="s">
        <v>62</v>
      </c>
      <c r="I38" s="198"/>
      <c r="J38" s="153"/>
      <c r="K38" s="154"/>
      <c r="L38" s="155"/>
      <c r="M38" s="214"/>
      <c r="N38" s="214"/>
      <c r="O38" s="211">
        <v>31</v>
      </c>
      <c r="P38" s="211">
        <f t="shared" si="100"/>
        <v>-2.871066619530672</v>
      </c>
      <c r="Q38" s="212">
        <f t="shared" si="132"/>
        <v>0.27052603405912107</v>
      </c>
      <c r="R38" s="212">
        <f t="shared" si="4"/>
        <v>86.924391242379485</v>
      </c>
      <c r="S38" s="212">
        <f t="shared" si="5"/>
        <v>75.586427167286502</v>
      </c>
      <c r="T38" s="212">
        <f t="shared" si="6"/>
        <v>94.483033959108127</v>
      </c>
      <c r="U38" s="212">
        <f t="shared" si="7"/>
        <v>1</v>
      </c>
      <c r="V38" s="212">
        <f t="shared" si="8"/>
        <v>0</v>
      </c>
      <c r="W38" s="212">
        <f t="shared" si="9"/>
        <v>0.15415696110698682</v>
      </c>
      <c r="X38" s="212">
        <f t="shared" si="10"/>
        <v>0.17728050527303488</v>
      </c>
      <c r="Y38" s="212">
        <f t="shared" si="11"/>
        <v>0.1418244042184279</v>
      </c>
      <c r="Z38" s="212">
        <f t="shared" si="12"/>
        <v>2.5</v>
      </c>
      <c r="AA38" s="212">
        <f t="shared" si="13"/>
        <v>2.5</v>
      </c>
      <c r="AB38" s="212">
        <f t="shared" si="14"/>
        <v>2.5</v>
      </c>
      <c r="AC38" s="212">
        <f t="shared" si="15"/>
        <v>2.5</v>
      </c>
      <c r="AD38" s="212">
        <f t="shared" si="16"/>
        <v>30.086316739980333</v>
      </c>
      <c r="AE38" s="212">
        <f t="shared" si="17"/>
        <v>41.508815057463693</v>
      </c>
      <c r="AF38" s="212">
        <f t="shared" si="18"/>
        <v>1.7295145170695618</v>
      </c>
      <c r="AG38" s="212">
        <f t="shared" si="19"/>
        <v>1.9309338193464995</v>
      </c>
      <c r="AH38" s="212">
        <f t="shared" si="20"/>
        <v>1.4720668540068802</v>
      </c>
      <c r="AI38" s="212">
        <f t="shared" si="21"/>
        <v>4.2295145170695623</v>
      </c>
      <c r="AJ38" s="212">
        <f t="shared" si="22"/>
        <v>5.0295145170695621</v>
      </c>
      <c r="AK38" s="212">
        <f t="shared" si="23"/>
        <v>5.2309338193464994</v>
      </c>
      <c r="AL38" s="212">
        <f t="shared" si="24"/>
        <v>4.77206685400688</v>
      </c>
      <c r="AM38" s="212">
        <f t="shared" si="102"/>
        <v>198.82634727588942</v>
      </c>
      <c r="AN38" s="212">
        <f t="shared" si="133"/>
        <v>191.17045532128907</v>
      </c>
      <c r="AO38" s="212">
        <f t="shared" si="134"/>
        <v>209.55280606774127</v>
      </c>
      <c r="AP38" s="212">
        <f t="shared" si="26"/>
        <v>1.2454564951125342</v>
      </c>
      <c r="AQ38" s="212">
        <f t="shared" si="27"/>
        <v>5.5667854852661014E-2</v>
      </c>
      <c r="AR38" s="212">
        <f t="shared" si="28"/>
        <v>5.4044290929036967E-2</v>
      </c>
      <c r="AS38" s="212">
        <f t="shared" si="29"/>
        <v>5.1501512200884891E-2</v>
      </c>
      <c r="AT38" s="212">
        <f t="shared" si="30"/>
        <v>9.6445130219654442E-6</v>
      </c>
      <c r="AU38" s="212">
        <f t="shared" si="31"/>
        <v>1.2417651226257284E-2</v>
      </c>
      <c r="AV38" s="212">
        <f t="shared" si="32"/>
        <v>1.1253224155255053E-2</v>
      </c>
      <c r="AW38" s="212">
        <f t="shared" si="33"/>
        <v>1.1201856085257563E-2</v>
      </c>
      <c r="AX38" s="212">
        <f t="shared" si="103"/>
        <v>9.5713376286161774E-3</v>
      </c>
      <c r="AY38" s="212">
        <f t="shared" si="104"/>
        <v>9.9748871522251387E-3</v>
      </c>
      <c r="AZ38" s="178">
        <f t="shared" si="105"/>
        <v>7.9434835430371633E-3</v>
      </c>
      <c r="BA38" s="178">
        <f t="shared" si="34"/>
        <v>2.4617459470689829E-2</v>
      </c>
      <c r="BB38" s="178">
        <f t="shared" si="35"/>
        <v>2.1406486496252028E-2</v>
      </c>
      <c r="BC38" s="178">
        <f t="shared" si="36"/>
        <v>2.6758108120315035E-2</v>
      </c>
      <c r="BD38" s="178">
        <f t="shared" si="37"/>
        <v>0</v>
      </c>
      <c r="BE38" s="178">
        <f t="shared" si="38"/>
        <v>0</v>
      </c>
      <c r="BF38" s="178">
        <f t="shared" si="39"/>
        <v>0</v>
      </c>
      <c r="BG38" s="178">
        <f t="shared" si="106"/>
        <v>3.4188797099306008E-2</v>
      </c>
      <c r="BH38" s="178">
        <f t="shared" si="107"/>
        <v>3.1381373648477165E-2</v>
      </c>
      <c r="BI38" s="178">
        <f t="shared" si="108"/>
        <v>3.4701591663352196E-2</v>
      </c>
      <c r="BJ38" s="178">
        <f t="shared" si="40"/>
        <v>2.9718403751664044</v>
      </c>
      <c r="BK38" s="178">
        <f t="shared" si="41"/>
        <v>2.3720059136900229</v>
      </c>
      <c r="BL38" s="178">
        <f t="shared" si="42"/>
        <v>3.2787116635636089</v>
      </c>
      <c r="BM38" s="180">
        <f t="shared" si="109"/>
        <v>1.1688738470975149E-3</v>
      </c>
      <c r="BN38" s="180">
        <f t="shared" si="109"/>
        <v>9.8479061206533693E-4</v>
      </c>
      <c r="BO38" s="180">
        <f t="shared" si="109"/>
        <v>1.2042004639700346E-3</v>
      </c>
      <c r="BP38" s="178">
        <f t="shared" si="43"/>
        <v>0</v>
      </c>
      <c r="BQ38" s="178">
        <f t="shared" si="44"/>
        <v>0</v>
      </c>
      <c r="BR38" s="178">
        <f t="shared" si="45"/>
        <v>0</v>
      </c>
      <c r="BS38" s="178">
        <f t="shared" si="46"/>
        <v>0.14484142478400439</v>
      </c>
      <c r="BT38" s="178">
        <f t="shared" si="47"/>
        <v>4.828047492800145E-2</v>
      </c>
      <c r="BU38" s="178">
        <f t="shared" si="48"/>
        <v>2.5</v>
      </c>
      <c r="BY38" s="180">
        <f t="shared" si="49"/>
        <v>0</v>
      </c>
      <c r="BZ38" s="180">
        <f t="shared" si="110"/>
        <v>0</v>
      </c>
      <c r="CA38" s="180">
        <f t="shared" si="111"/>
        <v>0</v>
      </c>
      <c r="CB38" s="180">
        <f t="shared" si="112"/>
        <v>0</v>
      </c>
      <c r="CC38" s="180">
        <f t="shared" si="50"/>
        <v>0</v>
      </c>
      <c r="CG38" s="182">
        <f t="shared" si="51"/>
        <v>0.13987957725353586</v>
      </c>
      <c r="CH38" s="182">
        <f t="shared" si="52"/>
        <v>0.13987957725353586</v>
      </c>
      <c r="CI38" s="182">
        <f t="shared" si="53"/>
        <v>0.13987957725353586</v>
      </c>
      <c r="CJ38" s="182">
        <f t="shared" si="54"/>
        <v>0.13987957725353586</v>
      </c>
      <c r="CK38" s="182">
        <f t="shared" si="55"/>
        <v>0.13987957725353586</v>
      </c>
      <c r="CL38" s="182">
        <f t="shared" si="56"/>
        <v>0.13987957725353586</v>
      </c>
      <c r="CM38" s="182">
        <f t="shared" si="57"/>
        <v>0.13987957725353586</v>
      </c>
      <c r="CN38" s="182">
        <f t="shared" si="58"/>
        <v>0.13987957725353586</v>
      </c>
      <c r="CO38" s="182">
        <f t="shared" si="59"/>
        <v>0.12607577931881711</v>
      </c>
      <c r="CP38" s="182">
        <f t="shared" si="60"/>
        <v>0.10713668941864982</v>
      </c>
      <c r="CQ38" s="182">
        <f t="shared" si="61"/>
        <v>8.8197599518482564E-2</v>
      </c>
      <c r="CR38" s="182">
        <f t="shared" si="62"/>
        <v>6.9258509618315256E-2</v>
      </c>
      <c r="CS38" s="182">
        <f t="shared" si="63"/>
        <v>5.0319419718148004E-2</v>
      </c>
      <c r="CT38" s="182">
        <f t="shared" si="64"/>
        <v>4.3318627397532943E-2</v>
      </c>
      <c r="CU38" s="182">
        <f t="shared" si="65"/>
        <v>4.3318627397532943E-2</v>
      </c>
      <c r="CV38" s="182">
        <f t="shared" si="66"/>
        <v>4.3318627397532943E-2</v>
      </c>
      <c r="CW38" s="182">
        <f t="shared" si="67"/>
        <v>4.3318627397532943E-2</v>
      </c>
      <c r="CX38" s="182">
        <f t="shared" si="68"/>
        <v>4.3318627397532943E-2</v>
      </c>
      <c r="CY38" s="182">
        <f t="shared" si="69"/>
        <v>4.3318627397532943E-2</v>
      </c>
      <c r="DA38" s="184">
        <f t="shared" si="113"/>
        <v>3.5403808302510366E-2</v>
      </c>
      <c r="DB38" s="184">
        <f t="shared" si="114"/>
        <v>3.5403808302510366E-2</v>
      </c>
      <c r="DC38" s="184">
        <f t="shared" si="115"/>
        <v>-4.0144447493524467E-10</v>
      </c>
      <c r="DD38" s="184">
        <f t="shared" si="116"/>
        <v>-4.0144447493524467E-10</v>
      </c>
      <c r="DE38" s="184">
        <f t="shared" si="117"/>
        <v>-4.0144447493524467E-10</v>
      </c>
      <c r="DF38" s="184">
        <f t="shared" si="118"/>
        <v>-4.0144447493524467E-10</v>
      </c>
      <c r="DG38" s="184">
        <f t="shared" si="119"/>
        <v>-4.0144447493524467E-10</v>
      </c>
      <c r="DH38" s="184">
        <f t="shared" si="120"/>
        <v>-4.0144447493524467E-10</v>
      </c>
      <c r="DI38" s="184">
        <f t="shared" si="121"/>
        <v>-4.4040137637661116E-10</v>
      </c>
      <c r="DJ38" s="184">
        <f t="shared" si="122"/>
        <v>-5.0804405685749508E-10</v>
      </c>
      <c r="DK38" s="184">
        <f t="shared" si="123"/>
        <v>-6.0023630397769789E-10</v>
      </c>
      <c r="DL38" s="184">
        <f t="shared" si="124"/>
        <v>-7.3330566275189137E-10</v>
      </c>
      <c r="DM38" s="184">
        <f t="shared" si="125"/>
        <v>-9.4218284323256764E-10</v>
      </c>
      <c r="DN38" s="184">
        <f t="shared" si="126"/>
        <v>-1.0530614503077014E-9</v>
      </c>
      <c r="DO38" s="184">
        <f t="shared" si="127"/>
        <v>-1.0530614503077014E-9</v>
      </c>
      <c r="DP38" s="184">
        <f t="shared" si="128"/>
        <v>-1.0530614503077014E-9</v>
      </c>
      <c r="DQ38" s="184">
        <f t="shared" si="129"/>
        <v>-1.0530614503077014E-9</v>
      </c>
      <c r="DR38" s="184">
        <f t="shared" si="130"/>
        <v>-1.0530614503077014E-9</v>
      </c>
      <c r="DS38" s="184">
        <f t="shared" si="131"/>
        <v>-1.0530614503077014E-9</v>
      </c>
      <c r="DU38" s="185">
        <f t="shared" si="70"/>
        <v>4.7068029841545234E-2</v>
      </c>
      <c r="DV38" s="185">
        <f t="shared" si="71"/>
        <v>4.9599354383151675E-2</v>
      </c>
      <c r="DW38" s="185">
        <f t="shared" si="72"/>
        <v>6.5890732086923809E-2</v>
      </c>
      <c r="DX38" s="185">
        <f t="shared" si="73"/>
        <v>1.8273117233775116E-2</v>
      </c>
      <c r="DY38" s="186">
        <f t="shared" si="74"/>
        <v>4.7068029841545234E-2</v>
      </c>
      <c r="DZ38" s="186">
        <f t="shared" si="75"/>
        <v>4.9599354383151675E-2</v>
      </c>
      <c r="EA38" s="186">
        <f t="shared" si="76"/>
        <v>1.4799620090363851E-2</v>
      </c>
      <c r="EB38" s="186">
        <f t="shared" si="77"/>
        <v>6.6756772192572034E-2</v>
      </c>
      <c r="EC38" s="186">
        <f t="shared" si="78"/>
        <v>-2.1696529032997465E-2</v>
      </c>
      <c r="ED38" s="186">
        <f t="shared" si="79"/>
        <v>6.484409006463393E-2</v>
      </c>
      <c r="EE38" s="186">
        <f t="shared" si="80"/>
        <v>-5.1994730542002654E-2</v>
      </c>
      <c r="EF38" s="186">
        <f t="shared" si="81"/>
        <v>4.4407695101801856E-2</v>
      </c>
      <c r="EG38" s="186">
        <f t="shared" si="82"/>
        <v>-6.7439836625846766E-2</v>
      </c>
      <c r="EH38" s="186">
        <f t="shared" si="83"/>
        <v>1.1285558216993785E-2</v>
      </c>
      <c r="EI38" s="186">
        <f t="shared" si="84"/>
        <v>-6.3619714898734331E-2</v>
      </c>
      <c r="EJ38" s="186">
        <f t="shared" si="85"/>
        <v>-2.5060472154247636E-2</v>
      </c>
      <c r="EK38" s="186">
        <f t="shared" si="86"/>
        <v>-4.1625641956525378E-2</v>
      </c>
      <c r="EL38" s="186">
        <f t="shared" si="87"/>
        <v>-5.4247592758547486E-2</v>
      </c>
      <c r="EM38" s="186">
        <f t="shared" si="88"/>
        <v>-7.7405634130005996E-3</v>
      </c>
      <c r="EN38" s="186">
        <f t="shared" si="89"/>
        <v>-6.7938053154615596E-2</v>
      </c>
      <c r="EO38" s="186">
        <f t="shared" si="90"/>
        <v>2.8355726263254864E-2</v>
      </c>
      <c r="EP38" s="186">
        <f t="shared" si="91"/>
        <v>-6.2220962516449527E-2</v>
      </c>
      <c r="EQ38" s="186">
        <f t="shared" si="92"/>
        <v>6.8250056202003834E-2</v>
      </c>
      <c r="ER38" s="186">
        <f t="shared" si="93"/>
        <v>-4.1743522627322085E-3</v>
      </c>
      <c r="ES38" s="186">
        <f t="shared" si="94"/>
        <v>6.0651666800833143E-2</v>
      </c>
      <c r="ET38" s="186">
        <f t="shared" si="95"/>
        <v>3.1573259297557069E-2</v>
      </c>
      <c r="EU38" s="186">
        <f t="shared" si="96"/>
        <v>3.5727194827504347E-2</v>
      </c>
      <c r="EV38" s="186">
        <f t="shared" si="97"/>
        <v>5.8301483155641987E-2</v>
      </c>
      <c r="EW38" s="186">
        <f t="shared" si="98"/>
        <v>5.9669950306760961E-4</v>
      </c>
      <c r="EX38" s="186">
        <f t="shared" si="99"/>
        <v>6.8374990589345597E-2</v>
      </c>
    </row>
    <row r="39" spans="1:154" ht="24.95" customHeight="1" x14ac:dyDescent="0.3">
      <c r="A39" s="34"/>
      <c r="B39" s="121" t="s">
        <v>66</v>
      </c>
      <c r="C39" s="122">
        <v>0.15</v>
      </c>
      <c r="D39" s="72" t="s">
        <v>55</v>
      </c>
      <c r="E39" s="108"/>
      <c r="F39" s="123" t="s">
        <v>64</v>
      </c>
      <c r="G39" s="124">
        <f>CEILING(G38,1)*G37</f>
        <v>2.6040000000000001</v>
      </c>
      <c r="H39" s="80" t="s">
        <v>55</v>
      </c>
      <c r="I39" s="156"/>
      <c r="J39" s="153"/>
      <c r="K39" s="154"/>
      <c r="L39" s="155"/>
      <c r="M39" s="214"/>
      <c r="N39" s="214"/>
      <c r="O39" s="211">
        <v>32</v>
      </c>
      <c r="P39" s="211">
        <f t="shared" si="100"/>
        <v>-2.8623399732707</v>
      </c>
      <c r="Q39" s="212">
        <f t="shared" si="132"/>
        <v>0.27925268031909273</v>
      </c>
      <c r="R39" s="212">
        <f t="shared" si="4"/>
        <v>89.656319985403513</v>
      </c>
      <c r="S39" s="212">
        <f t="shared" si="5"/>
        <v>77.962017378611748</v>
      </c>
      <c r="T39" s="212">
        <f t="shared" si="6"/>
        <v>97.452521723264695</v>
      </c>
      <c r="U39" s="212">
        <f t="shared" si="7"/>
        <v>1</v>
      </c>
      <c r="V39" s="212">
        <f t="shared" si="8"/>
        <v>0</v>
      </c>
      <c r="W39" s="212">
        <f t="shared" si="9"/>
        <v>0.14945962540266639</v>
      </c>
      <c r="X39" s="212">
        <f t="shared" si="10"/>
        <v>0.17187856921306635</v>
      </c>
      <c r="Y39" s="212">
        <f t="shared" si="11"/>
        <v>0.13750285537045306</v>
      </c>
      <c r="Z39" s="212">
        <f t="shared" si="12"/>
        <v>2.5</v>
      </c>
      <c r="AA39" s="212">
        <f t="shared" si="13"/>
        <v>2.5</v>
      </c>
      <c r="AB39" s="212">
        <f t="shared" si="14"/>
        <v>2.5</v>
      </c>
      <c r="AC39" s="212">
        <f t="shared" si="15"/>
        <v>2.5</v>
      </c>
      <c r="AD39" s="212">
        <f t="shared" si="16"/>
        <v>31.60239895755463</v>
      </c>
      <c r="AE39" s="212">
        <f t="shared" si="17"/>
        <v>43.526501780023089</v>
      </c>
      <c r="AF39" s="212">
        <f t="shared" si="18"/>
        <v>1.7360921568679242</v>
      </c>
      <c r="AG39" s="212">
        <f t="shared" si="19"/>
        <v>1.9382774912340635</v>
      </c>
      <c r="AH39" s="212">
        <f t="shared" si="20"/>
        <v>1.4776653762680128</v>
      </c>
      <c r="AI39" s="212">
        <f t="shared" si="21"/>
        <v>4.2360921568679242</v>
      </c>
      <c r="AJ39" s="212">
        <f t="shared" si="22"/>
        <v>5.036092156867924</v>
      </c>
      <c r="AK39" s="212">
        <f t="shared" si="23"/>
        <v>5.2382774912340633</v>
      </c>
      <c r="AL39" s="212">
        <f t="shared" si="24"/>
        <v>4.777665376268013</v>
      </c>
      <c r="AM39" s="212">
        <f t="shared" si="102"/>
        <v>198.56666019033415</v>
      </c>
      <c r="AN39" s="212">
        <f t="shared" si="133"/>
        <v>190.90244869108955</v>
      </c>
      <c r="AO39" s="212">
        <f t="shared" si="134"/>
        <v>209.30724972227586</v>
      </c>
      <c r="AP39" s="212">
        <f t="shared" si="26"/>
        <v>1.2878010460289093</v>
      </c>
      <c r="AQ39" s="212">
        <f t="shared" si="27"/>
        <v>5.7635796677616924E-2</v>
      </c>
      <c r="AR39" s="212">
        <f t="shared" si="28"/>
        <v>5.5954837344034176E-2</v>
      </c>
      <c r="AS39" s="212">
        <f t="shared" si="29"/>
        <v>5.3322167589472294E-2</v>
      </c>
      <c r="AT39" s="212">
        <f t="shared" si="30"/>
        <v>1.0349943465662939E-5</v>
      </c>
      <c r="AU39" s="212">
        <f t="shared" si="31"/>
        <v>1.3293749353098887E-2</v>
      </c>
      <c r="AV39" s="212">
        <f t="shared" si="32"/>
        <v>1.204601294905315E-2</v>
      </c>
      <c r="AW39" s="212">
        <f t="shared" si="33"/>
        <v>1.1993789180061212E-2</v>
      </c>
      <c r="AX39" s="212">
        <f t="shared" si="103"/>
        <v>9.9343947102306096E-3</v>
      </c>
      <c r="AY39" s="212">
        <f t="shared" si="104"/>
        <v>1.0352258154622309E-2</v>
      </c>
      <c r="AZ39" s="178">
        <f t="shared" si="105"/>
        <v>8.2459019865546573E-3</v>
      </c>
      <c r="BA39" s="178">
        <f t="shared" si="34"/>
        <v>2.4556945830939814E-2</v>
      </c>
      <c r="BB39" s="178">
        <f t="shared" si="35"/>
        <v>2.1353865939947661E-2</v>
      </c>
      <c r="BC39" s="178">
        <f t="shared" si="36"/>
        <v>2.6692332424934576E-2</v>
      </c>
      <c r="BD39" s="178">
        <f t="shared" si="37"/>
        <v>0</v>
      </c>
      <c r="BE39" s="178">
        <f t="shared" si="38"/>
        <v>0</v>
      </c>
      <c r="BF39" s="178">
        <f t="shared" si="39"/>
        <v>0</v>
      </c>
      <c r="BG39" s="178">
        <f t="shared" si="106"/>
        <v>3.4491340541170423E-2</v>
      </c>
      <c r="BH39" s="178">
        <f t="shared" si="107"/>
        <v>3.1706124094569972E-2</v>
      </c>
      <c r="BI39" s="178">
        <f t="shared" si="108"/>
        <v>3.493823441148923E-2</v>
      </c>
      <c r="BJ39" s="178">
        <f t="shared" si="40"/>
        <v>3.0923666642846963</v>
      </c>
      <c r="BK39" s="178">
        <f t="shared" si="41"/>
        <v>2.471873397669285</v>
      </c>
      <c r="BL39" s="178">
        <f t="shared" si="42"/>
        <v>3.4048190479581684</v>
      </c>
      <c r="BM39" s="180">
        <f t="shared" si="109"/>
        <v>1.1896525723269864E-3</v>
      </c>
      <c r="BN39" s="180">
        <f t="shared" si="109"/>
        <v>1.0052783051002704E-3</v>
      </c>
      <c r="BO39" s="180">
        <f t="shared" si="109"/>
        <v>1.2206802237921702E-3</v>
      </c>
      <c r="BP39" s="178">
        <f t="shared" si="43"/>
        <v>0</v>
      </c>
      <c r="BQ39" s="178">
        <f t="shared" si="44"/>
        <v>0</v>
      </c>
      <c r="BR39" s="178">
        <f t="shared" si="45"/>
        <v>0</v>
      </c>
      <c r="BS39" s="178">
        <f t="shared" si="46"/>
        <v>0.14939361601470988</v>
      </c>
      <c r="BT39" s="178">
        <f t="shared" si="47"/>
        <v>4.9797872004903293E-2</v>
      </c>
      <c r="BU39" s="178">
        <f t="shared" si="48"/>
        <v>2.5</v>
      </c>
      <c r="BY39" s="180">
        <f t="shared" si="49"/>
        <v>0</v>
      </c>
      <c r="BZ39" s="180">
        <f t="shared" si="110"/>
        <v>0</v>
      </c>
      <c r="CA39" s="180">
        <f t="shared" si="111"/>
        <v>0</v>
      </c>
      <c r="CB39" s="180">
        <f t="shared" si="112"/>
        <v>0</v>
      </c>
      <c r="CC39" s="180">
        <f t="shared" si="50"/>
        <v>0</v>
      </c>
      <c r="CG39" s="182">
        <f t="shared" si="51"/>
        <v>0.14443176848424133</v>
      </c>
      <c r="CH39" s="182">
        <f t="shared" si="52"/>
        <v>0.14443176848424133</v>
      </c>
      <c r="CI39" s="182">
        <f t="shared" si="53"/>
        <v>0.14443176848424133</v>
      </c>
      <c r="CJ39" s="182">
        <f t="shared" si="54"/>
        <v>0.14443176848424133</v>
      </c>
      <c r="CK39" s="182">
        <f t="shared" si="55"/>
        <v>0.14443176848424133</v>
      </c>
      <c r="CL39" s="182">
        <f t="shared" si="56"/>
        <v>0.14443176848424133</v>
      </c>
      <c r="CM39" s="182">
        <f t="shared" si="57"/>
        <v>0.14443176848424133</v>
      </c>
      <c r="CN39" s="182">
        <f t="shared" si="58"/>
        <v>0.14443176848424133</v>
      </c>
      <c r="CO39" s="182">
        <f t="shared" si="59"/>
        <v>0.13019413383462863</v>
      </c>
      <c r="CP39" s="182">
        <f t="shared" si="60"/>
        <v>0.11065981118879033</v>
      </c>
      <c r="CQ39" s="182">
        <f t="shared" si="61"/>
        <v>9.1125488542952049E-2</v>
      </c>
      <c r="CR39" s="182">
        <f t="shared" si="62"/>
        <v>7.1591165897113729E-2</v>
      </c>
      <c r="CS39" s="182">
        <f t="shared" si="63"/>
        <v>5.2056843251275457E-2</v>
      </c>
      <c r="CT39" s="182">
        <f t="shared" si="64"/>
        <v>4.4836024474434778E-2</v>
      </c>
      <c r="CU39" s="182">
        <f t="shared" si="65"/>
        <v>4.4836024474434778E-2</v>
      </c>
      <c r="CV39" s="182">
        <f t="shared" si="66"/>
        <v>4.4836024474434778E-2</v>
      </c>
      <c r="CW39" s="182">
        <f t="shared" si="67"/>
        <v>4.4836024474434778E-2</v>
      </c>
      <c r="CX39" s="182">
        <f t="shared" si="68"/>
        <v>4.4836024474434778E-2</v>
      </c>
      <c r="CY39" s="182">
        <f t="shared" si="69"/>
        <v>4.4836024474434778E-2</v>
      </c>
      <c r="DA39" s="184">
        <f t="shared" si="113"/>
        <v>3.7133908152082763E-2</v>
      </c>
      <c r="DB39" s="184">
        <f t="shared" si="114"/>
        <v>3.7133908152082763E-2</v>
      </c>
      <c r="DC39" s="184">
        <f t="shared" si="115"/>
        <v>-3.9492300509479755E-10</v>
      </c>
      <c r="DD39" s="184">
        <f t="shared" si="116"/>
        <v>-3.9492300509479755E-10</v>
      </c>
      <c r="DE39" s="184">
        <f t="shared" si="117"/>
        <v>-3.9492300509479755E-10</v>
      </c>
      <c r="DF39" s="184">
        <f t="shared" si="118"/>
        <v>-3.9492300509479755E-10</v>
      </c>
      <c r="DG39" s="184">
        <f t="shared" si="119"/>
        <v>-3.9492300509479755E-10</v>
      </c>
      <c r="DH39" s="184">
        <f t="shared" si="120"/>
        <v>-3.9492300509479755E-10</v>
      </c>
      <c r="DI39" s="184">
        <f t="shared" si="121"/>
        <v>-4.3329978491186594E-10</v>
      </c>
      <c r="DJ39" s="184">
        <f t="shared" si="122"/>
        <v>-4.9995737154701445E-10</v>
      </c>
      <c r="DK39" s="184">
        <f t="shared" si="123"/>
        <v>-5.9085239662709032E-10</v>
      </c>
      <c r="DL39" s="184">
        <f t="shared" si="124"/>
        <v>-7.2214178044326347E-10</v>
      </c>
      <c r="DM39" s="184">
        <f t="shared" si="125"/>
        <v>-9.2844547926011864E-10</v>
      </c>
      <c r="DN39" s="184">
        <f t="shared" si="126"/>
        <v>-1.0380676190437689E-9</v>
      </c>
      <c r="DO39" s="184">
        <f t="shared" si="127"/>
        <v>-1.0380676190437689E-9</v>
      </c>
      <c r="DP39" s="184">
        <f t="shared" si="128"/>
        <v>-1.0380676190437689E-9</v>
      </c>
      <c r="DQ39" s="184">
        <f t="shared" si="129"/>
        <v>-1.0380676190437689E-9</v>
      </c>
      <c r="DR39" s="184">
        <f t="shared" si="130"/>
        <v>-1.0380676190437689E-9</v>
      </c>
      <c r="DS39" s="184">
        <f t="shared" si="131"/>
        <v>-1.0380676190437689E-9</v>
      </c>
      <c r="DU39" s="185">
        <f t="shared" si="70"/>
        <v>4.6158423220886438E-2</v>
      </c>
      <c r="DV39" s="185">
        <f t="shared" si="71"/>
        <v>5.1264122493898966E-2</v>
      </c>
      <c r="DW39" s="185">
        <f t="shared" si="72"/>
        <v>6.6310409007583143E-2</v>
      </c>
      <c r="DX39" s="185">
        <f t="shared" si="73"/>
        <v>1.9014203810703779E-2</v>
      </c>
      <c r="DY39" s="186">
        <f t="shared" si="74"/>
        <v>4.6158423220886438E-2</v>
      </c>
      <c r="DZ39" s="186">
        <f t="shared" si="75"/>
        <v>5.1264122493898966E-2</v>
      </c>
      <c r="EA39" s="186">
        <f t="shared" si="76"/>
        <v>1.1978716860527434E-2</v>
      </c>
      <c r="EB39" s="186">
        <f t="shared" si="77"/>
        <v>6.7934679153457855E-2</v>
      </c>
      <c r="EC39" s="186">
        <f t="shared" si="78"/>
        <v>-2.5841367164952098E-2</v>
      </c>
      <c r="ED39" s="186">
        <f t="shared" si="79"/>
        <v>6.3959628144276137E-2</v>
      </c>
      <c r="EE39" s="186">
        <f t="shared" si="80"/>
        <v>-5.5808161313161027E-2</v>
      </c>
      <c r="EF39" s="186">
        <f t="shared" si="81"/>
        <v>4.0547002603794804E-2</v>
      </c>
      <c r="EG39" s="186">
        <f t="shared" si="82"/>
        <v>-6.8814642738281709E-2</v>
      </c>
      <c r="EH39" s="186">
        <f t="shared" si="83"/>
        <v>4.8119885817194943E-3</v>
      </c>
      <c r="EI39" s="186">
        <f t="shared" si="84"/>
        <v>-6.0908092210607778E-2</v>
      </c>
      <c r="EJ39" s="186">
        <f t="shared" si="85"/>
        <v>-3.2385407092887467E-2</v>
      </c>
      <c r="EK39" s="186">
        <f t="shared" si="86"/>
        <v>-3.4491340541170215E-2</v>
      </c>
      <c r="EL39" s="186">
        <f t="shared" si="87"/>
        <v>-5.9740754238467517E-2</v>
      </c>
      <c r="EM39" s="186">
        <f t="shared" si="88"/>
        <v>2.4074608509631378E-3</v>
      </c>
      <c r="EN39" s="186">
        <f t="shared" si="89"/>
        <v>-6.8940658696875143E-2</v>
      </c>
      <c r="EO39" s="186">
        <f t="shared" si="90"/>
        <v>3.8574625723631017E-2</v>
      </c>
      <c r="EP39" s="186">
        <f t="shared" si="91"/>
        <v>-5.7189234472842257E-2</v>
      </c>
      <c r="EQ39" s="186">
        <f t="shared" si="92"/>
        <v>6.8311346372025239E-2</v>
      </c>
      <c r="ER39" s="186">
        <f t="shared" si="93"/>
        <v>9.6005336387692576E-3</v>
      </c>
      <c r="ES39" s="186">
        <f t="shared" si="94"/>
        <v>5.2843799514575733E-2</v>
      </c>
      <c r="ET39" s="186">
        <f t="shared" si="95"/>
        <v>4.434121268268687E-2</v>
      </c>
      <c r="EU39" s="186">
        <f t="shared" si="96"/>
        <v>2.1316820771989844E-2</v>
      </c>
      <c r="EV39" s="186">
        <f t="shared" si="97"/>
        <v>6.5606428354870905E-2</v>
      </c>
      <c r="EW39" s="186">
        <f t="shared" si="98"/>
        <v>-1.6688420970987508E-2</v>
      </c>
      <c r="EX39" s="186">
        <f t="shared" si="99"/>
        <v>6.6933600641255281E-2</v>
      </c>
    </row>
    <row r="40" spans="1:154" ht="24.95" customHeight="1" thickBot="1" x14ac:dyDescent="0.35">
      <c r="A40" s="34"/>
      <c r="B40" s="85" t="s">
        <v>67</v>
      </c>
      <c r="C40" s="86">
        <v>1</v>
      </c>
      <c r="D40" s="87" t="s">
        <v>68</v>
      </c>
      <c r="E40" s="108"/>
      <c r="F40" s="125" t="s">
        <v>69</v>
      </c>
      <c r="G40" s="69" t="e">
        <f>IF((G39+C39)&lt;C38,(G39+C39),绕不下)</f>
        <v>#NAME?</v>
      </c>
      <c r="H40" s="87" t="s">
        <v>55</v>
      </c>
      <c r="I40" s="156"/>
      <c r="J40" s="153"/>
      <c r="K40" s="154"/>
      <c r="L40" s="155"/>
      <c r="M40" s="214"/>
      <c r="N40" s="214"/>
      <c r="O40" s="211">
        <v>33</v>
      </c>
      <c r="P40" s="211">
        <f t="shared" si="100"/>
        <v>-2.8536133270107289</v>
      </c>
      <c r="Q40" s="212">
        <f t="shared" si="132"/>
        <v>0.28797932657906439</v>
      </c>
      <c r="R40" s="212">
        <f t="shared" si="4"/>
        <v>92.381421052542109</v>
      </c>
      <c r="S40" s="212">
        <f t="shared" si="5"/>
        <v>80.331670480471402</v>
      </c>
      <c r="T40" s="212">
        <f t="shared" si="6"/>
        <v>100.41458810058926</v>
      </c>
      <c r="U40" s="212">
        <f t="shared" si="7"/>
        <v>1</v>
      </c>
      <c r="V40" s="212">
        <f t="shared" si="8"/>
        <v>0</v>
      </c>
      <c r="W40" s="212">
        <f t="shared" si="9"/>
        <v>0.14505081051284896</v>
      </c>
      <c r="X40" s="212">
        <f t="shared" si="10"/>
        <v>0.16680843208977628</v>
      </c>
      <c r="Y40" s="212">
        <f t="shared" si="11"/>
        <v>0.13344674567182102</v>
      </c>
      <c r="Z40" s="212">
        <f t="shared" si="12"/>
        <v>2.5</v>
      </c>
      <c r="AA40" s="212">
        <f t="shared" si="13"/>
        <v>2.5</v>
      </c>
      <c r="AB40" s="212">
        <f t="shared" si="14"/>
        <v>2.5</v>
      </c>
      <c r="AC40" s="212">
        <f t="shared" si="15"/>
        <v>2.5</v>
      </c>
      <c r="AD40" s="212">
        <f t="shared" si="16"/>
        <v>33.137813860379417</v>
      </c>
      <c r="AE40" s="212">
        <f t="shared" si="17"/>
        <v>45.566607347293754</v>
      </c>
      <c r="AF40" s="212">
        <f t="shared" si="18"/>
        <v>1.7426533577336283</v>
      </c>
      <c r="AG40" s="212">
        <f t="shared" si="19"/>
        <v>1.9456028097104761</v>
      </c>
      <c r="AH40" s="212">
        <f t="shared" si="20"/>
        <v>1.4832499066212179</v>
      </c>
      <c r="AI40" s="212">
        <f t="shared" si="21"/>
        <v>4.2426533577336283</v>
      </c>
      <c r="AJ40" s="212">
        <f t="shared" si="22"/>
        <v>5.0426533577336281</v>
      </c>
      <c r="AK40" s="212">
        <f t="shared" si="23"/>
        <v>5.2456028097104754</v>
      </c>
      <c r="AL40" s="212">
        <f t="shared" si="24"/>
        <v>4.7832499066212177</v>
      </c>
      <c r="AM40" s="212">
        <f t="shared" si="102"/>
        <v>198.30829705285163</v>
      </c>
      <c r="AN40" s="212">
        <f t="shared" si="133"/>
        <v>190.6358594571505</v>
      </c>
      <c r="AO40" s="212">
        <f t="shared" si="134"/>
        <v>209.06287974118791</v>
      </c>
      <c r="AP40" s="212">
        <f t="shared" si="26"/>
        <v>1.3302255625545936</v>
      </c>
      <c r="AQ40" s="212">
        <f t="shared" si="27"/>
        <v>5.9612078201847191E-2</v>
      </c>
      <c r="AR40" s="212">
        <f t="shared" si="28"/>
        <v>5.7873480229337949E-2</v>
      </c>
      <c r="AS40" s="212">
        <f t="shared" si="29"/>
        <v>5.5150538510211365E-2</v>
      </c>
      <c r="AT40" s="212">
        <f t="shared" si="30"/>
        <v>1.1084228016074557E-5</v>
      </c>
      <c r="AU40" s="212">
        <f t="shared" si="31"/>
        <v>1.4202538194300693E-2</v>
      </c>
      <c r="AV40" s="212">
        <f t="shared" si="32"/>
        <v>1.2868275473773576E-2</v>
      </c>
      <c r="AW40" s="212">
        <f t="shared" si="33"/>
        <v>1.281542443403357E-2</v>
      </c>
      <c r="AX40" s="212">
        <f t="shared" si="103"/>
        <v>1.0300449076140538E-2</v>
      </c>
      <c r="AY40" s="212">
        <f t="shared" si="104"/>
        <v>1.0732685053230167E-2</v>
      </c>
      <c r="AZ40" s="178">
        <f t="shared" si="105"/>
        <v>8.550884094739265E-3</v>
      </c>
      <c r="BA40" s="178">
        <f t="shared" si="34"/>
        <v>2.4494562084688688E-2</v>
      </c>
      <c r="BB40" s="178">
        <f t="shared" si="35"/>
        <v>2.1299619204077119E-2</v>
      </c>
      <c r="BC40" s="178">
        <f t="shared" si="36"/>
        <v>2.6624524005096399E-2</v>
      </c>
      <c r="BD40" s="178">
        <f t="shared" si="37"/>
        <v>0</v>
      </c>
      <c r="BE40" s="178">
        <f t="shared" si="38"/>
        <v>0</v>
      </c>
      <c r="BF40" s="178">
        <f t="shared" si="39"/>
        <v>0</v>
      </c>
      <c r="BG40" s="178">
        <f t="shared" si="106"/>
        <v>3.4795011160829226E-2</v>
      </c>
      <c r="BH40" s="178">
        <f t="shared" si="107"/>
        <v>3.2032304257307284E-2</v>
      </c>
      <c r="BI40" s="178">
        <f t="shared" si="108"/>
        <v>3.5175408099835666E-2</v>
      </c>
      <c r="BJ40" s="178">
        <f t="shared" si="40"/>
        <v>3.2144125765764668</v>
      </c>
      <c r="BK40" s="178">
        <f t="shared" si="41"/>
        <v>2.5732085103282101</v>
      </c>
      <c r="BL40" s="178">
        <f t="shared" si="42"/>
        <v>3.5321241156151295</v>
      </c>
      <c r="BM40" s="180">
        <f t="shared" si="109"/>
        <v>1.2106928016822303E-3</v>
      </c>
      <c r="BN40" s="180">
        <f t="shared" si="109"/>
        <v>1.0260685160327064E-3</v>
      </c>
      <c r="BO40" s="180">
        <f t="shared" si="109"/>
        <v>1.2373093349899846E-3</v>
      </c>
      <c r="BP40" s="178">
        <f t="shared" si="43"/>
        <v>0</v>
      </c>
      <c r="BQ40" s="178">
        <f t="shared" si="44"/>
        <v>0</v>
      </c>
      <c r="BR40" s="178">
        <f t="shared" si="45"/>
        <v>0</v>
      </c>
      <c r="BS40" s="178">
        <f t="shared" si="46"/>
        <v>0.15393443034315499</v>
      </c>
      <c r="BT40" s="178">
        <f t="shared" si="47"/>
        <v>5.1311476781051663E-2</v>
      </c>
      <c r="BU40" s="178">
        <f t="shared" si="48"/>
        <v>2.5</v>
      </c>
      <c r="BY40" s="180">
        <f t="shared" si="49"/>
        <v>0</v>
      </c>
      <c r="BZ40" s="180">
        <f t="shared" si="110"/>
        <v>0</v>
      </c>
      <c r="CA40" s="180">
        <f t="shared" si="111"/>
        <v>0</v>
      </c>
      <c r="CB40" s="180">
        <f t="shared" si="112"/>
        <v>0</v>
      </c>
      <c r="CC40" s="180">
        <f t="shared" si="50"/>
        <v>0</v>
      </c>
      <c r="CG40" s="182">
        <f t="shared" si="51"/>
        <v>0.14897258281268647</v>
      </c>
      <c r="CH40" s="182">
        <f t="shared" si="52"/>
        <v>0.14897258281268647</v>
      </c>
      <c r="CI40" s="182">
        <f t="shared" si="53"/>
        <v>0.14897258281268647</v>
      </c>
      <c r="CJ40" s="182">
        <f t="shared" si="54"/>
        <v>0.14897258281268647</v>
      </c>
      <c r="CK40" s="182">
        <f t="shared" si="55"/>
        <v>0.14897258281268647</v>
      </c>
      <c r="CL40" s="182">
        <f t="shared" si="56"/>
        <v>0.14897258281268647</v>
      </c>
      <c r="CM40" s="182">
        <f t="shared" si="57"/>
        <v>0.14897258281268647</v>
      </c>
      <c r="CN40" s="182">
        <f t="shared" si="58"/>
        <v>0.14897258281268647</v>
      </c>
      <c r="CO40" s="182">
        <f t="shared" si="59"/>
        <v>0.13430219569918153</v>
      </c>
      <c r="CP40" s="182">
        <f t="shared" si="60"/>
        <v>0.1141741279219719</v>
      </c>
      <c r="CQ40" s="182">
        <f t="shared" si="61"/>
        <v>9.4046060144762314E-2</v>
      </c>
      <c r="CR40" s="182">
        <f t="shared" si="62"/>
        <v>7.3917992367552671E-2</v>
      </c>
      <c r="CS40" s="182">
        <f t="shared" si="63"/>
        <v>5.3789924590343055E-2</v>
      </c>
      <c r="CT40" s="182">
        <f t="shared" si="64"/>
        <v>4.6349629250583148E-2</v>
      </c>
      <c r="CU40" s="182">
        <f t="shared" si="65"/>
        <v>4.6349629250583148E-2</v>
      </c>
      <c r="CV40" s="182">
        <f t="shared" si="66"/>
        <v>4.6349629250583148E-2</v>
      </c>
      <c r="CW40" s="182">
        <f t="shared" si="67"/>
        <v>4.6349629250583148E-2</v>
      </c>
      <c r="CX40" s="182">
        <f t="shared" si="68"/>
        <v>4.6349629250583148E-2</v>
      </c>
      <c r="CY40" s="182">
        <f t="shared" si="69"/>
        <v>4.6349629250583148E-2</v>
      </c>
      <c r="DA40" s="184">
        <f t="shared" si="113"/>
        <v>3.8877034947570138E-2</v>
      </c>
      <c r="DB40" s="184">
        <f t="shared" si="114"/>
        <v>3.8877034947570138E-2</v>
      </c>
      <c r="DC40" s="184">
        <f t="shared" si="115"/>
        <v>-3.8862596610006682E-10</v>
      </c>
      <c r="DD40" s="184">
        <f t="shared" si="116"/>
        <v>-3.8862596610006682E-10</v>
      </c>
      <c r="DE40" s="184">
        <f t="shared" si="117"/>
        <v>-3.8862596610006682E-10</v>
      </c>
      <c r="DF40" s="184">
        <f t="shared" si="118"/>
        <v>-3.8862596610006682E-10</v>
      </c>
      <c r="DG40" s="184">
        <f t="shared" si="119"/>
        <v>-3.8862596610006682E-10</v>
      </c>
      <c r="DH40" s="184">
        <f t="shared" si="120"/>
        <v>-3.8862596610006682E-10</v>
      </c>
      <c r="DI40" s="184">
        <f t="shared" si="121"/>
        <v>-4.2644095502871396E-10</v>
      </c>
      <c r="DJ40" s="184">
        <f t="shared" si="122"/>
        <v>-4.9214389048486906E-10</v>
      </c>
      <c r="DK40" s="184">
        <f t="shared" si="123"/>
        <v>-5.8178040373618256E-10</v>
      </c>
      <c r="DL40" s="184">
        <f t="shared" si="124"/>
        <v>-7.1134018280724722E-10</v>
      </c>
      <c r="DM40" s="184">
        <f t="shared" si="125"/>
        <v>-9.1513689596495688E-10</v>
      </c>
      <c r="DN40" s="184">
        <f t="shared" si="126"/>
        <v>-1.0235319108596147E-9</v>
      </c>
      <c r="DO40" s="184">
        <f t="shared" si="127"/>
        <v>-1.0235319108596147E-9</v>
      </c>
      <c r="DP40" s="184">
        <f t="shared" si="128"/>
        <v>-1.0235319108596147E-9</v>
      </c>
      <c r="DQ40" s="184">
        <f t="shared" si="129"/>
        <v>-1.0235319108596147E-9</v>
      </c>
      <c r="DR40" s="184">
        <f t="shared" si="130"/>
        <v>-1.0235319108596147E-9</v>
      </c>
      <c r="DS40" s="184">
        <f t="shared" si="131"/>
        <v>-1.0235319108596147E-9</v>
      </c>
      <c r="DU40" s="185">
        <f t="shared" si="70"/>
        <v>4.5195104180054999E-2</v>
      </c>
      <c r="DV40" s="185">
        <f t="shared" si="71"/>
        <v>5.2916668119628391E-2</v>
      </c>
      <c r="DW40" s="185">
        <f t="shared" si="72"/>
        <v>6.6724286751924197E-2</v>
      </c>
      <c r="DX40" s="185">
        <f t="shared" si="73"/>
        <v>1.9764634177639497E-2</v>
      </c>
      <c r="DY40" s="186">
        <f t="shared" si="74"/>
        <v>4.5195104180054999E-2</v>
      </c>
      <c r="DZ40" s="186">
        <f t="shared" si="75"/>
        <v>5.2916668119628391E-2</v>
      </c>
      <c r="EA40" s="186">
        <f t="shared" si="76"/>
        <v>9.0833206301544761E-3</v>
      </c>
      <c r="EB40" s="186">
        <f t="shared" si="77"/>
        <v>6.8994670033697039E-2</v>
      </c>
      <c r="EC40" s="186">
        <f t="shared" si="78"/>
        <v>-2.9959276836610864E-2</v>
      </c>
      <c r="ED40" s="186">
        <f t="shared" si="79"/>
        <v>6.2810930085107269E-2</v>
      </c>
      <c r="EE40" s="186">
        <f t="shared" si="80"/>
        <v>-5.9335248069743829E-2</v>
      </c>
      <c r="EF40" s="186">
        <f t="shared" si="81"/>
        <v>3.6360686781617343E-2</v>
      </c>
      <c r="EG40" s="186">
        <f t="shared" si="82"/>
        <v>-6.9566175559058419E-2</v>
      </c>
      <c r="EH40" s="186">
        <f t="shared" si="83"/>
        <v>-1.8216544170577172E-3</v>
      </c>
      <c r="EI40" s="186">
        <f t="shared" si="84"/>
        <v>-5.7350959862069339E-2</v>
      </c>
      <c r="EJ40" s="186">
        <f t="shared" si="85"/>
        <v>-3.9416222670725726E-2</v>
      </c>
      <c r="EK40" s="186">
        <f t="shared" si="86"/>
        <v>-2.6630948600415538E-2</v>
      </c>
      <c r="EL40" s="186">
        <f t="shared" si="87"/>
        <v>-6.42927972899838E-2</v>
      </c>
      <c r="EM40" s="186">
        <f t="shared" si="88"/>
        <v>1.2681774286797738E-2</v>
      </c>
      <c r="EN40" s="186">
        <f t="shared" si="89"/>
        <v>-6.8424730965255809E-2</v>
      </c>
      <c r="EO40" s="186">
        <f t="shared" si="90"/>
        <v>4.7902610287744021E-2</v>
      </c>
      <c r="EP40" s="186">
        <f t="shared" si="91"/>
        <v>-5.0478818670304099E-2</v>
      </c>
      <c r="EQ40" s="186">
        <f t="shared" si="92"/>
        <v>6.5598442406426052E-2</v>
      </c>
      <c r="ER40" s="186">
        <f t="shared" si="93"/>
        <v>2.3229626785200963E-2</v>
      </c>
      <c r="ES40" s="186">
        <f t="shared" si="94"/>
        <v>4.2363721433281723E-2</v>
      </c>
      <c r="ET40" s="186">
        <f t="shared" si="95"/>
        <v>5.5209476659829226E-2</v>
      </c>
      <c r="EU40" s="186">
        <f t="shared" si="96"/>
        <v>5.4599702230379576E-3</v>
      </c>
      <c r="EV40" s="186">
        <f t="shared" si="97"/>
        <v>6.9375499507336597E-2</v>
      </c>
      <c r="EW40" s="186">
        <f t="shared" si="98"/>
        <v>-3.3205488777441068E-2</v>
      </c>
      <c r="EX40" s="186">
        <f t="shared" si="99"/>
        <v>6.1156902486801577E-2</v>
      </c>
    </row>
    <row r="41" spans="1:154" ht="24.95" customHeight="1" x14ac:dyDescent="0.2">
      <c r="A41" s="34"/>
      <c r="B41" s="247" t="s">
        <v>300</v>
      </c>
      <c r="C41" s="247"/>
      <c r="D41" s="247"/>
      <c r="E41" s="247"/>
      <c r="F41" s="247"/>
      <c r="G41" s="247"/>
      <c r="H41" s="248"/>
      <c r="I41" s="59"/>
      <c r="J41" s="133"/>
      <c r="K41" s="134"/>
      <c r="L41" s="135"/>
      <c r="M41" s="214"/>
      <c r="N41" s="214"/>
      <c r="O41" s="211">
        <v>34</v>
      </c>
      <c r="P41" s="211">
        <f t="shared" si="100"/>
        <v>-2.8448866807507569</v>
      </c>
      <c r="Q41" s="212">
        <f t="shared" si="132"/>
        <v>0.29670597283903605</v>
      </c>
      <c r="R41" s="212">
        <f t="shared" si="4"/>
        <v>95.099486916798341</v>
      </c>
      <c r="S41" s="212">
        <f t="shared" si="5"/>
        <v>82.695206014607251</v>
      </c>
      <c r="T41" s="212">
        <f t="shared" si="6"/>
        <v>103.36900751825905</v>
      </c>
      <c r="U41" s="212">
        <f t="shared" si="7"/>
        <v>1</v>
      </c>
      <c r="V41" s="212">
        <f t="shared" si="8"/>
        <v>0</v>
      </c>
      <c r="W41" s="212">
        <f t="shared" si="9"/>
        <v>0.1409050714618843</v>
      </c>
      <c r="X41" s="212">
        <f t="shared" si="10"/>
        <v>0.16204083218116694</v>
      </c>
      <c r="Y41" s="212">
        <f t="shared" si="11"/>
        <v>0.12963266574493357</v>
      </c>
      <c r="Z41" s="212">
        <f t="shared" si="12"/>
        <v>2.5631037806148469</v>
      </c>
      <c r="AA41" s="212">
        <f t="shared" si="13"/>
        <v>2.5631037806148469</v>
      </c>
      <c r="AB41" s="212">
        <f t="shared" si="14"/>
        <v>2.5</v>
      </c>
      <c r="AC41" s="212">
        <f t="shared" si="15"/>
        <v>2.5</v>
      </c>
      <c r="AD41" s="212">
        <f t="shared" si="16"/>
        <v>34.691814529294795</v>
      </c>
      <c r="AE41" s="212">
        <f t="shared" si="17"/>
        <v>47.628218875383219</v>
      </c>
      <c r="AF41" s="212">
        <f t="shared" si="18"/>
        <v>1.749197620005825</v>
      </c>
      <c r="AG41" s="212">
        <f t="shared" si="19"/>
        <v>1.952909216924374</v>
      </c>
      <c r="AH41" s="212">
        <f t="shared" si="20"/>
        <v>1.488820019782888</v>
      </c>
      <c r="AI41" s="212">
        <f t="shared" si="21"/>
        <v>4.3123014006206724</v>
      </c>
      <c r="AJ41" s="212">
        <f t="shared" si="22"/>
        <v>5.1123014006206722</v>
      </c>
      <c r="AK41" s="212">
        <f t="shared" si="23"/>
        <v>5.2529092169243734</v>
      </c>
      <c r="AL41" s="212">
        <f t="shared" si="24"/>
        <v>4.7888200197828876</v>
      </c>
      <c r="AM41" s="212">
        <f t="shared" si="102"/>
        <v>195.6066205092275</v>
      </c>
      <c r="AN41" s="212">
        <f t="shared" si="133"/>
        <v>190.37069911242617</v>
      </c>
      <c r="AO41" s="212">
        <f t="shared" si="134"/>
        <v>208.81970837679077</v>
      </c>
      <c r="AP41" s="212">
        <f t="shared" si="26"/>
        <v>1.3900023748947092</v>
      </c>
      <c r="AQ41" s="212">
        <f t="shared" si="27"/>
        <v>6.1596447885661092E-2</v>
      </c>
      <c r="AR41" s="212">
        <f t="shared" si="28"/>
        <v>5.9799975381462055E-2</v>
      </c>
      <c r="AS41" s="212">
        <f t="shared" si="29"/>
        <v>5.6986392249366566E-2</v>
      </c>
      <c r="AT41" s="212">
        <f t="shared" si="30"/>
        <v>1.184767821834085E-5</v>
      </c>
      <c r="AU41" s="212">
        <f t="shared" si="31"/>
        <v>1.4957239367606788E-2</v>
      </c>
      <c r="AV41" s="212">
        <f t="shared" si="32"/>
        <v>1.372014404253818E-2</v>
      </c>
      <c r="AW41" s="212">
        <f t="shared" si="33"/>
        <v>1.3666910940608857E-2</v>
      </c>
      <c r="AX41" s="212">
        <f t="shared" si="103"/>
        <v>1.0537755073412753E-2</v>
      </c>
      <c r="AY41" s="212">
        <f t="shared" si="104"/>
        <v>1.1116118542277604E-2</v>
      </c>
      <c r="AZ41" s="178">
        <f t="shared" si="105"/>
        <v>8.8583911366023598E-3</v>
      </c>
      <c r="BA41" s="178">
        <f t="shared" si="34"/>
        <v>2.4430312982700257E-2</v>
      </c>
      <c r="BB41" s="178">
        <f t="shared" si="35"/>
        <v>2.1243750419739357E-2</v>
      </c>
      <c r="BC41" s="178">
        <f t="shared" si="36"/>
        <v>2.655468802467419E-2</v>
      </c>
      <c r="BD41" s="178">
        <f t="shared" si="37"/>
        <v>0</v>
      </c>
      <c r="BE41" s="178">
        <f t="shared" si="38"/>
        <v>0</v>
      </c>
      <c r="BF41" s="178">
        <f t="shared" si="39"/>
        <v>0</v>
      </c>
      <c r="BG41" s="178">
        <f t="shared" si="106"/>
        <v>3.4968068056113008E-2</v>
      </c>
      <c r="BH41" s="178">
        <f t="shared" si="107"/>
        <v>3.2359868962016959E-2</v>
      </c>
      <c r="BI41" s="178">
        <f t="shared" si="108"/>
        <v>3.5413079161276548E-2</v>
      </c>
      <c r="BJ41" s="178">
        <f t="shared" si="40"/>
        <v>3.3254453306080332</v>
      </c>
      <c r="BK41" s="178">
        <f t="shared" si="41"/>
        <v>2.6760060304196873</v>
      </c>
      <c r="BL41" s="178">
        <f t="shared" si="42"/>
        <v>3.6606148460666983</v>
      </c>
      <c r="BM41" s="180">
        <f t="shared" si="109"/>
        <v>1.2227657835769509E-3</v>
      </c>
      <c r="BN41" s="180">
        <f t="shared" si="109"/>
        <v>1.0471611192389085E-3</v>
      </c>
      <c r="BO41" s="180">
        <f t="shared" si="109"/>
        <v>1.2540861756828393E-3</v>
      </c>
      <c r="BP41" s="178">
        <f t="shared" si="43"/>
        <v>0</v>
      </c>
      <c r="BQ41" s="178">
        <f t="shared" si="44"/>
        <v>0</v>
      </c>
      <c r="BR41" s="178">
        <f t="shared" si="45"/>
        <v>0</v>
      </c>
      <c r="BS41" s="178">
        <f t="shared" si="46"/>
        <v>0.15846352196874808</v>
      </c>
      <c r="BT41" s="178">
        <f t="shared" si="47"/>
        <v>5.2821173989582693E-2</v>
      </c>
      <c r="BU41" s="178">
        <f t="shared" si="48"/>
        <v>2.5</v>
      </c>
      <c r="BY41" s="180">
        <f t="shared" si="49"/>
        <v>0</v>
      </c>
      <c r="BZ41" s="180">
        <f t="shared" si="110"/>
        <v>0</v>
      </c>
      <c r="CA41" s="180">
        <f t="shared" si="111"/>
        <v>0</v>
      </c>
      <c r="CB41" s="180">
        <f t="shared" si="112"/>
        <v>0</v>
      </c>
      <c r="CC41" s="180">
        <f t="shared" si="50"/>
        <v>0</v>
      </c>
      <c r="CG41" s="182">
        <f t="shared" si="51"/>
        <v>0.15350167443827956</v>
      </c>
      <c r="CH41" s="182">
        <f t="shared" si="52"/>
        <v>0.15350167443827956</v>
      </c>
      <c r="CI41" s="182">
        <f t="shared" si="53"/>
        <v>0.15350167443827956</v>
      </c>
      <c r="CJ41" s="182">
        <f t="shared" si="54"/>
        <v>0.15350167443827956</v>
      </c>
      <c r="CK41" s="182">
        <f t="shared" si="55"/>
        <v>0.15350167443827956</v>
      </c>
      <c r="CL41" s="182">
        <f t="shared" si="56"/>
        <v>0.15350167443827956</v>
      </c>
      <c r="CM41" s="182">
        <f t="shared" si="57"/>
        <v>0.15350167443827956</v>
      </c>
      <c r="CN41" s="182">
        <f t="shared" si="58"/>
        <v>0.15350167443827956</v>
      </c>
      <c r="CO41" s="182">
        <f t="shared" si="59"/>
        <v>0.13839965206765986</v>
      </c>
      <c r="CP41" s="182">
        <f t="shared" si="60"/>
        <v>0.11767937198936912</v>
      </c>
      <c r="CQ41" s="182">
        <f t="shared" si="61"/>
        <v>9.6959091911078404E-2</v>
      </c>
      <c r="CR41" s="182">
        <f t="shared" si="62"/>
        <v>7.6238811832787634E-2</v>
      </c>
      <c r="CS41" s="182">
        <f t="shared" si="63"/>
        <v>5.5518531754496919E-2</v>
      </c>
      <c r="CT41" s="182">
        <f t="shared" si="64"/>
        <v>4.7859326459114185E-2</v>
      </c>
      <c r="CU41" s="182">
        <f t="shared" si="65"/>
        <v>4.7859326459114185E-2</v>
      </c>
      <c r="CV41" s="182">
        <f t="shared" si="66"/>
        <v>4.7859326459114185E-2</v>
      </c>
      <c r="CW41" s="182">
        <f t="shared" si="67"/>
        <v>4.7859326459114185E-2</v>
      </c>
      <c r="CX41" s="182">
        <f t="shared" si="68"/>
        <v>4.7859326459114185E-2</v>
      </c>
      <c r="CY41" s="182">
        <f t="shared" si="69"/>
        <v>4.7859326459114185E-2</v>
      </c>
      <c r="DA41" s="184">
        <f t="shared" si="113"/>
        <v>4.0632112733601705E-2</v>
      </c>
      <c r="DB41" s="184">
        <f t="shared" si="114"/>
        <v>4.0632112733601705E-2</v>
      </c>
      <c r="DC41" s="184">
        <f t="shared" si="115"/>
        <v>-3.8254244820912038E-10</v>
      </c>
      <c r="DD41" s="184">
        <f t="shared" si="116"/>
        <v>-3.8254244820912038E-10</v>
      </c>
      <c r="DE41" s="184">
        <f t="shared" si="117"/>
        <v>-3.8254244820912038E-10</v>
      </c>
      <c r="DF41" s="184">
        <f t="shared" si="118"/>
        <v>-3.8254244820912038E-10</v>
      </c>
      <c r="DG41" s="184">
        <f t="shared" si="119"/>
        <v>-3.8254244820912038E-10</v>
      </c>
      <c r="DH41" s="184">
        <f t="shared" si="120"/>
        <v>-3.8254244820912038E-10</v>
      </c>
      <c r="DI41" s="184">
        <f t="shared" si="121"/>
        <v>-4.1981317009155197E-10</v>
      </c>
      <c r="DJ41" s="184">
        <f t="shared" si="122"/>
        <v>-4.8459059247321287E-10</v>
      </c>
      <c r="DK41" s="184">
        <f t="shared" si="123"/>
        <v>-5.7300571600174985E-10</v>
      </c>
      <c r="DL41" s="184">
        <f t="shared" si="124"/>
        <v>-7.0088433326648384E-10</v>
      </c>
      <c r="DM41" s="184">
        <f t="shared" si="125"/>
        <v>-9.0223832778836232E-10</v>
      </c>
      <c r="DN41" s="184">
        <f t="shared" si="126"/>
        <v>-1.0094347353452133E-9</v>
      </c>
      <c r="DO41" s="184">
        <f t="shared" si="127"/>
        <v>-1.0094347353452133E-9</v>
      </c>
      <c r="DP41" s="184">
        <f t="shared" si="128"/>
        <v>-1.0094347353452133E-9</v>
      </c>
      <c r="DQ41" s="184">
        <f t="shared" si="129"/>
        <v>-1.0094347353452133E-9</v>
      </c>
      <c r="DR41" s="184">
        <f t="shared" si="130"/>
        <v>-1.0094347353452133E-9</v>
      </c>
      <c r="DS41" s="184">
        <f t="shared" si="131"/>
        <v>-1.0094347353452133E-9</v>
      </c>
      <c r="DU41" s="185">
        <f t="shared" si="70"/>
        <v>4.4012236526660684E-2</v>
      </c>
      <c r="DV41" s="185">
        <f t="shared" si="71"/>
        <v>5.4350585739521506E-2</v>
      </c>
      <c r="DW41" s="185">
        <f t="shared" si="72"/>
        <v>6.688025957779993E-2</v>
      </c>
      <c r="DX41" s="185">
        <f t="shared" si="73"/>
        <v>2.0447347336852884E-2</v>
      </c>
      <c r="DY41" s="186">
        <f t="shared" si="74"/>
        <v>4.4012236526660684E-2</v>
      </c>
      <c r="DZ41" s="186">
        <f t="shared" si="75"/>
        <v>5.4350585739521506E-2</v>
      </c>
      <c r="EA41" s="186">
        <f t="shared" si="76"/>
        <v>6.0953358877623535E-3</v>
      </c>
      <c r="EB41" s="186">
        <f t="shared" si="77"/>
        <v>6.9670008000022224E-2</v>
      </c>
      <c r="EC41" s="186">
        <f t="shared" si="78"/>
        <v>-3.3905711590064523E-2</v>
      </c>
      <c r="ED41" s="186">
        <f t="shared" si="79"/>
        <v>6.1167522884935988E-2</v>
      </c>
      <c r="EE41" s="186">
        <f t="shared" si="80"/>
        <v>-6.2313553552519135E-2</v>
      </c>
      <c r="EF41" s="186">
        <f t="shared" si="81"/>
        <v>3.1750341383442383E-2</v>
      </c>
      <c r="EG41" s="186">
        <f t="shared" si="82"/>
        <v>-6.9414842758853595E-2</v>
      </c>
      <c r="EH41" s="186">
        <f t="shared" si="83"/>
        <v>-8.5230709882901656E-3</v>
      </c>
      <c r="EI41" s="186">
        <f t="shared" si="84"/>
        <v>-5.2781471927660667E-2</v>
      </c>
      <c r="EJ41" s="186">
        <f t="shared" si="85"/>
        <v>-4.5882233549135037E-2</v>
      </c>
      <c r="EK41" s="186">
        <f t="shared" si="86"/>
        <v>-1.8100803966726184E-2</v>
      </c>
      <c r="EL41" s="186">
        <f t="shared" si="87"/>
        <v>-6.755312006166668E-2</v>
      </c>
      <c r="EM41" s="186">
        <f t="shared" si="88"/>
        <v>2.2768978763922212E-2</v>
      </c>
      <c r="EN41" s="186">
        <f t="shared" si="89"/>
        <v>-6.6125915799751786E-2</v>
      </c>
      <c r="EO41" s="186">
        <f t="shared" si="90"/>
        <v>5.5853481734724666E-2</v>
      </c>
      <c r="EP41" s="186">
        <f t="shared" si="91"/>
        <v>-4.2088617373543913E-2</v>
      </c>
      <c r="EQ41" s="186">
        <f t="shared" si="92"/>
        <v>5.9946969012852194E-2</v>
      </c>
      <c r="ER41" s="186">
        <f t="shared" si="93"/>
        <v>3.6019772909888566E-2</v>
      </c>
      <c r="ES41" s="186">
        <f t="shared" si="94"/>
        <v>2.9556288276609582E-2</v>
      </c>
      <c r="ET41" s="186">
        <f t="shared" si="95"/>
        <v>6.3383664753765653E-2</v>
      </c>
      <c r="EU41" s="186">
        <f t="shared" si="96"/>
        <v>-1.094042203969694E-2</v>
      </c>
      <c r="EV41" s="186">
        <f t="shared" si="97"/>
        <v>6.9075106224320199E-2</v>
      </c>
      <c r="EW41" s="186">
        <f t="shared" si="98"/>
        <v>-4.7696330137646049E-2</v>
      </c>
      <c r="EX41" s="186">
        <f t="shared" si="99"/>
        <v>5.114805202261842E-2</v>
      </c>
    </row>
    <row r="42" spans="1:154" ht="24.95" customHeight="1" x14ac:dyDescent="0.3">
      <c r="A42" s="151"/>
      <c r="B42" s="45" t="s">
        <v>309</v>
      </c>
      <c r="C42" s="81">
        <v>15</v>
      </c>
      <c r="D42" s="43" t="s">
        <v>306</v>
      </c>
      <c r="E42" s="175"/>
      <c r="F42" s="176" t="s">
        <v>307</v>
      </c>
      <c r="G42" s="177">
        <f>IF(OR(RTH=0,RTH=60),130,IF(OR(RTH=15,RTH=120),140,IF(OR(RTH=30,C42="悬空"),150)))</f>
        <v>140</v>
      </c>
      <c r="H42" s="43" t="s">
        <v>308</v>
      </c>
      <c r="I42" s="59"/>
      <c r="J42" s="160"/>
      <c r="K42" s="161"/>
      <c r="L42" s="162"/>
      <c r="M42" s="214"/>
      <c r="N42" s="214"/>
      <c r="O42" s="211">
        <v>35</v>
      </c>
      <c r="P42" s="211">
        <f t="shared" si="100"/>
        <v>-2.8361600344907854</v>
      </c>
      <c r="Q42" s="212">
        <f t="shared" si="132"/>
        <v>0.30543261909900765</v>
      </c>
      <c r="R42" s="212">
        <f t="shared" si="4"/>
        <v>97.810310586933184</v>
      </c>
      <c r="S42" s="212">
        <f t="shared" si="5"/>
        <v>85.052443988637563</v>
      </c>
      <c r="T42" s="212">
        <f t="shared" si="6"/>
        <v>106.31555498579695</v>
      </c>
      <c r="U42" s="212">
        <f t="shared" si="7"/>
        <v>1</v>
      </c>
      <c r="V42" s="212">
        <f t="shared" si="8"/>
        <v>0</v>
      </c>
      <c r="W42" s="212">
        <f t="shared" si="9"/>
        <v>0.13699987168622846</v>
      </c>
      <c r="X42" s="212">
        <f t="shared" si="10"/>
        <v>0.15754985243916272</v>
      </c>
      <c r="Y42" s="212">
        <f t="shared" si="11"/>
        <v>0.12603988195133017</v>
      </c>
      <c r="Z42" s="212">
        <f t="shared" si="12"/>
        <v>2.6437099640475887</v>
      </c>
      <c r="AA42" s="212">
        <f t="shared" si="13"/>
        <v>2.6437099640475887</v>
      </c>
      <c r="AB42" s="212">
        <f t="shared" si="14"/>
        <v>2.5</v>
      </c>
      <c r="AC42" s="212">
        <f t="shared" si="15"/>
        <v>2.5</v>
      </c>
      <c r="AD42" s="212">
        <f t="shared" si="16"/>
        <v>36.26368299012303</v>
      </c>
      <c r="AE42" s="212">
        <f t="shared" si="17"/>
        <v>49.710461893564378</v>
      </c>
      <c r="AF42" s="212">
        <f t="shared" si="18"/>
        <v>1.7557244453136054</v>
      </c>
      <c r="AG42" s="212">
        <f t="shared" si="19"/>
        <v>1.9601961564645598</v>
      </c>
      <c r="AH42" s="212">
        <f t="shared" si="20"/>
        <v>1.4943752915673401</v>
      </c>
      <c r="AI42" s="212">
        <f t="shared" si="21"/>
        <v>4.3994344093611941</v>
      </c>
      <c r="AJ42" s="212">
        <f t="shared" si="22"/>
        <v>5.1994344093611939</v>
      </c>
      <c r="AK42" s="212">
        <f t="shared" si="23"/>
        <v>5.2601961564645601</v>
      </c>
      <c r="AL42" s="212">
        <f t="shared" si="24"/>
        <v>4.7943752915673397</v>
      </c>
      <c r="AM42" s="212">
        <f t="shared" si="102"/>
        <v>192.32861139657317</v>
      </c>
      <c r="AN42" s="212">
        <f t="shared" si="133"/>
        <v>190.10697895192408</v>
      </c>
      <c r="AO42" s="212">
        <f t="shared" si="134"/>
        <v>208.57774771175409</v>
      </c>
      <c r="AP42" s="212">
        <f t="shared" si="26"/>
        <v>1.4552829708762052</v>
      </c>
      <c r="AQ42" s="212">
        <f t="shared" si="27"/>
        <v>6.3588650820891462E-2</v>
      </c>
      <c r="AR42" s="212">
        <f t="shared" si="28"/>
        <v>6.1734075326686108E-2</v>
      </c>
      <c r="AS42" s="212">
        <f t="shared" si="29"/>
        <v>5.882949297683248E-2</v>
      </c>
      <c r="AT42" s="212">
        <f t="shared" si="30"/>
        <v>1.2640594302155173E-5</v>
      </c>
      <c r="AU42" s="212">
        <f t="shared" si="31"/>
        <v>1.567327221386668E-2</v>
      </c>
      <c r="AV42" s="212">
        <f t="shared" si="32"/>
        <v>1.4601736702425152E-2</v>
      </c>
      <c r="AW42" s="212">
        <f t="shared" si="33"/>
        <v>1.4548383464917033E-2</v>
      </c>
      <c r="AX42" s="212">
        <f t="shared" si="103"/>
        <v>1.0736182044122265E-2</v>
      </c>
      <c r="AY42" s="212">
        <f t="shared" si="104"/>
        <v>1.1502508041410816E-2</v>
      </c>
      <c r="AZ42" s="178">
        <f t="shared" si="105"/>
        <v>9.1683833005981562E-3</v>
      </c>
      <c r="BA42" s="178">
        <f t="shared" si="34"/>
        <v>2.4364203417792392E-2</v>
      </c>
      <c r="BB42" s="178">
        <f t="shared" si="35"/>
        <v>2.1186263841558604E-2</v>
      </c>
      <c r="BC42" s="178">
        <f t="shared" si="36"/>
        <v>2.6482829801948254E-2</v>
      </c>
      <c r="BD42" s="178">
        <f t="shared" si="37"/>
        <v>0</v>
      </c>
      <c r="BE42" s="178">
        <f t="shared" si="38"/>
        <v>0</v>
      </c>
      <c r="BF42" s="178">
        <f t="shared" si="39"/>
        <v>0</v>
      </c>
      <c r="BG42" s="178">
        <f t="shared" si="106"/>
        <v>3.5100385461914657E-2</v>
      </c>
      <c r="BH42" s="178">
        <f t="shared" si="107"/>
        <v>3.2688771882969418E-2</v>
      </c>
      <c r="BI42" s="178">
        <f t="shared" si="108"/>
        <v>3.565121310254641E-2</v>
      </c>
      <c r="BJ42" s="178">
        <f t="shared" si="40"/>
        <v>3.433179603750947</v>
      </c>
      <c r="BK42" s="178">
        <f t="shared" si="41"/>
        <v>2.780259939633607</v>
      </c>
      <c r="BL42" s="178">
        <f t="shared" si="42"/>
        <v>3.7902785069141376</v>
      </c>
      <c r="BM42" s="180">
        <f t="shared" si="109"/>
        <v>1.2320370595749898E-3</v>
      </c>
      <c r="BN42" s="180">
        <f t="shared" si="109"/>
        <v>1.068555807216812E-3</v>
      </c>
      <c r="BO42" s="180">
        <f t="shared" si="109"/>
        <v>1.2710089956831769E-3</v>
      </c>
      <c r="BP42" s="178">
        <f t="shared" si="43"/>
        <v>0</v>
      </c>
      <c r="BQ42" s="178">
        <f t="shared" si="44"/>
        <v>0</v>
      </c>
      <c r="BR42" s="178">
        <f t="shared" si="45"/>
        <v>0</v>
      </c>
      <c r="BS42" s="178">
        <f t="shared" si="46"/>
        <v>0.16298054598362671</v>
      </c>
      <c r="BT42" s="178">
        <f t="shared" si="47"/>
        <v>5.4326848661208911E-2</v>
      </c>
      <c r="BU42" s="178">
        <f t="shared" si="48"/>
        <v>2.5</v>
      </c>
      <c r="BY42" s="180">
        <f t="shared" si="49"/>
        <v>0</v>
      </c>
      <c r="BZ42" s="180">
        <f t="shared" si="110"/>
        <v>0</v>
      </c>
      <c r="CA42" s="180">
        <f t="shared" si="111"/>
        <v>0</v>
      </c>
      <c r="CB42" s="180">
        <f t="shared" si="112"/>
        <v>0</v>
      </c>
      <c r="CC42" s="180">
        <f t="shared" si="50"/>
        <v>0</v>
      </c>
      <c r="CG42" s="182">
        <f t="shared" si="51"/>
        <v>0.15801869845315822</v>
      </c>
      <c r="CH42" s="182">
        <f t="shared" si="52"/>
        <v>0.15801869845315822</v>
      </c>
      <c r="CI42" s="182">
        <f t="shared" si="53"/>
        <v>0.15801869845315822</v>
      </c>
      <c r="CJ42" s="182">
        <f t="shared" si="54"/>
        <v>0.15801869845315822</v>
      </c>
      <c r="CK42" s="182">
        <f t="shared" si="55"/>
        <v>0.15801869845315822</v>
      </c>
      <c r="CL42" s="182">
        <f t="shared" si="56"/>
        <v>0.15801869845315822</v>
      </c>
      <c r="CM42" s="182">
        <f t="shared" si="57"/>
        <v>0.15801869845315822</v>
      </c>
      <c r="CN42" s="182">
        <f t="shared" si="58"/>
        <v>0.15801869845315822</v>
      </c>
      <c r="CO42" s="182">
        <f t="shared" si="59"/>
        <v>0.14248619090289713</v>
      </c>
      <c r="CP42" s="182">
        <f t="shared" si="60"/>
        <v>0.12117527645307508</v>
      </c>
      <c r="CQ42" s="182">
        <f t="shared" si="61"/>
        <v>9.9864362003253021E-2</v>
      </c>
      <c r="CR42" s="182">
        <f t="shared" si="62"/>
        <v>7.8553447553430925E-2</v>
      </c>
      <c r="CS42" s="182">
        <f t="shared" si="63"/>
        <v>5.7242533103608897E-2</v>
      </c>
      <c r="CT42" s="182">
        <f t="shared" si="64"/>
        <v>4.9365001130740396E-2</v>
      </c>
      <c r="CU42" s="182">
        <f t="shared" si="65"/>
        <v>4.9365001130740396E-2</v>
      </c>
      <c r="CV42" s="182">
        <f t="shared" si="66"/>
        <v>4.9365001130740396E-2</v>
      </c>
      <c r="CW42" s="182">
        <f t="shared" si="67"/>
        <v>4.9365001130740396E-2</v>
      </c>
      <c r="CX42" s="182">
        <f t="shared" si="68"/>
        <v>4.9365001130740396E-2</v>
      </c>
      <c r="CY42" s="182">
        <f t="shared" si="69"/>
        <v>4.9365001130740396E-2</v>
      </c>
      <c r="DA42" s="184">
        <f t="shared" si="113"/>
        <v>4.2398123352570399E-2</v>
      </c>
      <c r="DB42" s="184">
        <f t="shared" si="114"/>
        <v>4.2398123352570399E-2</v>
      </c>
      <c r="DC42" s="184">
        <f t="shared" si="115"/>
        <v>-3.7666224356780867E-10</v>
      </c>
      <c r="DD42" s="184">
        <f t="shared" si="116"/>
        <v>-3.7666224356780867E-10</v>
      </c>
      <c r="DE42" s="184">
        <f t="shared" si="117"/>
        <v>-3.7666224356780867E-10</v>
      </c>
      <c r="DF42" s="184">
        <f t="shared" si="118"/>
        <v>-3.7666224356780867E-10</v>
      </c>
      <c r="DG42" s="184">
        <f t="shared" si="119"/>
        <v>-3.7666224356780867E-10</v>
      </c>
      <c r="DH42" s="184">
        <f t="shared" si="120"/>
        <v>-3.7666224356780867E-10</v>
      </c>
      <c r="DI42" s="184">
        <f t="shared" si="121"/>
        <v>-4.1340546217312771E-10</v>
      </c>
      <c r="DJ42" s="184">
        <f t="shared" si="122"/>
        <v>-4.7728527855592088E-10</v>
      </c>
      <c r="DK42" s="184">
        <f t="shared" si="123"/>
        <v>-5.645146316050291E-10</v>
      </c>
      <c r="DL42" s="184">
        <f t="shared" si="124"/>
        <v>-6.9075869785701657E-10</v>
      </c>
      <c r="DM42" s="184">
        <f t="shared" si="125"/>
        <v>-8.8973210312358189E-10</v>
      </c>
      <c r="DN42" s="184">
        <f t="shared" si="126"/>
        <v>-9.957576198686696E-10</v>
      </c>
      <c r="DO42" s="184">
        <f t="shared" si="127"/>
        <v>-9.957576198686696E-10</v>
      </c>
      <c r="DP42" s="184">
        <f t="shared" si="128"/>
        <v>-9.957576198686696E-10</v>
      </c>
      <c r="DQ42" s="184">
        <f t="shared" si="129"/>
        <v>-9.957576198686696E-10</v>
      </c>
      <c r="DR42" s="184">
        <f t="shared" si="130"/>
        <v>-9.957576198686696E-10</v>
      </c>
      <c r="DS42" s="184">
        <f t="shared" si="131"/>
        <v>-9.957576198686696E-10</v>
      </c>
      <c r="DU42" s="185">
        <f t="shared" si="70"/>
        <v>4.2735521625104175E-2</v>
      </c>
      <c r="DV42" s="185">
        <f t="shared" si="71"/>
        <v>5.5694016103439811E-2</v>
      </c>
      <c r="DW42" s="185">
        <f t="shared" si="72"/>
        <v>6.6951665185649281E-2</v>
      </c>
      <c r="DX42" s="185">
        <f t="shared" si="73"/>
        <v>2.1109778946466432E-2</v>
      </c>
      <c r="DY42" s="186">
        <f t="shared" si="74"/>
        <v>4.2735521625104175E-2</v>
      </c>
      <c r="DZ42" s="186">
        <f t="shared" si="75"/>
        <v>5.5694016103439811E-2</v>
      </c>
      <c r="EA42" s="186">
        <f t="shared" si="76"/>
        <v>3.0621146202716751E-3</v>
      </c>
      <c r="EB42" s="186">
        <f t="shared" si="77"/>
        <v>7.0133955345127064E-2</v>
      </c>
      <c r="EC42" s="186">
        <f t="shared" si="78"/>
        <v>-3.7718846723018604E-2</v>
      </c>
      <c r="ED42" s="186">
        <f t="shared" si="79"/>
        <v>5.9206729686627574E-2</v>
      </c>
      <c r="EE42" s="186">
        <f t="shared" si="80"/>
        <v>-6.4857055423039392E-2</v>
      </c>
      <c r="EF42" s="186">
        <f t="shared" si="81"/>
        <v>2.6864671971806326E-2</v>
      </c>
      <c r="EG42" s="186">
        <f t="shared" si="82"/>
        <v>-6.8536732349675653E-2</v>
      </c>
      <c r="EH42" s="186">
        <f t="shared" si="83"/>
        <v>-1.5194227756910927E-2</v>
      </c>
      <c r="EI42" s="186">
        <f t="shared" si="84"/>
        <v>-4.7426953403209127E-2</v>
      </c>
      <c r="EJ42" s="186">
        <f t="shared" si="85"/>
        <v>-5.1757437428738583E-2</v>
      </c>
      <c r="EK42" s="186">
        <f t="shared" si="86"/>
        <v>-9.1630393195993379E-3</v>
      </c>
      <c r="EL42" s="186">
        <f t="shared" si="87"/>
        <v>-6.9600193596910609E-2</v>
      </c>
      <c r="EM42" s="186">
        <f t="shared" si="88"/>
        <v>3.2415108622108474E-2</v>
      </c>
      <c r="EN42" s="186">
        <f t="shared" si="89"/>
        <v>-6.2268844306899329E-2</v>
      </c>
      <c r="EO42" s="186">
        <f t="shared" si="90"/>
        <v>6.2268844306899343E-2</v>
      </c>
      <c r="EP42" s="186">
        <f t="shared" si="91"/>
        <v>-3.2415108622108439E-2</v>
      </c>
      <c r="EQ42" s="186">
        <f t="shared" si="92"/>
        <v>5.1757437428738368E-2</v>
      </c>
      <c r="ER42" s="186">
        <f t="shared" si="93"/>
        <v>4.7426953403209363E-2</v>
      </c>
      <c r="ES42" s="186">
        <f t="shared" si="94"/>
        <v>1.5194227756910896E-2</v>
      </c>
      <c r="ET42" s="186">
        <f t="shared" si="95"/>
        <v>6.8536732349675666E-2</v>
      </c>
      <c r="EU42" s="186">
        <f t="shared" si="96"/>
        <v>-2.6864671971806628E-2</v>
      </c>
      <c r="EV42" s="186">
        <f t="shared" si="97"/>
        <v>6.4857055423039267E-2</v>
      </c>
      <c r="EW42" s="186">
        <f t="shared" si="98"/>
        <v>-5.9206729686627609E-2</v>
      </c>
      <c r="EX42" s="186">
        <f t="shared" si="99"/>
        <v>3.7718846723018576E-2</v>
      </c>
    </row>
    <row r="43" spans="1:154" ht="24.95" customHeight="1" x14ac:dyDescent="0.3">
      <c r="A43" s="151"/>
      <c r="B43" s="64" t="s">
        <v>70</v>
      </c>
      <c r="C43" s="61">
        <f>IF(RTH&lt;40,4.5,9)</f>
        <v>4.5</v>
      </c>
      <c r="D43" s="62" t="s">
        <v>38</v>
      </c>
      <c r="E43" s="173"/>
      <c r="F43" s="64" t="s">
        <v>275</v>
      </c>
      <c r="G43" s="172">
        <v>0.4</v>
      </c>
      <c r="H43" s="62" t="s">
        <v>71</v>
      </c>
      <c r="I43" s="63"/>
      <c r="J43" s="133"/>
      <c r="K43" s="134"/>
      <c r="L43" s="135"/>
      <c r="O43" s="211">
        <v>36</v>
      </c>
      <c r="P43" s="211">
        <f t="shared" si="100"/>
        <v>-2.8274333882308138</v>
      </c>
      <c r="Q43" s="212">
        <f t="shared" si="132"/>
        <v>0.31415926535897931</v>
      </c>
      <c r="R43" s="212">
        <f t="shared" si="4"/>
        <v>100.51368562322884</v>
      </c>
      <c r="S43" s="212">
        <f t="shared" si="5"/>
        <v>87.403204889764211</v>
      </c>
      <c r="T43" s="212">
        <f t="shared" si="6"/>
        <v>109.25400611220526</v>
      </c>
      <c r="U43" s="212">
        <f t="shared" si="7"/>
        <v>1</v>
      </c>
      <c r="V43" s="212">
        <f t="shared" si="8"/>
        <v>0</v>
      </c>
      <c r="W43" s="212">
        <f t="shared" si="9"/>
        <v>0.13331517909142557</v>
      </c>
      <c r="X43" s="212">
        <f t="shared" si="10"/>
        <v>0.1533124559551394</v>
      </c>
      <c r="Y43" s="212">
        <f t="shared" si="11"/>
        <v>0.12264996476411152</v>
      </c>
      <c r="Z43" s="212">
        <f>IF(AF45*R45/Vout&lt;2.5,2.5,AF45*R45/Vout)</f>
        <v>2.7246109382735217</v>
      </c>
      <c r="AA43" s="212">
        <f>IF(AF45*R45/Vout&lt;2.5,2.5,AF45*R45/Vout)</f>
        <v>2.7246109382735217</v>
      </c>
      <c r="AB43" s="212">
        <f t="shared" si="14"/>
        <v>2.5666056435467617</v>
      </c>
      <c r="AC43" s="212">
        <f t="shared" si="15"/>
        <v>2.5</v>
      </c>
      <c r="AD43" s="212">
        <f t="shared" si="16"/>
        <v>37.852727708426762</v>
      </c>
      <c r="AE43" s="212">
        <f t="shared" si="17"/>
        <v>51.81249671390399</v>
      </c>
      <c r="AF43" s="212">
        <f t="shared" si="18"/>
        <v>1.7622333366139527</v>
      </c>
      <c r="AG43" s="212">
        <f t="shared" si="19"/>
        <v>1.9674630734023755</v>
      </c>
      <c r="AH43" s="212">
        <f t="shared" si="20"/>
        <v>1.4999152989191198</v>
      </c>
      <c r="AI43" s="212">
        <f t="shared" si="21"/>
        <v>4.4868442748874742</v>
      </c>
      <c r="AJ43" s="212">
        <f t="shared" si="22"/>
        <v>5.286844274887474</v>
      </c>
      <c r="AK43" s="212">
        <f t="shared" si="23"/>
        <v>5.3340687169491368</v>
      </c>
      <c r="AL43" s="212">
        <f t="shared" si="24"/>
        <v>4.7999152989191201</v>
      </c>
      <c r="AM43" s="212">
        <f t="shared" si="102"/>
        <v>189.14875264058807</v>
      </c>
      <c r="AN43" s="212">
        <f t="shared" si="133"/>
        <v>187.4741502340371</v>
      </c>
      <c r="AO43" s="212">
        <f t="shared" si="134"/>
        <v>208.33700966039697</v>
      </c>
      <c r="AP43" s="212">
        <f t="shared" si="26"/>
        <v>1.5214067461505498</v>
      </c>
      <c r="AQ43" s="212">
        <f t="shared" si="27"/>
        <v>6.558842878192267E-2</v>
      </c>
      <c r="AR43" s="212">
        <f t="shared" si="28"/>
        <v>6.3675529370595257E-2</v>
      </c>
      <c r="AS43" s="212">
        <f t="shared" si="29"/>
        <v>6.067960179334253E-2</v>
      </c>
      <c r="AT43" s="212">
        <f t="shared" si="30"/>
        <v>1.3515243468751798E-3</v>
      </c>
      <c r="AU43" s="212">
        <f t="shared" si="31"/>
        <v>1.6398891672279304E-2</v>
      </c>
      <c r="AV43" s="212">
        <f t="shared" si="32"/>
        <v>1.5319446750569222E-2</v>
      </c>
      <c r="AW43" s="212">
        <f t="shared" si="33"/>
        <v>1.5459962194396082E-2</v>
      </c>
      <c r="AX43" s="212">
        <f t="shared" si="103"/>
        <v>1.0931106505694671E-2</v>
      </c>
      <c r="AY43" s="212">
        <f t="shared" si="104"/>
        <v>1.1743310722443133E-2</v>
      </c>
      <c r="AZ43" s="178">
        <f t="shared" si="105"/>
        <v>9.4808197014069999E-3</v>
      </c>
      <c r="BA43" s="178">
        <f t="shared" si="34"/>
        <v>2.4296238424464416E-2</v>
      </c>
      <c r="BB43" s="178">
        <f t="shared" si="35"/>
        <v>2.1127163847360363E-2</v>
      </c>
      <c r="BC43" s="178">
        <f t="shared" si="36"/>
        <v>2.6408954809200452E-2</v>
      </c>
      <c r="BD43" s="178">
        <f t="shared" si="37"/>
        <v>0</v>
      </c>
      <c r="BE43" s="178">
        <f t="shared" si="38"/>
        <v>0</v>
      </c>
      <c r="BF43" s="178">
        <f t="shared" si="39"/>
        <v>0</v>
      </c>
      <c r="BG43" s="178">
        <f t="shared" si="106"/>
        <v>3.5227344930159089E-2</v>
      </c>
      <c r="BH43" s="178">
        <f t="shared" si="107"/>
        <v>3.2870474569803493E-2</v>
      </c>
      <c r="BI43" s="178">
        <f t="shared" si="108"/>
        <v>3.5889774510607451E-2</v>
      </c>
      <c r="BJ43" s="178">
        <f t="shared" si="40"/>
        <v>3.5408302736510548</v>
      </c>
      <c r="BK43" s="178">
        <f t="shared" si="41"/>
        <v>2.8729848236483186</v>
      </c>
      <c r="BL43" s="178">
        <f t="shared" si="42"/>
        <v>3.921101643747575</v>
      </c>
      <c r="BM43" s="180">
        <f t="shared" si="109"/>
        <v>1.2409658308284053E-3</v>
      </c>
      <c r="BN43" s="180">
        <f t="shared" si="109"/>
        <v>1.0804680984440982E-3</v>
      </c>
      <c r="BO43" s="180">
        <f t="shared" si="109"/>
        <v>1.2880759144222483E-3</v>
      </c>
      <c r="BP43" s="178">
        <f t="shared" si="43"/>
        <v>0</v>
      </c>
      <c r="BQ43" s="178">
        <f t="shared" si="44"/>
        <v>0</v>
      </c>
      <c r="BR43" s="178">
        <f t="shared" si="45"/>
        <v>0</v>
      </c>
      <c r="BS43" s="178">
        <f t="shared" si="46"/>
        <v>0.16748515839892392</v>
      </c>
      <c r="BT43" s="178">
        <f t="shared" si="47"/>
        <v>5.5828386132974632E-2</v>
      </c>
      <c r="BU43" s="178">
        <f t="shared" si="48"/>
        <v>2.5</v>
      </c>
      <c r="BY43" s="180">
        <f t="shared" si="49"/>
        <v>0</v>
      </c>
      <c r="BZ43" s="180">
        <f t="shared" si="110"/>
        <v>0</v>
      </c>
      <c r="CA43" s="180">
        <f t="shared" si="111"/>
        <v>0</v>
      </c>
      <c r="CB43" s="180">
        <f t="shared" si="112"/>
        <v>0</v>
      </c>
      <c r="CC43" s="180">
        <f t="shared" si="50"/>
        <v>0</v>
      </c>
      <c r="CG43" s="182">
        <f t="shared" si="51"/>
        <v>0.1625233108684554</v>
      </c>
      <c r="CH43" s="182">
        <f t="shared" si="52"/>
        <v>0.1625233108684554</v>
      </c>
      <c r="CI43" s="182">
        <f t="shared" si="53"/>
        <v>0.1625233108684554</v>
      </c>
      <c r="CJ43" s="182">
        <f t="shared" si="54"/>
        <v>0.1625233108684554</v>
      </c>
      <c r="CK43" s="182">
        <f t="shared" si="55"/>
        <v>0.1625233108684554</v>
      </c>
      <c r="CL43" s="182">
        <f t="shared" si="56"/>
        <v>0.1625233108684554</v>
      </c>
      <c r="CM43" s="182">
        <f t="shared" si="57"/>
        <v>0.1625233108684554</v>
      </c>
      <c r="CN43" s="182">
        <f t="shared" si="58"/>
        <v>0.1625233108684554</v>
      </c>
      <c r="CO43" s="182">
        <f t="shared" si="59"/>
        <v>0.14656150099913942</v>
      </c>
      <c r="CP43" s="182">
        <f t="shared" si="60"/>
        <v>0.12466157508642992</v>
      </c>
      <c r="CQ43" s="182">
        <f t="shared" si="61"/>
        <v>0.10276164917372048</v>
      </c>
      <c r="CR43" s="182">
        <f t="shared" si="62"/>
        <v>8.0861723261010973E-2</v>
      </c>
      <c r="CS43" s="182">
        <f t="shared" si="63"/>
        <v>5.8961797348301551E-2</v>
      </c>
      <c r="CT43" s="182">
        <f t="shared" si="64"/>
        <v>5.0866538602506117E-2</v>
      </c>
      <c r="CU43" s="182">
        <f t="shared" si="65"/>
        <v>5.0866538602506117E-2</v>
      </c>
      <c r="CV43" s="182">
        <f t="shared" si="66"/>
        <v>5.0866538602506117E-2</v>
      </c>
      <c r="CW43" s="182">
        <f t="shared" si="67"/>
        <v>5.0866538602506117E-2</v>
      </c>
      <c r="CX43" s="182">
        <f t="shared" si="68"/>
        <v>5.0866538602506117E-2</v>
      </c>
      <c r="CY43" s="182">
        <f t="shared" si="69"/>
        <v>5.0866538602506117E-2</v>
      </c>
      <c r="DA43" s="184">
        <f t="shared" si="113"/>
        <v>4.4174101983098069E-2</v>
      </c>
      <c r="DB43" s="184">
        <f t="shared" si="114"/>
        <v>4.4174101983098069E-2</v>
      </c>
      <c r="DC43" s="184">
        <f t="shared" si="115"/>
        <v>-3.7097579021033327E-10</v>
      </c>
      <c r="DD43" s="184">
        <f t="shared" si="116"/>
        <v>-3.7097579021033327E-10</v>
      </c>
      <c r="DE43" s="184">
        <f t="shared" si="117"/>
        <v>-3.7097579021033327E-10</v>
      </c>
      <c r="DF43" s="184">
        <f t="shared" si="118"/>
        <v>-3.7097579021033327E-10</v>
      </c>
      <c r="DG43" s="184">
        <f t="shared" si="119"/>
        <v>-3.7097579021033327E-10</v>
      </c>
      <c r="DH43" s="184">
        <f t="shared" si="120"/>
        <v>-3.7097579021033327E-10</v>
      </c>
      <c r="DI43" s="184">
        <f t="shared" si="121"/>
        <v>-4.0720755269370025E-10</v>
      </c>
      <c r="DJ43" s="184">
        <f t="shared" si="122"/>
        <v>-4.7021650753940322E-10</v>
      </c>
      <c r="DK43" s="184">
        <f t="shared" si="123"/>
        <v>-5.5629428611402246E-10</v>
      </c>
      <c r="DL43" s="184">
        <f t="shared" si="124"/>
        <v>-6.8094866947050688E-10</v>
      </c>
      <c r="DM43" s="184">
        <f t="shared" si="125"/>
        <v>-8.7760156450636032E-10</v>
      </c>
      <c r="DN43" s="184">
        <f t="shared" si="126"/>
        <v>-9.8248312954704374E-10</v>
      </c>
      <c r="DO43" s="184">
        <f t="shared" si="127"/>
        <v>-9.8248312954704374E-10</v>
      </c>
      <c r="DP43" s="184">
        <f t="shared" si="128"/>
        <v>-9.8248312954704374E-10</v>
      </c>
      <c r="DQ43" s="184">
        <f t="shared" si="129"/>
        <v>-9.8248312954704374E-10</v>
      </c>
      <c r="DR43" s="184">
        <f t="shared" si="130"/>
        <v>-9.8248312954704374E-10</v>
      </c>
      <c r="DS43" s="184">
        <f t="shared" si="131"/>
        <v>-9.8248312954704374E-10</v>
      </c>
      <c r="DU43" s="185">
        <f t="shared" si="70"/>
        <v>4.1412227654735061E-2</v>
      </c>
      <c r="DV43" s="185">
        <f t="shared" si="71"/>
        <v>5.6999041430413705E-2</v>
      </c>
      <c r="DW43" s="185">
        <f t="shared" si="72"/>
        <v>6.7006391895209683E-2</v>
      </c>
      <c r="DX43" s="185">
        <f t="shared" si="73"/>
        <v>2.1771696500254609E-2</v>
      </c>
      <c r="DY43" s="186">
        <f t="shared" si="74"/>
        <v>4.1412227654735061E-2</v>
      </c>
      <c r="DZ43" s="186">
        <f t="shared" si="75"/>
        <v>5.6999041430413705E-2</v>
      </c>
      <c r="EA43" s="186">
        <f t="shared" si="76"/>
        <v>-1.7263490884686966E-17</v>
      </c>
      <c r="EB43" s="186">
        <f t="shared" si="77"/>
        <v>7.0454689860318179E-2</v>
      </c>
      <c r="EC43" s="186">
        <f t="shared" si="78"/>
        <v>-4.1412227654735137E-2</v>
      </c>
      <c r="ED43" s="186">
        <f t="shared" si="79"/>
        <v>5.6999041430413643E-2</v>
      </c>
      <c r="EE43" s="186">
        <f t="shared" si="80"/>
        <v>-6.7006391895209683E-2</v>
      </c>
      <c r="EF43" s="186">
        <f t="shared" si="81"/>
        <v>2.1771696500254636E-2</v>
      </c>
      <c r="EG43" s="186">
        <f t="shared" si="82"/>
        <v>-6.7006391895209655E-2</v>
      </c>
      <c r="EH43" s="186">
        <f t="shared" si="83"/>
        <v>-2.1771696500254706E-2</v>
      </c>
      <c r="EI43" s="186">
        <f t="shared" si="84"/>
        <v>-4.1412227654735081E-2</v>
      </c>
      <c r="EJ43" s="186">
        <f t="shared" si="85"/>
        <v>-5.6999041430413691E-2</v>
      </c>
      <c r="EK43" s="186">
        <f t="shared" si="86"/>
        <v>1.1436680775466075E-16</v>
      </c>
      <c r="EL43" s="186">
        <f t="shared" si="87"/>
        <v>-7.0454689860318179E-2</v>
      </c>
      <c r="EM43" s="186">
        <f t="shared" si="88"/>
        <v>4.1412227654735068E-2</v>
      </c>
      <c r="EN43" s="186">
        <f t="shared" si="89"/>
        <v>-5.6999041430413698E-2</v>
      </c>
      <c r="EO43" s="186">
        <f t="shared" si="90"/>
        <v>6.7006391895209724E-2</v>
      </c>
      <c r="EP43" s="186">
        <f t="shared" si="91"/>
        <v>-2.1771696500254484E-2</v>
      </c>
      <c r="EQ43" s="186">
        <f t="shared" si="92"/>
        <v>4.1412227654734957E-2</v>
      </c>
      <c r="ER43" s="186">
        <f t="shared" si="93"/>
        <v>5.6999041430413781E-2</v>
      </c>
      <c r="ES43" s="186">
        <f t="shared" si="94"/>
        <v>-2.3741119322834995E-17</v>
      </c>
      <c r="ET43" s="186">
        <f t="shared" si="95"/>
        <v>7.0454689860318179E-2</v>
      </c>
      <c r="EU43" s="186">
        <f t="shared" si="96"/>
        <v>-4.1412227654734998E-2</v>
      </c>
      <c r="EV43" s="186">
        <f t="shared" si="97"/>
        <v>5.6999041430413754E-2</v>
      </c>
      <c r="EW43" s="186">
        <f t="shared" si="98"/>
        <v>-6.700639189520978E-2</v>
      </c>
      <c r="EX43" s="186">
        <f t="shared" si="99"/>
        <v>2.1771696500254335E-2</v>
      </c>
    </row>
    <row r="44" spans="1:154" ht="24.95" customHeight="1" x14ac:dyDescent="0.3">
      <c r="A44" s="151"/>
      <c r="B44" s="194" t="s">
        <v>72</v>
      </c>
      <c r="C44" s="196">
        <v>2.5</v>
      </c>
      <c r="D44" s="68" t="s">
        <v>38</v>
      </c>
      <c r="E44" s="173"/>
      <c r="F44" s="189" t="s">
        <v>282</v>
      </c>
      <c r="G44" s="190">
        <v>1.5</v>
      </c>
      <c r="H44" s="191" t="s">
        <v>283</v>
      </c>
      <c r="I44" s="198"/>
      <c r="J44" s="202"/>
      <c r="K44" s="173"/>
      <c r="L44" s="203"/>
      <c r="O44" s="211"/>
      <c r="P44" s="211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BP44" s="178"/>
      <c r="BQ44" s="178"/>
      <c r="BU44" s="178"/>
      <c r="BY44" s="180"/>
      <c r="BZ44" s="180"/>
      <c r="CA44" s="180"/>
      <c r="CU44" s="182"/>
      <c r="CV44" s="182"/>
      <c r="CW44" s="182"/>
      <c r="CX44" s="182"/>
      <c r="CY44" s="182"/>
    </row>
    <row r="45" spans="1:154" ht="24.95" customHeight="1" thickBot="1" x14ac:dyDescent="0.35">
      <c r="A45" s="151"/>
      <c r="B45" s="195" t="s">
        <v>310</v>
      </c>
      <c r="C45" s="197">
        <v>0.66</v>
      </c>
      <c r="D45" s="152"/>
      <c r="E45" s="174"/>
      <c r="F45" s="192"/>
      <c r="G45" s="193"/>
      <c r="H45" s="152"/>
      <c r="I45" s="198"/>
      <c r="J45" s="202"/>
      <c r="K45" s="173"/>
      <c r="L45" s="203"/>
      <c r="O45" s="211">
        <v>37</v>
      </c>
      <c r="P45" s="211">
        <f t="shared" si="100"/>
        <v>-2.8187067419708423</v>
      </c>
      <c r="Q45" s="212">
        <f t="shared" si="132"/>
        <v>0.32288591161895097</v>
      </c>
      <c r="R45" s="212">
        <f t="shared" si="4"/>
        <v>103.20940615320974</v>
      </c>
      <c r="S45" s="212">
        <f t="shared" si="5"/>
        <v>89.74730969844326</v>
      </c>
      <c r="T45" s="212">
        <f t="shared" si="6"/>
        <v>112.18413712305407</v>
      </c>
      <c r="U45" s="212">
        <f t="shared" si="7"/>
        <v>1</v>
      </c>
      <c r="V45" s="212">
        <f t="shared" si="8"/>
        <v>0</v>
      </c>
      <c r="W45" s="212">
        <f t="shared" si="9"/>
        <v>0.12983312761346869</v>
      </c>
      <c r="X45" s="212">
        <f t="shared" si="10"/>
        <v>0.14930809675548898</v>
      </c>
      <c r="Y45" s="212">
        <f t="shared" si="11"/>
        <v>0.11944647740439118</v>
      </c>
      <c r="Z45" s="212">
        <f t="shared" si="12"/>
        <v>2.8057960337541155</v>
      </c>
      <c r="AA45" s="212">
        <f t="shared" si="13"/>
        <v>2.8057960337541155</v>
      </c>
      <c r="AB45" s="212">
        <f t="shared" si="14"/>
        <v>2.6451471249650971</v>
      </c>
      <c r="AC45" s="212">
        <f t="shared" si="15"/>
        <v>2.5206932052897422</v>
      </c>
      <c r="AD45" s="212">
        <f t="shared" si="16"/>
        <v>39.458281323517156</v>
      </c>
      <c r="AE45" s="212">
        <f t="shared" si="17"/>
        <v>53.933515178945925</v>
      </c>
      <c r="AF45" s="212">
        <f t="shared" si="18"/>
        <v>1.768723798229594</v>
      </c>
      <c r="AG45" s="212">
        <f t="shared" si="19"/>
        <v>1.9747094143339607</v>
      </c>
      <c r="AH45" s="212">
        <f t="shared" si="20"/>
        <v>1.505439619945218</v>
      </c>
      <c r="AI45" s="212">
        <f t="shared" si="21"/>
        <v>4.574519831983709</v>
      </c>
      <c r="AJ45" s="212">
        <f t="shared" si="22"/>
        <v>5.3745198319837089</v>
      </c>
      <c r="AK45" s="212">
        <f t="shared" si="23"/>
        <v>5.4198565392990572</v>
      </c>
      <c r="AL45" s="212">
        <f t="shared" si="24"/>
        <v>4.8261328252349598</v>
      </c>
      <c r="AM45" s="212">
        <f t="shared" si="102"/>
        <v>186.06313331453555</v>
      </c>
      <c r="AN45" s="212">
        <f t="shared" si="133"/>
        <v>184.50672868351026</v>
      </c>
      <c r="AO45" s="212">
        <f t="shared" si="134"/>
        <v>207.20523786067059</v>
      </c>
      <c r="AP45" s="212">
        <f t="shared" si="26"/>
        <v>1.588343665446182</v>
      </c>
      <c r="AQ45" s="212">
        <f t="shared" si="27"/>
        <v>6.7595520277799886E-2</v>
      </c>
      <c r="AR45" s="212">
        <f t="shared" si="28"/>
        <v>6.5624083648669798E-2</v>
      </c>
      <c r="AS45" s="212">
        <f t="shared" si="29"/>
        <v>6.2536476778678365E-2</v>
      </c>
      <c r="AT45" s="212">
        <f t="shared" si="30"/>
        <v>1.4355067849092038E-3</v>
      </c>
      <c r="AU45" s="212">
        <f t="shared" si="31"/>
        <v>1.7133761722828055E-2</v>
      </c>
      <c r="AV45" s="212">
        <f t="shared" si="32"/>
        <v>1.601383221686048E-2</v>
      </c>
      <c r="AW45" s="212">
        <f t="shared" si="33"/>
        <v>1.6331426038517612E-2</v>
      </c>
      <c r="AX45" s="212">
        <f t="shared" si="103"/>
        <v>1.1122649939587956E-2</v>
      </c>
      <c r="AY45" s="212">
        <f t="shared" si="104"/>
        <v>1.1954974716436599E-2</v>
      </c>
      <c r="AZ45" s="178">
        <f t="shared" si="105"/>
        <v>9.7536571457524143E-3</v>
      </c>
      <c r="BA45" s="178">
        <f t="shared" si="34"/>
        <v>2.4226423178513704E-2</v>
      </c>
      <c r="BB45" s="178">
        <f t="shared" si="35"/>
        <v>2.1066454937838004E-2</v>
      </c>
      <c r="BC45" s="178">
        <f t="shared" si="36"/>
        <v>2.6333068672297507E-2</v>
      </c>
      <c r="BD45" s="178">
        <f t="shared" si="37"/>
        <v>0</v>
      </c>
      <c r="BE45" s="178">
        <f t="shared" si="38"/>
        <v>0</v>
      </c>
      <c r="BF45" s="178">
        <f t="shared" si="39"/>
        <v>0</v>
      </c>
      <c r="BG45" s="178">
        <f t="shared" si="106"/>
        <v>3.5349073118101662E-2</v>
      </c>
      <c r="BH45" s="178">
        <f t="shared" si="107"/>
        <v>3.3021429654274605E-2</v>
      </c>
      <c r="BI45" s="178">
        <f t="shared" si="108"/>
        <v>3.608672581804992E-2</v>
      </c>
      <c r="BJ45" s="178">
        <f t="shared" si="40"/>
        <v>3.6483568445856629</v>
      </c>
      <c r="BK45" s="178">
        <f t="shared" si="41"/>
        <v>2.9635844738675412</v>
      </c>
      <c r="BL45" s="178">
        <f t="shared" si="42"/>
        <v>4.048358197494168</v>
      </c>
      <c r="BM45" s="180">
        <f t="shared" si="109"/>
        <v>1.2495569703088977E-3</v>
      </c>
      <c r="BN45" s="180">
        <f t="shared" si="109"/>
        <v>1.0904148164122063E-3</v>
      </c>
      <c r="BO45" s="180">
        <f t="shared" si="109"/>
        <v>1.3022517802671106E-3</v>
      </c>
      <c r="BP45" s="178">
        <f t="shared" si="43"/>
        <v>0</v>
      </c>
      <c r="BQ45" s="178">
        <f t="shared" si="44"/>
        <v>0</v>
      </c>
      <c r="BR45" s="178">
        <f t="shared" si="45"/>
        <v>0</v>
      </c>
      <c r="BS45" s="178">
        <f t="shared" si="46"/>
        <v>0.17197701617096389</v>
      </c>
      <c r="BT45" s="178">
        <f t="shared" si="47"/>
        <v>5.7325672056987957E-2</v>
      </c>
      <c r="BU45" s="178">
        <f t="shared" si="48"/>
        <v>2.5</v>
      </c>
      <c r="BY45" s="180">
        <f t="shared" si="49"/>
        <v>0</v>
      </c>
      <c r="BZ45" s="180">
        <f t="shared" si="110"/>
        <v>0</v>
      </c>
      <c r="CA45" s="180">
        <f t="shared" si="111"/>
        <v>0</v>
      </c>
      <c r="CB45" s="180">
        <f t="shared" si="112"/>
        <v>0</v>
      </c>
      <c r="CC45" s="180">
        <f t="shared" si="50"/>
        <v>0</v>
      </c>
      <c r="CG45" s="182">
        <f t="shared" si="51"/>
        <v>0.16701516864049534</v>
      </c>
      <c r="CH45" s="182">
        <f t="shared" si="52"/>
        <v>0.16701516864049534</v>
      </c>
      <c r="CI45" s="182">
        <f t="shared" si="53"/>
        <v>0.16701516864049534</v>
      </c>
      <c r="CJ45" s="182">
        <f t="shared" si="54"/>
        <v>0.16701516864049534</v>
      </c>
      <c r="CK45" s="182">
        <f t="shared" si="55"/>
        <v>0.16701516864049534</v>
      </c>
      <c r="CL45" s="182">
        <f t="shared" si="56"/>
        <v>0.16701516864049534</v>
      </c>
      <c r="CM45" s="182">
        <f t="shared" si="57"/>
        <v>0.16701516864049534</v>
      </c>
      <c r="CN45" s="182">
        <f t="shared" si="58"/>
        <v>0.16701516864049534</v>
      </c>
      <c r="CO45" s="182">
        <f t="shared" si="59"/>
        <v>0.15062527200574471</v>
      </c>
      <c r="CP45" s="182">
        <f t="shared" si="60"/>
        <v>0.1281380023942951</v>
      </c>
      <c r="CQ45" s="182">
        <f t="shared" si="61"/>
        <v>0.10565073278284547</v>
      </c>
      <c r="CR45" s="182">
        <f t="shared" si="62"/>
        <v>8.3163463171395835E-2</v>
      </c>
      <c r="CS45" s="182">
        <f t="shared" si="63"/>
        <v>6.0676193559946238E-2</v>
      </c>
      <c r="CT45" s="182">
        <f t="shared" si="64"/>
        <v>5.2363824526519442E-2</v>
      </c>
      <c r="CU45" s="182">
        <f t="shared" si="65"/>
        <v>5.2363824526519442E-2</v>
      </c>
      <c r="CV45" s="182">
        <f t="shared" si="66"/>
        <v>5.2363824526519442E-2</v>
      </c>
      <c r="CW45" s="182">
        <f t="shared" si="67"/>
        <v>5.2363824526519442E-2</v>
      </c>
      <c r="CX45" s="182">
        <f t="shared" si="68"/>
        <v>5.2363824526519442E-2</v>
      </c>
      <c r="CY45" s="182">
        <f t="shared" si="69"/>
        <v>5.2363824526519442E-2</v>
      </c>
      <c r="DA45" s="184">
        <f t="shared" si="113"/>
        <v>4.595913309102248E-2</v>
      </c>
      <c r="DB45" s="184">
        <f t="shared" si="114"/>
        <v>4.595913309102248E-2</v>
      </c>
      <c r="DC45" s="184">
        <f t="shared" si="115"/>
        <v>-3.6547412142031877E-10</v>
      </c>
      <c r="DD45" s="184">
        <f t="shared" si="116"/>
        <v>-3.6547412142031877E-10</v>
      </c>
      <c r="DE45" s="184">
        <f t="shared" si="117"/>
        <v>-3.6547412142031877E-10</v>
      </c>
      <c r="DF45" s="184">
        <f t="shared" si="118"/>
        <v>-3.6547412142031877E-10</v>
      </c>
      <c r="DG45" s="184">
        <f t="shared" si="119"/>
        <v>-3.6547412142031877E-10</v>
      </c>
      <c r="DH45" s="184">
        <f t="shared" si="120"/>
        <v>-3.6547412142031877E-10</v>
      </c>
      <c r="DI45" s="184">
        <f t="shared" si="121"/>
        <v>-4.0120979871191367E-10</v>
      </c>
      <c r="DJ45" s="184">
        <f t="shared" si="122"/>
        <v>-4.6337353759544792E-10</v>
      </c>
      <c r="DK45" s="184">
        <f t="shared" si="123"/>
        <v>-5.4833258891491654E-10</v>
      </c>
      <c r="DL45" s="184">
        <f t="shared" si="124"/>
        <v>-6.7144049902749168E-10</v>
      </c>
      <c r="DM45" s="184">
        <f t="shared" si="125"/>
        <v>-8.6583099591264955E-10</v>
      </c>
      <c r="DN45" s="184">
        <f t="shared" si="126"/>
        <v>-9.6959479424824618E-10</v>
      </c>
      <c r="DO45" s="184">
        <f t="shared" si="127"/>
        <v>-9.6959479424824618E-10</v>
      </c>
      <c r="DP45" s="184">
        <f t="shared" si="128"/>
        <v>-9.6959479424824618E-10</v>
      </c>
      <c r="DQ45" s="184">
        <f t="shared" si="129"/>
        <v>-9.6959479424824618E-10</v>
      </c>
      <c r="DR45" s="184">
        <f t="shared" si="130"/>
        <v>-9.6959479424824618E-10</v>
      </c>
      <c r="DS45" s="184">
        <f t="shared" si="131"/>
        <v>-9.6959479424824618E-10</v>
      </c>
      <c r="DU45" s="185">
        <f t="shared" si="70"/>
        <v>4.0043870967209447E-2</v>
      </c>
      <c r="DV45" s="185">
        <f t="shared" si="71"/>
        <v>5.8264193800284157E-2</v>
      </c>
      <c r="DW45" s="185">
        <f t="shared" si="72"/>
        <v>6.7044724455018745E-2</v>
      </c>
      <c r="DX45" s="185">
        <f t="shared" si="73"/>
        <v>2.2432850999955452E-2</v>
      </c>
      <c r="DY45" s="186">
        <f t="shared" si="74"/>
        <v>4.0043870967209447E-2</v>
      </c>
      <c r="DZ45" s="186">
        <f t="shared" si="75"/>
        <v>5.8264193800284157E-2</v>
      </c>
      <c r="EA45" s="186">
        <f t="shared" si="76"/>
        <v>-3.0838098266881067E-3</v>
      </c>
      <c r="EB45" s="186">
        <f t="shared" si="77"/>
        <v>7.063085726641305E-2</v>
      </c>
      <c r="EC45" s="186">
        <f t="shared" si="78"/>
        <v>-4.4969551034861326E-2</v>
      </c>
      <c r="ED45" s="186">
        <f t="shared" si="79"/>
        <v>5.455242763579448E-2</v>
      </c>
      <c r="EE45" s="186">
        <f t="shared" si="80"/>
        <v>-6.8744750827960319E-2</v>
      </c>
      <c r="EF45" s="186">
        <f t="shared" si="81"/>
        <v>1.6504154472048511E-2</v>
      </c>
      <c r="EG45" s="186">
        <f t="shared" si="82"/>
        <v>-6.4834447246263013E-2</v>
      </c>
      <c r="EH45" s="186">
        <f t="shared" si="83"/>
        <v>-2.8190819986426939E-2</v>
      </c>
      <c r="EI45" s="186">
        <f t="shared" si="84"/>
        <v>-3.4813432862346734E-2</v>
      </c>
      <c r="EJ45" s="186">
        <f t="shared" si="85"/>
        <v>-6.1532534269071563E-2</v>
      </c>
      <c r="EK45" s="186">
        <f t="shared" si="86"/>
        <v>9.2279598252280014E-3</v>
      </c>
      <c r="EL45" s="186">
        <f t="shared" si="87"/>
        <v>-7.0093313794537981E-2</v>
      </c>
      <c r="EM45" s="186">
        <f t="shared" si="88"/>
        <v>4.955298566578055E-2</v>
      </c>
      <c r="EN45" s="186">
        <f t="shared" si="89"/>
        <v>-5.0425484557340028E-2</v>
      </c>
      <c r="EO45" s="186">
        <f t="shared" si="90"/>
        <v>6.9921588137885682E-2</v>
      </c>
      <c r="EP45" s="186">
        <f t="shared" si="91"/>
        <v>-1.0449851363128346E-2</v>
      </c>
      <c r="EQ45" s="186">
        <f t="shared" si="92"/>
        <v>2.9318043512476015E-2</v>
      </c>
      <c r="ER45" s="186">
        <f t="shared" si="93"/>
        <v>6.4332574997711334E-2</v>
      </c>
      <c r="ES45" s="186">
        <f t="shared" si="94"/>
        <v>-1.5301879477503517E-2</v>
      </c>
      <c r="ET45" s="186">
        <f t="shared" si="95"/>
        <v>6.9022317881186429E-2</v>
      </c>
      <c r="EU45" s="186">
        <f t="shared" si="96"/>
        <v>-5.3759292154872421E-2</v>
      </c>
      <c r="EV45" s="186">
        <f t="shared" si="97"/>
        <v>4.5914773093664124E-2</v>
      </c>
      <c r="EW45" s="186">
        <f t="shared" si="98"/>
        <v>-7.0566279942272478E-2</v>
      </c>
      <c r="EX45" s="186">
        <f t="shared" si="99"/>
        <v>4.3160185755418967E-3</v>
      </c>
    </row>
    <row r="46" spans="1:154" ht="24.95" customHeight="1" x14ac:dyDescent="0.2">
      <c r="A46" s="151"/>
      <c r="B46" s="244" t="s">
        <v>190</v>
      </c>
      <c r="C46" s="245"/>
      <c r="D46" s="245"/>
      <c r="E46" s="245"/>
      <c r="F46" s="245"/>
      <c r="G46" s="245"/>
      <c r="H46" s="246"/>
      <c r="I46" s="198"/>
      <c r="J46" s="202"/>
      <c r="K46" s="173"/>
      <c r="L46" s="203"/>
      <c r="O46" s="211">
        <v>38</v>
      </c>
      <c r="P46" s="211">
        <f t="shared" si="100"/>
        <v>-2.8099800957108703</v>
      </c>
      <c r="Q46" s="212">
        <f t="shared" si="132"/>
        <v>0.33161255787892258</v>
      </c>
      <c r="R46" s="212">
        <f t="shared" si="4"/>
        <v>105.8972668873206</v>
      </c>
      <c r="S46" s="212">
        <f t="shared" si="5"/>
        <v>92.084579902017907</v>
      </c>
      <c r="T46" s="212">
        <f t="shared" si="6"/>
        <v>115.10572487752239</v>
      </c>
      <c r="U46" s="212">
        <f t="shared" si="7"/>
        <v>1</v>
      </c>
      <c r="V46" s="212">
        <f t="shared" si="8"/>
        <v>0</v>
      </c>
      <c r="W46" s="212">
        <f t="shared" si="9"/>
        <v>0.12653773221794473</v>
      </c>
      <c r="X46" s="212">
        <f t="shared" si="10"/>
        <v>0.14551839205063646</v>
      </c>
      <c r="Y46" s="212">
        <f t="shared" si="11"/>
        <v>0.11641471364050916</v>
      </c>
      <c r="Z46" s="212">
        <f t="shared" si="12"/>
        <v>2.8872544536622939</v>
      </c>
      <c r="AA46" s="212">
        <f t="shared" si="13"/>
        <v>2.8872544536622939</v>
      </c>
      <c r="AB46" s="212">
        <f t="shared" si="14"/>
        <v>2.7239644411858803</v>
      </c>
      <c r="AC46" s="212">
        <f t="shared" si="15"/>
        <v>2.5958021743076847</v>
      </c>
      <c r="AD46" s="212">
        <f t="shared" si="16"/>
        <v>41.079698596210434</v>
      </c>
      <c r="AE46" s="212">
        <f t="shared" si="17"/>
        <v>56.072737743374695</v>
      </c>
      <c r="AF46" s="212">
        <f t="shared" si="18"/>
        <v>1.7751953358867487</v>
      </c>
      <c r="AG46" s="212">
        <f t="shared" si="19"/>
        <v>1.9819346274223988</v>
      </c>
      <c r="AH46" s="212">
        <f t="shared" si="20"/>
        <v>1.5109478339472007</v>
      </c>
      <c r="AI46" s="212">
        <f t="shared" si="21"/>
        <v>4.6624497895490427</v>
      </c>
      <c r="AJ46" s="212">
        <f t="shared" si="22"/>
        <v>5.4624497895490425</v>
      </c>
      <c r="AK46" s="212">
        <f t="shared" si="23"/>
        <v>5.5058990686082785</v>
      </c>
      <c r="AL46" s="212">
        <f t="shared" si="24"/>
        <v>4.9067500082548854</v>
      </c>
      <c r="AM46" s="212">
        <f t="shared" si="102"/>
        <v>183.0680442890727</v>
      </c>
      <c r="AN46" s="212">
        <f t="shared" si="133"/>
        <v>181.62338022167361</v>
      </c>
      <c r="AO46" s="212">
        <f t="shared" si="134"/>
        <v>203.80088619099141</v>
      </c>
      <c r="AP46" s="212">
        <f t="shared" si="26"/>
        <v>1.6560645139219214</v>
      </c>
      <c r="AQ46" s="212">
        <f t="shared" si="27"/>
        <v>6.9609660605406062E-2</v>
      </c>
      <c r="AR46" s="212">
        <f t="shared" si="28"/>
        <v>6.7579481177911044E-2</v>
      </c>
      <c r="AS46" s="212">
        <f t="shared" si="29"/>
        <v>6.4399873040866931E-2</v>
      </c>
      <c r="AT46" s="212">
        <f t="shared" si="30"/>
        <v>1.522328758758545E-3</v>
      </c>
      <c r="AU46" s="212">
        <f t="shared" si="31"/>
        <v>1.7877555639239658E-2</v>
      </c>
      <c r="AV46" s="212">
        <f t="shared" si="32"/>
        <v>1.6716987701300645E-2</v>
      </c>
      <c r="AW46" s="212">
        <f t="shared" si="33"/>
        <v>1.7034627877355261E-2</v>
      </c>
      <c r="AX46" s="212">
        <f t="shared" si="103"/>
        <v>1.1310927294544328E-2</v>
      </c>
      <c r="AY46" s="212">
        <f t="shared" si="104"/>
        <v>1.216314648895276E-2</v>
      </c>
      <c r="AZ46" s="178">
        <f t="shared" si="105"/>
        <v>9.9154071955848081E-3</v>
      </c>
      <c r="BA46" s="178">
        <f t="shared" si="34"/>
        <v>2.415476299664154E-2</v>
      </c>
      <c r="BB46" s="178">
        <f t="shared" si="35"/>
        <v>2.1004141736210034E-2</v>
      </c>
      <c r="BC46" s="178">
        <f t="shared" si="36"/>
        <v>2.6255177170262548E-2</v>
      </c>
      <c r="BD46" s="178">
        <f t="shared" si="37"/>
        <v>0</v>
      </c>
      <c r="BE46" s="178">
        <f t="shared" si="38"/>
        <v>0</v>
      </c>
      <c r="BF46" s="178">
        <f t="shared" si="39"/>
        <v>0</v>
      </c>
      <c r="BG46" s="178">
        <f t="shared" si="106"/>
        <v>3.5465690291185868E-2</v>
      </c>
      <c r="BH46" s="178">
        <f t="shared" si="107"/>
        <v>3.3167288225162794E-2</v>
      </c>
      <c r="BI46" s="178">
        <f t="shared" si="108"/>
        <v>3.6170584365847358E-2</v>
      </c>
      <c r="BJ46" s="178">
        <f t="shared" si="40"/>
        <v>3.755719670108765</v>
      </c>
      <c r="BK46" s="178">
        <f t="shared" si="41"/>
        <v>3.0541958027032612</v>
      </c>
      <c r="BL46" s="178">
        <f t="shared" si="42"/>
        <v>4.1634413326744388</v>
      </c>
      <c r="BM46" s="180">
        <f t="shared" si="109"/>
        <v>1.2578151878303156E-3</v>
      </c>
      <c r="BN46" s="180">
        <f t="shared" si="109"/>
        <v>1.1000690082110225E-3</v>
      </c>
      <c r="BO46" s="180">
        <f t="shared" si="109"/>
        <v>1.3083111733668813E-3</v>
      </c>
      <c r="BP46" s="178">
        <f t="shared" si="43"/>
        <v>0</v>
      </c>
      <c r="BQ46" s="178">
        <f t="shared" si="44"/>
        <v>0</v>
      </c>
      <c r="BR46" s="178">
        <f t="shared" si="45"/>
        <v>0</v>
      </c>
      <c r="BS46" s="178">
        <f t="shared" si="46"/>
        <v>0.17645577722738631</v>
      </c>
      <c r="BT46" s="178">
        <f t="shared" si="47"/>
        <v>5.8818592409128768E-2</v>
      </c>
      <c r="BU46" s="178">
        <f t="shared" si="48"/>
        <v>2.5</v>
      </c>
      <c r="BY46" s="180">
        <f t="shared" si="49"/>
        <v>0</v>
      </c>
      <c r="BZ46" s="180">
        <f t="shared" si="110"/>
        <v>0</v>
      </c>
      <c r="CA46" s="180">
        <f t="shared" si="111"/>
        <v>0</v>
      </c>
      <c r="CB46" s="180">
        <f t="shared" si="112"/>
        <v>0</v>
      </c>
      <c r="CC46" s="180">
        <f t="shared" si="50"/>
        <v>0</v>
      </c>
      <c r="CG46" s="182">
        <f t="shared" si="51"/>
        <v>0.17149392969691776</v>
      </c>
      <c r="CH46" s="182">
        <f t="shared" si="52"/>
        <v>0.17149392969691776</v>
      </c>
      <c r="CI46" s="182">
        <f t="shared" si="53"/>
        <v>0.17149392969691776</v>
      </c>
      <c r="CJ46" s="182">
        <f t="shared" si="54"/>
        <v>0.17149392969691776</v>
      </c>
      <c r="CK46" s="182">
        <f t="shared" si="55"/>
        <v>0.17149392969691776</v>
      </c>
      <c r="CL46" s="182">
        <f t="shared" si="56"/>
        <v>0.17149392969691776</v>
      </c>
      <c r="CM46" s="182">
        <f t="shared" si="57"/>
        <v>0.17149392969691776</v>
      </c>
      <c r="CN46" s="182">
        <f t="shared" si="58"/>
        <v>0.17149392969691776</v>
      </c>
      <c r="CO46" s="182">
        <f t="shared" si="59"/>
        <v>0.15467719445081723</v>
      </c>
      <c r="CP46" s="182">
        <f t="shared" si="60"/>
        <v>0.13160429363327139</v>
      </c>
      <c r="CQ46" s="182">
        <f t="shared" si="61"/>
        <v>0.10853139281572556</v>
      </c>
      <c r="CR46" s="182">
        <f t="shared" si="62"/>
        <v>8.5458491998179689E-2</v>
      </c>
      <c r="CS46" s="182">
        <f t="shared" si="63"/>
        <v>6.238559118063388E-2</v>
      </c>
      <c r="CT46" s="182">
        <f t="shared" si="64"/>
        <v>5.3856744878660254E-2</v>
      </c>
      <c r="CU46" s="182">
        <f t="shared" si="65"/>
        <v>5.3856744878660254E-2</v>
      </c>
      <c r="CV46" s="182">
        <f t="shared" si="66"/>
        <v>5.3856744878660254E-2</v>
      </c>
      <c r="CW46" s="182">
        <f t="shared" si="67"/>
        <v>5.3856744878660254E-2</v>
      </c>
      <c r="CX46" s="182">
        <f t="shared" si="68"/>
        <v>5.3856744878660254E-2</v>
      </c>
      <c r="CY46" s="182">
        <f t="shared" si="69"/>
        <v>5.3856744878660254E-2</v>
      </c>
      <c r="DA46" s="184">
        <f t="shared" si="113"/>
        <v>4.7752346749202486E-2</v>
      </c>
      <c r="DB46" s="184">
        <f t="shared" si="114"/>
        <v>4.7752346749202486E-2</v>
      </c>
      <c r="DC46" s="184">
        <f t="shared" si="115"/>
        <v>-3.601488198487186E-10</v>
      </c>
      <c r="DD46" s="184">
        <f t="shared" si="116"/>
        <v>-3.601488198487186E-10</v>
      </c>
      <c r="DE46" s="184">
        <f t="shared" si="117"/>
        <v>-3.601488198487186E-10</v>
      </c>
      <c r="DF46" s="184">
        <f t="shared" si="118"/>
        <v>-3.601488198487186E-10</v>
      </c>
      <c r="DG46" s="184">
        <f t="shared" si="119"/>
        <v>-3.601488198487186E-10</v>
      </c>
      <c r="DH46" s="184">
        <f t="shared" si="120"/>
        <v>-3.601488198487186E-10</v>
      </c>
      <c r="DI46" s="184">
        <f t="shared" si="121"/>
        <v>-3.9540314423345281E-10</v>
      </c>
      <c r="DJ46" s="184">
        <f t="shared" si="122"/>
        <v>-4.5674627326846319E-10</v>
      </c>
      <c r="DK46" s="184">
        <f t="shared" si="123"/>
        <v>-5.4061816545144027E-10</v>
      </c>
      <c r="DL46" s="184">
        <f t="shared" si="124"/>
        <v>-6.6222123282470321E-10</v>
      </c>
      <c r="DM46" s="184">
        <f t="shared" si="125"/>
        <v>-8.5440555639808175E-10</v>
      </c>
      <c r="DN46" s="184">
        <f t="shared" si="126"/>
        <v>-9.5707704187060941E-10</v>
      </c>
      <c r="DO46" s="184">
        <f t="shared" si="127"/>
        <v>-9.5707704187060941E-10</v>
      </c>
      <c r="DP46" s="184">
        <f t="shared" si="128"/>
        <v>-9.5707704187060941E-10</v>
      </c>
      <c r="DQ46" s="184">
        <f t="shared" si="129"/>
        <v>-9.5707704187060941E-10</v>
      </c>
      <c r="DR46" s="184">
        <f t="shared" si="130"/>
        <v>-9.5707704187060941E-10</v>
      </c>
      <c r="DS46" s="184">
        <f t="shared" si="131"/>
        <v>-9.5707704187060941E-10</v>
      </c>
      <c r="DU46" s="185">
        <f t="shared" si="70"/>
        <v>3.8631998672666562E-2</v>
      </c>
      <c r="DV46" s="185">
        <f t="shared" si="71"/>
        <v>5.9488061238170735E-2</v>
      </c>
      <c r="DW46" s="185">
        <f t="shared" si="72"/>
        <v>6.7066937933537157E-2</v>
      </c>
      <c r="DX46" s="185">
        <f t="shared" si="73"/>
        <v>2.3092998669300976E-2</v>
      </c>
      <c r="DY46" s="186">
        <f t="shared" si="74"/>
        <v>3.8631998672666562E-2</v>
      </c>
      <c r="DZ46" s="186">
        <f t="shared" si="75"/>
        <v>5.9488061238170735E-2</v>
      </c>
      <c r="EA46" s="186">
        <f t="shared" si="76"/>
        <v>-6.1820771587734998E-3</v>
      </c>
      <c r="EB46" s="186">
        <f t="shared" si="77"/>
        <v>7.0661465264486495E-2</v>
      </c>
      <c r="EC46" s="186">
        <f t="shared" si="78"/>
        <v>-4.837508523414652E-2</v>
      </c>
      <c r="ED46" s="186">
        <f t="shared" si="79"/>
        <v>5.1875927749875678E-2</v>
      </c>
      <c r="EE46" s="186">
        <f t="shared" si="80"/>
        <v>-7.0058097583524936E-2</v>
      </c>
      <c r="EF46" s="186">
        <f t="shared" si="81"/>
        <v>1.1096112575968233E-2</v>
      </c>
      <c r="EG46" s="186">
        <f t="shared" si="82"/>
        <v>-6.2037983311946918E-2</v>
      </c>
      <c r="EH46" s="186">
        <f t="shared" si="83"/>
        <v>-3.4388215683688189E-2</v>
      </c>
      <c r="EI46" s="186">
        <f t="shared" si="84"/>
        <v>-2.7715098380252191E-2</v>
      </c>
      <c r="EJ46" s="186">
        <f t="shared" si="85"/>
        <v>-6.5292680088155391E-2</v>
      </c>
      <c r="EK46" s="186">
        <f t="shared" si="86"/>
        <v>1.8358392190133088E-2</v>
      </c>
      <c r="EL46" s="186">
        <f t="shared" si="87"/>
        <v>-6.8514452398851761E-2</v>
      </c>
      <c r="EM46" s="186">
        <f t="shared" si="88"/>
        <v>5.6648319309761212E-2</v>
      </c>
      <c r="EN46" s="186">
        <f t="shared" si="89"/>
        <v>-4.2687570447386636E-2</v>
      </c>
      <c r="EO46" s="186">
        <f t="shared" si="90"/>
        <v>7.0920577389545186E-2</v>
      </c>
      <c r="EP46" s="186">
        <f t="shared" si="91"/>
        <v>1.2379232830814629E-3</v>
      </c>
      <c r="EQ46" s="186">
        <f t="shared" si="92"/>
        <v>1.5956088848070375E-2</v>
      </c>
      <c r="ER46" s="186">
        <f t="shared" si="93"/>
        <v>6.9113413893351738E-2</v>
      </c>
      <c r="ES46" s="186">
        <f t="shared" si="94"/>
        <v>-2.9976896764590106E-2</v>
      </c>
      <c r="ET46" s="186">
        <f t="shared" si="95"/>
        <v>6.4285662567063653E-2</v>
      </c>
      <c r="EU46" s="186">
        <f t="shared" si="96"/>
        <v>-6.3200322868581432E-2</v>
      </c>
      <c r="EV46" s="186">
        <f t="shared" si="97"/>
        <v>3.2202172917806735E-2</v>
      </c>
      <c r="EW46" s="186">
        <f t="shared" si="98"/>
        <v>-6.962817133912784E-2</v>
      </c>
      <c r="EX46" s="186">
        <f t="shared" si="99"/>
        <v>-1.3534345469593966E-2</v>
      </c>
    </row>
    <row r="47" spans="1:154" ht="24.95" customHeight="1" thickBot="1" x14ac:dyDescent="0.35">
      <c r="A47" s="34"/>
      <c r="B47" s="117" t="s">
        <v>294</v>
      </c>
      <c r="C47" s="69">
        <f>SQRT(SUMSQ(DY6:EX6))/Iin_base*10^3*100</f>
        <v>28.631677647746717</v>
      </c>
      <c r="D47" s="87" t="s">
        <v>177</v>
      </c>
      <c r="E47" s="59"/>
      <c r="F47" s="117" t="s">
        <v>179</v>
      </c>
      <c r="G47" s="130">
        <v>3</v>
      </c>
      <c r="H47" s="131" t="s">
        <v>172</v>
      </c>
      <c r="I47" s="198"/>
      <c r="J47" s="202"/>
      <c r="K47" s="173"/>
      <c r="L47" s="203"/>
      <c r="O47" s="211">
        <v>39</v>
      </c>
      <c r="P47" s="211">
        <f t="shared" si="100"/>
        <v>-2.8012534494508987</v>
      </c>
      <c r="Q47" s="212">
        <f t="shared" si="132"/>
        <v>0.34033920413889424</v>
      </c>
      <c r="R47" s="212">
        <f t="shared" si="4"/>
        <v>108.57706313456005</v>
      </c>
      <c r="S47" s="212">
        <f t="shared" si="5"/>
        <v>94.414837508313084</v>
      </c>
      <c r="T47" s="212">
        <f t="shared" si="6"/>
        <v>118.01854688539136</v>
      </c>
      <c r="U47" s="212">
        <f t="shared" si="7"/>
        <v>1</v>
      </c>
      <c r="V47" s="212">
        <f t="shared" si="8"/>
        <v>0</v>
      </c>
      <c r="W47" s="212">
        <f t="shared" si="9"/>
        <v>0.12341464774556776</v>
      </c>
      <c r="X47" s="212">
        <f t="shared" si="10"/>
        <v>0.14192684490740293</v>
      </c>
      <c r="Y47" s="212">
        <f t="shared" si="11"/>
        <v>0.11354147592592234</v>
      </c>
      <c r="Z47" s="212">
        <f t="shared" si="12"/>
        <v>2.9689752761102026</v>
      </c>
      <c r="AA47" s="212">
        <f t="shared" si="13"/>
        <v>2.9689752761102026</v>
      </c>
      <c r="AB47" s="212">
        <f t="shared" si="14"/>
        <v>2.8030471102736181</v>
      </c>
      <c r="AC47" s="212">
        <f t="shared" si="15"/>
        <v>2.6711640113655264</v>
      </c>
      <c r="AD47" s="212">
        <f t="shared" si="16"/>
        <v>42.716354547901844</v>
      </c>
      <c r="AE47" s="212">
        <f t="shared" si="17"/>
        <v>58.229410851376777</v>
      </c>
      <c r="AF47" s="212">
        <f t="shared" si="18"/>
        <v>1.7816474567527685</v>
      </c>
      <c r="AG47" s="212">
        <f t="shared" si="19"/>
        <v>1.9891381624397388</v>
      </c>
      <c r="AH47" s="212">
        <f t="shared" si="20"/>
        <v>1.5164395214532453</v>
      </c>
      <c r="AI47" s="212">
        <f t="shared" si="21"/>
        <v>4.7506227328629711</v>
      </c>
      <c r="AJ47" s="212">
        <f t="shared" si="22"/>
        <v>5.5506227328629709</v>
      </c>
      <c r="AK47" s="212">
        <f t="shared" si="23"/>
        <v>5.5921852727133565</v>
      </c>
      <c r="AL47" s="212">
        <f t="shared" si="24"/>
        <v>4.9876035328187713</v>
      </c>
      <c r="AM47" s="212">
        <f t="shared" si="102"/>
        <v>180.15996548989148</v>
      </c>
      <c r="AN47" s="212">
        <f t="shared" si="133"/>
        <v>178.82097091443376</v>
      </c>
      <c r="AO47" s="212">
        <f t="shared" si="134"/>
        <v>200.49709112200514</v>
      </c>
      <c r="AP47" s="212">
        <f t="shared" si="26"/>
        <v>1.7245408385941698</v>
      </c>
      <c r="AQ47" s="212">
        <f t="shared" si="27"/>
        <v>7.163058190369237E-2</v>
      </c>
      <c r="AR47" s="212">
        <f t="shared" si="28"/>
        <v>6.9541461909490301E-2</v>
      </c>
      <c r="AS47" s="212">
        <f t="shared" si="29"/>
        <v>6.6269542766352052E-2</v>
      </c>
      <c r="AT47" s="212">
        <f t="shared" si="30"/>
        <v>1.6120049748363642E-3</v>
      </c>
      <c r="AU47" s="212">
        <f t="shared" si="31"/>
        <v>1.8629955324804902E-2</v>
      </c>
      <c r="AV47" s="212">
        <f t="shared" si="32"/>
        <v>1.7428605697775344E-2</v>
      </c>
      <c r="AW47" s="212">
        <f t="shared" si="33"/>
        <v>1.7745677561141794E-2</v>
      </c>
      <c r="AX47" s="212">
        <f t="shared" si="103"/>
        <v>1.1496047400127362E-2</v>
      </c>
      <c r="AY47" s="212">
        <f t="shared" si="104"/>
        <v>1.2367935700465392E-2</v>
      </c>
      <c r="AZ47" s="178">
        <f t="shared" si="105"/>
        <v>1.0074352648348705E-2</v>
      </c>
      <c r="BA47" s="178">
        <f t="shared" si="34"/>
        <v>2.4081263336048209E-2</v>
      </c>
      <c r="BB47" s="178">
        <f t="shared" si="35"/>
        <v>2.0940228987868004E-2</v>
      </c>
      <c r="BC47" s="178">
        <f t="shared" si="36"/>
        <v>2.6175286234835012E-2</v>
      </c>
      <c r="BD47" s="178">
        <f t="shared" si="37"/>
        <v>0</v>
      </c>
      <c r="BE47" s="178">
        <f t="shared" si="38"/>
        <v>0</v>
      </c>
      <c r="BF47" s="178">
        <f t="shared" si="39"/>
        <v>0</v>
      </c>
      <c r="BG47" s="178">
        <f t="shared" si="106"/>
        <v>3.5577310736175573E-2</v>
      </c>
      <c r="BH47" s="178">
        <f t="shared" si="107"/>
        <v>3.3308164688333398E-2</v>
      </c>
      <c r="BI47" s="178">
        <f t="shared" si="108"/>
        <v>3.6249638883183714E-2</v>
      </c>
      <c r="BJ47" s="178">
        <f t="shared" si="40"/>
        <v>3.8628799139595964</v>
      </c>
      <c r="BK47" s="178">
        <f t="shared" si="41"/>
        <v>3.1447849567491297</v>
      </c>
      <c r="BL47" s="178">
        <f t="shared" si="42"/>
        <v>4.2781297061135231</v>
      </c>
      <c r="BM47" s="180">
        <f t="shared" si="109"/>
        <v>1.2657450392183937E-3</v>
      </c>
      <c r="BN47" s="180">
        <f t="shared" si="109"/>
        <v>1.10943383490514E-3</v>
      </c>
      <c r="BO47" s="180">
        <f t="shared" si="109"/>
        <v>1.3140363191612246E-3</v>
      </c>
      <c r="BP47" s="178">
        <f t="shared" si="43"/>
        <v>0</v>
      </c>
      <c r="BQ47" s="178">
        <f t="shared" si="44"/>
        <v>0</v>
      </c>
      <c r="BR47" s="178">
        <f t="shared" si="45"/>
        <v>0</v>
      </c>
      <c r="BS47" s="178">
        <f t="shared" si="46"/>
        <v>0.18092110049319654</v>
      </c>
      <c r="BT47" s="178">
        <f t="shared" si="47"/>
        <v>6.0307033497732185E-2</v>
      </c>
      <c r="BU47" s="178">
        <f t="shared" si="48"/>
        <v>2.5</v>
      </c>
      <c r="BY47" s="180">
        <f t="shared" si="49"/>
        <v>0</v>
      </c>
      <c r="BZ47" s="180">
        <f t="shared" si="110"/>
        <v>0</v>
      </c>
      <c r="CA47" s="180">
        <f t="shared" si="111"/>
        <v>0</v>
      </c>
      <c r="CB47" s="180">
        <f t="shared" si="112"/>
        <v>0</v>
      </c>
      <c r="CC47" s="180">
        <f t="shared" si="50"/>
        <v>0</v>
      </c>
      <c r="CG47" s="182">
        <f t="shared" si="51"/>
        <v>0.17595925296272805</v>
      </c>
      <c r="CH47" s="182">
        <f t="shared" si="52"/>
        <v>0.17595925296272805</v>
      </c>
      <c r="CI47" s="182">
        <f t="shared" si="53"/>
        <v>0.17595925296272805</v>
      </c>
      <c r="CJ47" s="182">
        <f t="shared" si="54"/>
        <v>0.17595925296272805</v>
      </c>
      <c r="CK47" s="182">
        <f t="shared" si="55"/>
        <v>0.17595925296272805</v>
      </c>
      <c r="CL47" s="182">
        <f t="shared" si="56"/>
        <v>0.17595925296272805</v>
      </c>
      <c r="CM47" s="182">
        <f t="shared" si="57"/>
        <v>0.17595925296272805</v>
      </c>
      <c r="CN47" s="182">
        <f t="shared" si="58"/>
        <v>0.17595925296272805</v>
      </c>
      <c r="CO47" s="182">
        <f t="shared" si="59"/>
        <v>0.15871695976477526</v>
      </c>
      <c r="CP47" s="182">
        <f t="shared" si="60"/>
        <v>0.1350601848318608</v>
      </c>
      <c r="CQ47" s="182">
        <f t="shared" si="61"/>
        <v>0.11140340989894637</v>
      </c>
      <c r="CR47" s="182">
        <f t="shared" si="62"/>
        <v>8.7746634966031883E-2</v>
      </c>
      <c r="CS47" s="182">
        <f t="shared" si="63"/>
        <v>6.4089860033117466E-2</v>
      </c>
      <c r="CT47" s="182">
        <f t="shared" si="64"/>
        <v>5.534518596726367E-2</v>
      </c>
      <c r="CU47" s="182">
        <f t="shared" si="65"/>
        <v>5.534518596726367E-2</v>
      </c>
      <c r="CV47" s="182">
        <f t="shared" si="66"/>
        <v>5.534518596726367E-2</v>
      </c>
      <c r="CW47" s="182">
        <f t="shared" si="67"/>
        <v>5.534518596726367E-2</v>
      </c>
      <c r="CX47" s="182">
        <f t="shared" si="68"/>
        <v>5.534518596726367E-2</v>
      </c>
      <c r="CY47" s="182">
        <f t="shared" si="69"/>
        <v>5.534518596726367E-2</v>
      </c>
      <c r="DA47" s="184">
        <f t="shared" si="113"/>
        <v>4.9552915287649865E-2</v>
      </c>
      <c r="DB47" s="184">
        <f t="shared" si="114"/>
        <v>4.9552915287649865E-2</v>
      </c>
      <c r="DC47" s="184">
        <f t="shared" si="115"/>
        <v>-3.5499197586411871E-10</v>
      </c>
      <c r="DD47" s="184">
        <f t="shared" si="116"/>
        <v>-3.5499197586411871E-10</v>
      </c>
      <c r="DE47" s="184">
        <f t="shared" si="117"/>
        <v>-3.5499197586411871E-10</v>
      </c>
      <c r="DF47" s="184">
        <f t="shared" si="118"/>
        <v>-3.5499197586411871E-10</v>
      </c>
      <c r="DG47" s="184">
        <f t="shared" si="119"/>
        <v>-3.5499197586411871E-10</v>
      </c>
      <c r="DH47" s="184">
        <f t="shared" si="120"/>
        <v>-3.5499197586411871E-10</v>
      </c>
      <c r="DI47" s="184">
        <f t="shared" si="121"/>
        <v>-3.8977907598659154E-10</v>
      </c>
      <c r="DJ47" s="184">
        <f t="shared" si="122"/>
        <v>-4.5032521729798391E-10</v>
      </c>
      <c r="DK47" s="184">
        <f t="shared" si="123"/>
        <v>-5.3314030464489684E-10</v>
      </c>
      <c r="DL47" s="184">
        <f t="shared" si="124"/>
        <v>-6.5327865539785542E-10</v>
      </c>
      <c r="DM47" s="184">
        <f t="shared" si="125"/>
        <v>-8.4331121941362646E-10</v>
      </c>
      <c r="DN47" s="184">
        <f t="shared" si="126"/>
        <v>-9.4491513724559686E-10</v>
      </c>
      <c r="DO47" s="184">
        <f t="shared" si="127"/>
        <v>-9.4491513724559686E-10</v>
      </c>
      <c r="DP47" s="184">
        <f t="shared" si="128"/>
        <v>-9.4491513724559686E-10</v>
      </c>
      <c r="DQ47" s="184">
        <f t="shared" si="129"/>
        <v>-9.4491513724559686E-10</v>
      </c>
      <c r="DR47" s="184">
        <f t="shared" si="130"/>
        <v>-9.4491513724559686E-10</v>
      </c>
      <c r="DS47" s="184">
        <f t="shared" si="131"/>
        <v>-9.4491513724559686E-10</v>
      </c>
      <c r="DU47" s="185">
        <f t="shared" si="70"/>
        <v>3.7178187592210088E-2</v>
      </c>
      <c r="DV47" s="185">
        <f t="shared" si="71"/>
        <v>6.0669288146738713E-2</v>
      </c>
      <c r="DW47" s="185">
        <f t="shared" si="72"/>
        <v>6.7073298482796612E-2</v>
      </c>
      <c r="DX47" s="185">
        <f t="shared" si="73"/>
        <v>2.3751900713653382E-2</v>
      </c>
      <c r="DY47" s="186">
        <f t="shared" si="74"/>
        <v>3.7178187592210088E-2</v>
      </c>
      <c r="DZ47" s="186">
        <f t="shared" si="75"/>
        <v>6.0669288146738713E-2</v>
      </c>
      <c r="EA47" s="186">
        <f t="shared" si="76"/>
        <v>-9.2875417996451555E-3</v>
      </c>
      <c r="EB47" s="186">
        <f t="shared" si="77"/>
        <v>7.0545883821761135E-2</v>
      </c>
      <c r="EC47" s="186">
        <f t="shared" si="78"/>
        <v>-5.1613738795124119E-2</v>
      </c>
      <c r="ED47" s="186">
        <f t="shared" si="79"/>
        <v>4.8979609272249952E-2</v>
      </c>
      <c r="EE47" s="186">
        <f t="shared" si="80"/>
        <v>-7.0935275521006286E-2</v>
      </c>
      <c r="EF47" s="186">
        <f t="shared" si="81"/>
        <v>5.5827272575776285E-3</v>
      </c>
      <c r="EG47" s="186">
        <f t="shared" si="82"/>
        <v>-5.8640386996850966E-2</v>
      </c>
      <c r="EH47" s="186">
        <f t="shared" si="83"/>
        <v>-4.0302421387965345E-2</v>
      </c>
      <c r="EI47" s="186">
        <f t="shared" si="84"/>
        <v>-2.0209004344746768E-2</v>
      </c>
      <c r="EJ47" s="186">
        <f t="shared" si="85"/>
        <v>-6.8224455294766423E-2</v>
      </c>
      <c r="EK47" s="186">
        <f t="shared" si="86"/>
        <v>2.7229694773678099E-2</v>
      </c>
      <c r="EL47" s="186">
        <f t="shared" si="87"/>
        <v>-6.5738298421893326E-2</v>
      </c>
      <c r="EM47" s="186">
        <f t="shared" si="88"/>
        <v>6.2531898994886814E-2</v>
      </c>
      <c r="EN47" s="186">
        <f t="shared" si="89"/>
        <v>-3.3952050968488606E-2</v>
      </c>
      <c r="EO47" s="186">
        <f t="shared" si="90"/>
        <v>6.9963130758544795E-2</v>
      </c>
      <c r="EP47" s="186">
        <f t="shared" si="91"/>
        <v>1.2966899835208824E-2</v>
      </c>
      <c r="EQ47" s="186">
        <f t="shared" si="92"/>
        <v>1.8626108481478859E-3</v>
      </c>
      <c r="ER47" s="186">
        <f t="shared" si="93"/>
        <v>7.1130238560698889E-2</v>
      </c>
      <c r="ES47" s="186">
        <f t="shared" si="94"/>
        <v>-4.3316189048083313E-2</v>
      </c>
      <c r="ET47" s="186">
        <f t="shared" si="95"/>
        <v>5.6450756622248049E-2</v>
      </c>
      <c r="EU47" s="186">
        <f t="shared" si="96"/>
        <v>-6.9188613616996991E-2</v>
      </c>
      <c r="EV47" s="186">
        <f t="shared" si="97"/>
        <v>1.6610716499641867E-2</v>
      </c>
      <c r="EW47" s="186">
        <f t="shared" si="98"/>
        <v>-6.4223114254428754E-2</v>
      </c>
      <c r="EX47" s="186">
        <f t="shared" si="99"/>
        <v>-3.0632854133040982E-2</v>
      </c>
    </row>
    <row r="48" spans="1:154" ht="24.95" customHeight="1" thickBot="1" x14ac:dyDescent="0.35">
      <c r="A48" s="34"/>
      <c r="B48" s="117" t="s">
        <v>178</v>
      </c>
      <c r="C48" s="69">
        <f>SQRT(DW6^2+DX6^2)*10^3</f>
        <v>23.00874274068903</v>
      </c>
      <c r="D48" s="87" t="s">
        <v>173</v>
      </c>
      <c r="E48" s="136"/>
      <c r="F48" s="126" t="s">
        <v>180</v>
      </c>
      <c r="G48" s="69">
        <f>SQRT(DU6^2+DV6^2)/Iin_base*100*10^3</f>
        <v>21.31269158076735</v>
      </c>
      <c r="H48" s="87" t="s">
        <v>174</v>
      </c>
      <c r="I48" s="132"/>
      <c r="J48" s="202"/>
      <c r="K48" s="173"/>
      <c r="L48" s="203"/>
      <c r="O48" s="211">
        <v>40</v>
      </c>
      <c r="P48" s="211">
        <f t="shared" si="100"/>
        <v>-2.7925268031909272</v>
      </c>
      <c r="Q48" s="212">
        <f t="shared" si="132"/>
        <v>0.3490658503988659</v>
      </c>
      <c r="R48" s="212">
        <f t="shared" si="4"/>
        <v>111.24859081806862</v>
      </c>
      <c r="S48" s="212">
        <f t="shared" si="5"/>
        <v>96.737905059190098</v>
      </c>
      <c r="T48" s="212">
        <f t="shared" si="6"/>
        <v>120.92238132398762</v>
      </c>
      <c r="U48" s="212">
        <f t="shared" si="7"/>
        <v>1</v>
      </c>
      <c r="V48" s="212">
        <f t="shared" si="8"/>
        <v>0</v>
      </c>
      <c r="W48" s="212">
        <f t="shared" si="9"/>
        <v>0.12045096393098417</v>
      </c>
      <c r="X48" s="212">
        <f t="shared" si="10"/>
        <v>0.1385186085206318</v>
      </c>
      <c r="Y48" s="212">
        <f t="shared" si="11"/>
        <v>0.11081488681650545</v>
      </c>
      <c r="Z48" s="212">
        <f t="shared" si="12"/>
        <v>3.0509474564182608</v>
      </c>
      <c r="AA48" s="212">
        <f t="shared" si="13"/>
        <v>3.0509474564182608</v>
      </c>
      <c r="AB48" s="212">
        <f t="shared" si="14"/>
        <v>2.8823845288794625</v>
      </c>
      <c r="AC48" s="212">
        <f t="shared" si="15"/>
        <v>2.7467686120009707</v>
      </c>
      <c r="AD48" s="212">
        <f t="shared" si="16"/>
        <v>44.367642771185537</v>
      </c>
      <c r="AE48" s="212">
        <f t="shared" si="17"/>
        <v>60.402804576366151</v>
      </c>
      <c r="AF48" s="212">
        <f t="shared" si="18"/>
        <v>1.7880796694736689</v>
      </c>
      <c r="AG48" s="212">
        <f t="shared" si="19"/>
        <v>1.9963194708089</v>
      </c>
      <c r="AH48" s="212">
        <f t="shared" si="20"/>
        <v>1.5219142642500865</v>
      </c>
      <c r="AI48" s="212">
        <f t="shared" si="21"/>
        <v>4.8390271258919295</v>
      </c>
      <c r="AJ48" s="212">
        <f t="shared" si="22"/>
        <v>5.6390271258919293</v>
      </c>
      <c r="AK48" s="212">
        <f t="shared" si="23"/>
        <v>5.6787039996883619</v>
      </c>
      <c r="AL48" s="212">
        <f t="shared" si="24"/>
        <v>5.0686828762510574</v>
      </c>
      <c r="AM48" s="212">
        <f t="shared" si="102"/>
        <v>177.33555410798439</v>
      </c>
      <c r="AN48" s="212">
        <f t="shared" si="133"/>
        <v>176.09651780668236</v>
      </c>
      <c r="AO48" s="212">
        <f t="shared" si="134"/>
        <v>197.28991227394138</v>
      </c>
      <c r="AP48" s="212">
        <f t="shared" si="26"/>
        <v>1.7937448943693866</v>
      </c>
      <c r="AQ48" s="212">
        <f t="shared" si="27"/>
        <v>7.3658013208947437E-2</v>
      </c>
      <c r="AR48" s="212">
        <f t="shared" si="28"/>
        <v>7.1509762782406075E-2</v>
      </c>
      <c r="AS48" s="212">
        <f t="shared" si="29"/>
        <v>6.814523527112723E-2</v>
      </c>
      <c r="AT48" s="212">
        <f t="shared" si="30"/>
        <v>1.7045487243986634E-3</v>
      </c>
      <c r="AU48" s="212">
        <f t="shared" si="31"/>
        <v>1.9390650700335889E-2</v>
      </c>
      <c r="AV48" s="212">
        <f t="shared" si="32"/>
        <v>1.8148385996217209E-2</v>
      </c>
      <c r="AW48" s="212">
        <f t="shared" si="33"/>
        <v>1.8464282377577412E-2</v>
      </c>
      <c r="AX48" s="212">
        <f t="shared" si="103"/>
        <v>1.1678113349375826E-2</v>
      </c>
      <c r="AY48" s="212">
        <f t="shared" si="104"/>
        <v>1.256944646201643E-2</v>
      </c>
      <c r="AZ48" s="178">
        <f t="shared" si="105"/>
        <v>1.0230587327305276E-2</v>
      </c>
      <c r="BA48" s="178">
        <f t="shared" si="34"/>
        <v>2.4005929794017441E-2</v>
      </c>
      <c r="BB48" s="178">
        <f t="shared" si="35"/>
        <v>2.0874721560015165E-2</v>
      </c>
      <c r="BC48" s="178">
        <f t="shared" si="36"/>
        <v>2.6093401950018955E-2</v>
      </c>
      <c r="BD48" s="178">
        <f t="shared" si="37"/>
        <v>0</v>
      </c>
      <c r="BE48" s="178">
        <f t="shared" si="38"/>
        <v>0</v>
      </c>
      <c r="BF48" s="178">
        <f t="shared" si="39"/>
        <v>0</v>
      </c>
      <c r="BG48" s="178">
        <f t="shared" si="106"/>
        <v>3.5684043143393268E-2</v>
      </c>
      <c r="BH48" s="178">
        <f t="shared" si="107"/>
        <v>3.3444168022031595E-2</v>
      </c>
      <c r="BI48" s="178">
        <f t="shared" si="108"/>
        <v>3.6323989277324234E-2</v>
      </c>
      <c r="BJ48" s="178">
        <f t="shared" si="40"/>
        <v>3.9697995143936651</v>
      </c>
      <c r="BK48" s="178">
        <f t="shared" si="41"/>
        <v>3.2353187508988941</v>
      </c>
      <c r="BL48" s="178">
        <f t="shared" si="42"/>
        <v>4.3923832826010383</v>
      </c>
      <c r="BM48" s="180">
        <f t="shared" si="109"/>
        <v>1.2733509350595521E-3</v>
      </c>
      <c r="BN48" s="180">
        <f t="shared" si="109"/>
        <v>1.1185123746858807E-3</v>
      </c>
      <c r="BO48" s="180">
        <f t="shared" si="109"/>
        <v>1.3194321970191659E-3</v>
      </c>
      <c r="BP48" s="178">
        <f t="shared" si="43"/>
        <v>0</v>
      </c>
      <c r="BQ48" s="178">
        <f t="shared" si="44"/>
        <v>0</v>
      </c>
      <c r="BR48" s="178">
        <f t="shared" si="45"/>
        <v>0</v>
      </c>
      <c r="BS48" s="178">
        <f t="shared" si="46"/>
        <v>0.18537264591673974</v>
      </c>
      <c r="BT48" s="178">
        <f t="shared" si="47"/>
        <v>6.1790881972246581E-2</v>
      </c>
      <c r="BU48" s="178">
        <f t="shared" si="48"/>
        <v>2.5</v>
      </c>
      <c r="BY48" s="180">
        <f t="shared" si="49"/>
        <v>0</v>
      </c>
      <c r="BZ48" s="180">
        <f t="shared" si="110"/>
        <v>0</v>
      </c>
      <c r="CA48" s="180">
        <f t="shared" si="111"/>
        <v>0</v>
      </c>
      <c r="CB48" s="180">
        <f t="shared" si="112"/>
        <v>0</v>
      </c>
      <c r="CC48" s="180">
        <f t="shared" si="50"/>
        <v>0</v>
      </c>
      <c r="CG48" s="182">
        <f t="shared" si="51"/>
        <v>0.18041079838627125</v>
      </c>
      <c r="CH48" s="182">
        <f t="shared" si="52"/>
        <v>0.18041079838627125</v>
      </c>
      <c r="CI48" s="182">
        <f t="shared" si="53"/>
        <v>0.18041079838627125</v>
      </c>
      <c r="CJ48" s="182">
        <f t="shared" si="54"/>
        <v>0.18041079838627125</v>
      </c>
      <c r="CK48" s="182">
        <f t="shared" si="55"/>
        <v>0.18041079838627125</v>
      </c>
      <c r="CL48" s="182">
        <f t="shared" si="56"/>
        <v>0.18041079838627125</v>
      </c>
      <c r="CM48" s="182">
        <f t="shared" si="57"/>
        <v>0.18041079838627125</v>
      </c>
      <c r="CN48" s="182">
        <f t="shared" si="58"/>
        <v>0.18041079838627125</v>
      </c>
      <c r="CO48" s="182">
        <f t="shared" si="59"/>
        <v>0.16274426030384948</v>
      </c>
      <c r="CP48" s="182">
        <f t="shared" si="60"/>
        <v>0.13850541281056847</v>
      </c>
      <c r="CQ48" s="182">
        <f t="shared" si="61"/>
        <v>0.1142665653172875</v>
      </c>
      <c r="CR48" s="182">
        <f t="shared" si="62"/>
        <v>9.0027717824006467E-2</v>
      </c>
      <c r="CS48" s="182">
        <f t="shared" si="63"/>
        <v>6.578887033072553E-2</v>
      </c>
      <c r="CT48" s="182">
        <f t="shared" si="64"/>
        <v>5.6829034441778073E-2</v>
      </c>
      <c r="CU48" s="182">
        <f t="shared" si="65"/>
        <v>5.6829034441778073E-2</v>
      </c>
      <c r="CV48" s="182">
        <f t="shared" si="66"/>
        <v>5.6829034441778073E-2</v>
      </c>
      <c r="CW48" s="182">
        <f t="shared" si="67"/>
        <v>5.6829034441778073E-2</v>
      </c>
      <c r="CX48" s="182">
        <f t="shared" si="68"/>
        <v>5.6829034441778073E-2</v>
      </c>
      <c r="CY48" s="182">
        <f t="shared" si="69"/>
        <v>5.6829034441778073E-2</v>
      </c>
      <c r="DA48" s="184">
        <f t="shared" si="113"/>
        <v>5.1360050240018558E-2</v>
      </c>
      <c r="DB48" s="184">
        <f t="shared" si="114"/>
        <v>5.1360050240018558E-2</v>
      </c>
      <c r="DC48" s="184">
        <f t="shared" si="115"/>
        <v>5.1360050240018558E-2</v>
      </c>
      <c r="DD48" s="184">
        <f t="shared" si="116"/>
        <v>-3.4999614967815472E-10</v>
      </c>
      <c r="DE48" s="184">
        <f t="shared" si="117"/>
        <v>-3.4999614967815472E-10</v>
      </c>
      <c r="DF48" s="184">
        <f t="shared" si="118"/>
        <v>-3.4999614967815472E-10</v>
      </c>
      <c r="DG48" s="184">
        <f t="shared" si="119"/>
        <v>-3.4999614967815472E-10</v>
      </c>
      <c r="DH48" s="184">
        <f t="shared" si="120"/>
        <v>-3.4999614967815472E-10</v>
      </c>
      <c r="DI48" s="184">
        <f t="shared" si="121"/>
        <v>-3.8432958318412237E-10</v>
      </c>
      <c r="DJ48" s="184">
        <f t="shared" si="122"/>
        <v>-4.4410142674230571E-10</v>
      </c>
      <c r="DK48" s="184">
        <f t="shared" si="123"/>
        <v>-5.2588891094712122E-10</v>
      </c>
      <c r="DL48" s="184">
        <f t="shared" si="124"/>
        <v>-6.4460123732447249E-10</v>
      </c>
      <c r="DM48" s="184">
        <f t="shared" si="125"/>
        <v>-8.3253471721590926E-10</v>
      </c>
      <c r="DN48" s="184">
        <f t="shared" si="126"/>
        <v>-9.3309512609206671E-10</v>
      </c>
      <c r="DO48" s="184">
        <f t="shared" si="127"/>
        <v>-9.3309512609206671E-10</v>
      </c>
      <c r="DP48" s="184">
        <f t="shared" si="128"/>
        <v>-9.3309512609206671E-10</v>
      </c>
      <c r="DQ48" s="184">
        <f t="shared" si="129"/>
        <v>-9.3309512609206671E-10</v>
      </c>
      <c r="DR48" s="184">
        <f t="shared" si="130"/>
        <v>-9.3309512609206671E-10</v>
      </c>
      <c r="DS48" s="184">
        <f t="shared" si="131"/>
        <v>-9.3309512609206671E-10</v>
      </c>
      <c r="DU48" s="185">
        <f t="shared" si="70"/>
        <v>3.568404314339324E-2</v>
      </c>
      <c r="DV48" s="185">
        <f t="shared" si="71"/>
        <v>6.1806575743836981E-2</v>
      </c>
      <c r="DW48" s="185">
        <f t="shared" si="72"/>
        <v>6.7064064043305283E-2</v>
      </c>
      <c r="DX48" s="185">
        <f t="shared" si="73"/>
        <v>2.4409323100685429E-2</v>
      </c>
      <c r="DY48" s="186">
        <f t="shared" si="74"/>
        <v>3.568404314339324E-2</v>
      </c>
      <c r="DZ48" s="186">
        <f t="shared" si="75"/>
        <v>6.1806575743836981E-2</v>
      </c>
      <c r="EA48" s="186">
        <f t="shared" si="76"/>
        <v>-1.2392938127276735E-2</v>
      </c>
      <c r="EB48" s="186">
        <f t="shared" si="77"/>
        <v>7.0283844692871619E-2</v>
      </c>
      <c r="EC48" s="186">
        <f t="shared" si="78"/>
        <v>-5.4671125916028594E-2</v>
      </c>
      <c r="ED48" s="186">
        <f t="shared" si="79"/>
        <v>4.5874521592186163E-2</v>
      </c>
      <c r="EE48" s="186">
        <f t="shared" si="80"/>
        <v>-7.1368086286786536E-2</v>
      </c>
      <c r="EF48" s="186">
        <f t="shared" si="81"/>
        <v>-3.0602775225414557E-17</v>
      </c>
      <c r="EG48" s="186">
        <f t="shared" si="82"/>
        <v>-5.467112591602856E-2</v>
      </c>
      <c r="EH48" s="186">
        <f t="shared" si="83"/>
        <v>-4.5874521592186211E-2</v>
      </c>
      <c r="EI48" s="186">
        <f t="shared" si="84"/>
        <v>-1.239293812727673E-2</v>
      </c>
      <c r="EJ48" s="186">
        <f t="shared" si="85"/>
        <v>-7.0283844692871619E-2</v>
      </c>
      <c r="EK48" s="186">
        <f t="shared" si="86"/>
        <v>3.5684043143393254E-2</v>
      </c>
      <c r="EL48" s="186">
        <f t="shared" si="87"/>
        <v>-6.1806575743836981E-2</v>
      </c>
      <c r="EM48" s="186">
        <f t="shared" si="88"/>
        <v>6.7064064043305338E-2</v>
      </c>
      <c r="EN48" s="186">
        <f t="shared" si="89"/>
        <v>-2.4409323100685255E-2</v>
      </c>
      <c r="EO48" s="186">
        <f t="shared" si="90"/>
        <v>6.7064064043305241E-2</v>
      </c>
      <c r="EP48" s="186">
        <f t="shared" si="91"/>
        <v>2.4409323100685578E-2</v>
      </c>
      <c r="EQ48" s="186">
        <f t="shared" si="92"/>
        <v>-1.239293812727685E-2</v>
      </c>
      <c r="ER48" s="186">
        <f t="shared" si="93"/>
        <v>7.0283844692871605E-2</v>
      </c>
      <c r="ES48" s="186">
        <f t="shared" si="94"/>
        <v>-5.4671125916028782E-2</v>
      </c>
      <c r="ET48" s="186">
        <f t="shared" si="95"/>
        <v>4.5874521592185954E-2</v>
      </c>
      <c r="EU48" s="186">
        <f t="shared" si="96"/>
        <v>-7.1368086286786536E-2</v>
      </c>
      <c r="EV48" s="186">
        <f t="shared" si="97"/>
        <v>-9.1808325676243677E-17</v>
      </c>
      <c r="EW48" s="186">
        <f t="shared" si="98"/>
        <v>-5.4671125916028379E-2</v>
      </c>
      <c r="EX48" s="186">
        <f t="shared" si="99"/>
        <v>-4.5874521592186426E-2</v>
      </c>
    </row>
    <row r="49" spans="1:154" ht="24.95" customHeight="1" x14ac:dyDescent="0.2">
      <c r="A49" s="34"/>
      <c r="B49" s="244" t="s">
        <v>303</v>
      </c>
      <c r="C49" s="245"/>
      <c r="D49" s="245"/>
      <c r="E49" s="245"/>
      <c r="F49" s="247"/>
      <c r="G49" s="247"/>
      <c r="H49" s="248"/>
      <c r="I49" s="132"/>
      <c r="J49" s="133"/>
      <c r="K49" s="134"/>
      <c r="L49" s="135"/>
      <c r="O49" s="211">
        <v>41</v>
      </c>
      <c r="P49" s="211">
        <f t="shared" si="100"/>
        <v>-2.7838001569309556</v>
      </c>
      <c r="Q49" s="212">
        <f t="shared" si="132"/>
        <v>0.3577924966588375</v>
      </c>
      <c r="R49" s="212">
        <f t="shared" si="4"/>
        <v>113.91164649066994</v>
      </c>
      <c r="S49" s="212">
        <f t="shared" si="5"/>
        <v>99.053605644060809</v>
      </c>
      <c r="T49" s="212">
        <f t="shared" si="6"/>
        <v>123.81700705507602</v>
      </c>
      <c r="U49" s="212">
        <f t="shared" si="7"/>
        <v>1</v>
      </c>
      <c r="V49" s="212">
        <f t="shared" si="8"/>
        <v>0</v>
      </c>
      <c r="W49" s="212">
        <f t="shared" si="9"/>
        <v>0.11763503041892685</v>
      </c>
      <c r="X49" s="212">
        <f t="shared" si="10"/>
        <v>0.13528028498176589</v>
      </c>
      <c r="Y49" s="212">
        <f t="shared" si="11"/>
        <v>0.1082242279854127</v>
      </c>
      <c r="Z49" s="212">
        <f t="shared" si="12"/>
        <v>3.1331598294248799</v>
      </c>
      <c r="AA49" s="212">
        <f t="shared" si="13"/>
        <v>3.1331598294248799</v>
      </c>
      <c r="AB49" s="212">
        <f t="shared" si="14"/>
        <v>2.9619659744440825</v>
      </c>
      <c r="AC49" s="212">
        <f t="shared" si="15"/>
        <v>2.822605758150079</v>
      </c>
      <c r="AD49" s="212">
        <f t="shared" si="16"/>
        <v>46.032973894559852</v>
      </c>
      <c r="AE49" s="212">
        <f t="shared" si="17"/>
        <v>62.592210493981085</v>
      </c>
      <c r="AF49" s="212">
        <f t="shared" si="18"/>
        <v>1.794491484211548</v>
      </c>
      <c r="AG49" s="212">
        <f t="shared" si="19"/>
        <v>2.0034780056454466</v>
      </c>
      <c r="AH49" s="212">
        <f t="shared" si="20"/>
        <v>1.527371645414864</v>
      </c>
      <c r="AI49" s="212">
        <f t="shared" si="21"/>
        <v>4.9276513136364279</v>
      </c>
      <c r="AJ49" s="212">
        <f t="shared" si="22"/>
        <v>5.7276513136364278</v>
      </c>
      <c r="AK49" s="212">
        <f t="shared" si="23"/>
        <v>5.765443980089529</v>
      </c>
      <c r="AL49" s="212">
        <f t="shared" si="24"/>
        <v>5.149977403564943</v>
      </c>
      <c r="AM49" s="212">
        <f t="shared" si="102"/>
        <v>174.59163368049201</v>
      </c>
      <c r="AN49" s="212">
        <f t="shared" si="133"/>
        <v>173.44718003564253</v>
      </c>
      <c r="AO49" s="212">
        <f t="shared" si="134"/>
        <v>194.17560925758141</v>
      </c>
      <c r="AP49" s="212">
        <f t="shared" si="26"/>
        <v>1.8636495942885616</v>
      </c>
      <c r="AQ49" s="212">
        <f t="shared" si="27"/>
        <v>7.5691680511090723E-2</v>
      </c>
      <c r="AR49" s="212">
        <f t="shared" si="28"/>
        <v>7.3484117778135696E-2</v>
      </c>
      <c r="AS49" s="212">
        <f t="shared" si="29"/>
        <v>7.0026697052815903E-2</v>
      </c>
      <c r="AT49" s="212">
        <f t="shared" si="30"/>
        <v>1.7999718552103069E-3</v>
      </c>
      <c r="AU49" s="212">
        <f t="shared" si="31"/>
        <v>2.0159339139807667E-2</v>
      </c>
      <c r="AV49" s="212">
        <f t="shared" si="32"/>
        <v>1.8876035190869535E-2</v>
      </c>
      <c r="AW49" s="212">
        <f t="shared" si="33"/>
        <v>1.9190156904413606E-2</v>
      </c>
      <c r="AX49" s="212">
        <f t="shared" si="103"/>
        <v>1.1857222853234199E-2</v>
      </c>
      <c r="AY49" s="212">
        <f t="shared" si="104"/>
        <v>1.2767777663019479E-2</v>
      </c>
      <c r="AZ49" s="178">
        <f t="shared" si="105"/>
        <v>1.038420007692553E-2</v>
      </c>
      <c r="BA49" s="178">
        <f t="shared" si="34"/>
        <v>2.3928768107490117E-2</v>
      </c>
      <c r="BB49" s="178">
        <f t="shared" si="35"/>
        <v>2.080762444129575E-2</v>
      </c>
      <c r="BC49" s="178">
        <f t="shared" si="36"/>
        <v>2.600953055161969E-2</v>
      </c>
      <c r="BD49" s="178">
        <f t="shared" si="37"/>
        <v>0</v>
      </c>
      <c r="BE49" s="178">
        <f t="shared" si="38"/>
        <v>0</v>
      </c>
      <c r="BF49" s="178">
        <f t="shared" si="39"/>
        <v>0</v>
      </c>
      <c r="BG49" s="178">
        <f t="shared" si="106"/>
        <v>3.5785990960724316E-2</v>
      </c>
      <c r="BH49" s="178">
        <f t="shared" si="107"/>
        <v>3.3575402104315227E-2</v>
      </c>
      <c r="BI49" s="178">
        <f t="shared" si="108"/>
        <v>3.6393730628545222E-2</v>
      </c>
      <c r="BJ49" s="178">
        <f t="shared" si="40"/>
        <v>4.0764411516363381</v>
      </c>
      <c r="BK49" s="178">
        <f t="shared" si="41"/>
        <v>3.3257646393816098</v>
      </c>
      <c r="BL49" s="178">
        <f t="shared" si="42"/>
        <v>4.5061628019951199</v>
      </c>
      <c r="BM49" s="180">
        <f t="shared" si="109"/>
        <v>1.2806371490410424E-3</v>
      </c>
      <c r="BN49" s="180">
        <f t="shared" si="109"/>
        <v>1.1273076264664555E-3</v>
      </c>
      <c r="BO49" s="180">
        <f t="shared" si="109"/>
        <v>1.3245036290631105E-3</v>
      </c>
      <c r="BP49" s="178">
        <f t="shared" si="43"/>
        <v>0</v>
      </c>
      <c r="BQ49" s="178">
        <f t="shared" si="44"/>
        <v>0</v>
      </c>
      <c r="BR49" s="178">
        <f t="shared" si="45"/>
        <v>0</v>
      </c>
      <c r="BS49" s="178">
        <f t="shared" si="46"/>
        <v>0.18981007449559695</v>
      </c>
      <c r="BT49" s="178">
        <f t="shared" si="47"/>
        <v>6.3270024831865654E-2</v>
      </c>
      <c r="BU49" s="178">
        <f t="shared" si="48"/>
        <v>2.5</v>
      </c>
      <c r="BY49" s="180">
        <f t="shared" si="49"/>
        <v>0</v>
      </c>
      <c r="BZ49" s="180">
        <f t="shared" si="110"/>
        <v>0</v>
      </c>
      <c r="CA49" s="180">
        <f t="shared" si="111"/>
        <v>0</v>
      </c>
      <c r="CB49" s="180">
        <f t="shared" si="112"/>
        <v>0</v>
      </c>
      <c r="CC49" s="180">
        <f t="shared" si="50"/>
        <v>0</v>
      </c>
      <c r="CG49" s="182">
        <f t="shared" si="51"/>
        <v>0.18484822696512845</v>
      </c>
      <c r="CH49" s="182">
        <f t="shared" si="52"/>
        <v>0.18484822696512845</v>
      </c>
      <c r="CI49" s="182">
        <f t="shared" si="53"/>
        <v>0.18484822696512845</v>
      </c>
      <c r="CJ49" s="182">
        <f t="shared" si="54"/>
        <v>0.18484822696512845</v>
      </c>
      <c r="CK49" s="182">
        <f t="shared" si="55"/>
        <v>0.18484822696512845</v>
      </c>
      <c r="CL49" s="182">
        <f t="shared" si="56"/>
        <v>0.18484822696512845</v>
      </c>
      <c r="CM49" s="182">
        <f t="shared" si="57"/>
        <v>0.18484822696512845</v>
      </c>
      <c r="CN49" s="182">
        <f t="shared" si="58"/>
        <v>0.18484822696512845</v>
      </c>
      <c r="CO49" s="182">
        <f t="shared" si="59"/>
        <v>0.16675878937351146</v>
      </c>
      <c r="CP49" s="182">
        <f t="shared" si="60"/>
        <v>0.14193971520194507</v>
      </c>
      <c r="CQ49" s="182">
        <f t="shared" si="61"/>
        <v>0.11712064103037868</v>
      </c>
      <c r="CR49" s="182">
        <f t="shared" si="62"/>
        <v>9.2301566858812245E-2</v>
      </c>
      <c r="CS49" s="182">
        <f t="shared" si="63"/>
        <v>6.748249268724589E-2</v>
      </c>
      <c r="CT49" s="182">
        <f t="shared" si="64"/>
        <v>5.8308177301397139E-2</v>
      </c>
      <c r="CU49" s="182">
        <f t="shared" si="65"/>
        <v>5.8308177301397139E-2</v>
      </c>
      <c r="CV49" s="182">
        <f t="shared" si="66"/>
        <v>5.8308177301397139E-2</v>
      </c>
      <c r="CW49" s="182">
        <f t="shared" si="67"/>
        <v>5.8308177301397139E-2</v>
      </c>
      <c r="CX49" s="182">
        <f t="shared" si="68"/>
        <v>5.8308177301397139E-2</v>
      </c>
      <c r="CY49" s="182">
        <f t="shared" si="69"/>
        <v>5.8308177301397139E-2</v>
      </c>
      <c r="DA49" s="184">
        <f t="shared" si="113"/>
        <v>5.317299955641705E-2</v>
      </c>
      <c r="DB49" s="184">
        <f t="shared" si="114"/>
        <v>5.317299955641705E-2</v>
      </c>
      <c r="DC49" s="184">
        <f t="shared" si="115"/>
        <v>5.317299955641705E-2</v>
      </c>
      <c r="DD49" s="184">
        <f t="shared" si="116"/>
        <v>-3.4515433684596884E-10</v>
      </c>
      <c r="DE49" s="184">
        <f t="shared" si="117"/>
        <v>-3.4515433684596884E-10</v>
      </c>
      <c r="DF49" s="184">
        <f t="shared" si="118"/>
        <v>-3.4515433684596884E-10</v>
      </c>
      <c r="DG49" s="184">
        <f t="shared" si="119"/>
        <v>-3.4515433684596884E-10</v>
      </c>
      <c r="DH49" s="184">
        <f t="shared" si="120"/>
        <v>-3.4515433684596884E-10</v>
      </c>
      <c r="DI49" s="184">
        <f t="shared" si="121"/>
        <v>-3.7904712085110375E-10</v>
      </c>
      <c r="DJ49" s="184">
        <f t="shared" si="122"/>
        <v>-4.380664729529709E-10</v>
      </c>
      <c r="DK49" s="184">
        <f t="shared" si="123"/>
        <v>-5.1885446054630082E-10</v>
      </c>
      <c r="DL49" s="184">
        <f t="shared" si="124"/>
        <v>-6.3617808746205048E-10</v>
      </c>
      <c r="DM49" s="184">
        <f t="shared" si="125"/>
        <v>-8.2206348986192576E-10</v>
      </c>
      <c r="DN49" s="184">
        <f t="shared" si="126"/>
        <v>-9.2160378352067268E-10</v>
      </c>
      <c r="DO49" s="184">
        <f t="shared" si="127"/>
        <v>-9.2160378352067268E-10</v>
      </c>
      <c r="DP49" s="184">
        <f t="shared" si="128"/>
        <v>-9.2160378352067268E-10</v>
      </c>
      <c r="DQ49" s="184">
        <f t="shared" si="129"/>
        <v>-9.2160378352067268E-10</v>
      </c>
      <c r="DR49" s="184">
        <f t="shared" si="130"/>
        <v>-9.2160378352067268E-10</v>
      </c>
      <c r="DS49" s="184">
        <f t="shared" si="131"/>
        <v>-9.2160378352067268E-10</v>
      </c>
      <c r="DU49" s="185">
        <f t="shared" si="70"/>
        <v>3.4151198162961562E-2</v>
      </c>
      <c r="DV49" s="185">
        <f t="shared" si="71"/>
        <v>6.2898682499701847E-2</v>
      </c>
      <c r="DW49" s="185">
        <f t="shared" si="72"/>
        <v>6.7039484995210036E-2</v>
      </c>
      <c r="DX49" s="185">
        <f t="shared" si="73"/>
        <v>2.5065036360260473E-2</v>
      </c>
      <c r="DY49" s="186">
        <f t="shared" si="74"/>
        <v>3.4151198162961562E-2</v>
      </c>
      <c r="DZ49" s="186">
        <f t="shared" si="75"/>
        <v>6.2898682499701847E-2</v>
      </c>
      <c r="EA49" s="186">
        <f t="shared" si="76"/>
        <v>-1.5491012135863251E-2</v>
      </c>
      <c r="EB49" s="186">
        <f t="shared" si="77"/>
        <v>6.9875440171570352E-2</v>
      </c>
      <c r="EC49" s="186">
        <f t="shared" si="78"/>
        <v>-5.7533628695527909E-2</v>
      </c>
      <c r="ED49" s="186">
        <f t="shared" si="79"/>
        <v>4.2572645739832715E-2</v>
      </c>
      <c r="EE49" s="186">
        <f t="shared" si="80"/>
        <v>-7.1351349387126201E-2</v>
      </c>
      <c r="EF49" s="186">
        <f t="shared" si="81"/>
        <v>-5.6154729810065562E-3</v>
      </c>
      <c r="EG49" s="186">
        <f t="shared" si="82"/>
        <v>-5.0165465193044816E-2</v>
      </c>
      <c r="EH49" s="186">
        <f t="shared" si="83"/>
        <v>-5.1048748252328177E-2</v>
      </c>
      <c r="EI49" s="186">
        <f t="shared" si="84"/>
        <v>-4.3693649679195879E-3</v>
      </c>
      <c r="EJ49" s="186">
        <f t="shared" si="85"/>
        <v>-7.1438485747818636E-2</v>
      </c>
      <c r="EK49" s="186">
        <f t="shared" si="86"/>
        <v>4.3570261991487461E-2</v>
      </c>
      <c r="EL49" s="186">
        <f t="shared" si="87"/>
        <v>-5.6781870928645117E-2</v>
      </c>
      <c r="EM49" s="186">
        <f t="shared" si="88"/>
        <v>7.013515324350289E-2</v>
      </c>
      <c r="EN49" s="186">
        <f t="shared" si="89"/>
        <v>-1.4269158197824289E-2</v>
      </c>
      <c r="EO49" s="186">
        <f t="shared" si="90"/>
        <v>6.229308213504036E-2</v>
      </c>
      <c r="EP49" s="186">
        <f t="shared" si="91"/>
        <v>3.5243730141420695E-2</v>
      </c>
      <c r="EQ49" s="186">
        <f t="shared" si="92"/>
        <v>-2.6231219173300208E-2</v>
      </c>
      <c r="ER49" s="186">
        <f t="shared" si="93"/>
        <v>6.659182935500764E-2</v>
      </c>
      <c r="ES49" s="186">
        <f t="shared" si="94"/>
        <v>-6.3485123316360748E-2</v>
      </c>
      <c r="ET49" s="186">
        <f t="shared" si="95"/>
        <v>3.3048263398711884E-2</v>
      </c>
      <c r="EU49" s="186">
        <f t="shared" si="96"/>
        <v>-6.9594442363662912E-2</v>
      </c>
      <c r="EV49" s="186">
        <f t="shared" si="97"/>
        <v>-1.670814736154104E-2</v>
      </c>
      <c r="EW49" s="186">
        <f t="shared" si="98"/>
        <v>-4.1562061447875123E-2</v>
      </c>
      <c r="EX49" s="186">
        <f t="shared" si="99"/>
        <v>-5.8267861161769297E-2</v>
      </c>
    </row>
    <row r="50" spans="1:154" ht="24.95" customHeight="1" x14ac:dyDescent="0.3">
      <c r="A50" s="34"/>
      <c r="B50" s="64" t="s">
        <v>212</v>
      </c>
      <c r="C50" s="42">
        <v>110</v>
      </c>
      <c r="D50" s="62" t="s">
        <v>74</v>
      </c>
      <c r="E50" s="63"/>
      <c r="F50" s="91"/>
      <c r="G50" s="170"/>
      <c r="H50" s="96"/>
      <c r="I50" s="132"/>
      <c r="J50" s="133"/>
      <c r="K50" s="134"/>
      <c r="L50" s="135"/>
      <c r="O50" s="211">
        <v>42</v>
      </c>
      <c r="P50" s="211">
        <f t="shared" si="100"/>
        <v>-2.7750735106709841</v>
      </c>
      <c r="Q50" s="212">
        <f t="shared" si="132"/>
        <v>0.36651914291880922</v>
      </c>
      <c r="R50" s="212">
        <f t="shared" si="4"/>
        <v>116.56602735036417</v>
      </c>
      <c r="S50" s="212">
        <f t="shared" si="5"/>
        <v>101.36176291336014</v>
      </c>
      <c r="T50" s="212">
        <f t="shared" si="6"/>
        <v>126.70220364170018</v>
      </c>
      <c r="U50" s="212">
        <f t="shared" si="7"/>
        <v>1</v>
      </c>
      <c r="V50" s="212">
        <f t="shared" si="8"/>
        <v>0</v>
      </c>
      <c r="W50" s="212">
        <f t="shared" si="9"/>
        <v>0.11495630677816127</v>
      </c>
      <c r="X50" s="212">
        <f t="shared" si="10"/>
        <v>0.13219975279488547</v>
      </c>
      <c r="Y50" s="212">
        <f t="shared" si="11"/>
        <v>0.10575980223590838</v>
      </c>
      <c r="Z50" s="212">
        <f t="shared" si="12"/>
        <v>3.2156011118362158</v>
      </c>
      <c r="AA50" s="212">
        <f t="shared" si="13"/>
        <v>3.2156011118362158</v>
      </c>
      <c r="AB50" s="212">
        <f t="shared" si="14"/>
        <v>3.0417806074400189</v>
      </c>
      <c r="AC50" s="212">
        <f t="shared" si="15"/>
        <v>2.8986651202841256</v>
      </c>
      <c r="AD50" s="212">
        <f t="shared" si="16"/>
        <v>47.711774185767815</v>
      </c>
      <c r="AE50" s="212">
        <f t="shared" si="17"/>
        <v>64.796939762901502</v>
      </c>
      <c r="AF50" s="212">
        <f t="shared" si="18"/>
        <v>1.8008824126818896</v>
      </c>
      <c r="AG50" s="212">
        <f t="shared" si="19"/>
        <v>2.0106132217992352</v>
      </c>
      <c r="AH50" s="212">
        <f t="shared" si="20"/>
        <v>1.5328112493468733</v>
      </c>
      <c r="AI50" s="212">
        <f t="shared" si="21"/>
        <v>5.0164835245181054</v>
      </c>
      <c r="AJ50" s="212">
        <f t="shared" si="22"/>
        <v>5.8164835245181052</v>
      </c>
      <c r="AK50" s="212">
        <f t="shared" si="23"/>
        <v>5.8523938292392534</v>
      </c>
      <c r="AL50" s="212">
        <f t="shared" si="24"/>
        <v>5.2314763696309985</v>
      </c>
      <c r="AM50" s="212">
        <f t="shared" si="102"/>
        <v>171.92518396806597</v>
      </c>
      <c r="AN50" s="212">
        <f t="shared" si="133"/>
        <v>170.87025056377468</v>
      </c>
      <c r="AO50" s="212">
        <f t="shared" si="134"/>
        <v>191.15062925736484</v>
      </c>
      <c r="AP50" s="212">
        <f t="shared" si="26"/>
        <v>1.9342284636285543</v>
      </c>
      <c r="AQ50" s="212">
        <f t="shared" si="27"/>
        <v>7.7731306810974968E-2</v>
      </c>
      <c r="AR50" s="212">
        <f t="shared" si="28"/>
        <v>7.546425797626638E-2</v>
      </c>
      <c r="AS50" s="212">
        <f t="shared" si="29"/>
        <v>7.1913671843685051E-2</v>
      </c>
      <c r="AT50" s="212">
        <f t="shared" si="30"/>
        <v>1.8982847439694955E-3</v>
      </c>
      <c r="AU50" s="212">
        <f t="shared" si="31"/>
        <v>2.0935724949663958E-2</v>
      </c>
      <c r="AV50" s="212">
        <f t="shared" si="32"/>
        <v>1.9611266225193161E-2</v>
      </c>
      <c r="AW50" s="212">
        <f t="shared" si="33"/>
        <v>1.9923022495030609E-2</v>
      </c>
      <c r="AX50" s="212">
        <f t="shared" si="103"/>
        <v>1.2033468569161168E-2</v>
      </c>
      <c r="AY50" s="212">
        <f t="shared" si="104"/>
        <v>1.2963023276243929E-2</v>
      </c>
      <c r="AZ50" s="178">
        <f t="shared" si="105"/>
        <v>1.0535275072991967E-2</v>
      </c>
      <c r="BA50" s="178">
        <f t="shared" si="34"/>
        <v>2.3849784152627413E-2</v>
      </c>
      <c r="BB50" s="178">
        <f t="shared" si="35"/>
        <v>2.0738942741415144E-2</v>
      </c>
      <c r="BC50" s="178">
        <f t="shared" si="36"/>
        <v>2.5923678426768931E-2</v>
      </c>
      <c r="BD50" s="178">
        <f t="shared" si="37"/>
        <v>0</v>
      </c>
      <c r="BE50" s="178">
        <f t="shared" si="38"/>
        <v>0</v>
      </c>
      <c r="BF50" s="178">
        <f t="shared" si="39"/>
        <v>0</v>
      </c>
      <c r="BG50" s="178">
        <f t="shared" si="106"/>
        <v>3.5883252721788578E-2</v>
      </c>
      <c r="BH50" s="178">
        <f t="shared" si="107"/>
        <v>3.3701966017659075E-2</v>
      </c>
      <c r="BI50" s="178">
        <f t="shared" si="108"/>
        <v>3.6458953499760902E-2</v>
      </c>
      <c r="BJ50" s="178">
        <f t="shared" si="40"/>
        <v>4.1827682181880368</v>
      </c>
      <c r="BK50" s="178">
        <f t="shared" si="41"/>
        <v>3.4160906891960794</v>
      </c>
      <c r="BL50" s="178">
        <f t="shared" si="42"/>
        <v>4.6194297508899833</v>
      </c>
      <c r="BM50" s="180">
        <f t="shared" si="109"/>
        <v>1.2876078258957473E-3</v>
      </c>
      <c r="BN50" s="180">
        <f t="shared" si="109"/>
        <v>1.1358225134554471E-3</v>
      </c>
      <c r="BO50" s="180">
        <f t="shared" si="109"/>
        <v>1.3292552902977278E-3</v>
      </c>
      <c r="BP50" s="178">
        <f t="shared" si="43"/>
        <v>0</v>
      </c>
      <c r="BQ50" s="178">
        <f t="shared" si="44"/>
        <v>0</v>
      </c>
      <c r="BR50" s="178">
        <f t="shared" si="45"/>
        <v>0</v>
      </c>
      <c r="BS50" s="178">
        <f t="shared" si="46"/>
        <v>0.19423304830240182</v>
      </c>
      <c r="BT50" s="178">
        <f t="shared" si="47"/>
        <v>6.4744349434133944E-2</v>
      </c>
      <c r="BU50" s="178">
        <f t="shared" si="48"/>
        <v>2.5</v>
      </c>
      <c r="BY50" s="180">
        <f t="shared" si="49"/>
        <v>0</v>
      </c>
      <c r="BZ50" s="180">
        <f t="shared" si="110"/>
        <v>0</v>
      </c>
      <c r="CA50" s="180">
        <f t="shared" si="111"/>
        <v>0</v>
      </c>
      <c r="CB50" s="180">
        <f t="shared" si="112"/>
        <v>0</v>
      </c>
      <c r="CC50" s="180">
        <f t="shared" si="50"/>
        <v>0</v>
      </c>
      <c r="CG50" s="182">
        <f t="shared" si="51"/>
        <v>0.1892712007719333</v>
      </c>
      <c r="CH50" s="182">
        <f t="shared" si="52"/>
        <v>0.1892712007719333</v>
      </c>
      <c r="CI50" s="182">
        <f t="shared" si="53"/>
        <v>0.1892712007719333</v>
      </c>
      <c r="CJ50" s="182">
        <f t="shared" si="54"/>
        <v>0.1892712007719333</v>
      </c>
      <c r="CK50" s="182">
        <f t="shared" si="55"/>
        <v>0.1892712007719333</v>
      </c>
      <c r="CL50" s="182">
        <f t="shared" si="56"/>
        <v>0.1892712007719333</v>
      </c>
      <c r="CM50" s="182">
        <f t="shared" si="57"/>
        <v>0.1892712007719333</v>
      </c>
      <c r="CN50" s="182">
        <f t="shared" si="58"/>
        <v>0.1892712007719333</v>
      </c>
      <c r="CO50" s="182">
        <f t="shared" si="59"/>
        <v>0.17076024125182979</v>
      </c>
      <c r="CP50" s="182">
        <f t="shared" si="60"/>
        <v>0.14536283047056711</v>
      </c>
      <c r="CQ50" s="182">
        <f t="shared" si="61"/>
        <v>0.11996541968930442</v>
      </c>
      <c r="CR50" s="182">
        <f t="shared" si="62"/>
        <v>9.4568008908041706E-2</v>
      </c>
      <c r="CS50" s="182">
        <f t="shared" si="63"/>
        <v>6.9170598126779059E-2</v>
      </c>
      <c r="CT50" s="182">
        <f t="shared" si="64"/>
        <v>5.9782501903665422E-2</v>
      </c>
      <c r="CU50" s="182">
        <f t="shared" si="65"/>
        <v>5.9782501903665422E-2</v>
      </c>
      <c r="CV50" s="182">
        <f t="shared" si="66"/>
        <v>5.9782501903665422E-2</v>
      </c>
      <c r="CW50" s="182">
        <f t="shared" si="67"/>
        <v>5.9782501903665422E-2</v>
      </c>
      <c r="CX50" s="182">
        <f t="shared" si="68"/>
        <v>5.9782501903665422E-2</v>
      </c>
      <c r="CY50" s="182">
        <f t="shared" si="69"/>
        <v>5.9782501903665422E-2</v>
      </c>
      <c r="DA50" s="184">
        <f t="shared" si="113"/>
        <v>5.4991045055936869E-2</v>
      </c>
      <c r="DB50" s="184">
        <f t="shared" si="114"/>
        <v>5.4991045055936869E-2</v>
      </c>
      <c r="DC50" s="184">
        <f t="shared" si="115"/>
        <v>5.4991045055936869E-2</v>
      </c>
      <c r="DD50" s="184">
        <f t="shared" si="116"/>
        <v>-3.4045993679059467E-10</v>
      </c>
      <c r="DE50" s="184">
        <f t="shared" si="117"/>
        <v>-3.4045993679059467E-10</v>
      </c>
      <c r="DF50" s="184">
        <f t="shared" si="118"/>
        <v>-3.4045993679059467E-10</v>
      </c>
      <c r="DG50" s="184">
        <f t="shared" si="119"/>
        <v>-3.4045993679059467E-10</v>
      </c>
      <c r="DH50" s="184">
        <f t="shared" si="120"/>
        <v>-3.4045993679059467E-10</v>
      </c>
      <c r="DI50" s="184">
        <f t="shared" si="121"/>
        <v>-3.7392457634918203E-10</v>
      </c>
      <c r="DJ50" s="184">
        <f t="shared" si="122"/>
        <v>-4.3221240500450448E-10</v>
      </c>
      <c r="DK50" s="184">
        <f t="shared" si="123"/>
        <v>-5.120279613035516E-10</v>
      </c>
      <c r="DL50" s="184">
        <f t="shared" si="124"/>
        <v>-6.2799890917734604E-10</v>
      </c>
      <c r="DM50" s="184">
        <f t="shared" si="125"/>
        <v>-8.1188563833868238E-10</v>
      </c>
      <c r="DN50" s="184">
        <f t="shared" si="126"/>
        <v>-9.1042856664671936E-10</v>
      </c>
      <c r="DO50" s="184">
        <f t="shared" si="127"/>
        <v>-9.1042856664671936E-10</v>
      </c>
      <c r="DP50" s="184">
        <f t="shared" si="128"/>
        <v>-9.1042856664671936E-10</v>
      </c>
      <c r="DQ50" s="184">
        <f t="shared" si="129"/>
        <v>-9.1042856664671936E-10</v>
      </c>
      <c r="DR50" s="184">
        <f t="shared" si="130"/>
        <v>-9.1042856664671936E-10</v>
      </c>
      <c r="DS50" s="184">
        <f t="shared" si="131"/>
        <v>-9.1042856664671936E-10</v>
      </c>
      <c r="DU50" s="185">
        <f t="shared" si="70"/>
        <v>3.2581311670890512E-2</v>
      </c>
      <c r="DV50" s="185">
        <f t="shared" si="71"/>
        <v>6.3944424568427249E-2</v>
      </c>
      <c r="DW50" s="185">
        <f t="shared" si="72"/>
        <v>6.6999804760228515E-2</v>
      </c>
      <c r="DX50" s="185">
        <f t="shared" si="73"/>
        <v>2.5718815401846375E-2</v>
      </c>
      <c r="DY50" s="186">
        <f t="shared" si="74"/>
        <v>3.2581311670890512E-2</v>
      </c>
      <c r="DZ50" s="186">
        <f t="shared" si="75"/>
        <v>6.3944424568427249E-2</v>
      </c>
      <c r="EA50" s="186">
        <f t="shared" si="76"/>
        <v>-1.8574538409251509E-2</v>
      </c>
      <c r="EB50" s="186">
        <f t="shared" si="77"/>
        <v>6.9321121070466174E-2</v>
      </c>
      <c r="EC50" s="186">
        <f t="shared" si="78"/>
        <v>-6.0188455879823244E-2</v>
      </c>
      <c r="ED50" s="186">
        <f t="shared" si="79"/>
        <v>3.9086840271190512E-2</v>
      </c>
      <c r="EE50" s="186">
        <f t="shared" si="80"/>
        <v>-7.0882940671878641E-2</v>
      </c>
      <c r="EF50" s="186">
        <f t="shared" si="81"/>
        <v>-1.1226754886872744E-2</v>
      </c>
      <c r="EG50" s="186">
        <f t="shared" si="82"/>
        <v>-4.5164125270032281E-2</v>
      </c>
      <c r="EH50" s="186">
        <f t="shared" si="83"/>
        <v>-5.5773049873355691E-2</v>
      </c>
      <c r="EI50" s="186">
        <f t="shared" si="84"/>
        <v>3.7559686886039184E-3</v>
      </c>
      <c r="EJ50" s="186">
        <f t="shared" si="85"/>
        <v>-7.1668151942081065E-2</v>
      </c>
      <c r="EK50" s="186">
        <f t="shared" si="86"/>
        <v>5.0746582661214693E-2</v>
      </c>
      <c r="EL50" s="186">
        <f t="shared" si="87"/>
        <v>-5.0746582661214665E-2</v>
      </c>
      <c r="EM50" s="186">
        <f t="shared" si="88"/>
        <v>7.1668151942081038E-2</v>
      </c>
      <c r="EN50" s="186">
        <f t="shared" si="89"/>
        <v>-3.7559686886041036E-3</v>
      </c>
      <c r="EO50" s="186">
        <f t="shared" si="90"/>
        <v>5.577304987335565E-2</v>
      </c>
      <c r="EP50" s="186">
        <f t="shared" si="91"/>
        <v>4.5164125270032329E-2</v>
      </c>
      <c r="EQ50" s="186">
        <f t="shared" si="92"/>
        <v>-3.9086840271190436E-2</v>
      </c>
      <c r="ER50" s="186">
        <f t="shared" si="93"/>
        <v>6.0188455879823292E-2</v>
      </c>
      <c r="ES50" s="186">
        <f t="shared" si="94"/>
        <v>-6.9321121070466202E-2</v>
      </c>
      <c r="ET50" s="186">
        <f t="shared" si="95"/>
        <v>1.8574538409251454E-2</v>
      </c>
      <c r="EU50" s="186">
        <f t="shared" si="96"/>
        <v>-6.3944424568427277E-2</v>
      </c>
      <c r="EV50" s="186">
        <f t="shared" si="97"/>
        <v>-3.258131167089047E-2</v>
      </c>
      <c r="EW50" s="186">
        <f t="shared" si="98"/>
        <v>-2.5718815401846541E-2</v>
      </c>
      <c r="EX50" s="186">
        <f t="shared" si="99"/>
        <v>-6.699980476022846E-2</v>
      </c>
    </row>
    <row r="51" spans="1:154" ht="20.100000000000001" customHeight="1" x14ac:dyDescent="0.3">
      <c r="A51" s="34"/>
      <c r="B51" s="45" t="s">
        <v>289</v>
      </c>
      <c r="C51" s="159">
        <f>IF(Tonmax_TRIAC*SQRT(2)*Vintyp/Lm&gt;Vcspk/Rcs*1000, Vcspk/Rcs*1000,Tonmax_TRIAC*SQRT(2)*Vintyp/Lm)/1000</f>
        <v>0.44999999999999996</v>
      </c>
      <c r="D51" s="43" t="s">
        <v>36</v>
      </c>
      <c r="E51" s="63"/>
      <c r="F51" s="64" t="s">
        <v>280</v>
      </c>
      <c r="G51" s="61">
        <f>DIM_0</f>
        <v>2.237581690557513</v>
      </c>
      <c r="H51" s="62" t="s">
        <v>71</v>
      </c>
      <c r="I51" s="132"/>
      <c r="J51" s="133"/>
      <c r="K51" s="134"/>
      <c r="L51" s="135"/>
      <c r="O51" s="211">
        <v>43</v>
      </c>
      <c r="P51" s="211">
        <f t="shared" si="100"/>
        <v>-2.7663468644110125</v>
      </c>
      <c r="Q51" s="212">
        <f t="shared" si="132"/>
        <v>0.37524578917878082</v>
      </c>
      <c r="R51" s="212">
        <f t="shared" si="4"/>
        <v>119.2115312557719</v>
      </c>
      <c r="S51" s="212">
        <f t="shared" si="5"/>
        <v>103.66220109197556</v>
      </c>
      <c r="T51" s="212">
        <f t="shared" si="6"/>
        <v>129.57775136496946</v>
      </c>
      <c r="U51" s="212">
        <f t="shared" si="7"/>
        <v>1</v>
      </c>
      <c r="V51" s="212">
        <f t="shared" si="8"/>
        <v>0</v>
      </c>
      <c r="W51" s="212">
        <f t="shared" si="9"/>
        <v>0.11240523344381761</v>
      </c>
      <c r="X51" s="212">
        <f t="shared" si="10"/>
        <v>0.12926601846039026</v>
      </c>
      <c r="Y51" s="212">
        <f t="shared" si="11"/>
        <v>0.1034128147683122</v>
      </c>
      <c r="Z51" s="212">
        <f t="shared" si="12"/>
        <v>3.2982599046153496</v>
      </c>
      <c r="AA51" s="212">
        <f t="shared" si="13"/>
        <v>3.2982599046153496</v>
      </c>
      <c r="AB51" s="212">
        <f t="shared" si="14"/>
        <v>3.1218174736529107</v>
      </c>
      <c r="AC51" s="212">
        <f t="shared" si="15"/>
        <v>2.9749362595834876</v>
      </c>
      <c r="AD51" s="212">
        <f t="shared" si="16"/>
        <v>49.403484280075567</v>
      </c>
      <c r="AE51" s="212">
        <f t="shared" si="17"/>
        <v>67.016321391173165</v>
      </c>
      <c r="AF51" s="212">
        <f t="shared" si="18"/>
        <v>1.8072519681907464</v>
      </c>
      <c r="AG51" s="212">
        <f t="shared" si="19"/>
        <v>2.0177245758959304</v>
      </c>
      <c r="AH51" s="212">
        <f t="shared" si="20"/>
        <v>1.5382326617992139</v>
      </c>
      <c r="AI51" s="212">
        <f t="shared" si="21"/>
        <v>5.1055118728060958</v>
      </c>
      <c r="AJ51" s="212">
        <f t="shared" si="22"/>
        <v>5.9055118728060956</v>
      </c>
      <c r="AK51" s="212">
        <f t="shared" si="23"/>
        <v>5.9395420495488409</v>
      </c>
      <c r="AL51" s="212">
        <f t="shared" si="24"/>
        <v>5.3131689213827018</v>
      </c>
      <c r="AM51" s="212">
        <f t="shared" si="102"/>
        <v>169.33333156179643</v>
      </c>
      <c r="AN51" s="212">
        <f t="shared" si="133"/>
        <v>168.36314848144877</v>
      </c>
      <c r="AO51" s="212">
        <f t="shared" si="134"/>
        <v>188.21159552739374</v>
      </c>
      <c r="AP51" s="212">
        <f t="shared" si="26"/>
        <v>2.0054555975392168</v>
      </c>
      <c r="AQ51" s="212">
        <f t="shared" si="27"/>
        <v>7.9776612178681705E-2</v>
      </c>
      <c r="AR51" s="212">
        <f t="shared" si="28"/>
        <v>7.7449911611090785E-2</v>
      </c>
      <c r="AS51" s="212">
        <f t="shared" si="29"/>
        <v>7.3805900664577845E-2</v>
      </c>
      <c r="AT51" s="212">
        <f t="shared" si="30"/>
        <v>1.9994962695219255E-3</v>
      </c>
      <c r="AU51" s="212">
        <f t="shared" si="31"/>
        <v>2.1719518888151709E-2</v>
      </c>
      <c r="AV51" s="212">
        <f t="shared" si="32"/>
        <v>2.0353797970503337E-2</v>
      </c>
      <c r="AW51" s="212">
        <f t="shared" si="33"/>
        <v>2.0662606804216287E-2</v>
      </c>
      <c r="AX51" s="212">
        <f t="shared" si="103"/>
        <v>1.2206938406086441E-2</v>
      </c>
      <c r="AY51" s="212">
        <f t="shared" si="104"/>
        <v>1.315527264181383E-2</v>
      </c>
      <c r="AZ51" s="178">
        <f t="shared" si="105"/>
        <v>1.0683892109929065E-2</v>
      </c>
      <c r="BA51" s="178">
        <f t="shared" si="34"/>
        <v>2.37689839443633E-2</v>
      </c>
      <c r="BB51" s="178">
        <f t="shared" si="35"/>
        <v>2.0668681690750697E-2</v>
      </c>
      <c r="BC51" s="178">
        <f t="shared" si="36"/>
        <v>2.5835852113438369E-2</v>
      </c>
      <c r="BD51" s="178">
        <f t="shared" si="37"/>
        <v>0</v>
      </c>
      <c r="BE51" s="178">
        <f t="shared" si="38"/>
        <v>0</v>
      </c>
      <c r="BF51" s="178">
        <f t="shared" si="39"/>
        <v>0</v>
      </c>
      <c r="BG51" s="178">
        <f t="shared" si="106"/>
        <v>3.5975922350449739E-2</v>
      </c>
      <c r="BH51" s="178">
        <f t="shared" si="107"/>
        <v>3.3823954332564528E-2</v>
      </c>
      <c r="BI51" s="178">
        <f t="shared" si="108"/>
        <v>3.6519744223367435E-2</v>
      </c>
      <c r="BJ51" s="178">
        <f t="shared" si="40"/>
        <v>4.2887447917358621</v>
      </c>
      <c r="BK51" s="178">
        <f t="shared" si="41"/>
        <v>3.5062655557481022</v>
      </c>
      <c r="BL51" s="178">
        <f t="shared" si="42"/>
        <v>4.7321463368877854</v>
      </c>
      <c r="BM51" s="180">
        <f t="shared" si="109"/>
        <v>1.2942669889655892E-3</v>
      </c>
      <c r="BN51" s="180">
        <f t="shared" si="109"/>
        <v>1.1440598866914106E-3</v>
      </c>
      <c r="BO51" s="180">
        <f t="shared" si="109"/>
        <v>1.3336917181401792E-3</v>
      </c>
      <c r="BP51" s="178">
        <f t="shared" si="43"/>
        <v>0</v>
      </c>
      <c r="BQ51" s="178">
        <f t="shared" si="44"/>
        <v>0</v>
      </c>
      <c r="BR51" s="178">
        <f t="shared" si="45"/>
        <v>0</v>
      </c>
      <c r="BS51" s="178">
        <f t="shared" si="46"/>
        <v>0.19864123051057458</v>
      </c>
      <c r="BT51" s="178">
        <f t="shared" si="47"/>
        <v>6.6213743503524852E-2</v>
      </c>
      <c r="BU51" s="178">
        <f t="shared" si="48"/>
        <v>2.5</v>
      </c>
      <c r="BY51" s="180">
        <f t="shared" si="49"/>
        <v>0</v>
      </c>
      <c r="BZ51" s="180">
        <f t="shared" si="110"/>
        <v>0</v>
      </c>
      <c r="CA51" s="180">
        <f t="shared" si="111"/>
        <v>0</v>
      </c>
      <c r="CB51" s="180">
        <f t="shared" si="112"/>
        <v>0</v>
      </c>
      <c r="CC51" s="180">
        <f t="shared" si="50"/>
        <v>0</v>
      </c>
      <c r="CG51" s="182">
        <f t="shared" si="51"/>
        <v>0.19367938298010604</v>
      </c>
      <c r="CH51" s="182">
        <f t="shared" si="52"/>
        <v>0.19367938298010604</v>
      </c>
      <c r="CI51" s="182">
        <f t="shared" si="53"/>
        <v>0.19367938298010604</v>
      </c>
      <c r="CJ51" s="182">
        <f t="shared" si="54"/>
        <v>0.19367938298010604</v>
      </c>
      <c r="CK51" s="182">
        <f t="shared" si="55"/>
        <v>0.19367938298010604</v>
      </c>
      <c r="CL51" s="182">
        <f t="shared" si="56"/>
        <v>0.19367938298010604</v>
      </c>
      <c r="CM51" s="182">
        <f t="shared" si="57"/>
        <v>0.19367938298010604</v>
      </c>
      <c r="CN51" s="182">
        <f t="shared" si="58"/>
        <v>0.19367938298010604</v>
      </c>
      <c r="CO51" s="182">
        <f t="shared" si="59"/>
        <v>0.17474831121275161</v>
      </c>
      <c r="CP51" s="182">
        <f t="shared" si="60"/>
        <v>0.14877449793295369</v>
      </c>
      <c r="CQ51" s="182">
        <f t="shared" si="61"/>
        <v>0.12280068465315579</v>
      </c>
      <c r="CR51" s="182">
        <f t="shared" si="62"/>
        <v>9.6826871373357853E-2</v>
      </c>
      <c r="CS51" s="182">
        <f t="shared" si="63"/>
        <v>7.0853058093559948E-2</v>
      </c>
      <c r="CT51" s="182">
        <f t="shared" si="64"/>
        <v>6.1251895973056344E-2</v>
      </c>
      <c r="CU51" s="182">
        <f t="shared" si="65"/>
        <v>6.1251895973056344E-2</v>
      </c>
      <c r="CV51" s="182">
        <f t="shared" si="66"/>
        <v>6.1251895973056344E-2</v>
      </c>
      <c r="CW51" s="182">
        <f t="shared" si="67"/>
        <v>6.1251895973056344E-2</v>
      </c>
      <c r="CX51" s="182">
        <f t="shared" si="68"/>
        <v>6.1251895973056344E-2</v>
      </c>
      <c r="CY51" s="182">
        <f t="shared" si="69"/>
        <v>6.1251895973056344E-2</v>
      </c>
      <c r="DA51" s="184">
        <f t="shared" si="113"/>
        <v>5.681350009528538E-2</v>
      </c>
      <c r="DB51" s="184">
        <f t="shared" si="114"/>
        <v>5.681350009528538E-2</v>
      </c>
      <c r="DC51" s="184">
        <f t="shared" si="115"/>
        <v>5.681350009528538E-2</v>
      </c>
      <c r="DD51" s="184">
        <f t="shared" si="116"/>
        <v>-3.3590672404224564E-10</v>
      </c>
      <c r="DE51" s="184">
        <f t="shared" si="117"/>
        <v>-3.3590672404224564E-10</v>
      </c>
      <c r="DF51" s="184">
        <f t="shared" si="118"/>
        <v>-3.3590672404224564E-10</v>
      </c>
      <c r="DG51" s="184">
        <f t="shared" si="119"/>
        <v>-3.3590672404224564E-10</v>
      </c>
      <c r="DH51" s="184">
        <f t="shared" si="120"/>
        <v>-3.3590672404224564E-10</v>
      </c>
      <c r="DI51" s="184">
        <f t="shared" si="121"/>
        <v>-3.6895523877235879E-10</v>
      </c>
      <c r="DJ51" s="184">
        <f t="shared" si="122"/>
        <v>-4.2653171623081318E-10</v>
      </c>
      <c r="DK51" s="184">
        <f t="shared" si="123"/>
        <v>-5.0540091604795147E-10</v>
      </c>
      <c r="DL51" s="184">
        <f t="shared" si="124"/>
        <v>-6.2005396017457658E-10</v>
      </c>
      <c r="DM51" s="184">
        <f t="shared" si="125"/>
        <v>-8.0198988143046486E-10</v>
      </c>
      <c r="DN51" s="184">
        <f t="shared" si="126"/>
        <v>-8.9955757092097077E-10</v>
      </c>
      <c r="DO51" s="184">
        <f t="shared" si="127"/>
        <v>-8.9955757092097077E-10</v>
      </c>
      <c r="DP51" s="184">
        <f t="shared" si="128"/>
        <v>-8.9955757092097077E-10</v>
      </c>
      <c r="DQ51" s="184">
        <f t="shared" si="129"/>
        <v>-8.9955757092097077E-10</v>
      </c>
      <c r="DR51" s="184">
        <f t="shared" si="130"/>
        <v>-8.9955757092097077E-10</v>
      </c>
      <c r="DS51" s="184">
        <f t="shared" si="131"/>
        <v>-8.9955757092097077E-10</v>
      </c>
      <c r="DU51" s="185">
        <f t="shared" si="70"/>
        <v>3.0976067579564372E-2</v>
      </c>
      <c r="DV51" s="185">
        <f t="shared" si="71"/>
        <v>6.4942676208858352E-2</v>
      </c>
      <c r="DW51" s="185">
        <f t="shared" si="72"/>
        <v>6.6945260358431222E-2</v>
      </c>
      <c r="DX51" s="185">
        <f t="shared" si="73"/>
        <v>2.6370439347955781E-2</v>
      </c>
      <c r="DY51" s="186">
        <f t="shared" si="74"/>
        <v>3.0976067579564372E-2</v>
      </c>
      <c r="DZ51" s="186">
        <f t="shared" si="75"/>
        <v>6.4942676208858352E-2</v>
      </c>
      <c r="EA51" s="186">
        <f t="shared" si="76"/>
        <v>-2.1636336986591245E-2</v>
      </c>
      <c r="EB51" s="186">
        <f t="shared" si="77"/>
        <v>6.862169392885184E-2</v>
      </c>
      <c r="EC51" s="186">
        <f t="shared" si="78"/>
        <v>-6.2623697868810932E-2</v>
      </c>
      <c r="ED51" s="186">
        <f t="shared" si="79"/>
        <v>3.5430783523628738E-2</v>
      </c>
      <c r="EE51" s="186">
        <f t="shared" si="80"/>
        <v>-6.9963809504279634E-2</v>
      </c>
      <c r="EF51" s="186">
        <f t="shared" si="81"/>
        <v>-1.6796824566305015E-2</v>
      </c>
      <c r="EG51" s="186">
        <f t="shared" si="82"/>
        <v>-3.9712884251855901E-2</v>
      </c>
      <c r="EH51" s="186">
        <f t="shared" si="83"/>
        <v>-5.999962316765875E-2</v>
      </c>
      <c r="EI51" s="186">
        <f t="shared" si="84"/>
        <v>1.1875479705142656E-2</v>
      </c>
      <c r="EJ51" s="186">
        <f t="shared" si="85"/>
        <v>-7.0965068432540107E-2</v>
      </c>
      <c r="EK51" s="186">
        <f t="shared" si="86"/>
        <v>5.7083236333574761E-2</v>
      </c>
      <c r="EL51" s="186">
        <f t="shared" si="87"/>
        <v>-4.3801507799933179E-2</v>
      </c>
      <c r="EM51" s="186">
        <f t="shared" si="88"/>
        <v>7.1620592680780998E-2</v>
      </c>
      <c r="EN51" s="186">
        <f t="shared" si="89"/>
        <v>6.8962787005758851E-3</v>
      </c>
      <c r="EO51" s="186">
        <f t="shared" si="90"/>
        <v>4.767673480492135E-2</v>
      </c>
      <c r="EP51" s="186">
        <f t="shared" si="91"/>
        <v>5.3888745710060436E-2</v>
      </c>
      <c r="EQ51" s="186">
        <f t="shared" si="92"/>
        <v>-5.0431714534324483E-2</v>
      </c>
      <c r="ER51" s="186">
        <f t="shared" si="93"/>
        <v>5.1319685550388572E-2</v>
      </c>
      <c r="ES51" s="186">
        <f t="shared" si="94"/>
        <v>-7.1883362487967617E-2</v>
      </c>
      <c r="ET51" s="186">
        <f t="shared" si="95"/>
        <v>3.138495385659456E-3</v>
      </c>
      <c r="EU51" s="186">
        <f t="shared" si="96"/>
        <v>-5.4712611946490894E-2</v>
      </c>
      <c r="EV51" s="186">
        <f t="shared" si="97"/>
        <v>-4.6728985114755678E-2</v>
      </c>
      <c r="EW51" s="186">
        <f t="shared" si="98"/>
        <v>-8.1451800566715651E-3</v>
      </c>
      <c r="EX51" s="186">
        <f t="shared" si="99"/>
        <v>-7.1489327858826279E-2</v>
      </c>
    </row>
    <row r="52" spans="1:154" ht="20.100000000000001" customHeight="1" thickBot="1" x14ac:dyDescent="0.35">
      <c r="A52" s="34"/>
      <c r="B52" s="117" t="s">
        <v>75</v>
      </c>
      <c r="C52" s="69">
        <f>IF(SUM(BY7:BY368)*1000/360&gt;Io,Io,SUM(BY7:BY368)*1000/360)</f>
        <v>60</v>
      </c>
      <c r="D52" s="87" t="s">
        <v>27</v>
      </c>
      <c r="E52" s="136"/>
      <c r="F52" s="117" t="s">
        <v>293</v>
      </c>
      <c r="G52" s="69">
        <f>IF(DIM_triac&gt;2.2,Tonmax,IF(DIM_triac&lt;1.1,Tonmax/3,(DIM_triac-1.1)*Tonmax*2/3/1.1+Tonmax/3))</f>
        <v>4.5</v>
      </c>
      <c r="H52" s="87" t="s">
        <v>270</v>
      </c>
      <c r="I52" s="137"/>
      <c r="J52" s="138"/>
      <c r="K52" s="139"/>
      <c r="L52" s="140"/>
      <c r="O52" s="211">
        <v>44</v>
      </c>
      <c r="P52" s="211">
        <f t="shared" si="100"/>
        <v>-2.7576202181510405</v>
      </c>
      <c r="Q52" s="212">
        <f t="shared" si="132"/>
        <v>0.38397243543875248</v>
      </c>
      <c r="R52" s="212">
        <f t="shared" si="4"/>
        <v>121.84795674152831</v>
      </c>
      <c r="S52" s="212">
        <f t="shared" si="5"/>
        <v>105.95474499263331</v>
      </c>
      <c r="T52" s="212">
        <f t="shared" si="6"/>
        <v>132.44343124079165</v>
      </c>
      <c r="U52" s="212">
        <f t="shared" si="7"/>
        <v>1</v>
      </c>
      <c r="V52" s="212">
        <f t="shared" si="8"/>
        <v>0</v>
      </c>
      <c r="W52" s="212">
        <f t="shared" si="9"/>
        <v>0.10997312025859357</v>
      </c>
      <c r="X52" s="212">
        <f t="shared" si="10"/>
        <v>0.12646908829738263</v>
      </c>
      <c r="Y52" s="212">
        <f t="shared" si="11"/>
        <v>0.10117527063790607</v>
      </c>
      <c r="Z52" s="212">
        <f t="shared" si="12"/>
        <v>3.3811246954102123</v>
      </c>
      <c r="AA52" s="212">
        <f t="shared" si="13"/>
        <v>3.3811246954102123</v>
      </c>
      <c r="AB52" s="212">
        <f t="shared" si="14"/>
        <v>3.2020655065009911</v>
      </c>
      <c r="AC52" s="212">
        <f t="shared" si="15"/>
        <v>3.0514086301480154</v>
      </c>
      <c r="AD52" s="212">
        <f t="shared" si="16"/>
        <v>51.107558021325296</v>
      </c>
      <c r="AE52" s="212">
        <f t="shared" si="17"/>
        <v>69.249700668433917</v>
      </c>
      <c r="AF52" s="212">
        <f t="shared" si="18"/>
        <v>1.8135996656718061</v>
      </c>
      <c r="AG52" s="212">
        <f t="shared" si="19"/>
        <v>2.024811526378385</v>
      </c>
      <c r="AH52" s="212">
        <f t="shared" si="20"/>
        <v>1.5436354699103385</v>
      </c>
      <c r="AI52" s="212">
        <f t="shared" si="21"/>
        <v>5.1947243610820184</v>
      </c>
      <c r="AJ52" s="212">
        <f t="shared" si="22"/>
        <v>5.9947243610820182</v>
      </c>
      <c r="AK52" s="212">
        <f t="shared" si="23"/>
        <v>6.0268770328793755</v>
      </c>
      <c r="AL52" s="212">
        <f t="shared" si="24"/>
        <v>5.395044100058354</v>
      </c>
      <c r="AM52" s="212">
        <f t="shared" si="102"/>
        <v>166.8133411591096</v>
      </c>
      <c r="AN52" s="212">
        <f t="shared" si="133"/>
        <v>165.92341183411273</v>
      </c>
      <c r="AO52" s="212">
        <f t="shared" si="134"/>
        <v>185.35529672300245</v>
      </c>
      <c r="AP52" s="212">
        <f t="shared" si="26"/>
        <v>2.0773056219256274</v>
      </c>
      <c r="AQ52" s="212">
        <f t="shared" si="27"/>
        <v>8.1827313812794969E-2</v>
      </c>
      <c r="AR52" s="212">
        <f t="shared" si="28"/>
        <v>7.944080412915179E-2</v>
      </c>
      <c r="AS52" s="212">
        <f t="shared" si="29"/>
        <v>7.5703121879751228E-2</v>
      </c>
      <c r="AT52" s="212">
        <f t="shared" si="30"/>
        <v>2.1036137868954206E-3</v>
      </c>
      <c r="AU52" s="212">
        <f t="shared" si="31"/>
        <v>2.25104377213943E-2</v>
      </c>
      <c r="AV52" s="212">
        <f t="shared" si="32"/>
        <v>2.1103354835687066E-2</v>
      </c>
      <c r="AW52" s="212">
        <f t="shared" si="33"/>
        <v>2.1408643350772572E-2</v>
      </c>
      <c r="AX52" s="212">
        <f t="shared" si="103"/>
        <v>1.2377715807680698E-2</v>
      </c>
      <c r="AY52" s="212">
        <f t="shared" si="104"/>
        <v>1.334461073188894E-2</v>
      </c>
      <c r="AZ52" s="178">
        <f t="shared" si="105"/>
        <v>1.0830126867291545E-2</v>
      </c>
      <c r="BA52" s="178">
        <f t="shared" si="34"/>
        <v>2.3686373635946462E-2</v>
      </c>
      <c r="BB52" s="178">
        <f t="shared" si="35"/>
        <v>2.0596846639953439E-2</v>
      </c>
      <c r="BC52" s="178">
        <f t="shared" si="36"/>
        <v>2.5746058299941803E-2</v>
      </c>
      <c r="BD52" s="178">
        <f t="shared" si="37"/>
        <v>0</v>
      </c>
      <c r="BE52" s="178">
        <f t="shared" si="38"/>
        <v>0</v>
      </c>
      <c r="BF52" s="178">
        <f t="shared" si="39"/>
        <v>0</v>
      </c>
      <c r="BG52" s="178">
        <f t="shared" si="106"/>
        <v>3.6064089443627156E-2</v>
      </c>
      <c r="BH52" s="178">
        <f t="shared" si="107"/>
        <v>3.3941457371842378E-2</v>
      </c>
      <c r="BI52" s="178">
        <f t="shared" si="108"/>
        <v>3.6576185167233349E-2</v>
      </c>
      <c r="BJ52" s="178">
        <f t="shared" si="40"/>
        <v>4.3943356104496898</v>
      </c>
      <c r="BK52" s="178">
        <f t="shared" si="41"/>
        <v>3.5962584605118932</v>
      </c>
      <c r="BL52" s="178">
        <f t="shared" si="42"/>
        <v>4.844275465246934</v>
      </c>
      <c r="BM52" s="180">
        <f t="shared" si="109"/>
        <v>1.3006185473979396E-3</v>
      </c>
      <c r="BN52" s="180">
        <f t="shared" si="109"/>
        <v>1.1520225285245932E-3</v>
      </c>
      <c r="BO52" s="180">
        <f t="shared" si="109"/>
        <v>1.3378173213877409E-3</v>
      </c>
      <c r="BP52" s="178">
        <f t="shared" si="43"/>
        <v>0</v>
      </c>
      <c r="BQ52" s="178">
        <f t="shared" si="44"/>
        <v>0</v>
      </c>
      <c r="BR52" s="178">
        <f t="shared" si="45"/>
        <v>0</v>
      </c>
      <c r="BS52" s="178">
        <f t="shared" si="46"/>
        <v>0.20303428541997315</v>
      </c>
      <c r="BT52" s="178">
        <f t="shared" si="47"/>
        <v>6.767809513999104E-2</v>
      </c>
      <c r="BU52" s="178">
        <f t="shared" si="48"/>
        <v>2.5</v>
      </c>
      <c r="BY52" s="180">
        <f t="shared" si="49"/>
        <v>0</v>
      </c>
      <c r="BZ52" s="180">
        <f t="shared" si="110"/>
        <v>0</v>
      </c>
      <c r="CA52" s="180">
        <f t="shared" si="111"/>
        <v>0</v>
      </c>
      <c r="CB52" s="180">
        <f t="shared" si="112"/>
        <v>0</v>
      </c>
      <c r="CC52" s="180">
        <f t="shared" si="50"/>
        <v>0</v>
      </c>
      <c r="CG52" s="182">
        <f t="shared" si="51"/>
        <v>0.19807243788950465</v>
      </c>
      <c r="CH52" s="182">
        <f t="shared" si="52"/>
        <v>0.19807243788950465</v>
      </c>
      <c r="CI52" s="182">
        <f t="shared" si="53"/>
        <v>0.19807243788950465</v>
      </c>
      <c r="CJ52" s="182">
        <f t="shared" si="54"/>
        <v>0.19807243788950465</v>
      </c>
      <c r="CK52" s="182">
        <f t="shared" si="55"/>
        <v>0.19807243788950465</v>
      </c>
      <c r="CL52" s="182">
        <f t="shared" si="56"/>
        <v>0.19807243788950465</v>
      </c>
      <c r="CM52" s="182">
        <f t="shared" si="57"/>
        <v>0.19807243788950465</v>
      </c>
      <c r="CN52" s="182">
        <f t="shared" si="58"/>
        <v>0.19807243788950465</v>
      </c>
      <c r="CO52" s="182">
        <f t="shared" si="59"/>
        <v>0.17872269554930892</v>
      </c>
      <c r="CP52" s="182">
        <f t="shared" si="60"/>
        <v>0.15217445777741875</v>
      </c>
      <c r="CQ52" s="182">
        <f t="shared" si="61"/>
        <v>0.12562622000552862</v>
      </c>
      <c r="CR52" s="182">
        <f t="shared" si="62"/>
        <v>9.9077982233638395E-2</v>
      </c>
      <c r="CS52" s="182">
        <f t="shared" si="63"/>
        <v>7.252974446174823E-2</v>
      </c>
      <c r="CT52" s="182">
        <f t="shared" si="64"/>
        <v>6.2716247609522532E-2</v>
      </c>
      <c r="CU52" s="182">
        <f t="shared" si="65"/>
        <v>6.2716247609522532E-2</v>
      </c>
      <c r="CV52" s="182">
        <f t="shared" si="66"/>
        <v>6.2716247609522532E-2</v>
      </c>
      <c r="CW52" s="182">
        <f t="shared" si="67"/>
        <v>6.2716247609522532E-2</v>
      </c>
      <c r="CX52" s="182">
        <f t="shared" si="68"/>
        <v>6.2716247609522532E-2</v>
      </c>
      <c r="CY52" s="182">
        <f t="shared" si="69"/>
        <v>6.2716247609522532E-2</v>
      </c>
      <c r="DA52" s="184">
        <f t="shared" si="113"/>
        <v>5.8639707432531434E-2</v>
      </c>
      <c r="DB52" s="184">
        <f t="shared" si="114"/>
        <v>5.8639707432531434E-2</v>
      </c>
      <c r="DC52" s="184">
        <f t="shared" si="115"/>
        <v>5.8639707432531434E-2</v>
      </c>
      <c r="DD52" s="184">
        <f t="shared" si="116"/>
        <v>-3.314888219197879E-10</v>
      </c>
      <c r="DE52" s="184">
        <f t="shared" si="117"/>
        <v>-3.314888219197879E-10</v>
      </c>
      <c r="DF52" s="184">
        <f t="shared" si="118"/>
        <v>-3.314888219197879E-10</v>
      </c>
      <c r="DG52" s="184">
        <f t="shared" si="119"/>
        <v>-3.314888219197879E-10</v>
      </c>
      <c r="DH52" s="184">
        <f t="shared" si="120"/>
        <v>-3.314888219197879E-10</v>
      </c>
      <c r="DI52" s="184">
        <f t="shared" si="121"/>
        <v>-3.6413277092714068E-10</v>
      </c>
      <c r="DJ52" s="184">
        <f t="shared" si="122"/>
        <v>-4.2101731356022994E-10</v>
      </c>
      <c r="DK52" s="184">
        <f t="shared" si="123"/>
        <v>-4.9896528890075792E-10</v>
      </c>
      <c r="DL52" s="184">
        <f t="shared" si="124"/>
        <v>-6.1233401557521405E-10</v>
      </c>
      <c r="DM52" s="184">
        <f t="shared" si="125"/>
        <v>-7.9236551597141506E-10</v>
      </c>
      <c r="DN52" s="184">
        <f t="shared" si="126"/>
        <v>-8.8897948983198118E-10</v>
      </c>
      <c r="DO52" s="184">
        <f t="shared" si="127"/>
        <v>-8.8897948983198118E-10</v>
      </c>
      <c r="DP52" s="184">
        <f t="shared" si="128"/>
        <v>-8.8897948983198118E-10</v>
      </c>
      <c r="DQ52" s="184">
        <f t="shared" si="129"/>
        <v>-8.8897948983198118E-10</v>
      </c>
      <c r="DR52" s="184">
        <f t="shared" si="130"/>
        <v>-8.8897948983198118E-10</v>
      </c>
      <c r="DS52" s="184">
        <f t="shared" si="131"/>
        <v>-8.8897948983198118E-10</v>
      </c>
      <c r="DU52" s="185">
        <f t="shared" si="70"/>
        <v>2.933717335177264E-2</v>
      </c>
      <c r="DV52" s="185">
        <f t="shared" si="71"/>
        <v>6.589237019048412E-2</v>
      </c>
      <c r="DW52" s="185">
        <f t="shared" si="72"/>
        <v>6.6876082923567226E-2</v>
      </c>
      <c r="DX52" s="185">
        <f t="shared" si="73"/>
        <v>2.7019691382247853E-2</v>
      </c>
      <c r="DY52" s="186">
        <f t="shared" si="74"/>
        <v>2.933717335177264E-2</v>
      </c>
      <c r="DZ52" s="186">
        <f t="shared" si="75"/>
        <v>6.589237019048412E-2</v>
      </c>
      <c r="EA52" s="186">
        <f t="shared" si="76"/>
        <v>-2.466929008083826E-2</v>
      </c>
      <c r="EB52" s="186">
        <f t="shared" si="77"/>
        <v>6.7778317451078818E-2</v>
      </c>
      <c r="EC52" s="186">
        <f t="shared" si="78"/>
        <v>-6.4828377754265448E-2</v>
      </c>
      <c r="ED52" s="186">
        <f t="shared" si="79"/>
        <v>3.1618912494613384E-2</v>
      </c>
      <c r="EE52" s="186">
        <f t="shared" si="80"/>
        <v>-6.8597974539225698E-2</v>
      </c>
      <c r="EF52" s="186">
        <f t="shared" si="81"/>
        <v>-2.2288833049477957E-2</v>
      </c>
      <c r="EG52" s="186">
        <f t="shared" si="82"/>
        <v>-3.3862128863099528E-2</v>
      </c>
      <c r="EH52" s="186">
        <f t="shared" si="83"/>
        <v>-6.3685401925799301E-2</v>
      </c>
      <c r="EI52" s="186">
        <f t="shared" si="84"/>
        <v>1.9881220508378261E-2</v>
      </c>
      <c r="EJ52" s="186">
        <f t="shared" si="85"/>
        <v>-6.9334055562104535E-2</v>
      </c>
      <c r="EK52" s="186">
        <f t="shared" si="86"/>
        <v>6.2464835245070668E-2</v>
      </c>
      <c r="EL52" s="186">
        <f t="shared" si="87"/>
        <v>-3.6064089443627101E-2</v>
      </c>
      <c r="EM52" s="186">
        <f t="shared" si="88"/>
        <v>6.9985663718373378E-2</v>
      </c>
      <c r="EN52" s="186">
        <f t="shared" si="89"/>
        <v>1.7449385762556637E-2</v>
      </c>
      <c r="EO52" s="186">
        <f t="shared" si="90"/>
        <v>3.8222111486414599E-2</v>
      </c>
      <c r="EP52" s="186">
        <f t="shared" si="91"/>
        <v>6.1168164784566263E-2</v>
      </c>
      <c r="EQ52" s="186">
        <f t="shared" si="92"/>
        <v>-5.9796970337505188E-2</v>
      </c>
      <c r="ER52" s="186">
        <f t="shared" si="93"/>
        <v>4.0333565774021071E-2</v>
      </c>
      <c r="ES52" s="186">
        <f t="shared" si="94"/>
        <v>-7.1032389778819469E-2</v>
      </c>
      <c r="ET52" s="186">
        <f t="shared" si="95"/>
        <v>-1.2524926822206265E-2</v>
      </c>
      <c r="EU52" s="186">
        <f t="shared" si="96"/>
        <v>-4.2395879824641186E-2</v>
      </c>
      <c r="EV52" s="186">
        <f t="shared" si="97"/>
        <v>-5.835292249310519E-2</v>
      </c>
      <c r="EW52" s="186">
        <f t="shared" si="98"/>
        <v>1.0038302322341869E-2</v>
      </c>
      <c r="EX52" s="186">
        <f t="shared" si="99"/>
        <v>-7.1426232408527787E-2</v>
      </c>
    </row>
    <row r="53" spans="1:154" ht="20.100000000000001" customHeight="1" x14ac:dyDescent="0.3">
      <c r="A53" s="34"/>
      <c r="B53" s="63"/>
      <c r="C53" s="142"/>
      <c r="D53" s="143"/>
      <c r="E53" s="63"/>
      <c r="F53" s="63"/>
      <c r="G53" s="144"/>
      <c r="H53" s="145"/>
      <c r="I53" s="63"/>
      <c r="J53" s="63"/>
      <c r="K53" s="144"/>
      <c r="L53" s="145"/>
      <c r="O53" s="211">
        <v>45</v>
      </c>
      <c r="P53" s="211">
        <f t="shared" si="100"/>
        <v>-2.748893571891069</v>
      </c>
      <c r="Q53" s="212">
        <f t="shared" si="132"/>
        <v>0.39269908169872414</v>
      </c>
      <c r="R53" s="212">
        <f t="shared" si="4"/>
        <v>124.47510303362532</v>
      </c>
      <c r="S53" s="212">
        <f t="shared" si="5"/>
        <v>108.23922002923941</v>
      </c>
      <c r="T53" s="212">
        <f t="shared" si="6"/>
        <v>135.29902503654927</v>
      </c>
      <c r="U53" s="212">
        <f t="shared" si="7"/>
        <v>1</v>
      </c>
      <c r="V53" s="212">
        <f t="shared" si="8"/>
        <v>0</v>
      </c>
      <c r="W53" s="212">
        <f t="shared" si="9"/>
        <v>0.1076520498752282</v>
      </c>
      <c r="X53" s="212">
        <f t="shared" si="10"/>
        <v>0.12379985735651242</v>
      </c>
      <c r="Y53" s="212">
        <f t="shared" si="11"/>
        <v>9.9039885885209927E-2</v>
      </c>
      <c r="Z53" s="212">
        <f t="shared" si="12"/>
        <v>3.4641838610196136</v>
      </c>
      <c r="AA53" s="212">
        <f t="shared" si="13"/>
        <v>3.4641838610196136</v>
      </c>
      <c r="AB53" s="212">
        <f t="shared" si="14"/>
        <v>3.2825135293922001</v>
      </c>
      <c r="AC53" s="212">
        <f t="shared" si="15"/>
        <v>3.128071581243236</v>
      </c>
      <c r="AD53" s="212">
        <f t="shared" si="16"/>
        <v>52.823461404939508</v>
      </c>
      <c r="AE53" s="212">
        <f t="shared" si="17"/>
        <v>71.496437746779023</v>
      </c>
      <c r="AF53" s="212">
        <f t="shared" si="18"/>
        <v>1.8199250217233294</v>
      </c>
      <c r="AG53" s="212">
        <f t="shared" si="19"/>
        <v>2.0318735335478824</v>
      </c>
      <c r="AH53" s="212">
        <f t="shared" si="20"/>
        <v>1.5490192622354912</v>
      </c>
      <c r="AI53" s="212">
        <f t="shared" si="21"/>
        <v>5.2841088827429434</v>
      </c>
      <c r="AJ53" s="212">
        <f t="shared" si="22"/>
        <v>6.0841088827429433</v>
      </c>
      <c r="AK53" s="212">
        <f t="shared" si="23"/>
        <v>6.1143870629400823</v>
      </c>
      <c r="AL53" s="212">
        <f t="shared" si="24"/>
        <v>5.4770908434787273</v>
      </c>
      <c r="AM53" s="212">
        <f t="shared" si="102"/>
        <v>164.36260745372505</v>
      </c>
      <c r="AN53" s="212">
        <f t="shared" si="133"/>
        <v>163.54869093275121</v>
      </c>
      <c r="AO53" s="212">
        <f t="shared" si="134"/>
        <v>182.57867699796239</v>
      </c>
      <c r="AP53" s="212">
        <f t="shared" si="26"/>
        <v>2.149753657311932</v>
      </c>
      <c r="AQ53" s="212">
        <f t="shared" si="27"/>
        <v>8.3883126100636363E-2</v>
      </c>
      <c r="AR53" s="212">
        <f t="shared" si="28"/>
        <v>8.1436658247720881E-2</v>
      </c>
      <c r="AS53" s="212">
        <f t="shared" si="29"/>
        <v>7.7605071252602464E-2</v>
      </c>
      <c r="AT53" s="212">
        <f t="shared" si="30"/>
        <v>2.2106431021853626E-3</v>
      </c>
      <c r="AU53" s="212">
        <f t="shared" si="31"/>
        <v>2.3308203813220203E-2</v>
      </c>
      <c r="AV53" s="212">
        <f t="shared" si="32"/>
        <v>2.1859666405588382E-2</v>
      </c>
      <c r="AW53" s="212">
        <f t="shared" si="33"/>
        <v>2.2160871113897068E-2</v>
      </c>
      <c r="AX53" s="212">
        <f t="shared" si="103"/>
        <v>1.2545880015718601E-2</v>
      </c>
      <c r="AY53" s="212">
        <f t="shared" si="104"/>
        <v>1.3531118397545699E-2</v>
      </c>
      <c r="AZ53" s="178">
        <f t="shared" si="105"/>
        <v>1.0974051157154763E-2</v>
      </c>
      <c r="BA53" s="178">
        <f t="shared" si="34"/>
        <v>2.3601959518471716E-2</v>
      </c>
      <c r="BB53" s="178">
        <f t="shared" si="35"/>
        <v>2.0523443059540618E-2</v>
      </c>
      <c r="BC53" s="178">
        <f t="shared" si="36"/>
        <v>2.5654303824425774E-2</v>
      </c>
      <c r="BD53" s="178">
        <f t="shared" si="37"/>
        <v>0</v>
      </c>
      <c r="BE53" s="178">
        <f t="shared" si="38"/>
        <v>0</v>
      </c>
      <c r="BF53" s="178">
        <f t="shared" si="39"/>
        <v>0</v>
      </c>
      <c r="BG53" s="178">
        <f t="shared" si="106"/>
        <v>3.6147839534190318E-2</v>
      </c>
      <c r="BH53" s="178">
        <f t="shared" si="107"/>
        <v>3.4054561457086317E-2</v>
      </c>
      <c r="BI53" s="178">
        <f t="shared" si="108"/>
        <v>3.6628354981580541E-2</v>
      </c>
      <c r="BJ53" s="178">
        <f t="shared" si="40"/>
        <v>4.499506050461294</v>
      </c>
      <c r="BK53" s="178">
        <f t="shared" si="41"/>
        <v>3.6860391705528217</v>
      </c>
      <c r="BL53" s="178">
        <f t="shared" si="42"/>
        <v>4.9557807177004793</v>
      </c>
      <c r="BM53" s="180">
        <f t="shared" si="109"/>
        <v>1.3066663029895726E-3</v>
      </c>
      <c r="BN53" s="180">
        <f t="shared" si="109"/>
        <v>1.1597131560344689E-3</v>
      </c>
      <c r="BO53" s="180">
        <f t="shared" si="109"/>
        <v>1.3416363886566761E-3</v>
      </c>
      <c r="BP53" s="178">
        <f t="shared" si="43"/>
        <v>0</v>
      </c>
      <c r="BQ53" s="178">
        <f t="shared" si="44"/>
        <v>0</v>
      </c>
      <c r="BR53" s="178">
        <f t="shared" si="45"/>
        <v>0</v>
      </c>
      <c r="BS53" s="178">
        <f t="shared" si="46"/>
        <v>0.20741187848245785</v>
      </c>
      <c r="BT53" s="178">
        <f t="shared" si="47"/>
        <v>6.9137292827485944E-2</v>
      </c>
      <c r="BU53" s="178">
        <f t="shared" si="48"/>
        <v>2.5</v>
      </c>
      <c r="BY53" s="180">
        <f t="shared" si="49"/>
        <v>0</v>
      </c>
      <c r="BZ53" s="180">
        <f t="shared" si="110"/>
        <v>0</v>
      </c>
      <c r="CA53" s="180">
        <f t="shared" si="111"/>
        <v>0</v>
      </c>
      <c r="CB53" s="180">
        <f t="shared" si="112"/>
        <v>0</v>
      </c>
      <c r="CC53" s="180">
        <f t="shared" si="50"/>
        <v>0</v>
      </c>
      <c r="CG53" s="182">
        <f t="shared" si="51"/>
        <v>0.2024500309519893</v>
      </c>
      <c r="CH53" s="182">
        <f t="shared" si="52"/>
        <v>0.2024500309519893</v>
      </c>
      <c r="CI53" s="182">
        <f t="shared" si="53"/>
        <v>0.2024500309519893</v>
      </c>
      <c r="CJ53" s="182">
        <f t="shared" si="54"/>
        <v>0.2024500309519893</v>
      </c>
      <c r="CK53" s="182">
        <f t="shared" si="55"/>
        <v>0.2024500309519893</v>
      </c>
      <c r="CL53" s="182">
        <f t="shared" si="56"/>
        <v>0.2024500309519893</v>
      </c>
      <c r="CM53" s="182">
        <f t="shared" si="57"/>
        <v>0.2024500309519893</v>
      </c>
      <c r="CN53" s="182">
        <f t="shared" si="58"/>
        <v>0.2024500309519893</v>
      </c>
      <c r="CO53" s="182">
        <f t="shared" si="59"/>
        <v>0.18268309159674712</v>
      </c>
      <c r="CP53" s="182">
        <f t="shared" si="60"/>
        <v>0.15556245108385669</v>
      </c>
      <c r="CQ53" s="182">
        <f t="shared" si="61"/>
        <v>0.12844181057096629</v>
      </c>
      <c r="CR53" s="182">
        <f t="shared" si="62"/>
        <v>0.10132117005807584</v>
      </c>
      <c r="CS53" s="182">
        <f t="shared" si="63"/>
        <v>7.4200529545185426E-2</v>
      </c>
      <c r="CT53" s="182">
        <f t="shared" si="64"/>
        <v>6.4175445297017436E-2</v>
      </c>
      <c r="CU53" s="182">
        <f t="shared" si="65"/>
        <v>6.4175445297017436E-2</v>
      </c>
      <c r="CV53" s="182">
        <f t="shared" si="66"/>
        <v>6.4175445297017436E-2</v>
      </c>
      <c r="CW53" s="182">
        <f t="shared" si="67"/>
        <v>6.4175445297017436E-2</v>
      </c>
      <c r="CX53" s="182">
        <f t="shared" si="68"/>
        <v>6.4175445297017436E-2</v>
      </c>
      <c r="CY53" s="182">
        <f t="shared" si="69"/>
        <v>6.4175445297017436E-2</v>
      </c>
      <c r="DA53" s="184">
        <f t="shared" si="113"/>
        <v>6.0469037267269959E-2</v>
      </c>
      <c r="DB53" s="184">
        <f t="shared" si="114"/>
        <v>6.0469037267269959E-2</v>
      </c>
      <c r="DC53" s="184">
        <f t="shared" si="115"/>
        <v>6.0469037267269959E-2</v>
      </c>
      <c r="DD53" s="184">
        <f t="shared" si="116"/>
        <v>-3.2720067841313175E-10</v>
      </c>
      <c r="DE53" s="184">
        <f t="shared" si="117"/>
        <v>-3.2720067841313175E-10</v>
      </c>
      <c r="DF53" s="184">
        <f t="shared" si="118"/>
        <v>-3.2720067841313175E-10</v>
      </c>
      <c r="DG53" s="184">
        <f t="shared" si="119"/>
        <v>-3.2720067841313175E-10</v>
      </c>
      <c r="DH53" s="184">
        <f t="shared" si="120"/>
        <v>-3.2720067841313175E-10</v>
      </c>
      <c r="DI53" s="184">
        <f t="shared" si="121"/>
        <v>-3.5945118364299226E-10</v>
      </c>
      <c r="DJ53" s="184">
        <f t="shared" si="122"/>
        <v>-4.1566248937636343E-10</v>
      </c>
      <c r="DK53" s="184">
        <f t="shared" si="123"/>
        <v>-4.927134743368333E-10</v>
      </c>
      <c r="DL53" s="184">
        <f t="shared" si="124"/>
        <v>-6.0483033394098756E-10</v>
      </c>
      <c r="DM53" s="184">
        <f t="shared" si="125"/>
        <v>-7.8300238017010229E-10</v>
      </c>
      <c r="DN53" s="184">
        <f t="shared" si="126"/>
        <v>-8.7868357767168555E-10</v>
      </c>
      <c r="DO53" s="184">
        <f t="shared" si="127"/>
        <v>-8.7868357767168555E-10</v>
      </c>
      <c r="DP53" s="184">
        <f t="shared" si="128"/>
        <v>-8.7868357767168555E-10</v>
      </c>
      <c r="DQ53" s="184">
        <f t="shared" si="129"/>
        <v>-8.7868357767168555E-10</v>
      </c>
      <c r="DR53" s="184">
        <f t="shared" si="130"/>
        <v>-8.7868357767168555E-10</v>
      </c>
      <c r="DS53" s="184">
        <f t="shared" si="131"/>
        <v>-8.7868357767168555E-10</v>
      </c>
      <c r="DU53" s="185">
        <f t="shared" si="70"/>
        <v>2.7666358611052884E-2</v>
      </c>
      <c r="DV53" s="185">
        <f t="shared" si="71"/>
        <v>6.6792498180281518E-2</v>
      </c>
      <c r="DW53" s="185">
        <f t="shared" si="72"/>
        <v>6.6792498180281518E-2</v>
      </c>
      <c r="DX53" s="185">
        <f t="shared" si="73"/>
        <v>2.7666358611052884E-2</v>
      </c>
      <c r="DY53" s="186">
        <f t="shared" si="74"/>
        <v>2.7666358611052884E-2</v>
      </c>
      <c r="DZ53" s="186">
        <f t="shared" si="75"/>
        <v>6.6792498180281518E-2</v>
      </c>
      <c r="EA53" s="186">
        <f t="shared" si="76"/>
        <v>-2.7666358611052908E-2</v>
      </c>
      <c r="EB53" s="186">
        <f t="shared" si="77"/>
        <v>6.6792498180281504E-2</v>
      </c>
      <c r="EC53" s="186">
        <f t="shared" si="78"/>
        <v>-6.6792498180281545E-2</v>
      </c>
      <c r="ED53" s="186">
        <f t="shared" si="79"/>
        <v>2.7666358611052815E-2</v>
      </c>
      <c r="EE53" s="186">
        <f t="shared" si="80"/>
        <v>-6.6792498180281532E-2</v>
      </c>
      <c r="EF53" s="186">
        <f t="shared" si="81"/>
        <v>-2.7666358611052863E-2</v>
      </c>
      <c r="EG53" s="186">
        <f t="shared" si="82"/>
        <v>-2.7666358611052874E-2</v>
      </c>
      <c r="EH53" s="186">
        <f t="shared" si="83"/>
        <v>-6.6792498180281518E-2</v>
      </c>
      <c r="EI53" s="186">
        <f t="shared" si="84"/>
        <v>2.7666358611052946E-2</v>
      </c>
      <c r="EJ53" s="186">
        <f t="shared" si="85"/>
        <v>-6.679249818028149E-2</v>
      </c>
      <c r="EK53" s="186">
        <f t="shared" si="86"/>
        <v>6.6792498180281504E-2</v>
      </c>
      <c r="EL53" s="186">
        <f t="shared" si="87"/>
        <v>-2.7666358611052919E-2</v>
      </c>
      <c r="EM53" s="186">
        <f t="shared" si="88"/>
        <v>6.6792498180281462E-2</v>
      </c>
      <c r="EN53" s="186">
        <f t="shared" si="89"/>
        <v>2.7666358611053019E-2</v>
      </c>
      <c r="EO53" s="186">
        <f t="shared" si="90"/>
        <v>2.7666358611052849E-2</v>
      </c>
      <c r="EP53" s="186">
        <f t="shared" si="91"/>
        <v>6.6792498180281545E-2</v>
      </c>
      <c r="EQ53" s="186">
        <f t="shared" si="92"/>
        <v>-6.6792498180281559E-2</v>
      </c>
      <c r="ER53" s="186">
        <f t="shared" si="93"/>
        <v>2.7666358611052776E-2</v>
      </c>
      <c r="ES53" s="186">
        <f t="shared" si="94"/>
        <v>-6.6792498180281407E-2</v>
      </c>
      <c r="ET53" s="186">
        <f t="shared" si="95"/>
        <v>-2.7666358611053161E-2</v>
      </c>
      <c r="EU53" s="186">
        <f t="shared" si="96"/>
        <v>-2.7666358611052943E-2</v>
      </c>
      <c r="EV53" s="186">
        <f t="shared" si="97"/>
        <v>-6.679249818028149E-2</v>
      </c>
      <c r="EW53" s="186">
        <f t="shared" si="98"/>
        <v>2.7666358611052995E-2</v>
      </c>
      <c r="EX53" s="186">
        <f t="shared" si="99"/>
        <v>-6.6792498180281462E-2</v>
      </c>
    </row>
    <row r="54" spans="1:154" ht="20.100000000000001" customHeight="1" x14ac:dyDescent="0.3">
      <c r="B54" s="63"/>
      <c r="C54" s="146"/>
      <c r="D54" s="143"/>
      <c r="E54" s="63"/>
      <c r="F54" s="63"/>
      <c r="G54" s="147"/>
      <c r="H54" s="145"/>
      <c r="I54" s="63"/>
      <c r="J54" s="63"/>
      <c r="K54" s="147"/>
      <c r="L54" s="145"/>
      <c r="O54" s="211">
        <v>46</v>
      </c>
      <c r="P54" s="211">
        <f t="shared" si="100"/>
        <v>-2.740166925631097</v>
      </c>
      <c r="Q54" s="212">
        <f t="shared" si="132"/>
        <v>0.40142572795869574</v>
      </c>
      <c r="R54" s="212">
        <f t="shared" si="4"/>
        <v>127.09277006470133</v>
      </c>
      <c r="S54" s="212">
        <f t="shared" si="5"/>
        <v>110.51545223017507</v>
      </c>
      <c r="T54" s="212">
        <f t="shared" si="6"/>
        <v>138.14431528771883</v>
      </c>
      <c r="U54" s="212">
        <f t="shared" si="7"/>
        <v>1</v>
      </c>
      <c r="V54" s="212">
        <f t="shared" si="8"/>
        <v>0</v>
      </c>
      <c r="W54" s="212">
        <f t="shared" si="9"/>
        <v>0.10543479375874984</v>
      </c>
      <c r="X54" s="212">
        <f t="shared" si="10"/>
        <v>0.12125001282256231</v>
      </c>
      <c r="Y54" s="212">
        <f t="shared" si="11"/>
        <v>9.7000010258049857E-2</v>
      </c>
      <c r="Z54" s="212">
        <f t="shared" si="12"/>
        <v>3.547425669896707</v>
      </c>
      <c r="AA54" s="212">
        <f t="shared" si="13"/>
        <v>3.547425669896707</v>
      </c>
      <c r="AB54" s="212">
        <f t="shared" si="14"/>
        <v>3.3631502581182926</v>
      </c>
      <c r="AC54" s="212">
        <f t="shared" si="15"/>
        <v>3.2049143595818266</v>
      </c>
      <c r="AD54" s="212">
        <f t="shared" si="16"/>
        <v>54.550671613232183</v>
      </c>
      <c r="AE54" s="212">
        <f t="shared" si="17"/>
        <v>73.755906355037069</v>
      </c>
      <c r="AF54" s="212">
        <f t="shared" si="18"/>
        <v>1.8262275546449633</v>
      </c>
      <c r="AG54" s="212">
        <f t="shared" si="19"/>
        <v>2.0389100596052336</v>
      </c>
      <c r="AH54" s="212">
        <f t="shared" si="20"/>
        <v>1.5543836287780424</v>
      </c>
      <c r="AI54" s="212">
        <f t="shared" si="21"/>
        <v>5.3736532245416706</v>
      </c>
      <c r="AJ54" s="212">
        <f t="shared" si="22"/>
        <v>6.1736532245416704</v>
      </c>
      <c r="AK54" s="212">
        <f t="shared" si="23"/>
        <v>6.2020603177235261</v>
      </c>
      <c r="AL54" s="212">
        <f t="shared" si="24"/>
        <v>5.5592979883598685</v>
      </c>
      <c r="AM54" s="212">
        <f t="shared" si="102"/>
        <v>161.97864758985384</v>
      </c>
      <c r="AN54" s="212">
        <f t="shared" si="133"/>
        <v>161.23674211008822</v>
      </c>
      <c r="AO54" s="212">
        <f t="shared" si="134"/>
        <v>179.87882680399812</v>
      </c>
      <c r="AP54" s="212">
        <f t="shared" si="26"/>
        <v>2.2227752854476686</v>
      </c>
      <c r="AQ54" s="212">
        <f t="shared" si="27"/>
        <v>8.5943760679445272E-2</v>
      </c>
      <c r="AR54" s="212">
        <f t="shared" si="28"/>
        <v>8.3437194014193986E-2</v>
      </c>
      <c r="AS54" s="212">
        <f t="shared" si="29"/>
        <v>7.9511482002270845E-2</v>
      </c>
      <c r="AT54" s="212">
        <f t="shared" si="30"/>
        <v>2.3205884483207505E-3</v>
      </c>
      <c r="AU54" s="212">
        <f t="shared" si="31"/>
        <v>2.4112544746039927E-2</v>
      </c>
      <c r="AV54" s="212">
        <f t="shared" si="32"/>
        <v>2.2622467105862638E-2</v>
      </c>
      <c r="AW54" s="212">
        <f t="shared" si="33"/>
        <v>2.2919034160576213E-2</v>
      </c>
      <c r="AX54" s="212">
        <f t="shared" si="103"/>
        <v>1.2711506315150008E-2</v>
      </c>
      <c r="AY54" s="212">
        <f t="shared" si="104"/>
        <v>1.3714872599241085E-2</v>
      </c>
      <c r="AZ54" s="178">
        <f t="shared" si="105"/>
        <v>1.1115733153986975E-2</v>
      </c>
      <c r="BA54" s="178">
        <f t="shared" si="34"/>
        <v>2.3515748020400934E-2</v>
      </c>
      <c r="BB54" s="178">
        <f t="shared" si="35"/>
        <v>2.044847653947908E-2</v>
      </c>
      <c r="BC54" s="178">
        <f t="shared" si="36"/>
        <v>2.5560595674348843E-2</v>
      </c>
      <c r="BD54" s="178">
        <f t="shared" si="37"/>
        <v>0</v>
      </c>
      <c r="BE54" s="178">
        <f t="shared" si="38"/>
        <v>0</v>
      </c>
      <c r="BF54" s="178">
        <f t="shared" si="39"/>
        <v>0</v>
      </c>
      <c r="BG54" s="178">
        <f t="shared" si="106"/>
        <v>3.6227254335550942E-2</v>
      </c>
      <c r="BH54" s="178">
        <f t="shared" si="107"/>
        <v>3.4163349138720163E-2</v>
      </c>
      <c r="BI54" s="178">
        <f t="shared" si="108"/>
        <v>3.6676328828335818E-2</v>
      </c>
      <c r="BJ54" s="178">
        <f t="shared" si="40"/>
        <v>4.6042221053436299</v>
      </c>
      <c r="BK54" s="178">
        <f t="shared" si="41"/>
        <v>3.7755779797630207</v>
      </c>
      <c r="BL54" s="178">
        <f t="shared" si="42"/>
        <v>5.0666263332576742</v>
      </c>
      <c r="BM54" s="180">
        <f t="shared" si="109"/>
        <v>1.3124139566926946E-3</v>
      </c>
      <c r="BN54" s="180">
        <f t="shared" si="109"/>
        <v>1.1671344243740917E-3</v>
      </c>
      <c r="BO54" s="180">
        <f t="shared" si="109"/>
        <v>1.345153096324217E-3</v>
      </c>
      <c r="BP54" s="178">
        <f t="shared" si="43"/>
        <v>0</v>
      </c>
      <c r="BQ54" s="178">
        <f t="shared" si="44"/>
        <v>0</v>
      </c>
      <c r="BR54" s="178">
        <f t="shared" si="45"/>
        <v>0</v>
      </c>
      <c r="BS54" s="178">
        <f t="shared" si="46"/>
        <v>0.21177367632736829</v>
      </c>
      <c r="BT54" s="178">
        <f t="shared" si="47"/>
        <v>7.0591225442456093E-2</v>
      </c>
      <c r="BU54" s="178">
        <f t="shared" si="48"/>
        <v>2.5</v>
      </c>
      <c r="BY54" s="180">
        <f t="shared" si="49"/>
        <v>0</v>
      </c>
      <c r="BZ54" s="180">
        <f t="shared" si="110"/>
        <v>0</v>
      </c>
      <c r="CA54" s="180">
        <f t="shared" si="111"/>
        <v>0</v>
      </c>
      <c r="CB54" s="180">
        <f t="shared" si="112"/>
        <v>0</v>
      </c>
      <c r="CC54" s="180">
        <f t="shared" si="50"/>
        <v>0</v>
      </c>
      <c r="CG54" s="182">
        <f t="shared" si="51"/>
        <v>0.2068118287968998</v>
      </c>
      <c r="CH54" s="182">
        <f t="shared" si="52"/>
        <v>0.2068118287968998</v>
      </c>
      <c r="CI54" s="182">
        <f t="shared" si="53"/>
        <v>0.2068118287968998</v>
      </c>
      <c r="CJ54" s="182">
        <f t="shared" si="54"/>
        <v>0.2068118287968998</v>
      </c>
      <c r="CK54" s="182">
        <f t="shared" si="55"/>
        <v>0.2068118287968998</v>
      </c>
      <c r="CL54" s="182">
        <f t="shared" si="56"/>
        <v>0.2068118287968998</v>
      </c>
      <c r="CM54" s="182">
        <f t="shared" si="57"/>
        <v>0.2068118287968998</v>
      </c>
      <c r="CN54" s="182">
        <f t="shared" si="58"/>
        <v>0.2068118287968998</v>
      </c>
      <c r="CO54" s="182">
        <f t="shared" si="59"/>
        <v>0.18662919775557388</v>
      </c>
      <c r="CP54" s="182">
        <f t="shared" si="60"/>
        <v>0.15893821984346004</v>
      </c>
      <c r="CQ54" s="182">
        <f t="shared" si="61"/>
        <v>0.13124724193134629</v>
      </c>
      <c r="CR54" s="182">
        <f t="shared" si="62"/>
        <v>0.10355626401923246</v>
      </c>
      <c r="CS54" s="182">
        <f t="shared" si="63"/>
        <v>7.5865286107118707E-2</v>
      </c>
      <c r="CT54" s="182">
        <f t="shared" si="64"/>
        <v>6.5629377911987571E-2</v>
      </c>
      <c r="CU54" s="182">
        <f t="shared" si="65"/>
        <v>6.5629377911987571E-2</v>
      </c>
      <c r="CV54" s="182">
        <f t="shared" si="66"/>
        <v>6.5629377911987571E-2</v>
      </c>
      <c r="CW54" s="182">
        <f t="shared" si="67"/>
        <v>6.5629377911987571E-2</v>
      </c>
      <c r="CX54" s="182">
        <f t="shared" si="68"/>
        <v>6.5629377911987571E-2</v>
      </c>
      <c r="CY54" s="182">
        <f t="shared" si="69"/>
        <v>6.5629377911987571E-2</v>
      </c>
      <c r="DA54" s="184">
        <f t="shared" si="113"/>
        <v>6.2300885440530758E-2</v>
      </c>
      <c r="DB54" s="184">
        <f t="shared" si="114"/>
        <v>6.2300885440530758E-2</v>
      </c>
      <c r="DC54" s="184">
        <f t="shared" si="115"/>
        <v>6.2300885440530758E-2</v>
      </c>
      <c r="DD54" s="184">
        <f t="shared" si="116"/>
        <v>-3.2303704405257982E-10</v>
      </c>
      <c r="DE54" s="184">
        <f t="shared" si="117"/>
        <v>-3.2303704405257982E-10</v>
      </c>
      <c r="DF54" s="184">
        <f t="shared" si="118"/>
        <v>-3.2303704405257982E-10</v>
      </c>
      <c r="DG54" s="184">
        <f t="shared" si="119"/>
        <v>-3.2303704405257982E-10</v>
      </c>
      <c r="DH54" s="184">
        <f t="shared" si="120"/>
        <v>-3.2303704405257982E-10</v>
      </c>
      <c r="DI54" s="184">
        <f t="shared" si="121"/>
        <v>-3.549048121876607E-10</v>
      </c>
      <c r="DJ54" s="184">
        <f t="shared" si="122"/>
        <v>-4.1046089566247422E-10</v>
      </c>
      <c r="DK54" s="184">
        <f t="shared" si="123"/>
        <v>-4.8663826872372952E-10</v>
      </c>
      <c r="DL54" s="184">
        <f t="shared" si="124"/>
        <v>-5.9753462596558636E-10</v>
      </c>
      <c r="DM54" s="184">
        <f t="shared" si="125"/>
        <v>-7.7389081972667423E-10</v>
      </c>
      <c r="DN54" s="184">
        <f t="shared" si="126"/>
        <v>-8.6865961508916792E-10</v>
      </c>
      <c r="DO54" s="184">
        <f t="shared" si="127"/>
        <v>-8.6865961508916792E-10</v>
      </c>
      <c r="DP54" s="184">
        <f t="shared" si="128"/>
        <v>-8.6865961508916792E-10</v>
      </c>
      <c r="DQ54" s="184">
        <f t="shared" si="129"/>
        <v>-8.6865961508916792E-10</v>
      </c>
      <c r="DR54" s="184">
        <f t="shared" si="130"/>
        <v>-8.6865961508916792E-10</v>
      </c>
      <c r="DS54" s="184">
        <f t="shared" si="131"/>
        <v>-8.6865961508916792E-10</v>
      </c>
      <c r="DU54" s="185">
        <f t="shared" si="70"/>
        <v>2.5965373707774901E-2</v>
      </c>
      <c r="DV54" s="185">
        <f t="shared" si="71"/>
        <v>6.7642111106812522E-2</v>
      </c>
      <c r="DW54" s="185">
        <f t="shared" si="72"/>
        <v>6.6694726886261213E-2</v>
      </c>
      <c r="DX54" s="185">
        <f t="shared" si="73"/>
        <v>2.8310231937195521E-2</v>
      </c>
      <c r="DY54" s="186">
        <f t="shared" si="74"/>
        <v>2.5965373707774901E-2</v>
      </c>
      <c r="DZ54" s="186">
        <f t="shared" si="75"/>
        <v>6.7642111106812522E-2</v>
      </c>
      <c r="EA54" s="186">
        <f t="shared" si="76"/>
        <v>-3.0620598509857572E-2</v>
      </c>
      <c r="EB54" s="186">
        <f t="shared" si="77"/>
        <v>6.5666085414534087E-2</v>
      </c>
      <c r="EC54" s="186">
        <f t="shared" si="78"/>
        <v>-6.8507083834448645E-2</v>
      </c>
      <c r="ED54" s="186">
        <f t="shared" si="79"/>
        <v>2.3588880670150587E-2</v>
      </c>
      <c r="EE54" s="186">
        <f t="shared" si="80"/>
        <v>-6.4557439932814403E-2</v>
      </c>
      <c r="EF54" s="186">
        <f t="shared" si="81"/>
        <v>-3.2893658599976963E-2</v>
      </c>
      <c r="EG54" s="186">
        <f t="shared" si="82"/>
        <v>-2.1183648215018256E-2</v>
      </c>
      <c r="EH54" s="186">
        <f t="shared" si="83"/>
        <v>-6.9288591233139754E-2</v>
      </c>
      <c r="EI54" s="186">
        <f t="shared" si="84"/>
        <v>3.5126642833971933E-2</v>
      </c>
      <c r="EJ54" s="186">
        <f t="shared" si="85"/>
        <v>-6.3370141154847889E-2</v>
      </c>
      <c r="EK54" s="186">
        <f t="shared" si="86"/>
        <v>6.9985681156502583E-2</v>
      </c>
      <c r="EL54" s="186">
        <f t="shared" si="87"/>
        <v>-1.8752606747626799E-2</v>
      </c>
      <c r="EM54" s="186">
        <f t="shared" si="88"/>
        <v>6.2105635621306006E-2</v>
      </c>
      <c r="EN54" s="186">
        <f t="shared" si="89"/>
        <v>3.7316830664518449E-2</v>
      </c>
      <c r="EO54" s="186">
        <f t="shared" si="90"/>
        <v>1.6298718117530739E-2</v>
      </c>
      <c r="EP54" s="186">
        <f t="shared" si="91"/>
        <v>7.0597504307844006E-2</v>
      </c>
      <c r="EQ54" s="186">
        <f t="shared" si="92"/>
        <v>-7.1123315274898152E-2</v>
      </c>
      <c r="ER54" s="186">
        <f t="shared" si="93"/>
        <v>1.3824972010033749E-2</v>
      </c>
      <c r="ES54" s="186">
        <f t="shared" si="94"/>
        <v>-5.9351258895887389E-2</v>
      </c>
      <c r="ET54" s="186">
        <f t="shared" si="95"/>
        <v>-4.1558198881136876E-2</v>
      </c>
      <c r="EU54" s="186">
        <f t="shared" si="96"/>
        <v>-1.1334382303715996E-2</v>
      </c>
      <c r="EV54" s="186">
        <f t="shared" si="97"/>
        <v>-7.1562473437996738E-2</v>
      </c>
      <c r="EW54" s="186">
        <f t="shared" si="98"/>
        <v>4.3604211813369737E-2</v>
      </c>
      <c r="EX54" s="186">
        <f t="shared" si="99"/>
        <v>-5.786474348777125E-2</v>
      </c>
    </row>
    <row r="55" spans="1:154" ht="20.100000000000001" customHeight="1" x14ac:dyDescent="0.3">
      <c r="B55" s="63"/>
      <c r="C55" s="146"/>
      <c r="D55" s="143"/>
      <c r="E55" s="63"/>
      <c r="F55" s="63"/>
      <c r="G55" s="144"/>
      <c r="H55" s="145"/>
      <c r="I55" s="63"/>
      <c r="J55" s="63"/>
      <c r="K55" s="144"/>
      <c r="L55" s="145"/>
      <c r="O55" s="211">
        <v>47</v>
      </c>
      <c r="P55" s="211">
        <f t="shared" si="100"/>
        <v>-2.7314402793711254</v>
      </c>
      <c r="Q55" s="212">
        <f t="shared" si="132"/>
        <v>0.41015237421866746</v>
      </c>
      <c r="R55" s="212">
        <f t="shared" si="4"/>
        <v>129.70075848927726</v>
      </c>
      <c r="S55" s="212">
        <f t="shared" si="5"/>
        <v>112.78326825154545</v>
      </c>
      <c r="T55" s="212">
        <f t="shared" si="6"/>
        <v>140.97908531443181</v>
      </c>
      <c r="U55" s="212">
        <f t="shared" si="7"/>
        <v>1</v>
      </c>
      <c r="V55" s="212">
        <f t="shared" si="8"/>
        <v>0</v>
      </c>
      <c r="W55" s="212">
        <f t="shared" si="9"/>
        <v>0.10331473891193796</v>
      </c>
      <c r="X55" s="212">
        <f t="shared" si="10"/>
        <v>0.11881194974872863</v>
      </c>
      <c r="Y55" s="212">
        <f t="shared" si="11"/>
        <v>9.5049559798982913E-2</v>
      </c>
      <c r="Z55" s="212">
        <f t="shared" si="12"/>
        <v>3.6308382846891929</v>
      </c>
      <c r="AA55" s="212">
        <f t="shared" si="13"/>
        <v>3.6308382846891929</v>
      </c>
      <c r="AB55" s="212">
        <f t="shared" si="14"/>
        <v>3.4439643032852936</v>
      </c>
      <c r="AC55" s="212">
        <f t="shared" si="15"/>
        <v>3.2819261116397107</v>
      </c>
      <c r="AD55" s="212">
        <f t="shared" si="16"/>
        <v>56.288676134416974</v>
      </c>
      <c r="AE55" s="212">
        <f t="shared" si="17"/>
        <v>76.027492632993855</v>
      </c>
      <c r="AF55" s="212">
        <f t="shared" si="18"/>
        <v>1.8325067844744245</v>
      </c>
      <c r="AG55" s="212">
        <f t="shared" si="19"/>
        <v>2.0459205686917374</v>
      </c>
      <c r="AH55" s="212">
        <f t="shared" si="20"/>
        <v>1.5597281610207108</v>
      </c>
      <c r="AI55" s="212">
        <f t="shared" si="21"/>
        <v>5.4633450691636174</v>
      </c>
      <c r="AJ55" s="212">
        <f t="shared" si="22"/>
        <v>6.2633450691636172</v>
      </c>
      <c r="AK55" s="212">
        <f t="shared" si="23"/>
        <v>6.2898848719770308</v>
      </c>
      <c r="AL55" s="212">
        <f t="shared" si="24"/>
        <v>5.6416542726604213</v>
      </c>
      <c r="AM55" s="212">
        <f t="shared" si="102"/>
        <v>159.65909413538606</v>
      </c>
      <c r="AN55" s="212">
        <f t="shared" si="133"/>
        <v>158.98542188828344</v>
      </c>
      <c r="AO55" s="212">
        <f t="shared" si="134"/>
        <v>177.25297433520902</v>
      </c>
      <c r="AP55" s="212">
        <f t="shared" si="26"/>
        <v>2.296346518439278</v>
      </c>
      <c r="AQ55" s="212">
        <f t="shared" si="27"/>
        <v>8.8008926498487974E-2</v>
      </c>
      <c r="AR55" s="212">
        <f t="shared" si="28"/>
        <v>8.5442128866389272E-2</v>
      </c>
      <c r="AS55" s="212">
        <f t="shared" si="29"/>
        <v>8.1422084861098185E-2</v>
      </c>
      <c r="AT55" s="212">
        <f t="shared" si="30"/>
        <v>2.4334524617402242E-3</v>
      </c>
      <c r="AU55" s="212">
        <f t="shared" si="31"/>
        <v>2.4923192970311786E-2</v>
      </c>
      <c r="AV55" s="212">
        <f t="shared" si="32"/>
        <v>2.3391495892293081E-2</v>
      </c>
      <c r="AW55" s="212">
        <f t="shared" si="33"/>
        <v>2.3682881301482397E-2</v>
      </c>
      <c r="AX55" s="212">
        <f t="shared" si="103"/>
        <v>1.2874666262346493E-2</v>
      </c>
      <c r="AY55" s="212">
        <f t="shared" si="104"/>
        <v>1.38959466221208E-2</v>
      </c>
      <c r="AZ55" s="178">
        <f t="shared" si="105"/>
        <v>1.1255237608435158E-2</v>
      </c>
      <c r="BA55" s="178">
        <f t="shared" si="34"/>
        <v>2.3427745707073483E-2</v>
      </c>
      <c r="BB55" s="178">
        <f t="shared" si="35"/>
        <v>2.0371952788759549E-2</v>
      </c>
      <c r="BC55" s="178">
        <f t="shared" si="36"/>
        <v>2.5464940985949439E-2</v>
      </c>
      <c r="BD55" s="178">
        <f t="shared" si="37"/>
        <v>0</v>
      </c>
      <c r="BE55" s="178">
        <f t="shared" si="38"/>
        <v>0</v>
      </c>
      <c r="BF55" s="178">
        <f t="shared" si="39"/>
        <v>0</v>
      </c>
      <c r="BG55" s="178">
        <f t="shared" si="106"/>
        <v>3.6302411969419975E-2</v>
      </c>
      <c r="BH55" s="178">
        <f t="shared" si="107"/>
        <v>3.4267899410880348E-2</v>
      </c>
      <c r="BI55" s="178">
        <f t="shared" si="108"/>
        <v>3.6720178594384596E-2</v>
      </c>
      <c r="BJ55" s="178">
        <f t="shared" si="40"/>
        <v>4.7084503674239881</v>
      </c>
      <c r="BK55" s="178">
        <f t="shared" si="41"/>
        <v>3.8648456916742946</v>
      </c>
      <c r="BL55" s="178">
        <f t="shared" si="42"/>
        <v>5.1767771908189193</v>
      </c>
      <c r="BM55" s="180">
        <f t="shared" si="109"/>
        <v>1.3178651147974867E-3</v>
      </c>
      <c r="BN55" s="180">
        <f t="shared" si="109"/>
        <v>1.1742889300342136E-3</v>
      </c>
      <c r="BO55" s="180">
        <f t="shared" si="109"/>
        <v>1.3483715160035007E-3</v>
      </c>
      <c r="BP55" s="178">
        <f t="shared" si="43"/>
        <v>0</v>
      </c>
      <c r="BQ55" s="178">
        <f t="shared" si="44"/>
        <v>0</v>
      </c>
      <c r="BR55" s="178">
        <f t="shared" si="45"/>
        <v>0</v>
      </c>
      <c r="BS55" s="178">
        <f t="shared" si="46"/>
        <v>0.2161193467869113</v>
      </c>
      <c r="BT55" s="178">
        <f t="shared" si="47"/>
        <v>7.2039782262303759E-2</v>
      </c>
      <c r="BU55" s="178">
        <f t="shared" si="48"/>
        <v>2.5</v>
      </c>
      <c r="BY55" s="180">
        <f t="shared" si="49"/>
        <v>0</v>
      </c>
      <c r="BZ55" s="180">
        <f t="shared" si="110"/>
        <v>0</v>
      </c>
      <c r="CA55" s="180">
        <f t="shared" si="111"/>
        <v>0</v>
      </c>
      <c r="CB55" s="180">
        <f t="shared" si="112"/>
        <v>0</v>
      </c>
      <c r="CC55" s="180">
        <f t="shared" si="50"/>
        <v>0</v>
      </c>
      <c r="CG55" s="182">
        <f t="shared" si="51"/>
        <v>0.21115749925644281</v>
      </c>
      <c r="CH55" s="182">
        <f t="shared" si="52"/>
        <v>0.21115749925644281</v>
      </c>
      <c r="CI55" s="182">
        <f t="shared" si="53"/>
        <v>0.21115749925644281</v>
      </c>
      <c r="CJ55" s="182">
        <f t="shared" si="54"/>
        <v>0.21115749925644281</v>
      </c>
      <c r="CK55" s="182">
        <f t="shared" si="55"/>
        <v>0.21115749925644281</v>
      </c>
      <c r="CL55" s="182">
        <f t="shared" si="56"/>
        <v>0.21115749925644281</v>
      </c>
      <c r="CM55" s="182">
        <f t="shared" si="57"/>
        <v>0.21115749925644281</v>
      </c>
      <c r="CN55" s="182">
        <f t="shared" si="58"/>
        <v>0.21115749925644281</v>
      </c>
      <c r="CO55" s="182">
        <f t="shared" si="59"/>
        <v>0.19056071351452714</v>
      </c>
      <c r="CP55" s="182">
        <f t="shared" si="60"/>
        <v>0.16230150697836795</v>
      </c>
      <c r="CQ55" s="182">
        <f t="shared" si="61"/>
        <v>0.13404230044220883</v>
      </c>
      <c r="CR55" s="182">
        <f t="shared" si="62"/>
        <v>0.10578309390604965</v>
      </c>
      <c r="CS55" s="182">
        <f t="shared" si="63"/>
        <v>7.7523887369890507E-2</v>
      </c>
      <c r="CT55" s="182">
        <f t="shared" si="64"/>
        <v>6.7077934731835251E-2</v>
      </c>
      <c r="CU55" s="182">
        <f t="shared" si="65"/>
        <v>6.7077934731835251E-2</v>
      </c>
      <c r="CV55" s="182">
        <f t="shared" si="66"/>
        <v>6.7077934731835251E-2</v>
      </c>
      <c r="CW55" s="182">
        <f t="shared" si="67"/>
        <v>6.7077934731835251E-2</v>
      </c>
      <c r="CX55" s="182">
        <f t="shared" si="68"/>
        <v>6.7077934731835251E-2</v>
      </c>
      <c r="CY55" s="182">
        <f t="shared" si="69"/>
        <v>6.7077934731835251E-2</v>
      </c>
      <c r="DA55" s="184">
        <f t="shared" si="113"/>
        <v>6.4134671779532859E-2</v>
      </c>
      <c r="DB55" s="184">
        <f t="shared" si="114"/>
        <v>6.4134671779532859E-2</v>
      </c>
      <c r="DC55" s="184">
        <f t="shared" si="115"/>
        <v>6.4134671779532859E-2</v>
      </c>
      <c r="DD55" s="184">
        <f t="shared" si="116"/>
        <v>-3.1899295157498509E-10</v>
      </c>
      <c r="DE55" s="184">
        <f t="shared" si="117"/>
        <v>-3.1899295157498509E-10</v>
      </c>
      <c r="DF55" s="184">
        <f t="shared" si="118"/>
        <v>-3.1899295157498509E-10</v>
      </c>
      <c r="DG55" s="184">
        <f t="shared" si="119"/>
        <v>-3.1899295157498509E-10</v>
      </c>
      <c r="DH55" s="184">
        <f t="shared" si="120"/>
        <v>-3.1899295157498509E-10</v>
      </c>
      <c r="DI55" s="184">
        <f t="shared" si="121"/>
        <v>-3.504882945869287E-10</v>
      </c>
      <c r="DJ55" s="184">
        <f t="shared" si="122"/>
        <v>-4.0540652021377512E-10</v>
      </c>
      <c r="DK55" s="184">
        <f t="shared" si="123"/>
        <v>-4.8073284410721912E-10</v>
      </c>
      <c r="DL55" s="184">
        <f t="shared" si="124"/>
        <v>-5.9043902559014165E-10</v>
      </c>
      <c r="DM55" s="184">
        <f t="shared" si="125"/>
        <v>-7.650216564928252E-10</v>
      </c>
      <c r="DN55" s="184">
        <f t="shared" si="126"/>
        <v>-8.5889787718649628E-10</v>
      </c>
      <c r="DO55" s="184">
        <f t="shared" si="127"/>
        <v>-8.5889787718649628E-10</v>
      </c>
      <c r="DP55" s="184">
        <f t="shared" si="128"/>
        <v>-8.5889787718649628E-10</v>
      </c>
      <c r="DQ55" s="184">
        <f t="shared" si="129"/>
        <v>-8.5889787718649628E-10</v>
      </c>
      <c r="DR55" s="184">
        <f t="shared" si="130"/>
        <v>-8.5889787718649628E-10</v>
      </c>
      <c r="DS55" s="184">
        <f t="shared" si="131"/>
        <v>-8.5889787718649628E-10</v>
      </c>
      <c r="DU55" s="185">
        <f t="shared" si="70"/>
        <v>2.4235988244245062E-2</v>
      </c>
      <c r="DV55" s="185">
        <f t="shared" si="71"/>
        <v>6.8440319498193181E-2</v>
      </c>
      <c r="DW55" s="185">
        <f t="shared" si="72"/>
        <v>6.6582985242071402E-2</v>
      </c>
      <c r="DX55" s="185">
        <f t="shared" si="73"/>
        <v>2.8951105945093869E-2</v>
      </c>
      <c r="DY55" s="186">
        <f t="shared" si="74"/>
        <v>2.4235988244245062E-2</v>
      </c>
      <c r="DZ55" s="186">
        <f t="shared" si="75"/>
        <v>6.8440319498193181E-2</v>
      </c>
      <c r="EA55" s="186">
        <f t="shared" si="76"/>
        <v>-3.3525176767933235E-2</v>
      </c>
      <c r="EB55" s="186">
        <f t="shared" si="77"/>
        <v>6.4401265374748468E-2</v>
      </c>
      <c r="EC55" s="186">
        <f t="shared" si="78"/>
        <v>-6.9964219397316632E-2</v>
      </c>
      <c r="ED55" s="186">
        <f t="shared" si="79"/>
        <v>1.940279524486329E-2</v>
      </c>
      <c r="EE55" s="186">
        <f t="shared" si="80"/>
        <v>-6.1905789016112336E-2</v>
      </c>
      <c r="EF55" s="186">
        <f t="shared" si="81"/>
        <v>-3.7935916299498176E-2</v>
      </c>
      <c r="EG55" s="186">
        <f t="shared" si="82"/>
        <v>-1.4475073777410689E-2</v>
      </c>
      <c r="EH55" s="186">
        <f t="shared" si="83"/>
        <v>-7.1147260652315109E-2</v>
      </c>
      <c r="EI55" s="186">
        <f t="shared" si="84"/>
        <v>4.2161835860156927E-2</v>
      </c>
      <c r="EJ55" s="186">
        <f t="shared" si="85"/>
        <v>-5.9108713876137857E-2</v>
      </c>
      <c r="EK55" s="186">
        <f t="shared" si="86"/>
        <v>7.1983679605113121E-2</v>
      </c>
      <c r="EL55" s="186">
        <f t="shared" si="87"/>
        <v>-9.4768312055437433E-3</v>
      </c>
      <c r="EM55" s="186">
        <f t="shared" si="88"/>
        <v>5.6023667023746053E-2</v>
      </c>
      <c r="EN55" s="186">
        <f t="shared" si="89"/>
        <v>4.6182347194597809E-2</v>
      </c>
      <c r="EO55" s="186">
        <f t="shared" si="90"/>
        <v>4.4324184646513838E-3</v>
      </c>
      <c r="EP55" s="186">
        <f t="shared" si="91"/>
        <v>7.2469401306649167E-2</v>
      </c>
      <c r="EQ55" s="186">
        <f t="shared" si="92"/>
        <v>-7.2602059369617972E-2</v>
      </c>
      <c r="ER55" s="186">
        <f t="shared" si="93"/>
        <v>-6.3358857345589955E-4</v>
      </c>
      <c r="ES55" s="186">
        <f t="shared" si="94"/>
        <v>-4.9051108078738997E-2</v>
      </c>
      <c r="ET55" s="186">
        <f t="shared" si="95"/>
        <v>-5.3529891233196167E-2</v>
      </c>
      <c r="EU55" s="186">
        <f t="shared" si="96"/>
        <v>5.6965088317210855E-3</v>
      </c>
      <c r="EV55" s="186">
        <f t="shared" si="97"/>
        <v>-7.2381007497271471E-2</v>
      </c>
      <c r="EW55" s="186">
        <f t="shared" si="98"/>
        <v>5.6821127441369662E-2</v>
      </c>
      <c r="EX55" s="186">
        <f t="shared" si="99"/>
        <v>-4.519756559242516E-2</v>
      </c>
    </row>
    <row r="56" spans="1:154" ht="20.100000000000001" customHeight="1" x14ac:dyDescent="0.3">
      <c r="B56" s="63"/>
      <c r="C56" s="146"/>
      <c r="D56" s="143"/>
      <c r="E56" s="63"/>
      <c r="F56" s="63"/>
      <c r="G56" s="144"/>
      <c r="H56" s="145"/>
      <c r="I56" s="63"/>
      <c r="J56" s="63"/>
      <c r="K56" s="144"/>
      <c r="L56" s="145"/>
      <c r="O56" s="211">
        <v>48</v>
      </c>
      <c r="P56" s="211">
        <f t="shared" si="100"/>
        <v>-2.7227136331111539</v>
      </c>
      <c r="Q56" s="212">
        <f t="shared" si="132"/>
        <v>0.41887902047863906</v>
      </c>
      <c r="R56" s="212">
        <f t="shared" si="4"/>
        <v>132.29886969893732</v>
      </c>
      <c r="S56" s="212">
        <f t="shared" si="5"/>
        <v>115.04249539038028</v>
      </c>
      <c r="T56" s="212">
        <f t="shared" si="6"/>
        <v>143.80311923797535</v>
      </c>
      <c r="U56" s="212">
        <f t="shared" si="7"/>
        <v>1</v>
      </c>
      <c r="V56" s="212">
        <f t="shared" si="8"/>
        <v>0</v>
      </c>
      <c r="W56" s="212">
        <f t="shared" si="9"/>
        <v>0.10128582376019826</v>
      </c>
      <c r="X56" s="212">
        <f t="shared" si="10"/>
        <v>0.11647869732422801</v>
      </c>
      <c r="Y56" s="212">
        <f t="shared" si="11"/>
        <v>9.3182957859382409E-2</v>
      </c>
      <c r="Z56" s="212">
        <f t="shared" si="12"/>
        <v>3.7144097648155698</v>
      </c>
      <c r="AA56" s="212">
        <f t="shared" si="13"/>
        <v>3.7144097648155698</v>
      </c>
      <c r="AB56" s="212">
        <f t="shared" si="14"/>
        <v>3.5249441727796045</v>
      </c>
      <c r="AC56" s="212">
        <f t="shared" si="15"/>
        <v>3.3590958860061382</v>
      </c>
      <c r="AD56" s="212">
        <f t="shared" si="16"/>
        <v>58.03697195761314</v>
      </c>
      <c r="AE56" s="212">
        <f t="shared" si="17"/>
        <v>78.310594073640004</v>
      </c>
      <c r="AF56" s="212">
        <f t="shared" si="18"/>
        <v>1.8387622330240507</v>
      </c>
      <c r="AG56" s="212">
        <f t="shared" si="19"/>
        <v>2.0529045269299839</v>
      </c>
      <c r="AH56" s="212">
        <f t="shared" si="20"/>
        <v>1.5650524519566738</v>
      </c>
      <c r="AI56" s="212">
        <f t="shared" si="21"/>
        <v>5.5531719978396206</v>
      </c>
      <c r="AJ56" s="212">
        <f t="shared" si="22"/>
        <v>6.3531719978396204</v>
      </c>
      <c r="AK56" s="212">
        <f t="shared" si="23"/>
        <v>6.3778486997095882</v>
      </c>
      <c r="AL56" s="212">
        <f t="shared" si="24"/>
        <v>5.724148337962812</v>
      </c>
      <c r="AM56" s="212">
        <f t="shared" si="102"/>
        <v>157.40168853291669</v>
      </c>
      <c r="AN56" s="212">
        <f t="shared" si="133"/>
        <v>156.79268152685003</v>
      </c>
      <c r="AO56" s="212">
        <f t="shared" si="134"/>
        <v>174.69847756529202</v>
      </c>
      <c r="AP56" s="212">
        <f t="shared" si="26"/>
        <v>2.3704437702091141</v>
      </c>
      <c r="AQ56" s="212">
        <f t="shared" si="27"/>
        <v>9.0078329882078048E-2</v>
      </c>
      <c r="AR56" s="212">
        <f t="shared" si="28"/>
        <v>8.7451177693729315E-2</v>
      </c>
      <c r="AS56" s="212">
        <f t="shared" si="29"/>
        <v>8.3336608132932519E-2</v>
      </c>
      <c r="AT56" s="212">
        <f t="shared" si="30"/>
        <v>2.5492361600067404E-3</v>
      </c>
      <c r="AU56" s="212">
        <f t="shared" si="31"/>
        <v>2.5739885480358236E-2</v>
      </c>
      <c r="AV56" s="212">
        <f t="shared" si="32"/>
        <v>2.4166495962736321E-2</v>
      </c>
      <c r="AW56" s="212">
        <f t="shared" si="33"/>
        <v>2.4452165773099215E-2</v>
      </c>
      <c r="AX56" s="212">
        <f t="shared" si="103"/>
        <v>1.3035427897857154E-2</v>
      </c>
      <c r="AY56" s="212">
        <f t="shared" si="104"/>
        <v>1.4074410277323613E-2</v>
      </c>
      <c r="AZ56" s="178">
        <f t="shared" si="105"/>
        <v>1.1392626046324328E-2</v>
      </c>
      <c r="BA56" s="178">
        <f t="shared" si="34"/>
        <v>2.3337959280206232E-2</v>
      </c>
      <c r="BB56" s="178">
        <f t="shared" si="35"/>
        <v>2.0293877634961942E-2</v>
      </c>
      <c r="BC56" s="178">
        <f t="shared" si="36"/>
        <v>2.5367347043702426E-2</v>
      </c>
      <c r="BD56" s="178">
        <f t="shared" si="37"/>
        <v>0</v>
      </c>
      <c r="BE56" s="178">
        <f t="shared" si="38"/>
        <v>0</v>
      </c>
      <c r="BF56" s="178">
        <f t="shared" si="39"/>
        <v>0</v>
      </c>
      <c r="BG56" s="178">
        <f t="shared" si="106"/>
        <v>3.6373387178063384E-2</v>
      </c>
      <c r="BH56" s="178">
        <f t="shared" si="107"/>
        <v>3.4368287912285557E-2</v>
      </c>
      <c r="BI56" s="178">
        <f t="shared" si="108"/>
        <v>3.6759973090026751E-2</v>
      </c>
      <c r="BJ56" s="178">
        <f t="shared" si="40"/>
        <v>4.8121580107796049</v>
      </c>
      <c r="BK56" s="178">
        <f t="shared" si="41"/>
        <v>3.9538136037243734</v>
      </c>
      <c r="BL56" s="178">
        <f t="shared" si="42"/>
        <v>5.2861987934498824</v>
      </c>
      <c r="BM56" s="180">
        <f t="shared" si="109"/>
        <v>1.3230232948053058E-3</v>
      </c>
      <c r="BN56" s="180">
        <f t="shared" si="109"/>
        <v>1.1811792140217535E-3</v>
      </c>
      <c r="BO56" s="180">
        <f t="shared" si="109"/>
        <v>1.351295621579491E-3</v>
      </c>
      <c r="BP56" s="178">
        <f t="shared" si="43"/>
        <v>0</v>
      </c>
      <c r="BQ56" s="178">
        <f t="shared" si="44"/>
        <v>0</v>
      </c>
      <c r="BR56" s="178">
        <f t="shared" si="45"/>
        <v>0</v>
      </c>
      <c r="BS56" s="178">
        <f t="shared" si="46"/>
        <v>0.22044855892145643</v>
      </c>
      <c r="BT56" s="178">
        <f t="shared" si="47"/>
        <v>7.3482852973818805E-2</v>
      </c>
      <c r="BU56" s="178">
        <f t="shared" si="48"/>
        <v>2.5</v>
      </c>
      <c r="BY56" s="180">
        <f t="shared" si="49"/>
        <v>0</v>
      </c>
      <c r="BZ56" s="180">
        <f t="shared" si="110"/>
        <v>0</v>
      </c>
      <c r="CA56" s="180">
        <f t="shared" si="111"/>
        <v>0</v>
      </c>
      <c r="CB56" s="180">
        <f t="shared" si="112"/>
        <v>0</v>
      </c>
      <c r="CC56" s="180">
        <f t="shared" si="50"/>
        <v>0</v>
      </c>
      <c r="CG56" s="182">
        <f t="shared" si="51"/>
        <v>0.21548671139098791</v>
      </c>
      <c r="CH56" s="182">
        <f t="shared" si="52"/>
        <v>0.21548671139098791</v>
      </c>
      <c r="CI56" s="182">
        <f t="shared" si="53"/>
        <v>0.21548671139098791</v>
      </c>
      <c r="CJ56" s="182">
        <f t="shared" si="54"/>
        <v>0.21548671139098791</v>
      </c>
      <c r="CK56" s="182">
        <f t="shared" si="55"/>
        <v>0.21548671139098791</v>
      </c>
      <c r="CL56" s="182">
        <f t="shared" si="56"/>
        <v>0.21548671139098791</v>
      </c>
      <c r="CM56" s="182">
        <f t="shared" si="57"/>
        <v>0.21548671139098791</v>
      </c>
      <c r="CN56" s="182">
        <f t="shared" si="58"/>
        <v>0.21548671139098791</v>
      </c>
      <c r="CO56" s="182">
        <f t="shared" si="59"/>
        <v>0.19447733947346052</v>
      </c>
      <c r="CP56" s="182">
        <f t="shared" si="60"/>
        <v>0.16565205636124364</v>
      </c>
      <c r="CQ56" s="182">
        <f t="shared" si="61"/>
        <v>0.13682677324902681</v>
      </c>
      <c r="CR56" s="182">
        <f t="shared" si="62"/>
        <v>0.10800149013680994</v>
      </c>
      <c r="CS56" s="182">
        <f t="shared" si="63"/>
        <v>7.9176207024593132E-2</v>
      </c>
      <c r="CT56" s="182">
        <f t="shared" si="64"/>
        <v>6.8521005443350297E-2</v>
      </c>
      <c r="CU56" s="182">
        <f t="shared" si="65"/>
        <v>6.8521005443350297E-2</v>
      </c>
      <c r="CV56" s="182">
        <f t="shared" si="66"/>
        <v>6.8521005443350297E-2</v>
      </c>
      <c r="CW56" s="182">
        <f t="shared" si="67"/>
        <v>6.8521005443350297E-2</v>
      </c>
      <c r="CX56" s="182">
        <f t="shared" si="68"/>
        <v>6.8521005443350297E-2</v>
      </c>
      <c r="CY56" s="182">
        <f t="shared" si="69"/>
        <v>6.8521005443350297E-2</v>
      </c>
      <c r="DA56" s="184">
        <f t="shared" si="113"/>
        <v>6.5969838573952805E-2</v>
      </c>
      <c r="DB56" s="184">
        <f t="shared" si="114"/>
        <v>6.5969838573952805E-2</v>
      </c>
      <c r="DC56" s="184">
        <f t="shared" si="115"/>
        <v>6.5969838573952805E-2</v>
      </c>
      <c r="DD56" s="184">
        <f t="shared" si="116"/>
        <v>-3.1506369721736275E-10</v>
      </c>
      <c r="DE56" s="184">
        <f t="shared" si="117"/>
        <v>-3.1506369721736275E-10</v>
      </c>
      <c r="DF56" s="184">
        <f t="shared" si="118"/>
        <v>-3.1506369721736275E-10</v>
      </c>
      <c r="DG56" s="184">
        <f t="shared" si="119"/>
        <v>-3.1506369721736275E-10</v>
      </c>
      <c r="DH56" s="184">
        <f t="shared" si="120"/>
        <v>-3.1506369721736275E-10</v>
      </c>
      <c r="DI56" s="184">
        <f t="shared" si="121"/>
        <v>-3.4619655167018296E-10</v>
      </c>
      <c r="DJ56" s="184">
        <f t="shared" si="122"/>
        <v>-4.0049366472537109E-10</v>
      </c>
      <c r="DK56" s="184">
        <f t="shared" si="123"/>
        <v>-4.7499072403682051E-10</v>
      </c>
      <c r="DL56" s="184">
        <f t="shared" si="124"/>
        <v>-5.8353606332349844E-10</v>
      </c>
      <c r="DM56" s="184">
        <f t="shared" si="125"/>
        <v>-7.563861594507814E-10</v>
      </c>
      <c r="DN56" s="184">
        <f t="shared" si="126"/>
        <v>-8.4938910393592297E-10</v>
      </c>
      <c r="DO56" s="184">
        <f t="shared" si="127"/>
        <v>-8.4938910393592297E-10</v>
      </c>
      <c r="DP56" s="184">
        <f t="shared" si="128"/>
        <v>-8.4938910393592297E-10</v>
      </c>
      <c r="DQ56" s="184">
        <f t="shared" si="129"/>
        <v>-8.4938910393592297E-10</v>
      </c>
      <c r="DR56" s="184">
        <f t="shared" si="130"/>
        <v>-8.4938910393592297E-10</v>
      </c>
      <c r="DS56" s="184">
        <f t="shared" si="131"/>
        <v>-8.4938910393592297E-10</v>
      </c>
      <c r="DU56" s="185">
        <f t="shared" si="70"/>
        <v>2.2479989562002783E-2</v>
      </c>
      <c r="DV56" s="185">
        <f t="shared" si="71"/>
        <v>6.9186293790847536E-2</v>
      </c>
      <c r="DW56" s="185">
        <f t="shared" si="72"/>
        <v>6.6457485271190844E-2</v>
      </c>
      <c r="DX56" s="185">
        <f t="shared" si="73"/>
        <v>2.9588778796203714E-2</v>
      </c>
      <c r="DY56" s="186">
        <f t="shared" si="74"/>
        <v>2.2479989562002783E-2</v>
      </c>
      <c r="DZ56" s="186">
        <f t="shared" si="75"/>
        <v>6.9186293790847536E-2</v>
      </c>
      <c r="EA56" s="186">
        <f t="shared" si="76"/>
        <v>-3.6373387178063432E-2</v>
      </c>
      <c r="EB56" s="186">
        <f t="shared" si="77"/>
        <v>6.3000554635780109E-2</v>
      </c>
      <c r="EC56" s="186">
        <f t="shared" si="78"/>
        <v>-7.1157082797568966E-2</v>
      </c>
      <c r="ED56" s="186">
        <f t="shared" si="79"/>
        <v>1.5124904857920236E-2</v>
      </c>
      <c r="EE56" s="186">
        <f t="shared" si="80"/>
        <v>-5.885337674006616E-2</v>
      </c>
      <c r="EF56" s="186">
        <f t="shared" si="81"/>
        <v>-4.2759481118379614E-2</v>
      </c>
      <c r="EG56" s="186">
        <f t="shared" si="82"/>
        <v>-7.6041085311246148E-3</v>
      </c>
      <c r="EH56" s="186">
        <f t="shared" si="83"/>
        <v>-7.2348259914583296E-2</v>
      </c>
      <c r="EI56" s="186">
        <f t="shared" si="84"/>
        <v>4.8677093235566127E-2</v>
      </c>
      <c r="EJ56" s="186">
        <f t="shared" si="85"/>
        <v>-5.406138893292721E-2</v>
      </c>
      <c r="EK56" s="186">
        <f t="shared" si="86"/>
        <v>7.2746774356126767E-2</v>
      </c>
      <c r="EL56" s="186">
        <f t="shared" si="87"/>
        <v>1.7824330918290962E-16</v>
      </c>
      <c r="EM56" s="186">
        <f t="shared" si="88"/>
        <v>4.8677093235566085E-2</v>
      </c>
      <c r="EN56" s="186">
        <f t="shared" si="89"/>
        <v>5.4061388932927258E-2</v>
      </c>
      <c r="EO56" s="186">
        <f t="shared" si="90"/>
        <v>-7.6041085311249375E-3</v>
      </c>
      <c r="EP56" s="186">
        <f t="shared" si="91"/>
        <v>7.2348259914583268E-2</v>
      </c>
      <c r="EQ56" s="186">
        <f t="shared" si="92"/>
        <v>-7.115708279756891E-2</v>
      </c>
      <c r="ER56" s="186">
        <f t="shared" si="93"/>
        <v>-1.5124904857920427E-2</v>
      </c>
      <c r="ES56" s="186">
        <f t="shared" si="94"/>
        <v>-3.6373387178063391E-2</v>
      </c>
      <c r="ET56" s="186">
        <f t="shared" si="95"/>
        <v>-6.3000554635780123E-2</v>
      </c>
      <c r="EU56" s="186">
        <f t="shared" si="96"/>
        <v>2.2479989562003248E-2</v>
      </c>
      <c r="EV56" s="186">
        <f t="shared" si="97"/>
        <v>-6.9186293790847397E-2</v>
      </c>
      <c r="EW56" s="186">
        <f t="shared" si="98"/>
        <v>6.6457485271190997E-2</v>
      </c>
      <c r="EX56" s="186">
        <f t="shared" si="99"/>
        <v>-2.9588778796203367E-2</v>
      </c>
    </row>
    <row r="57" spans="1:154" ht="20.100000000000001" customHeight="1" x14ac:dyDescent="0.3">
      <c r="B57" s="63"/>
      <c r="C57" s="146"/>
      <c r="D57" s="143"/>
      <c r="E57" s="63"/>
      <c r="F57" s="63"/>
      <c r="G57" s="144"/>
      <c r="H57" s="145"/>
      <c r="I57" s="63"/>
      <c r="J57" s="63"/>
      <c r="K57" s="144"/>
      <c r="L57" s="145"/>
      <c r="O57" s="211">
        <v>49</v>
      </c>
      <c r="P57" s="211">
        <f t="shared" si="100"/>
        <v>-2.7139869868511823</v>
      </c>
      <c r="Q57" s="212">
        <f t="shared" si="132"/>
        <v>0.42760566673861072</v>
      </c>
      <c r="R57" s="212">
        <f t="shared" si="4"/>
        <v>134.88690583745392</v>
      </c>
      <c r="S57" s="212">
        <f t="shared" si="5"/>
        <v>117.29296159778603</v>
      </c>
      <c r="T57" s="212">
        <f t="shared" si="6"/>
        <v>146.61620199723254</v>
      </c>
      <c r="U57" s="212">
        <f t="shared" si="7"/>
        <v>1</v>
      </c>
      <c r="V57" s="212">
        <f t="shared" si="8"/>
        <v>0</v>
      </c>
      <c r="W57" s="212">
        <f t="shared" si="9"/>
        <v>9.9342481887365192E-2</v>
      </c>
      <c r="X57" s="212">
        <f t="shared" si="10"/>
        <v>0.11424385417046996</v>
      </c>
      <c r="Y57" s="212">
        <f t="shared" si="11"/>
        <v>9.1395083336375971E-2</v>
      </c>
      <c r="Z57" s="212">
        <f t="shared" si="12"/>
        <v>3.7981280690767387</v>
      </c>
      <c r="AA57" s="212">
        <f t="shared" si="13"/>
        <v>3.7981280690767387</v>
      </c>
      <c r="AB57" s="212">
        <f t="shared" si="14"/>
        <v>3.6060782742691337</v>
      </c>
      <c r="AC57" s="212">
        <f t="shared" si="15"/>
        <v>3.4364126357671338</v>
      </c>
      <c r="AD57" s="212">
        <f t="shared" si="16"/>
        <v>59.79506483695554</v>
      </c>
      <c r="AE57" s="212">
        <f t="shared" si="17"/>
        <v>80.604618562864033</v>
      </c>
      <c r="AF57" s="212">
        <f t="shared" si="18"/>
        <v>1.8449934239172157</v>
      </c>
      <c r="AG57" s="212">
        <f t="shared" si="19"/>
        <v>2.0598614024645143</v>
      </c>
      <c r="AH57" s="212">
        <f t="shared" si="20"/>
        <v>1.5703560961205629</v>
      </c>
      <c r="AI57" s="212">
        <f t="shared" si="21"/>
        <v>5.6431214929939539</v>
      </c>
      <c r="AJ57" s="212">
        <f t="shared" si="22"/>
        <v>6.4431214929939538</v>
      </c>
      <c r="AK57" s="212">
        <f t="shared" si="23"/>
        <v>6.4659396767336483</v>
      </c>
      <c r="AL57" s="212">
        <f t="shared" si="24"/>
        <v>5.8067687318876962</v>
      </c>
      <c r="AM57" s="212">
        <f t="shared" si="102"/>
        <v>155.20427499114649</v>
      </c>
      <c r="AN57" s="212">
        <f t="shared" si="133"/>
        <v>154.65656192220504</v>
      </c>
      <c r="AO57" s="212">
        <f t="shared" si="134"/>
        <v>172.21281683021576</v>
      </c>
      <c r="AP57" s="212">
        <f t="shared" si="26"/>
        <v>2.4450438301019188</v>
      </c>
      <c r="AQ57" s="212">
        <f t="shared" si="27"/>
        <v>9.215167459349137E-2</v>
      </c>
      <c r="AR57" s="212">
        <f t="shared" si="28"/>
        <v>8.9464052899292323E-2</v>
      </c>
      <c r="AS57" s="212">
        <f t="shared" si="29"/>
        <v>8.5254777752259772E-2</v>
      </c>
      <c r="AT57" s="212">
        <f t="shared" si="30"/>
        <v>2.6679389203891259E-3</v>
      </c>
      <c r="AU57" s="212">
        <f t="shared" si="31"/>
        <v>2.6562363514495091E-2</v>
      </c>
      <c r="AV57" s="212">
        <f t="shared" si="32"/>
        <v>2.4947214490020506E-2</v>
      </c>
      <c r="AW57" s="212">
        <f t="shared" si="33"/>
        <v>2.5226644944005689E-2</v>
      </c>
      <c r="AX57" s="212">
        <f t="shared" si="103"/>
        <v>1.3193855944888226E-2</v>
      </c>
      <c r="AY57" s="212">
        <f t="shared" si="104"/>
        <v>1.425033009033491E-2</v>
      </c>
      <c r="AZ57" s="178">
        <f t="shared" si="105"/>
        <v>1.1527956954051304E-2</v>
      </c>
      <c r="BA57" s="178">
        <f t="shared" si="34"/>
        <v>2.3246395577383214E-2</v>
      </c>
      <c r="BB57" s="178">
        <f t="shared" si="35"/>
        <v>2.021425702381149E-2</v>
      </c>
      <c r="BC57" s="178">
        <f t="shared" si="36"/>
        <v>2.526782127976436E-2</v>
      </c>
      <c r="BD57" s="178">
        <f t="shared" si="37"/>
        <v>0</v>
      </c>
      <c r="BE57" s="178">
        <f t="shared" si="38"/>
        <v>0</v>
      </c>
      <c r="BF57" s="178">
        <f t="shared" si="39"/>
        <v>0</v>
      </c>
      <c r="BG57" s="178">
        <f t="shared" si="106"/>
        <v>3.6440251522271441E-2</v>
      </c>
      <c r="BH57" s="178">
        <f t="shared" si="107"/>
        <v>3.4464587114146399E-2</v>
      </c>
      <c r="BI57" s="178">
        <f t="shared" si="108"/>
        <v>3.6795778233815662E-2</v>
      </c>
      <c r="BJ57" s="178">
        <f t="shared" si="40"/>
        <v>4.9153127757777648</v>
      </c>
      <c r="BK57" s="178">
        <f t="shared" si="41"/>
        <v>4.0424534928631246</v>
      </c>
      <c r="BL57" s="178">
        <f t="shared" si="42"/>
        <v>5.3948572541744895</v>
      </c>
      <c r="BM57" s="180">
        <f t="shared" si="109"/>
        <v>1.3278919310064062E-3</v>
      </c>
      <c r="BN57" s="180">
        <f t="shared" si="109"/>
        <v>1.187807764948586E-3</v>
      </c>
      <c r="BO57" s="180">
        <f t="shared" si="109"/>
        <v>1.3539292958321424E-3</v>
      </c>
      <c r="BP57" s="178">
        <f t="shared" si="43"/>
        <v>0</v>
      </c>
      <c r="BQ57" s="178">
        <f t="shared" si="44"/>
        <v>0</v>
      </c>
      <c r="BR57" s="178">
        <f t="shared" si="45"/>
        <v>0</v>
      </c>
      <c r="BS57" s="178">
        <f t="shared" si="46"/>
        <v>0.2247609830447384</v>
      </c>
      <c r="BT57" s="178">
        <f t="shared" si="47"/>
        <v>7.4920327681579468E-2</v>
      </c>
      <c r="BU57" s="178">
        <f t="shared" si="48"/>
        <v>2.5</v>
      </c>
      <c r="BY57" s="180">
        <f t="shared" si="49"/>
        <v>0</v>
      </c>
      <c r="BZ57" s="180">
        <f t="shared" si="110"/>
        <v>0</v>
      </c>
      <c r="CA57" s="180">
        <f t="shared" si="111"/>
        <v>0</v>
      </c>
      <c r="CB57" s="180">
        <f t="shared" si="112"/>
        <v>0</v>
      </c>
      <c r="CC57" s="180">
        <f t="shared" si="50"/>
        <v>0</v>
      </c>
      <c r="CG57" s="182">
        <f t="shared" si="51"/>
        <v>0.21979913551426986</v>
      </c>
      <c r="CH57" s="182">
        <f t="shared" si="52"/>
        <v>0.21979913551426986</v>
      </c>
      <c r="CI57" s="182">
        <f t="shared" si="53"/>
        <v>0.21979913551426986</v>
      </c>
      <c r="CJ57" s="182">
        <f t="shared" si="54"/>
        <v>0.21979913551426986</v>
      </c>
      <c r="CK57" s="182">
        <f t="shared" si="55"/>
        <v>0.21979913551426986</v>
      </c>
      <c r="CL57" s="182">
        <f t="shared" si="56"/>
        <v>0.21979913551426986</v>
      </c>
      <c r="CM57" s="182">
        <f t="shared" si="57"/>
        <v>0.21979913551426986</v>
      </c>
      <c r="CN57" s="182">
        <f t="shared" si="58"/>
        <v>0.21979913551426986</v>
      </c>
      <c r="CO57" s="182">
        <f t="shared" si="59"/>
        <v>0.19837877736614329</v>
      </c>
      <c r="CP57" s="182">
        <f t="shared" si="60"/>
        <v>0.16898961283477937</v>
      </c>
      <c r="CQ57" s="182">
        <f t="shared" si="61"/>
        <v>0.13960044830341548</v>
      </c>
      <c r="CR57" s="182">
        <f t="shared" si="62"/>
        <v>0.11021128377205154</v>
      </c>
      <c r="CS57" s="182">
        <f t="shared" si="63"/>
        <v>8.0822119240687676E-2</v>
      </c>
      <c r="CT57" s="182">
        <f t="shared" si="64"/>
        <v>6.9958480151110947E-2</v>
      </c>
      <c r="CU57" s="182">
        <f t="shared" si="65"/>
        <v>6.9958480151110947E-2</v>
      </c>
      <c r="CV57" s="182">
        <f t="shared" si="66"/>
        <v>6.9958480151110947E-2</v>
      </c>
      <c r="CW57" s="182">
        <f t="shared" si="67"/>
        <v>6.9958480151110947E-2</v>
      </c>
      <c r="CX57" s="182">
        <f t="shared" si="68"/>
        <v>6.9958480151110947E-2</v>
      </c>
      <c r="CY57" s="182">
        <f t="shared" si="69"/>
        <v>6.9958480151110947E-2</v>
      </c>
      <c r="DA57" s="184">
        <f t="shared" si="113"/>
        <v>6.7805849171758359E-2</v>
      </c>
      <c r="DB57" s="184">
        <f t="shared" si="114"/>
        <v>6.7805849171758359E-2</v>
      </c>
      <c r="DC57" s="184">
        <f t="shared" si="115"/>
        <v>6.7805849171758359E-2</v>
      </c>
      <c r="DD57" s="184">
        <f t="shared" si="116"/>
        <v>-3.1124482348683658E-10</v>
      </c>
      <c r="DE57" s="184">
        <f t="shared" si="117"/>
        <v>-3.1124482348683658E-10</v>
      </c>
      <c r="DF57" s="184">
        <f t="shared" si="118"/>
        <v>-3.1124482348683658E-10</v>
      </c>
      <c r="DG57" s="184">
        <f t="shared" si="119"/>
        <v>-3.1124482348683658E-10</v>
      </c>
      <c r="DH57" s="184">
        <f t="shared" si="120"/>
        <v>-3.1124482348683658E-10</v>
      </c>
      <c r="DI57" s="184">
        <f t="shared" si="121"/>
        <v>-3.4202476868233879E-10</v>
      </c>
      <c r="DJ57" s="184">
        <f t="shared" si="122"/>
        <v>-3.9571692458402463E-10</v>
      </c>
      <c r="DK57" s="184">
        <f t="shared" si="123"/>
        <v>-4.6940576124664852E-10</v>
      </c>
      <c r="DL57" s="184">
        <f t="shared" si="124"/>
        <v>-5.7681864157105516E-10</v>
      </c>
      <c r="DM57" s="184">
        <f t="shared" si="125"/>
        <v>-7.4797601781036119E-10</v>
      </c>
      <c r="DN57" s="184">
        <f t="shared" si="126"/>
        <v>-8.4012447272007379E-10</v>
      </c>
      <c r="DO57" s="184">
        <f t="shared" si="127"/>
        <v>-8.4012447272007379E-10</v>
      </c>
      <c r="DP57" s="184">
        <f t="shared" si="128"/>
        <v>-8.4012447272007379E-10</v>
      </c>
      <c r="DQ57" s="184">
        <f t="shared" si="129"/>
        <v>-8.4012447272007379E-10</v>
      </c>
      <c r="DR57" s="184">
        <f t="shared" si="130"/>
        <v>-8.4012447272007379E-10</v>
      </c>
      <c r="DS57" s="184">
        <f t="shared" si="131"/>
        <v>-8.4012447272007379E-10</v>
      </c>
      <c r="DU57" s="185">
        <f t="shared" si="70"/>
        <v>2.0699181194391118E-2</v>
      </c>
      <c r="DV57" s="185">
        <f t="shared" si="71"/>
        <v>6.9879264606229147E-2</v>
      </c>
      <c r="DW57" s="185">
        <f t="shared" si="72"/>
        <v>6.6318435172534024E-2</v>
      </c>
      <c r="DX57" s="185">
        <f t="shared" si="73"/>
        <v>3.0223052133959392E-2</v>
      </c>
      <c r="DY57" s="186">
        <f t="shared" si="74"/>
        <v>2.0699181194391118E-2</v>
      </c>
      <c r="DZ57" s="186">
        <f t="shared" si="75"/>
        <v>6.9879264606229147E-2</v>
      </c>
      <c r="EA57" s="186">
        <f t="shared" si="76"/>
        <v>-3.9158665741952405E-2</v>
      </c>
      <c r="EB57" s="186">
        <f t="shared" si="77"/>
        <v>6.1466792834307428E-2</v>
      </c>
      <c r="EC57" s="186">
        <f t="shared" si="78"/>
        <v>-7.2079973640849393E-2</v>
      </c>
      <c r="ED57" s="186">
        <f t="shared" si="79"/>
        <v>1.0772424237843647E-2</v>
      </c>
      <c r="EE57" s="186">
        <f t="shared" si="80"/>
        <v>-5.5418769291001597E-2</v>
      </c>
      <c r="EF57" s="186">
        <f t="shared" si="81"/>
        <v>-4.7332100463600424E-2</v>
      </c>
      <c r="EG57" s="186">
        <f t="shared" si="82"/>
        <v>-6.359942969575102E-4</v>
      </c>
      <c r="EH57" s="186">
        <f t="shared" si="83"/>
        <v>-7.2877727978305287E-2</v>
      </c>
      <c r="EI57" s="186">
        <f t="shared" si="84"/>
        <v>5.4584269689190723E-2</v>
      </c>
      <c r="EJ57" s="186">
        <f t="shared" si="85"/>
        <v>-4.8292082441362162E-2</v>
      </c>
      <c r="EK57" s="186">
        <f t="shared" si="86"/>
        <v>7.225700023785038E-2</v>
      </c>
      <c r="EL57" s="186">
        <f t="shared" si="87"/>
        <v>9.5128145494861281E-3</v>
      </c>
      <c r="EM57" s="186">
        <f t="shared" si="88"/>
        <v>4.022544513843121E-2</v>
      </c>
      <c r="EN57" s="186">
        <f t="shared" si="89"/>
        <v>6.0774018193967438E-2</v>
      </c>
      <c r="EO57" s="186">
        <f t="shared" si="90"/>
        <v>-1.9476467281390158E-2</v>
      </c>
      <c r="EP57" s="186">
        <f t="shared" si="91"/>
        <v>7.0229872178885266E-2</v>
      </c>
      <c r="EQ57" s="186">
        <f t="shared" si="92"/>
        <v>-6.6835799543253721E-2</v>
      </c>
      <c r="ER57" s="186">
        <f t="shared" si="93"/>
        <v>-2.906103273181513E-2</v>
      </c>
      <c r="ES57" s="186">
        <f t="shared" si="94"/>
        <v>-2.1915589936282776E-2</v>
      </c>
      <c r="ET57" s="186">
        <f t="shared" si="95"/>
        <v>-6.9507371132638329E-2</v>
      </c>
      <c r="EU57" s="186">
        <f t="shared" si="96"/>
        <v>3.8079958236550103E-2</v>
      </c>
      <c r="EV57" s="186">
        <f t="shared" si="97"/>
        <v>-6.2140844094107903E-2</v>
      </c>
      <c r="EW57" s="186">
        <f t="shared" si="98"/>
        <v>7.1880990785623017E-2</v>
      </c>
      <c r="EX57" s="186">
        <f t="shared" si="99"/>
        <v>-1.20287525414235E-2</v>
      </c>
    </row>
    <row r="58" spans="1:154" ht="20.100000000000001" customHeight="1" x14ac:dyDescent="0.3">
      <c r="B58" s="63"/>
      <c r="C58" s="146"/>
      <c r="D58" s="143"/>
      <c r="E58" s="63"/>
      <c r="F58" s="63"/>
      <c r="G58" s="144"/>
      <c r="H58" s="145"/>
      <c r="I58" s="63"/>
      <c r="J58" s="63"/>
      <c r="K58" s="144"/>
      <c r="L58" s="145"/>
      <c r="O58" s="211">
        <v>50</v>
      </c>
      <c r="P58" s="211">
        <f t="shared" si="100"/>
        <v>-2.7052603405912108</v>
      </c>
      <c r="Q58" s="212">
        <f t="shared" si="132"/>
        <v>0.43633231299858238</v>
      </c>
      <c r="R58" s="212">
        <f t="shared" si="4"/>
        <v>137.46466981585513</v>
      </c>
      <c r="S58" s="212">
        <f t="shared" si="5"/>
        <v>119.53449549204794</v>
      </c>
      <c r="T58" s="212">
        <f t="shared" si="6"/>
        <v>149.41811936505991</v>
      </c>
      <c r="U58" s="212">
        <f t="shared" si="7"/>
        <v>1</v>
      </c>
      <c r="V58" s="212">
        <f t="shared" si="8"/>
        <v>0</v>
      </c>
      <c r="W58" s="212">
        <f t="shared" si="9"/>
        <v>9.7479592523303391E-2</v>
      </c>
      <c r="X58" s="212">
        <f t="shared" si="10"/>
        <v>0.11210153140179889</v>
      </c>
      <c r="Y58" s="212">
        <f t="shared" si="11"/>
        <v>8.9681225121439126E-2</v>
      </c>
      <c r="Z58" s="212">
        <f t="shared" si="12"/>
        <v>3.8819810583022223</v>
      </c>
      <c r="AA58" s="212">
        <f t="shared" si="13"/>
        <v>3.8819810583022223</v>
      </c>
      <c r="AB58" s="212">
        <f t="shared" si="14"/>
        <v>3.6873549177387162</v>
      </c>
      <c r="AC58" s="212">
        <f t="shared" si="15"/>
        <v>3.5138652209216312</v>
      </c>
      <c r="AD58" s="212">
        <f t="shared" si="16"/>
        <v>61.562468618623498</v>
      </c>
      <c r="AE58" s="212">
        <f t="shared" si="17"/>
        <v>82.908983507184772</v>
      </c>
      <c r="AF58" s="212">
        <f t="shared" si="18"/>
        <v>1.8511998826246079</v>
      </c>
      <c r="AG58" s="212">
        <f t="shared" si="19"/>
        <v>2.0667906655023214</v>
      </c>
      <c r="AH58" s="212">
        <f t="shared" si="20"/>
        <v>1.5756386896193413</v>
      </c>
      <c r="AI58" s="212">
        <f t="shared" si="21"/>
        <v>5.7331809409268306</v>
      </c>
      <c r="AJ58" s="212">
        <f t="shared" si="22"/>
        <v>6.5331809409268304</v>
      </c>
      <c r="AK58" s="212">
        <f t="shared" si="23"/>
        <v>6.5541455832410369</v>
      </c>
      <c r="AL58" s="212">
        <f t="shared" si="24"/>
        <v>5.8895039105409728</v>
      </c>
      <c r="AM58" s="212">
        <f t="shared" si="102"/>
        <v>153.06479478251447</v>
      </c>
      <c r="AN58" s="212">
        <f t="shared" si="133"/>
        <v>152.57518883269879</v>
      </c>
      <c r="AO58" s="212">
        <f t="shared" si="134"/>
        <v>169.79358791327235</v>
      </c>
      <c r="AP58" s="212">
        <f t="shared" si="26"/>
        <v>2.5201238384745732</v>
      </c>
      <c r="AQ58" s="212">
        <f t="shared" si="27"/>
        <v>9.4228661899757843E-2</v>
      </c>
      <c r="AR58" s="212">
        <f t="shared" si="28"/>
        <v>9.148046446271392E-2</v>
      </c>
      <c r="AS58" s="212">
        <f t="shared" si="29"/>
        <v>8.7176317344146007E-2</v>
      </c>
      <c r="AT58" s="212">
        <f t="shared" si="30"/>
        <v>2.7895584594379557E-3</v>
      </c>
      <c r="AU58" s="212">
        <f t="shared" si="31"/>
        <v>2.7390372277614837E-2</v>
      </c>
      <c r="AV58" s="212">
        <f t="shared" si="32"/>
        <v>2.5733402374260961E-2</v>
      </c>
      <c r="AW58" s="212">
        <f t="shared" si="33"/>
        <v>2.6006080043435662E-2</v>
      </c>
      <c r="AX58" s="212">
        <f t="shared" si="103"/>
        <v>1.3350011994613394E-2</v>
      </c>
      <c r="AY58" s="212">
        <f t="shared" si="104"/>
        <v>1.4423769477352534E-2</v>
      </c>
      <c r="AZ58" s="178">
        <f t="shared" si="105"/>
        <v>1.1661285951447243E-2</v>
      </c>
      <c r="BA58" s="178">
        <f t="shared" si="34"/>
        <v>2.3153061571534891E-2</v>
      </c>
      <c r="BB58" s="178">
        <f t="shared" si="35"/>
        <v>2.0133097018725992E-2</v>
      </c>
      <c r="BC58" s="178">
        <f t="shared" si="36"/>
        <v>2.5166371273407494E-2</v>
      </c>
      <c r="BD58" s="178">
        <f t="shared" si="37"/>
        <v>0</v>
      </c>
      <c r="BE58" s="178">
        <f t="shared" si="38"/>
        <v>0</v>
      </c>
      <c r="BF58" s="178">
        <f t="shared" si="39"/>
        <v>0</v>
      </c>
      <c r="BG58" s="178">
        <f t="shared" si="106"/>
        <v>3.6503073566148285E-2</v>
      </c>
      <c r="BH58" s="178">
        <f t="shared" si="107"/>
        <v>3.4556866496078524E-2</v>
      </c>
      <c r="BI58" s="178">
        <f t="shared" si="108"/>
        <v>3.6827657224854739E-2</v>
      </c>
      <c r="BJ58" s="178">
        <f t="shared" si="40"/>
        <v>5.0178829550344437</v>
      </c>
      <c r="BK58" s="178">
        <f t="shared" si="41"/>
        <v>4.1307376023948006</v>
      </c>
      <c r="BL58" s="178">
        <f t="shared" si="42"/>
        <v>5.5027192831588563</v>
      </c>
      <c r="BM58" s="180">
        <f t="shared" si="109"/>
        <v>1.3324743797756336E-3</v>
      </c>
      <c r="BN58" s="180">
        <f t="shared" si="109"/>
        <v>1.1941770220277943E-3</v>
      </c>
      <c r="BO58" s="180">
        <f t="shared" si="109"/>
        <v>1.3562763366713954E-3</v>
      </c>
      <c r="BP58" s="178">
        <f t="shared" si="43"/>
        <v>0</v>
      </c>
      <c r="BQ58" s="178">
        <f t="shared" si="44"/>
        <v>0</v>
      </c>
      <c r="BR58" s="178">
        <f t="shared" si="45"/>
        <v>0</v>
      </c>
      <c r="BS58" s="178">
        <f t="shared" si="46"/>
        <v>0.22905629074896403</v>
      </c>
      <c r="BT58" s="178">
        <f t="shared" si="47"/>
        <v>7.6352096916321346E-2</v>
      </c>
      <c r="BU58" s="178">
        <f t="shared" si="48"/>
        <v>2.5</v>
      </c>
      <c r="BY58" s="180">
        <f t="shared" si="49"/>
        <v>0</v>
      </c>
      <c r="BZ58" s="180">
        <f t="shared" si="110"/>
        <v>0</v>
      </c>
      <c r="CA58" s="180">
        <f t="shared" si="111"/>
        <v>0</v>
      </c>
      <c r="CB58" s="180">
        <f t="shared" si="112"/>
        <v>0</v>
      </c>
      <c r="CC58" s="180">
        <f t="shared" si="50"/>
        <v>0</v>
      </c>
      <c r="CG58" s="182">
        <f t="shared" si="51"/>
        <v>0.2240944432184955</v>
      </c>
      <c r="CH58" s="182">
        <f t="shared" si="52"/>
        <v>0.2240944432184955</v>
      </c>
      <c r="CI58" s="182">
        <f t="shared" si="53"/>
        <v>0.2240944432184955</v>
      </c>
      <c r="CJ58" s="182">
        <f t="shared" si="54"/>
        <v>0.2240944432184955</v>
      </c>
      <c r="CK58" s="182">
        <f t="shared" si="55"/>
        <v>0.2240944432184955</v>
      </c>
      <c r="CL58" s="182">
        <f t="shared" si="56"/>
        <v>0.2240944432184955</v>
      </c>
      <c r="CM58" s="182">
        <f t="shared" si="57"/>
        <v>0.2240944432184955</v>
      </c>
      <c r="CN58" s="182">
        <f t="shared" si="58"/>
        <v>0.2240944432184955</v>
      </c>
      <c r="CO58" s="182">
        <f t="shared" si="59"/>
        <v>0.20226473008297505</v>
      </c>
      <c r="CP58" s="182">
        <f t="shared" si="60"/>
        <v>0.17231392223112788</v>
      </c>
      <c r="CQ58" s="182">
        <f t="shared" si="61"/>
        <v>0.14236311437928076</v>
      </c>
      <c r="CR58" s="182">
        <f t="shared" si="62"/>
        <v>0.11241230652743359</v>
      </c>
      <c r="CS58" s="182">
        <f t="shared" si="63"/>
        <v>8.246149867558647E-2</v>
      </c>
      <c r="CT58" s="182">
        <f t="shared" si="64"/>
        <v>7.1390249385852825E-2</v>
      </c>
      <c r="CU58" s="182">
        <f t="shared" si="65"/>
        <v>7.1390249385852825E-2</v>
      </c>
      <c r="CV58" s="182">
        <f t="shared" si="66"/>
        <v>7.1390249385852825E-2</v>
      </c>
      <c r="CW58" s="182">
        <f t="shared" si="67"/>
        <v>7.1390249385852825E-2</v>
      </c>
      <c r="CX58" s="182">
        <f t="shared" si="68"/>
        <v>7.1390249385852825E-2</v>
      </c>
      <c r="CY58" s="182">
        <f t="shared" si="69"/>
        <v>7.1390249385852825E-2</v>
      </c>
      <c r="DA58" s="184">
        <f t="shared" si="113"/>
        <v>6.9642186683883819E-2</v>
      </c>
      <c r="DB58" s="184">
        <f t="shared" si="114"/>
        <v>6.9642186683883819E-2</v>
      </c>
      <c r="DC58" s="184">
        <f t="shared" si="115"/>
        <v>6.9642186683883819E-2</v>
      </c>
      <c r="DD58" s="184">
        <f t="shared" si="116"/>
        <v>-3.0753210327180116E-10</v>
      </c>
      <c r="DE58" s="184">
        <f t="shared" si="117"/>
        <v>-3.0753210327180116E-10</v>
      </c>
      <c r="DF58" s="184">
        <f t="shared" si="118"/>
        <v>-3.0753210327180116E-10</v>
      </c>
      <c r="DG58" s="184">
        <f t="shared" si="119"/>
        <v>-3.0753210327180116E-10</v>
      </c>
      <c r="DH58" s="184">
        <f t="shared" si="120"/>
        <v>-3.0753210327180116E-10</v>
      </c>
      <c r="DI58" s="184">
        <f t="shared" si="121"/>
        <v>-3.3796837831946946E-10</v>
      </c>
      <c r="DJ58" s="184">
        <f t="shared" si="122"/>
        <v>-3.9107117020991483E-10</v>
      </c>
      <c r="DK58" s="184">
        <f t="shared" si="123"/>
        <v>-4.63972117026052E-10</v>
      </c>
      <c r="DL58" s="184">
        <f t="shared" si="124"/>
        <v>-5.7028001179603241E-10</v>
      </c>
      <c r="DM58" s="184">
        <f t="shared" si="125"/>
        <v>-7.3978331604330676E-10</v>
      </c>
      <c r="DN58" s="184">
        <f t="shared" si="126"/>
        <v>-8.3109557281646248E-10</v>
      </c>
      <c r="DO58" s="184">
        <f t="shared" si="127"/>
        <v>-8.3109557281646248E-10</v>
      </c>
      <c r="DP58" s="184">
        <f t="shared" si="128"/>
        <v>-8.3109557281646248E-10</v>
      </c>
      <c r="DQ58" s="184">
        <f t="shared" si="129"/>
        <v>-8.3109557281646248E-10</v>
      </c>
      <c r="DR58" s="184">
        <f t="shared" si="130"/>
        <v>-8.3109557281646248E-10</v>
      </c>
      <c r="DS58" s="184">
        <f t="shared" si="131"/>
        <v>-8.3109557281646248E-10</v>
      </c>
      <c r="DU58" s="185">
        <f t="shared" si="70"/>
        <v>1.889538128739511E-2</v>
      </c>
      <c r="DV58" s="185">
        <f t="shared" si="71"/>
        <v>7.0518522992944865E-2</v>
      </c>
      <c r="DW58" s="185">
        <f t="shared" si="72"/>
        <v>6.6166039647543765E-2</v>
      </c>
      <c r="DX58" s="185">
        <f t="shared" si="73"/>
        <v>3.0853730997436928E-2</v>
      </c>
      <c r="DY58" s="186">
        <f t="shared" si="74"/>
        <v>1.889538128739511E-2</v>
      </c>
      <c r="DZ58" s="186">
        <f t="shared" si="75"/>
        <v>7.0518522992944865E-2</v>
      </c>
      <c r="EA58" s="186">
        <f t="shared" si="76"/>
        <v>-4.1874605703862811E-2</v>
      </c>
      <c r="EB58" s="186">
        <f t="shared" si="77"/>
        <v>5.980313466908365E-2</v>
      </c>
      <c r="EC58" s="186">
        <f t="shared" si="78"/>
        <v>-7.2728336701299731E-2</v>
      </c>
      <c r="ED58" s="186">
        <f t="shared" si="79"/>
        <v>6.3629049784601575E-3</v>
      </c>
      <c r="EE58" s="186">
        <f t="shared" si="80"/>
        <v>-5.1623141705549686E-2</v>
      </c>
      <c r="EF58" s="186">
        <f t="shared" si="81"/>
        <v>-5.1623141705549769E-2</v>
      </c>
      <c r="EG58" s="186">
        <f t="shared" si="82"/>
        <v>6.3629049784601505E-3</v>
      </c>
      <c r="EH58" s="186">
        <f t="shared" si="83"/>
        <v>-7.2728336701299731E-2</v>
      </c>
      <c r="EI58" s="186">
        <f t="shared" si="84"/>
        <v>5.9803134669083727E-2</v>
      </c>
      <c r="EJ58" s="186">
        <f t="shared" si="85"/>
        <v>-4.1874605703862713E-2</v>
      </c>
      <c r="EK58" s="186">
        <f t="shared" si="86"/>
        <v>7.0518522992944865E-2</v>
      </c>
      <c r="EL58" s="186">
        <f t="shared" si="87"/>
        <v>1.8895381287395097E-2</v>
      </c>
      <c r="EM58" s="186">
        <f t="shared" si="88"/>
        <v>3.0853730997436844E-2</v>
      </c>
      <c r="EN58" s="186">
        <f t="shared" si="89"/>
        <v>6.6166039647543806E-2</v>
      </c>
      <c r="EO58" s="186">
        <f t="shared" si="90"/>
        <v>-3.085373099743683E-2</v>
      </c>
      <c r="EP58" s="186">
        <f t="shared" si="91"/>
        <v>6.6166039647543806E-2</v>
      </c>
      <c r="EQ58" s="186">
        <f t="shared" si="92"/>
        <v>-5.9803134669083602E-2</v>
      </c>
      <c r="ER58" s="186">
        <f t="shared" si="93"/>
        <v>-4.187460570386288E-2</v>
      </c>
      <c r="ES58" s="186">
        <f t="shared" si="94"/>
        <v>-6.3629049784599059E-3</v>
      </c>
      <c r="ET58" s="186">
        <f t="shared" si="95"/>
        <v>-7.2728336701299745E-2</v>
      </c>
      <c r="EU58" s="186">
        <f t="shared" si="96"/>
        <v>5.1623141705549602E-2</v>
      </c>
      <c r="EV58" s="186">
        <f t="shared" si="97"/>
        <v>-5.1623141705549852E-2</v>
      </c>
      <c r="EW58" s="186">
        <f t="shared" si="98"/>
        <v>7.2728336701299745E-2</v>
      </c>
      <c r="EX58" s="186">
        <f t="shared" si="99"/>
        <v>6.3629049784600152E-3</v>
      </c>
    </row>
    <row r="59" spans="1:154" ht="20.100000000000001" customHeight="1" x14ac:dyDescent="0.3">
      <c r="B59" s="63"/>
      <c r="C59" s="142"/>
      <c r="D59" s="143"/>
      <c r="E59" s="63"/>
      <c r="F59" s="63"/>
      <c r="G59" s="144"/>
      <c r="H59" s="145"/>
      <c r="I59" s="63"/>
      <c r="J59" s="63"/>
      <c r="K59" s="144"/>
      <c r="L59" s="145"/>
      <c r="O59" s="211">
        <v>51</v>
      </c>
      <c r="P59" s="211">
        <f t="shared" si="100"/>
        <v>-2.6965336943312392</v>
      </c>
      <c r="Q59" s="212">
        <f t="shared" si="132"/>
        <v>0.44505895925855399</v>
      </c>
      <c r="R59" s="212">
        <f t="shared" si="4"/>
        <v>140.03196532743371</v>
      </c>
      <c r="S59" s="212">
        <f t="shared" si="5"/>
        <v>121.76692637168148</v>
      </c>
      <c r="T59" s="212">
        <f t="shared" si="6"/>
        <v>152.20865796460185</v>
      </c>
      <c r="U59" s="212">
        <f t="shared" si="7"/>
        <v>1</v>
      </c>
      <c r="V59" s="212">
        <f t="shared" si="8"/>
        <v>0</v>
      </c>
      <c r="W59" s="212">
        <f t="shared" si="9"/>
        <v>9.5692436856592497E-2</v>
      </c>
      <c r="X59" s="212">
        <f t="shared" si="10"/>
        <v>0.11004630238508138</v>
      </c>
      <c r="Y59" s="212">
        <f t="shared" si="11"/>
        <v>8.8037041908065106E-2</v>
      </c>
      <c r="Z59" s="212">
        <f t="shared" si="12"/>
        <v>3.9659564980302942</v>
      </c>
      <c r="AA59" s="212">
        <f t="shared" si="13"/>
        <v>3.9659564980302942</v>
      </c>
      <c r="AB59" s="212">
        <f t="shared" si="14"/>
        <v>3.7687623180591689</v>
      </c>
      <c r="AC59" s="212">
        <f t="shared" si="15"/>
        <v>3.5914424108296505</v>
      </c>
      <c r="AD59" s="212">
        <f t="shared" si="16"/>
        <v>63.338704625234435</v>
      </c>
      <c r="AE59" s="212">
        <f t="shared" si="17"/>
        <v>85.223115041149683</v>
      </c>
      <c r="AF59" s="212">
        <f t="shared" si="18"/>
        <v>1.8573811365003676</v>
      </c>
      <c r="AG59" s="212">
        <f t="shared" si="19"/>
        <v>2.0736917883531976</v>
      </c>
      <c r="AH59" s="212">
        <f t="shared" si="20"/>
        <v>1.5808998301630615</v>
      </c>
      <c r="AI59" s="212">
        <f t="shared" si="21"/>
        <v>5.8233376345306613</v>
      </c>
      <c r="AJ59" s="212">
        <f t="shared" si="22"/>
        <v>6.6233376345306612</v>
      </c>
      <c r="AK59" s="212">
        <f t="shared" si="23"/>
        <v>6.6424541064123668</v>
      </c>
      <c r="AL59" s="212">
        <f t="shared" si="24"/>
        <v>5.9723422409927123</v>
      </c>
      <c r="AM59" s="212">
        <f t="shared" si="102"/>
        <v>150.98128091591113</v>
      </c>
      <c r="AN59" s="212">
        <f t="shared" si="133"/>
        <v>150.54676840516504</v>
      </c>
      <c r="AO59" s="212">
        <f t="shared" si="134"/>
        <v>167.43849559327694</v>
      </c>
      <c r="AP59" s="212">
        <f t="shared" si="26"/>
        <v>2.595661264119288</v>
      </c>
      <c r="AQ59" s="212">
        <f t="shared" si="27"/>
        <v>9.6308990637312172E-2</v>
      </c>
      <c r="AR59" s="212">
        <f t="shared" si="28"/>
        <v>9.3500120003923409E-2</v>
      </c>
      <c r="AS59" s="212">
        <f t="shared" si="29"/>
        <v>8.910094828497496E-2</v>
      </c>
      <c r="AT59" s="212">
        <f t="shared" si="30"/>
        <v>2.9140908135826937E-3</v>
      </c>
      <c r="AU59" s="212">
        <f t="shared" si="31"/>
        <v>2.8223660684527977E-2</v>
      </c>
      <c r="AV59" s="212">
        <f t="shared" si="32"/>
        <v>2.6524814013187126E-2</v>
      </c>
      <c r="AW59" s="212">
        <f t="shared" si="33"/>
        <v>2.6790235910396906E-2</v>
      </c>
      <c r="AX59" s="212">
        <f t="shared" si="103"/>
        <v>1.3503954679324604E-2</v>
      </c>
      <c r="AY59" s="212">
        <f t="shared" si="104"/>
        <v>1.4594788910547401E-2</v>
      </c>
      <c r="AZ59" s="178">
        <f t="shared" si="105"/>
        <v>1.1792665953087708E-2</v>
      </c>
      <c r="BA59" s="178">
        <f t="shared" si="34"/>
        <v>2.3057964370407181E-2</v>
      </c>
      <c r="BB59" s="178">
        <f t="shared" si="35"/>
        <v>2.0050403800354069E-2</v>
      </c>
      <c r="BC59" s="178">
        <f t="shared" si="36"/>
        <v>2.5063004750442586E-2</v>
      </c>
      <c r="BD59" s="178">
        <f t="shared" si="37"/>
        <v>0</v>
      </c>
      <c r="BE59" s="178">
        <f t="shared" si="38"/>
        <v>0</v>
      </c>
      <c r="BF59" s="178">
        <f t="shared" si="39"/>
        <v>0</v>
      </c>
      <c r="BG59" s="178">
        <f t="shared" si="106"/>
        <v>3.6561919049731786E-2</v>
      </c>
      <c r="BH59" s="178">
        <f t="shared" si="107"/>
        <v>3.4645192710901468E-2</v>
      </c>
      <c r="BI59" s="178">
        <f t="shared" si="108"/>
        <v>3.6855670703530297E-2</v>
      </c>
      <c r="BJ59" s="178">
        <f t="shared" si="40"/>
        <v>5.1198373806764792</v>
      </c>
      <c r="BK59" s="178">
        <f t="shared" si="41"/>
        <v>4.2186386299610552</v>
      </c>
      <c r="BL59" s="178">
        <f t="shared" si="42"/>
        <v>5.6097521761696401</v>
      </c>
      <c r="BM59" s="180">
        <f t="shared" si="109"/>
        <v>1.3367739245991402E-3</v>
      </c>
      <c r="BN59" s="180">
        <f t="shared" si="109"/>
        <v>1.2002893779755003E-3</v>
      </c>
      <c r="BO59" s="180">
        <f t="shared" si="109"/>
        <v>1.3583404630070615E-3</v>
      </c>
      <c r="BP59" s="178">
        <f t="shared" si="43"/>
        <v>0</v>
      </c>
      <c r="BQ59" s="178">
        <f t="shared" si="44"/>
        <v>0</v>
      </c>
      <c r="BR59" s="178">
        <f t="shared" si="45"/>
        <v>0</v>
      </c>
      <c r="BS59" s="178">
        <f t="shared" si="46"/>
        <v>0.23333415492982151</v>
      </c>
      <c r="BT59" s="178">
        <f t="shared" si="47"/>
        <v>7.7778051643273852E-2</v>
      </c>
      <c r="BU59" s="178">
        <f t="shared" si="48"/>
        <v>2.5</v>
      </c>
      <c r="BY59" s="180">
        <f t="shared" si="49"/>
        <v>0</v>
      </c>
      <c r="BZ59" s="180">
        <f t="shared" si="110"/>
        <v>0</v>
      </c>
      <c r="CA59" s="180">
        <f t="shared" si="111"/>
        <v>0</v>
      </c>
      <c r="CB59" s="180">
        <f t="shared" si="112"/>
        <v>0</v>
      </c>
      <c r="CC59" s="180">
        <f t="shared" si="50"/>
        <v>0</v>
      </c>
      <c r="CG59" s="182">
        <f t="shared" si="51"/>
        <v>0.22837230739935302</v>
      </c>
      <c r="CH59" s="182">
        <f t="shared" si="52"/>
        <v>0.22837230739935302</v>
      </c>
      <c r="CI59" s="182">
        <f t="shared" si="53"/>
        <v>0.22837230739935302</v>
      </c>
      <c r="CJ59" s="182">
        <f t="shared" si="54"/>
        <v>0.22837230739935302</v>
      </c>
      <c r="CK59" s="182">
        <f t="shared" si="55"/>
        <v>0.22837230739935302</v>
      </c>
      <c r="CL59" s="182">
        <f t="shared" si="56"/>
        <v>0.22837230739935302</v>
      </c>
      <c r="CM59" s="182">
        <f t="shared" si="57"/>
        <v>0.22837230739935302</v>
      </c>
      <c r="CN59" s="182">
        <f t="shared" si="58"/>
        <v>0.22837230739935302</v>
      </c>
      <c r="CO59" s="182">
        <f t="shared" si="59"/>
        <v>0.20613490169361109</v>
      </c>
      <c r="CP59" s="182">
        <f t="shared" si="60"/>
        <v>0.17562473139125789</v>
      </c>
      <c r="CQ59" s="182">
        <f t="shared" si="61"/>
        <v>0.14511456108890478</v>
      </c>
      <c r="CR59" s="182">
        <f t="shared" si="62"/>
        <v>0.11460439078655155</v>
      </c>
      <c r="CS59" s="182">
        <f t="shared" si="63"/>
        <v>8.4094220484198401E-2</v>
      </c>
      <c r="CT59" s="182">
        <f t="shared" si="64"/>
        <v>7.281620411280533E-2</v>
      </c>
      <c r="CU59" s="182">
        <f t="shared" si="65"/>
        <v>7.281620411280533E-2</v>
      </c>
      <c r="CV59" s="182">
        <f t="shared" si="66"/>
        <v>7.281620411280533E-2</v>
      </c>
      <c r="CW59" s="182">
        <f t="shared" si="67"/>
        <v>7.281620411280533E-2</v>
      </c>
      <c r="CX59" s="182">
        <f t="shared" si="68"/>
        <v>7.281620411280533E-2</v>
      </c>
      <c r="CY59" s="182">
        <f t="shared" si="69"/>
        <v>7.281620411280533E-2</v>
      </c>
      <c r="DA59" s="184">
        <f t="shared" si="113"/>
        <v>7.1478352788107005E-2</v>
      </c>
      <c r="DB59" s="184">
        <f t="shared" si="114"/>
        <v>7.1478352788107005E-2</v>
      </c>
      <c r="DC59" s="184">
        <f t="shared" si="115"/>
        <v>7.1478352788107005E-2</v>
      </c>
      <c r="DD59" s="184">
        <f t="shared" si="116"/>
        <v>-3.0392152517328564E-10</v>
      </c>
      <c r="DE59" s="184">
        <f t="shared" si="117"/>
        <v>-3.0392152517328564E-10</v>
      </c>
      <c r="DF59" s="184">
        <f t="shared" si="118"/>
        <v>-3.0392152517328564E-10</v>
      </c>
      <c r="DG59" s="184">
        <f t="shared" si="119"/>
        <v>-3.0392152517328564E-10</v>
      </c>
      <c r="DH59" s="184">
        <f t="shared" si="120"/>
        <v>-3.0392152517328564E-10</v>
      </c>
      <c r="DI59" s="184">
        <f t="shared" si="121"/>
        <v>-3.3402304506032258E-10</v>
      </c>
      <c r="DJ59" s="184">
        <f t="shared" si="122"/>
        <v>-3.8655152981043167E-10</v>
      </c>
      <c r="DK59" s="184">
        <f t="shared" si="123"/>
        <v>-4.5868424213141586E-10</v>
      </c>
      <c r="DL59" s="184">
        <f t="shared" si="124"/>
        <v>-5.6391375335475322E-10</v>
      </c>
      <c r="DM59" s="184">
        <f t="shared" si="125"/>
        <v>-7.3180051069191931E-10</v>
      </c>
      <c r="DN59" s="184">
        <f t="shared" si="126"/>
        <v>-8.2229438166511099E-10</v>
      </c>
      <c r="DO59" s="184">
        <f t="shared" si="127"/>
        <v>-8.2229438166511099E-10</v>
      </c>
      <c r="DP59" s="184">
        <f t="shared" si="128"/>
        <v>-8.2229438166511099E-10</v>
      </c>
      <c r="DQ59" s="184">
        <f t="shared" si="129"/>
        <v>-8.2229438166511099E-10</v>
      </c>
      <c r="DR59" s="184">
        <f t="shared" si="130"/>
        <v>-8.2229438166511099E-10</v>
      </c>
      <c r="DS59" s="184">
        <f t="shared" si="131"/>
        <v>-8.2229438166511099E-10</v>
      </c>
      <c r="DU59" s="185">
        <f t="shared" si="70"/>
        <v>1.7070420991669569E-2</v>
      </c>
      <c r="DV59" s="185">
        <f t="shared" si="71"/>
        <v>7.1103420631947994E-2</v>
      </c>
      <c r="DW59" s="185">
        <f t="shared" si="72"/>
        <v>6.6000500203757501E-2</v>
      </c>
      <c r="DX59" s="185">
        <f t="shared" si="73"/>
        <v>3.148062374303226E-2</v>
      </c>
      <c r="DY59" s="186">
        <f t="shared" si="74"/>
        <v>1.7070420991669569E-2</v>
      </c>
      <c r="DZ59" s="186">
        <f t="shared" si="75"/>
        <v>7.1103420631947994E-2</v>
      </c>
      <c r="EA59" s="186">
        <f t="shared" si="76"/>
        <v>-4.4514972176031731E-2</v>
      </c>
      <c r="EB59" s="186">
        <f t="shared" si="77"/>
        <v>5.8013041211124938E-2</v>
      </c>
      <c r="EC59" s="186">
        <f t="shared" si="78"/>
        <v>-7.3098780386455495E-2</v>
      </c>
      <c r="ED59" s="186">
        <f t="shared" si="79"/>
        <v>1.9141589300029319E-3</v>
      </c>
      <c r="EE59" s="186">
        <f t="shared" si="80"/>
        <v>-4.7490133940108994E-2</v>
      </c>
      <c r="EF59" s="186">
        <f t="shared" si="81"/>
        <v>-5.5603802718402887E-2</v>
      </c>
      <c r="EG59" s="186">
        <f t="shared" si="82"/>
        <v>1.3325761062058438E-2</v>
      </c>
      <c r="EH59" s="186">
        <f t="shared" si="83"/>
        <v>-7.1899372671209633E-2</v>
      </c>
      <c r="EI59" s="186">
        <f t="shared" si="84"/>
        <v>6.4262480265331559E-2</v>
      </c>
      <c r="EJ59" s="186">
        <f t="shared" si="85"/>
        <v>-3.4891679932964416E-2</v>
      </c>
      <c r="EK59" s="186">
        <f t="shared" si="86"/>
        <v>6.7557617358763478E-2</v>
      </c>
      <c r="EL59" s="186">
        <f t="shared" si="87"/>
        <v>2.7983281351611707E-2</v>
      </c>
      <c r="EM59" s="186">
        <f t="shared" si="88"/>
        <v>2.0768292083892942E-2</v>
      </c>
      <c r="EN59" s="186">
        <f t="shared" si="89"/>
        <v>7.0112579059072339E-2</v>
      </c>
      <c r="EO59" s="186">
        <f t="shared" si="90"/>
        <v>-4.1417797967417867E-2</v>
      </c>
      <c r="EP59" s="186">
        <f t="shared" si="91"/>
        <v>6.0263269990324261E-2</v>
      </c>
      <c r="EQ59" s="186">
        <f t="shared" si="92"/>
        <v>-5.0335128548055136E-2</v>
      </c>
      <c r="ER59" s="186">
        <f t="shared" si="93"/>
        <v>-5.3042158067402617E-2</v>
      </c>
      <c r="ES59" s="186">
        <f t="shared" si="94"/>
        <v>9.5445761476382618E-3</v>
      </c>
      <c r="ET59" s="186">
        <f t="shared" si="95"/>
        <v>-7.2498253527643663E-2</v>
      </c>
      <c r="EU59" s="186">
        <f t="shared" si="96"/>
        <v>6.234832133532861E-2</v>
      </c>
      <c r="EV59" s="186">
        <f t="shared" si="97"/>
        <v>-3.8207100453491197E-2</v>
      </c>
      <c r="EW59" s="186">
        <f t="shared" si="98"/>
        <v>6.8929563780461361E-2</v>
      </c>
      <c r="EX59" s="186">
        <f t="shared" si="99"/>
        <v>2.4409238731100791E-2</v>
      </c>
    </row>
    <row r="60" spans="1:154" ht="20.100000000000001" customHeight="1" x14ac:dyDescent="0.3">
      <c r="E60" s="59"/>
      <c r="F60" s="128"/>
      <c r="H60" s="128"/>
      <c r="I60" s="59"/>
      <c r="J60" s="128"/>
      <c r="L60" s="128"/>
      <c r="O60" s="211">
        <v>52</v>
      </c>
      <c r="P60" s="211">
        <f t="shared" si="100"/>
        <v>-2.6878070480712677</v>
      </c>
      <c r="Q60" s="212">
        <f t="shared" si="132"/>
        <v>0.4537856055185257</v>
      </c>
      <c r="R60" s="212">
        <f t="shared" si="4"/>
        <v>142.58859686269685</v>
      </c>
      <c r="S60" s="212">
        <f t="shared" si="5"/>
        <v>123.99008422843202</v>
      </c>
      <c r="T60" s="212">
        <f t="shared" si="6"/>
        <v>154.98760528554004</v>
      </c>
      <c r="U60" s="212">
        <f t="shared" si="7"/>
        <v>1</v>
      </c>
      <c r="V60" s="212">
        <f t="shared" si="8"/>
        <v>0</v>
      </c>
      <c r="W60" s="212">
        <f t="shared" si="9"/>
        <v>9.3976659388150738E-2</v>
      </c>
      <c r="X60" s="212">
        <f t="shared" si="10"/>
        <v>0.10807315829637336</v>
      </c>
      <c r="Y60" s="212">
        <f t="shared" si="11"/>
        <v>8.6458526637098687E-2</v>
      </c>
      <c r="Z60" s="212">
        <f t="shared" si="12"/>
        <v>4.0500420612212542</v>
      </c>
      <c r="AA60" s="212">
        <f t="shared" si="13"/>
        <v>4.0500420612212542</v>
      </c>
      <c r="AB60" s="212">
        <f t="shared" si="14"/>
        <v>3.8502885975892451</v>
      </c>
      <c r="AC60" s="212">
        <f t="shared" si="15"/>
        <v>3.66913288669183</v>
      </c>
      <c r="AD60" s="212">
        <f t="shared" si="16"/>
        <v>65.123301092603725</v>
      </c>
      <c r="AE60" s="212">
        <f t="shared" si="17"/>
        <v>87.546447306928414</v>
      </c>
      <c r="AF60" s="212">
        <f t="shared" si="18"/>
        <v>1.8635367148180804</v>
      </c>
      <c r="AG60" s="212">
        <f t="shared" si="19"/>
        <v>2.0805642454699194</v>
      </c>
      <c r="AH60" s="212">
        <f t="shared" si="20"/>
        <v>1.5861391170955019</v>
      </c>
      <c r="AI60" s="212">
        <f t="shared" si="21"/>
        <v>5.9135787760393344</v>
      </c>
      <c r="AJ60" s="212">
        <f t="shared" si="22"/>
        <v>6.7135787760393342</v>
      </c>
      <c r="AK60" s="212">
        <f t="shared" si="23"/>
        <v>6.7308528430591643</v>
      </c>
      <c r="AL60" s="212">
        <f t="shared" si="24"/>
        <v>6.0552720037873318</v>
      </c>
      <c r="AM60" s="212">
        <f t="shared" si="102"/>
        <v>148.95185315602248</v>
      </c>
      <c r="AN60" s="212">
        <f t="shared" si="133"/>
        <v>148.56958298103294</v>
      </c>
      <c r="AO60" s="212">
        <f t="shared" si="134"/>
        <v>165.14534762014651</v>
      </c>
      <c r="AP60" s="212">
        <f t="shared" si="26"/>
        <v>2.6716338833832536</v>
      </c>
      <c r="AQ60" s="212">
        <f t="shared" si="27"/>
        <v>9.8392357278485873E-2</v>
      </c>
      <c r="AR60" s="212">
        <f t="shared" si="28"/>
        <v>9.5522724847696389E-2</v>
      </c>
      <c r="AS60" s="212">
        <f t="shared" si="29"/>
        <v>9.1028389763963366E-2</v>
      </c>
      <c r="AT60" s="212">
        <f t="shared" si="30"/>
        <v>3.0415303207762387E-3</v>
      </c>
      <c r="AU60" s="212">
        <f t="shared" si="31"/>
        <v>2.9061981122512091E-2</v>
      </c>
      <c r="AV60" s="212">
        <f t="shared" si="32"/>
        <v>2.7321207089190502E-2</v>
      </c>
      <c r="AW60" s="212">
        <f t="shared" si="33"/>
        <v>2.7578880761784087E-2</v>
      </c>
      <c r="AX60" s="212">
        <f t="shared" si="103"/>
        <v>1.3655739834345699E-2</v>
      </c>
      <c r="AY60" s="212">
        <f t="shared" si="104"/>
        <v>1.4763446073027688E-2</v>
      </c>
      <c r="AZ60" s="178">
        <f t="shared" si="105"/>
        <v>1.1922147318942224E-2</v>
      </c>
      <c r="BA60" s="178">
        <f t="shared" si="34"/>
        <v>2.2961111216020121E-2</v>
      </c>
      <c r="BB60" s="178">
        <f t="shared" si="35"/>
        <v>1.9966183666104451E-2</v>
      </c>
      <c r="BC60" s="178">
        <f t="shared" si="36"/>
        <v>2.495772958263057E-2</v>
      </c>
      <c r="BD60" s="178">
        <f t="shared" si="37"/>
        <v>0</v>
      </c>
      <c r="BE60" s="178">
        <f t="shared" si="38"/>
        <v>0</v>
      </c>
      <c r="BF60" s="178">
        <f t="shared" si="39"/>
        <v>0</v>
      </c>
      <c r="BG60" s="178">
        <f t="shared" si="106"/>
        <v>3.6616851050365821E-2</v>
      </c>
      <c r="BH60" s="178">
        <f t="shared" si="107"/>
        <v>3.4729629739132142E-2</v>
      </c>
      <c r="BI60" s="178">
        <f t="shared" si="108"/>
        <v>3.6879876901572795E-2</v>
      </c>
      <c r="BJ60" s="178">
        <f t="shared" si="40"/>
        <v>5.2211454128020298</v>
      </c>
      <c r="BK60" s="178">
        <f t="shared" si="41"/>
        <v>4.3061297165772521</v>
      </c>
      <c r="BL60" s="178">
        <f t="shared" si="42"/>
        <v>5.71592380420027</v>
      </c>
      <c r="BM60" s="180">
        <f t="shared" si="109"/>
        <v>1.3407937808446765E-3</v>
      </c>
      <c r="BN60" s="180">
        <f t="shared" si="109"/>
        <v>1.2061471818172118E-3</v>
      </c>
      <c r="BO60" s="180">
        <f t="shared" si="109"/>
        <v>1.3601253202751625E-3</v>
      </c>
      <c r="BP60" s="178">
        <f t="shared" si="43"/>
        <v>0</v>
      </c>
      <c r="BQ60" s="178">
        <f t="shared" si="44"/>
        <v>0</v>
      </c>
      <c r="BR60" s="178">
        <f t="shared" si="45"/>
        <v>0</v>
      </c>
      <c r="BS60" s="178">
        <f t="shared" si="46"/>
        <v>0.23759424981139132</v>
      </c>
      <c r="BT60" s="178">
        <f t="shared" si="47"/>
        <v>7.9198083270463779E-2</v>
      </c>
      <c r="BU60" s="178">
        <f t="shared" si="48"/>
        <v>2.5</v>
      </c>
      <c r="BY60" s="180">
        <f t="shared" si="49"/>
        <v>0</v>
      </c>
      <c r="BZ60" s="180">
        <f t="shared" si="110"/>
        <v>0</v>
      </c>
      <c r="CA60" s="180">
        <f t="shared" si="111"/>
        <v>0</v>
      </c>
      <c r="CB60" s="180">
        <f t="shared" si="112"/>
        <v>0</v>
      </c>
      <c r="CC60" s="180">
        <f t="shared" si="50"/>
        <v>0</v>
      </c>
      <c r="CG60" s="182">
        <f t="shared" si="51"/>
        <v>0.23263240228092277</v>
      </c>
      <c r="CH60" s="182">
        <f t="shared" si="52"/>
        <v>0.23263240228092277</v>
      </c>
      <c r="CI60" s="182">
        <f t="shared" si="53"/>
        <v>0.23263240228092277</v>
      </c>
      <c r="CJ60" s="182">
        <f t="shared" si="54"/>
        <v>0.23263240228092277</v>
      </c>
      <c r="CK60" s="182">
        <f t="shared" si="55"/>
        <v>0.23263240228092277</v>
      </c>
      <c r="CL60" s="182">
        <f t="shared" si="56"/>
        <v>0.23263240228092277</v>
      </c>
      <c r="CM60" s="182">
        <f t="shared" si="57"/>
        <v>0.23263240228092277</v>
      </c>
      <c r="CN60" s="182">
        <f t="shared" si="58"/>
        <v>0.23263240228092277</v>
      </c>
      <c r="CO60" s="182">
        <f t="shared" si="59"/>
        <v>0.20998899746949945</v>
      </c>
      <c r="CP60" s="182">
        <f t="shared" si="60"/>
        <v>0.17892178818423368</v>
      </c>
      <c r="CQ60" s="182">
        <f t="shared" si="61"/>
        <v>0.147854578898968</v>
      </c>
      <c r="CR60" s="182">
        <f t="shared" si="62"/>
        <v>0.11678736961370217</v>
      </c>
      <c r="CS60" s="182">
        <f t="shared" si="63"/>
        <v>8.5720160328436448E-2</v>
      </c>
      <c r="CT60" s="182">
        <f t="shared" si="64"/>
        <v>7.4236235739995257E-2</v>
      </c>
      <c r="CU60" s="182">
        <f t="shared" si="65"/>
        <v>7.4236235739995257E-2</v>
      </c>
      <c r="CV60" s="182">
        <f t="shared" si="66"/>
        <v>7.4236235739995257E-2</v>
      </c>
      <c r="CW60" s="182">
        <f t="shared" si="67"/>
        <v>7.4236235739995257E-2</v>
      </c>
      <c r="CX60" s="182">
        <f t="shared" si="68"/>
        <v>7.4236235739995257E-2</v>
      </c>
      <c r="CY60" s="182">
        <f t="shared" si="69"/>
        <v>7.4236235739995257E-2</v>
      </c>
      <c r="DA60" s="184">
        <f t="shared" si="113"/>
        <v>7.3313866623452531E-2</v>
      </c>
      <c r="DB60" s="184">
        <f t="shared" si="114"/>
        <v>7.3313866623452531E-2</v>
      </c>
      <c r="DC60" s="184">
        <f t="shared" si="115"/>
        <v>7.3313866623452531E-2</v>
      </c>
      <c r="DD60" s="184">
        <f t="shared" si="116"/>
        <v>-3.0040927994793699E-10</v>
      </c>
      <c r="DE60" s="184">
        <f t="shared" si="117"/>
        <v>-3.0040927994793699E-10</v>
      </c>
      <c r="DF60" s="184">
        <f t="shared" si="118"/>
        <v>-3.0040927994793699E-10</v>
      </c>
      <c r="DG60" s="184">
        <f t="shared" si="119"/>
        <v>-3.0040927994793699E-10</v>
      </c>
      <c r="DH60" s="184">
        <f t="shared" si="120"/>
        <v>-3.0040927994793699E-10</v>
      </c>
      <c r="DI60" s="184">
        <f t="shared" si="121"/>
        <v>-3.3018465067897195E-10</v>
      </c>
      <c r="DJ60" s="184">
        <f t="shared" si="122"/>
        <v>-3.8215337342204758E-10</v>
      </c>
      <c r="DK60" s="184">
        <f t="shared" si="123"/>
        <v>-4.5353685910543145E-10</v>
      </c>
      <c r="DL60" s="184">
        <f t="shared" si="124"/>
        <v>-5.5771375386321707E-10</v>
      </c>
      <c r="DM60" s="184">
        <f t="shared" si="125"/>
        <v>-7.2402040880482856E-10</v>
      </c>
      <c r="DN60" s="184">
        <f t="shared" si="126"/>
        <v>-8.1371324277351616E-10</v>
      </c>
      <c r="DO60" s="184">
        <f t="shared" si="127"/>
        <v>-8.1371324277351616E-10</v>
      </c>
      <c r="DP60" s="184">
        <f t="shared" si="128"/>
        <v>-8.1371324277351616E-10</v>
      </c>
      <c r="DQ60" s="184">
        <f t="shared" si="129"/>
        <v>-8.1371324277351616E-10</v>
      </c>
      <c r="DR60" s="184">
        <f t="shared" si="130"/>
        <v>-8.1371324277351616E-10</v>
      </c>
      <c r="DS60" s="184">
        <f t="shared" si="131"/>
        <v>-8.1371324277351616E-10</v>
      </c>
      <c r="DU60" s="185">
        <f t="shared" si="70"/>
        <v>1.5226142828607236E-2</v>
      </c>
      <c r="DV60" s="185">
        <f t="shared" si="71"/>
        <v>7.163337000268491E-2</v>
      </c>
      <c r="DW60" s="185">
        <f t="shared" si="72"/>
        <v>6.5822015436584405E-2</v>
      </c>
      <c r="DX60" s="185">
        <f t="shared" si="73"/>
        <v>3.2103541973507399E-2</v>
      </c>
      <c r="DY60" s="186">
        <f t="shared" si="74"/>
        <v>1.5226142828607236E-2</v>
      </c>
      <c r="DZ60" s="186">
        <f t="shared" si="75"/>
        <v>7.163337000268491E-2</v>
      </c>
      <c r="EA60" s="186">
        <f t="shared" si="76"/>
        <v>-4.707371632182538E-2</v>
      </c>
      <c r="EB60" s="186">
        <f t="shared" si="77"/>
        <v>5.610027054329611E-2</v>
      </c>
      <c r="EC60" s="186">
        <f t="shared" si="78"/>
        <v>-7.3189090108120289E-2</v>
      </c>
      <c r="ED60" s="186">
        <f t="shared" si="79"/>
        <v>-2.5558193449763669E-3</v>
      </c>
      <c r="EE60" s="186">
        <f t="shared" si="80"/>
        <v>-4.3045690065590399E-2</v>
      </c>
      <c r="EF60" s="186">
        <f t="shared" si="81"/>
        <v>-5.9247309560484164E-2</v>
      </c>
      <c r="EG60" s="186">
        <f t="shared" si="82"/>
        <v>2.0185944003735488E-2</v>
      </c>
      <c r="EH60" s="186">
        <f t="shared" si="83"/>
        <v>-7.0396752681190916E-2</v>
      </c>
      <c r="EI60" s="186">
        <f t="shared" si="84"/>
        <v>6.7901106197952213E-2</v>
      </c>
      <c r="EJ60" s="186">
        <f t="shared" si="85"/>
        <v>-2.7433827667190769E-2</v>
      </c>
      <c r="EK60" s="186">
        <f t="shared" si="86"/>
        <v>6.3422246432415397E-2</v>
      </c>
      <c r="EL60" s="186">
        <f t="shared" si="87"/>
        <v>3.6616851050365856E-2</v>
      </c>
      <c r="EM60" s="186">
        <f t="shared" si="88"/>
        <v>1.0192161416144667E-2</v>
      </c>
      <c r="EN60" s="186">
        <f t="shared" si="89"/>
        <v>7.2520996746086974E-2</v>
      </c>
      <c r="EO60" s="186">
        <f t="shared" si="90"/>
        <v>-5.0872404163973754E-2</v>
      </c>
      <c r="EP60" s="186">
        <f t="shared" si="91"/>
        <v>5.2679916647200682E-2</v>
      </c>
      <c r="EQ60" s="186">
        <f t="shared" si="92"/>
        <v>-3.880794953429352E-2</v>
      </c>
      <c r="ER60" s="186">
        <f t="shared" si="93"/>
        <v>-6.2105701641012256E-2</v>
      </c>
      <c r="ES60" s="186">
        <f t="shared" si="94"/>
        <v>2.5047401288761491E-2</v>
      </c>
      <c r="ET60" s="186">
        <f t="shared" si="95"/>
        <v>-6.8817169456891036E-2</v>
      </c>
      <c r="EU60" s="186">
        <f t="shared" si="96"/>
        <v>6.96493895953188E-2</v>
      </c>
      <c r="EV60" s="186">
        <f t="shared" si="97"/>
        <v>-2.2630458510118717E-2</v>
      </c>
      <c r="EW60" s="186">
        <f t="shared" si="98"/>
        <v>6.0713490618809658E-2</v>
      </c>
      <c r="EX60" s="186">
        <f t="shared" si="99"/>
        <v>4.0951766509619791E-2</v>
      </c>
    </row>
    <row r="61" spans="1:154" ht="20.100000000000001" customHeight="1" x14ac:dyDescent="0.2">
      <c r="C61" s="127"/>
      <c r="D61" s="127"/>
      <c r="E61" s="59"/>
      <c r="G61" s="127"/>
      <c r="H61" s="127"/>
      <c r="I61" s="59"/>
      <c r="K61" s="127"/>
      <c r="L61" s="127"/>
      <c r="O61" s="211">
        <v>53</v>
      </c>
      <c r="P61" s="211">
        <f t="shared" si="100"/>
        <v>-2.6790804018112957</v>
      </c>
      <c r="Q61" s="212">
        <f t="shared" si="132"/>
        <v>0.46251225177849731</v>
      </c>
      <c r="R61" s="212">
        <f t="shared" si="4"/>
        <v>145.13436972425464</v>
      </c>
      <c r="S61" s="212">
        <f t="shared" si="5"/>
        <v>126.20379976022143</v>
      </c>
      <c r="T61" s="212">
        <f t="shared" si="6"/>
        <v>157.75474970027679</v>
      </c>
      <c r="U61" s="212">
        <f t="shared" si="7"/>
        <v>1</v>
      </c>
      <c r="V61" s="212">
        <f t="shared" si="8"/>
        <v>0</v>
      </c>
      <c r="W61" s="212">
        <f t="shared" si="9"/>
        <v>9.232823366001508E-2</v>
      </c>
      <c r="X61" s="212">
        <f t="shared" si="10"/>
        <v>0.10617746870901734</v>
      </c>
      <c r="Y61" s="212">
        <f t="shared" si="11"/>
        <v>8.4941974967213868E-2</v>
      </c>
      <c r="Z61" s="212">
        <f t="shared" si="12"/>
        <v>4.1342253310031261</v>
      </c>
      <c r="AA61" s="212">
        <f t="shared" si="13"/>
        <v>4.1342253310031261</v>
      </c>
      <c r="AB61" s="212">
        <f t="shared" si="14"/>
        <v>3.9319217888097788</v>
      </c>
      <c r="AC61" s="212">
        <f t="shared" si="15"/>
        <v>3.7469252440596388</v>
      </c>
      <c r="AD61" s="212">
        <f t="shared" si="16"/>
        <v>66.915792654368616</v>
      </c>
      <c r="AE61" s="212">
        <f t="shared" si="17"/>
        <v>89.878421799427116</v>
      </c>
      <c r="AF61" s="212">
        <f t="shared" si="18"/>
        <v>1.8696661488066251</v>
      </c>
      <c r="AG61" s="212">
        <f t="shared" si="19"/>
        <v>2.0874075134882686</v>
      </c>
      <c r="AH61" s="212">
        <f t="shared" si="20"/>
        <v>1.5913561514246777</v>
      </c>
      <c r="AI61" s="212">
        <f t="shared" si="21"/>
        <v>6.0038914798097514</v>
      </c>
      <c r="AJ61" s="212">
        <f t="shared" si="22"/>
        <v>6.8038914798097512</v>
      </c>
      <c r="AK61" s="212">
        <f t="shared" si="23"/>
        <v>6.8193293022980468</v>
      </c>
      <c r="AL61" s="212">
        <f t="shared" si="24"/>
        <v>6.1382813954843165</v>
      </c>
      <c r="AM61" s="212">
        <f t="shared" si="102"/>
        <v>146.97471336329451</v>
      </c>
      <c r="AN61" s="212">
        <f t="shared" si="133"/>
        <v>146.6419871618474</v>
      </c>
      <c r="AO61" s="212">
        <f t="shared" si="134"/>
        <v>162.91204908521451</v>
      </c>
      <c r="AP61" s="212">
        <f t="shared" si="26"/>
        <v>2.7480197608594934</v>
      </c>
      <c r="AQ61" s="212">
        <f t="shared" si="27"/>
        <v>0.10047845599882148</v>
      </c>
      <c r="AR61" s="212">
        <f t="shared" si="28"/>
        <v>9.7547982089005725E-2</v>
      </c>
      <c r="AS61" s="212">
        <f t="shared" si="29"/>
        <v>9.2958358845437294E-2</v>
      </c>
      <c r="AT61" s="212">
        <f t="shared" si="30"/>
        <v>3.1718696032123285E-3</v>
      </c>
      <c r="AU61" s="212">
        <f t="shared" si="31"/>
        <v>2.9905089231650316E-2</v>
      </c>
      <c r="AV61" s="212">
        <f t="shared" si="32"/>
        <v>2.8122342371908391E-2</v>
      </c>
      <c r="AW61" s="212">
        <f t="shared" si="33"/>
        <v>2.8371785978056088E-2</v>
      </c>
      <c r="AX61" s="212">
        <f t="shared" si="103"/>
        <v>1.380542064955197E-2</v>
      </c>
      <c r="AY61" s="212">
        <f t="shared" si="104"/>
        <v>1.4929796004248605E-2</v>
      </c>
      <c r="AZ61" s="178">
        <f t="shared" si="105"/>
        <v>1.2049777995177546E-2</v>
      </c>
      <c r="BA61" s="178">
        <f t="shared" si="34"/>
        <v>2.2862509484116403E-2</v>
      </c>
      <c r="BB61" s="178">
        <f t="shared" si="35"/>
        <v>1.9880443029666441E-2</v>
      </c>
      <c r="BC61" s="178">
        <f t="shared" si="36"/>
        <v>2.4850553787083049E-2</v>
      </c>
      <c r="BD61" s="178">
        <f t="shared" si="37"/>
        <v>0</v>
      </c>
      <c r="BE61" s="178">
        <f t="shared" si="38"/>
        <v>0</v>
      </c>
      <c r="BF61" s="178">
        <f t="shared" si="39"/>
        <v>0</v>
      </c>
      <c r="BG61" s="178">
        <f t="shared" si="106"/>
        <v>3.6667930133668369E-2</v>
      </c>
      <c r="BH61" s="178">
        <f t="shared" si="107"/>
        <v>3.4810239033915044E-2</v>
      </c>
      <c r="BI61" s="178">
        <f t="shared" si="108"/>
        <v>3.6900331782260598E-2</v>
      </c>
      <c r="BJ61" s="178">
        <f t="shared" si="40"/>
        <v>5.3217769290429633</v>
      </c>
      <c r="BK61" s="178">
        <f t="shared" si="41"/>
        <v>4.3931844366416577</v>
      </c>
      <c r="BL61" s="178">
        <f t="shared" si="42"/>
        <v>5.8212026041676888</v>
      </c>
      <c r="BM61" s="180">
        <f t="shared" si="109"/>
        <v>1.3445371002875849E-3</v>
      </c>
      <c r="BN61" s="180">
        <f t="shared" si="109"/>
        <v>1.2117527415983025E-3</v>
      </c>
      <c r="BO61" s="180">
        <f t="shared" si="109"/>
        <v>1.3616344856409116E-3</v>
      </c>
      <c r="BP61" s="178">
        <f t="shared" si="43"/>
        <v>0</v>
      </c>
      <c r="BQ61" s="178">
        <f t="shared" si="44"/>
        <v>0</v>
      </c>
      <c r="BR61" s="178">
        <f t="shared" si="45"/>
        <v>0</v>
      </c>
      <c r="BS61" s="178">
        <f t="shared" si="46"/>
        <v>0.24183625097095432</v>
      </c>
      <c r="BT61" s="178">
        <f t="shared" si="47"/>
        <v>8.0612083656984773E-2</v>
      </c>
      <c r="BU61" s="178">
        <f t="shared" si="48"/>
        <v>2.5</v>
      </c>
      <c r="BY61" s="180">
        <f t="shared" si="49"/>
        <v>0</v>
      </c>
      <c r="BZ61" s="180">
        <f t="shared" si="110"/>
        <v>0</v>
      </c>
      <c r="CA61" s="180">
        <f t="shared" si="111"/>
        <v>0</v>
      </c>
      <c r="CB61" s="180">
        <f t="shared" si="112"/>
        <v>0</v>
      </c>
      <c r="CC61" s="180">
        <f t="shared" si="50"/>
        <v>0</v>
      </c>
      <c r="CG61" s="182">
        <f t="shared" si="51"/>
        <v>0.23687440344048583</v>
      </c>
      <c r="CH61" s="182">
        <f t="shared" si="52"/>
        <v>0.23687440344048583</v>
      </c>
      <c r="CI61" s="182">
        <f t="shared" si="53"/>
        <v>0.23687440344048583</v>
      </c>
      <c r="CJ61" s="182">
        <f t="shared" si="54"/>
        <v>0.23687440344048583</v>
      </c>
      <c r="CK61" s="182">
        <f t="shared" si="55"/>
        <v>0.23687440344048583</v>
      </c>
      <c r="CL61" s="182">
        <f t="shared" si="56"/>
        <v>0.23687440344048583</v>
      </c>
      <c r="CM61" s="182">
        <f t="shared" si="57"/>
        <v>0.23687440344048583</v>
      </c>
      <c r="CN61" s="182">
        <f t="shared" si="58"/>
        <v>0.23687440344048583</v>
      </c>
      <c r="CO61" s="182">
        <f t="shared" si="59"/>
        <v>0.21382672390632504</v>
      </c>
      <c r="CP61" s="182">
        <f t="shared" si="60"/>
        <v>0.18220484152641539</v>
      </c>
      <c r="CQ61" s="182">
        <f t="shared" si="61"/>
        <v>0.15058295914650568</v>
      </c>
      <c r="CR61" s="182">
        <f t="shared" si="62"/>
        <v>0.11896107676659599</v>
      </c>
      <c r="CS61" s="182">
        <f t="shared" si="63"/>
        <v>8.7339194386686358E-2</v>
      </c>
      <c r="CT61" s="182">
        <f t="shared" si="64"/>
        <v>7.5650236126516265E-2</v>
      </c>
      <c r="CU61" s="182">
        <f t="shared" si="65"/>
        <v>7.5650236126516265E-2</v>
      </c>
      <c r="CV61" s="182">
        <f t="shared" si="66"/>
        <v>7.5650236126516265E-2</v>
      </c>
      <c r="CW61" s="182">
        <f t="shared" si="67"/>
        <v>7.5650236126516265E-2</v>
      </c>
      <c r="CX61" s="182">
        <f t="shared" si="68"/>
        <v>7.5650236126516265E-2</v>
      </c>
      <c r="CY61" s="182">
        <f t="shared" si="69"/>
        <v>7.5650236126516265E-2</v>
      </c>
      <c r="DA61" s="184">
        <f t="shared" si="113"/>
        <v>7.5148263767299356E-2</v>
      </c>
      <c r="DB61" s="184">
        <f t="shared" si="114"/>
        <v>7.5148263767299356E-2</v>
      </c>
      <c r="DC61" s="184">
        <f t="shared" si="115"/>
        <v>7.5148263767299356E-2</v>
      </c>
      <c r="DD61" s="184">
        <f t="shared" si="116"/>
        <v>-2.9699174796504648E-10</v>
      </c>
      <c r="DE61" s="184">
        <f t="shared" si="117"/>
        <v>-2.9699174796504648E-10</v>
      </c>
      <c r="DF61" s="184">
        <f t="shared" si="118"/>
        <v>-2.9699174796504648E-10</v>
      </c>
      <c r="DG61" s="184">
        <f t="shared" si="119"/>
        <v>-2.9699174796504648E-10</v>
      </c>
      <c r="DH61" s="184">
        <f t="shared" si="120"/>
        <v>-2.9699174796504648E-10</v>
      </c>
      <c r="DI61" s="184">
        <f t="shared" si="121"/>
        <v>-3.2644928083544052E-10</v>
      </c>
      <c r="DJ61" s="184">
        <f t="shared" si="122"/>
        <v>-3.778722981287266E-10</v>
      </c>
      <c r="DK61" s="184">
        <f t="shared" si="123"/>
        <v>-4.4852494588339831E-10</v>
      </c>
      <c r="DL61" s="184">
        <f t="shared" si="124"/>
        <v>-5.5167419096618973E-10</v>
      </c>
      <c r="DM61" s="184">
        <f t="shared" si="125"/>
        <v>-7.1643614786678379E-10</v>
      </c>
      <c r="DN61" s="184">
        <f t="shared" si="126"/>
        <v>-8.0534484512698133E-10</v>
      </c>
      <c r="DO61" s="184">
        <f t="shared" si="127"/>
        <v>-8.0534484512698133E-10</v>
      </c>
      <c r="DP61" s="184">
        <f t="shared" si="128"/>
        <v>-8.0534484512698133E-10</v>
      </c>
      <c r="DQ61" s="184">
        <f t="shared" si="129"/>
        <v>-8.0534484512698133E-10</v>
      </c>
      <c r="DR61" s="184">
        <f t="shared" si="130"/>
        <v>-8.0534484512698133E-10</v>
      </c>
      <c r="DS61" s="184">
        <f t="shared" si="131"/>
        <v>-8.0534484512698133E-10</v>
      </c>
      <c r="DU61" s="185">
        <f t="shared" si="70"/>
        <v>1.3364399033236777E-2</v>
      </c>
      <c r="DV61" s="185">
        <f t="shared" si="71"/>
        <v>7.2107844508283281E-2</v>
      </c>
      <c r="DW61" s="185">
        <f t="shared" si="72"/>
        <v>6.5630781290884316E-2</v>
      </c>
      <c r="DX61" s="185">
        <f t="shared" si="73"/>
        <v>3.272230047381218E-2</v>
      </c>
      <c r="DY61" s="186">
        <f t="shared" si="74"/>
        <v>1.3364399033236777E-2</v>
      </c>
      <c r="DZ61" s="186">
        <f t="shared" si="75"/>
        <v>7.2107844508283281E-2</v>
      </c>
      <c r="EA61" s="186">
        <f t="shared" si="76"/>
        <v>-4.9544989063683098E-2</v>
      </c>
      <c r="EB61" s="186">
        <f t="shared" si="77"/>
        <v>5.4068867750581409E-2</v>
      </c>
      <c r="EC61" s="186">
        <f t="shared" si="78"/>
        <v>-7.2998236514093623E-2</v>
      </c>
      <c r="ED61" s="186">
        <f t="shared" si="79"/>
        <v>-7.028930714040876E-3</v>
      </c>
      <c r="EE61" s="186">
        <f t="shared" si="80"/>
        <v>-3.8317881731892746E-2</v>
      </c>
      <c r="EF61" s="186">
        <f t="shared" si="81"/>
        <v>-6.252909995139079E-2</v>
      </c>
      <c r="EG61" s="186">
        <f t="shared" si="82"/>
        <v>2.6877682750860644E-2</v>
      </c>
      <c r="EH61" s="186">
        <f t="shared" si="83"/>
        <v>-6.8232972755805005E-2</v>
      </c>
      <c r="EI61" s="186">
        <f t="shared" si="84"/>
        <v>7.0668668265857965E-2</v>
      </c>
      <c r="EJ61" s="186">
        <f t="shared" si="85"/>
        <v>-1.9598156206144961E-2</v>
      </c>
      <c r="EK61" s="186">
        <f t="shared" si="86"/>
        <v>5.8181249706222765E-2</v>
      </c>
      <c r="EL61" s="186">
        <f t="shared" si="87"/>
        <v>4.4644043093927915E-2</v>
      </c>
      <c r="EM61" s="186">
        <f t="shared" si="88"/>
        <v>-6.3996798792671881E-4</v>
      </c>
      <c r="EN61" s="186">
        <f t="shared" si="89"/>
        <v>7.33330678624914E-2</v>
      </c>
      <c r="EO61" s="186">
        <f t="shared" si="90"/>
        <v>-5.8951534405164333E-2</v>
      </c>
      <c r="EP61" s="186">
        <f t="shared" si="91"/>
        <v>4.362184077302407E-2</v>
      </c>
      <c r="EQ61" s="186">
        <f t="shared" si="92"/>
        <v>-2.5682759576634157E-2</v>
      </c>
      <c r="ER61" s="186">
        <f t="shared" si="93"/>
        <v>-6.8691660787020908E-2</v>
      </c>
      <c r="ES61" s="186">
        <f t="shared" si="94"/>
        <v>3.9403328999417397E-2</v>
      </c>
      <c r="ET61" s="186">
        <f t="shared" si="95"/>
        <v>-6.1850837220800911E-2</v>
      </c>
      <c r="EU61" s="186">
        <f t="shared" si="96"/>
        <v>7.3109790284738602E-2</v>
      </c>
      <c r="EV61" s="186">
        <f t="shared" si="97"/>
        <v>-5.7538652809985217E-3</v>
      </c>
      <c r="EW61" s="186">
        <f t="shared" si="98"/>
        <v>4.8593811266285154E-2</v>
      </c>
      <c r="EX61" s="186">
        <f t="shared" si="99"/>
        <v>5.4925312086204825E-2</v>
      </c>
    </row>
    <row r="62" spans="1:154" ht="20.100000000000001" customHeight="1" x14ac:dyDescent="0.2">
      <c r="B62" s="148"/>
      <c r="C62" s="148"/>
      <c r="D62" s="148"/>
      <c r="E62" s="148"/>
      <c r="G62" s="127"/>
      <c r="H62" s="127"/>
      <c r="I62" s="148"/>
      <c r="K62" s="127"/>
      <c r="L62" s="127"/>
      <c r="O62" s="211">
        <v>54</v>
      </c>
      <c r="P62" s="211">
        <f t="shared" si="100"/>
        <v>-2.6703537555513241</v>
      </c>
      <c r="Q62" s="212">
        <f t="shared" si="132"/>
        <v>0.47123889803846897</v>
      </c>
      <c r="R62" s="212">
        <f t="shared" si="4"/>
        <v>147.66909004164739</v>
      </c>
      <c r="S62" s="212">
        <f t="shared" si="5"/>
        <v>128.40790438404122</v>
      </c>
      <c r="T62" s="212">
        <f t="shared" si="6"/>
        <v>160.50988048005152</v>
      </c>
      <c r="U62" s="212">
        <f t="shared" si="7"/>
        <v>1</v>
      </c>
      <c r="V62" s="212">
        <f t="shared" si="8"/>
        <v>0</v>
      </c>
      <c r="W62" s="212">
        <f t="shared" si="9"/>
        <v>9.0743431792129098E-2</v>
      </c>
      <c r="X62" s="212">
        <f t="shared" si="10"/>
        <v>0.10435494656094846</v>
      </c>
      <c r="Y62" s="212">
        <f t="shared" si="11"/>
        <v>8.3483957248758761E-2</v>
      </c>
      <c r="Z62" s="212">
        <f t="shared" si="12"/>
        <v>4.2184938034489967</v>
      </c>
      <c r="AA62" s="212">
        <f t="shared" si="13"/>
        <v>4.2184938034489967</v>
      </c>
      <c r="AB62" s="212">
        <f t="shared" si="14"/>
        <v>4.0136498369893037</v>
      </c>
      <c r="AC62" s="212">
        <f t="shared" si="15"/>
        <v>3.8248079953755756</v>
      </c>
      <c r="AD62" s="212">
        <f t="shared" si="16"/>
        <v>68.715719870414532</v>
      </c>
      <c r="AE62" s="212">
        <f t="shared" si="17"/>
        <v>92.218486770950648</v>
      </c>
      <c r="AF62" s="212">
        <f t="shared" si="18"/>
        <v>1.8757689716858725</v>
      </c>
      <c r="AG62" s="212">
        <f t="shared" si="19"/>
        <v>2.0942210712668912</v>
      </c>
      <c r="AH62" s="212">
        <f t="shared" si="20"/>
        <v>1.5965505358532264</v>
      </c>
      <c r="AI62" s="212">
        <f t="shared" si="21"/>
        <v>6.0942627751348688</v>
      </c>
      <c r="AJ62" s="212">
        <f t="shared" si="22"/>
        <v>6.8942627751348686</v>
      </c>
      <c r="AK62" s="212">
        <f t="shared" si="23"/>
        <v>6.9078709082561947</v>
      </c>
      <c r="AL62" s="212">
        <f t="shared" si="24"/>
        <v>6.2213585312288018</v>
      </c>
      <c r="AM62" s="212">
        <f t="shared" si="102"/>
        <v>145.04814113071541</v>
      </c>
      <c r="AN62" s="212">
        <f t="shared" si="133"/>
        <v>144.76240411568975</v>
      </c>
      <c r="AO62" s="212">
        <f t="shared" si="134"/>
        <v>160.73659715645525</v>
      </c>
      <c r="AP62" s="212">
        <f t="shared" si="26"/>
        <v>2.8247972315341703</v>
      </c>
      <c r="AQ62" s="212">
        <f t="shared" si="27"/>
        <v>0.1025669787451912</v>
      </c>
      <c r="AR62" s="212">
        <f t="shared" si="28"/>
        <v>9.9575592659153667E-2</v>
      </c>
      <c r="AS62" s="212">
        <f t="shared" si="29"/>
        <v>9.4890570531852667E-2</v>
      </c>
      <c r="AT62" s="212">
        <f t="shared" si="30"/>
        <v>3.3050995511405669E-3</v>
      </c>
      <c r="AU62" s="212">
        <f t="shared" si="31"/>
        <v>3.0752743701660899E-2</v>
      </c>
      <c r="AV62" s="212">
        <f t="shared" si="32"/>
        <v>2.8927983535255154E-2</v>
      </c>
      <c r="AW62" s="212">
        <f t="shared" si="33"/>
        <v>2.9168725905170965E-2</v>
      </c>
      <c r="AX62" s="212">
        <f t="shared" si="103"/>
        <v>1.3953047811267275E-2</v>
      </c>
      <c r="AY62" s="212">
        <f t="shared" si="104"/>
        <v>1.5093891236549613E-2</v>
      </c>
      <c r="AZ62" s="178">
        <f t="shared" si="105"/>
        <v>1.2175603645858757E-2</v>
      </c>
      <c r="BA62" s="178">
        <f t="shared" si="34"/>
        <v>2.2762166683599667E-2</v>
      </c>
      <c r="BB62" s="178">
        <f t="shared" si="35"/>
        <v>1.9793188420521451E-2</v>
      </c>
      <c r="BC62" s="178">
        <f t="shared" si="36"/>
        <v>2.4741485525651814E-2</v>
      </c>
      <c r="BD62" s="178">
        <f t="shared" si="37"/>
        <v>0</v>
      </c>
      <c r="BE62" s="178">
        <f t="shared" si="38"/>
        <v>0</v>
      </c>
      <c r="BF62" s="178">
        <f t="shared" si="39"/>
        <v>0</v>
      </c>
      <c r="BG62" s="178">
        <f t="shared" si="106"/>
        <v>3.6715214494866942E-2</v>
      </c>
      <c r="BH62" s="178">
        <f t="shared" si="107"/>
        <v>3.4887079657071066E-2</v>
      </c>
      <c r="BI62" s="178">
        <f t="shared" si="108"/>
        <v>3.691708917151057E-2</v>
      </c>
      <c r="BJ62" s="178">
        <f t="shared" si="40"/>
        <v>5.4217023151409043</v>
      </c>
      <c r="BK62" s="178">
        <f t="shared" si="41"/>
        <v>4.4797767888436111</v>
      </c>
      <c r="BL62" s="178">
        <f t="shared" si="42"/>
        <v>5.9255575705905654</v>
      </c>
      <c r="BM62" s="180">
        <f t="shared" si="109"/>
        <v>1.3480069754040877E-3</v>
      </c>
      <c r="BN62" s="180">
        <f t="shared" si="109"/>
        <v>1.2171083269988218E-3</v>
      </c>
      <c r="BO62" s="180">
        <f t="shared" si="109"/>
        <v>1.3628714728972629E-3</v>
      </c>
      <c r="BP62" s="178">
        <f t="shared" si="43"/>
        <v>0</v>
      </c>
      <c r="BQ62" s="178">
        <f t="shared" si="44"/>
        <v>0</v>
      </c>
      <c r="BR62" s="178">
        <f t="shared" si="45"/>
        <v>0</v>
      </c>
      <c r="BS62" s="178">
        <f t="shared" si="46"/>
        <v>0.24605983536369883</v>
      </c>
      <c r="BT62" s="178">
        <f t="shared" si="47"/>
        <v>8.2019945121232937E-2</v>
      </c>
      <c r="BU62" s="178">
        <f t="shared" si="48"/>
        <v>2.5</v>
      </c>
      <c r="BY62" s="180">
        <f t="shared" si="49"/>
        <v>0</v>
      </c>
      <c r="BZ62" s="180">
        <f t="shared" si="110"/>
        <v>0</v>
      </c>
      <c r="CA62" s="180">
        <f t="shared" si="111"/>
        <v>0</v>
      </c>
      <c r="CB62" s="180">
        <f t="shared" si="112"/>
        <v>0</v>
      </c>
      <c r="CC62" s="180">
        <f t="shared" si="50"/>
        <v>0</v>
      </c>
      <c r="CG62" s="182">
        <f t="shared" si="51"/>
        <v>0.24109798783323033</v>
      </c>
      <c r="CH62" s="182">
        <f t="shared" si="52"/>
        <v>0.24109798783323033</v>
      </c>
      <c r="CI62" s="182">
        <f t="shared" si="53"/>
        <v>0.24109798783323033</v>
      </c>
      <c r="CJ62" s="182">
        <f t="shared" si="54"/>
        <v>0.24109798783323033</v>
      </c>
      <c r="CK62" s="182">
        <f t="shared" si="55"/>
        <v>0.24109798783323033</v>
      </c>
      <c r="CL62" s="182">
        <f t="shared" si="56"/>
        <v>0.24109798783323033</v>
      </c>
      <c r="CM62" s="182">
        <f t="shared" si="57"/>
        <v>0.24109798783323033</v>
      </c>
      <c r="CN62" s="182">
        <f t="shared" si="58"/>
        <v>0.24109798783323033</v>
      </c>
      <c r="CO62" s="182">
        <f t="shared" si="59"/>
        <v>0.21764778874636137</v>
      </c>
      <c r="CP62" s="182">
        <f t="shared" si="60"/>
        <v>0.18547364140058004</v>
      </c>
      <c r="CQ62" s="182">
        <f t="shared" si="61"/>
        <v>0.15329949405479884</v>
      </c>
      <c r="CR62" s="182">
        <f t="shared" si="62"/>
        <v>0.12112534670901751</v>
      </c>
      <c r="CS62" s="182">
        <f t="shared" si="63"/>
        <v>8.8951199363236255E-2</v>
      </c>
      <c r="CT62" s="182">
        <f t="shared" si="64"/>
        <v>7.7058097590764416E-2</v>
      </c>
      <c r="CU62" s="182">
        <f t="shared" si="65"/>
        <v>7.7058097590764416E-2</v>
      </c>
      <c r="CV62" s="182">
        <f t="shared" si="66"/>
        <v>7.7058097590764416E-2</v>
      </c>
      <c r="CW62" s="182">
        <f t="shared" si="67"/>
        <v>7.7058097590764416E-2</v>
      </c>
      <c r="CX62" s="182">
        <f t="shared" si="68"/>
        <v>7.7058097590764416E-2</v>
      </c>
      <c r="CY62" s="182">
        <f t="shared" si="69"/>
        <v>7.7058097590764416E-2</v>
      </c>
      <c r="DA62" s="184">
        <f t="shared" si="113"/>
        <v>7.698109528813589E-2</v>
      </c>
      <c r="DB62" s="184">
        <f t="shared" si="114"/>
        <v>7.698109528813589E-2</v>
      </c>
      <c r="DC62" s="184">
        <f t="shared" si="115"/>
        <v>7.698109528813589E-2</v>
      </c>
      <c r="DD62" s="184">
        <f t="shared" si="116"/>
        <v>-2.9366548758978471E-10</v>
      </c>
      <c r="DE62" s="184">
        <f t="shared" si="117"/>
        <v>-2.9366548758978471E-10</v>
      </c>
      <c r="DF62" s="184">
        <f t="shared" si="118"/>
        <v>-2.9366548758978471E-10</v>
      </c>
      <c r="DG62" s="184">
        <f t="shared" si="119"/>
        <v>-2.9366548758978471E-10</v>
      </c>
      <c r="DH62" s="184">
        <f t="shared" si="120"/>
        <v>-2.9366548758978471E-10</v>
      </c>
      <c r="DI62" s="184">
        <f t="shared" si="121"/>
        <v>-3.2281321265137833E-10</v>
      </c>
      <c r="DJ62" s="184">
        <f t="shared" si="122"/>
        <v>-3.7370411435633048E-10</v>
      </c>
      <c r="DK62" s="184">
        <f t="shared" si="123"/>
        <v>-4.4364372057786999E-10</v>
      </c>
      <c r="DL62" s="184">
        <f t="shared" si="124"/>
        <v>-5.4578951539240708E-10</v>
      </c>
      <c r="DM62" s="184">
        <f t="shared" si="125"/>
        <v>-7.0904117710186793E-10</v>
      </c>
      <c r="DN62" s="184">
        <f t="shared" si="126"/>
        <v>-7.9718220398458775E-10</v>
      </c>
      <c r="DO62" s="184">
        <f t="shared" si="127"/>
        <v>-7.9718220398458775E-10</v>
      </c>
      <c r="DP62" s="184">
        <f t="shared" si="128"/>
        <v>-7.9718220398458775E-10</v>
      </c>
      <c r="DQ62" s="184">
        <f t="shared" si="129"/>
        <v>-7.9718220398458775E-10</v>
      </c>
      <c r="DR62" s="184">
        <f t="shared" si="130"/>
        <v>-7.9718220398458775E-10</v>
      </c>
      <c r="DS62" s="184">
        <f t="shared" si="131"/>
        <v>-7.9718220398458775E-10</v>
      </c>
      <c r="DU62" s="185">
        <f t="shared" si="70"/>
        <v>1.1487049876683638E-2</v>
      </c>
      <c r="DV62" s="185">
        <f t="shared" si="71"/>
        <v>7.2526378558059365E-2</v>
      </c>
      <c r="DW62" s="185">
        <f t="shared" si="72"/>
        <v>6.5426991303803556E-2</v>
      </c>
      <c r="DX62" s="185">
        <f t="shared" si="73"/>
        <v>3.3336717153138587E-2</v>
      </c>
      <c r="DY62" s="186">
        <f t="shared" si="74"/>
        <v>1.1487049876683638E-2</v>
      </c>
      <c r="DZ62" s="186">
        <f t="shared" si="75"/>
        <v>7.2526378558059365E-2</v>
      </c>
      <c r="EA62" s="186">
        <f t="shared" si="76"/>
        <v>-5.1923154284078059E-2</v>
      </c>
      <c r="EB62" s="186">
        <f t="shared" si="77"/>
        <v>5.1923154284078087E-2</v>
      </c>
      <c r="EC62" s="186">
        <f t="shared" si="78"/>
        <v>-7.2526378558059351E-2</v>
      </c>
      <c r="ED62" s="186">
        <f t="shared" si="79"/>
        <v>-1.1487049876683735E-2</v>
      </c>
      <c r="EE62" s="186">
        <f t="shared" si="80"/>
        <v>-3.3336717153138594E-2</v>
      </c>
      <c r="EF62" s="186">
        <f t="shared" si="81"/>
        <v>-6.5426991303803556E-2</v>
      </c>
      <c r="EG62" s="186">
        <f t="shared" si="82"/>
        <v>3.3336717153138649E-2</v>
      </c>
      <c r="EH62" s="186">
        <f t="shared" si="83"/>
        <v>-6.5426991303803528E-2</v>
      </c>
      <c r="EI62" s="186">
        <f t="shared" si="84"/>
        <v>7.2526378558059379E-2</v>
      </c>
      <c r="EJ62" s="186">
        <f t="shared" si="85"/>
        <v>-1.1487049876683544E-2</v>
      </c>
      <c r="EK62" s="186">
        <f t="shared" si="86"/>
        <v>5.1923154284078017E-2</v>
      </c>
      <c r="EL62" s="186">
        <f t="shared" si="87"/>
        <v>5.1923154284078128E-2</v>
      </c>
      <c r="EM62" s="186">
        <f t="shared" si="88"/>
        <v>-1.1487049876683669E-2</v>
      </c>
      <c r="EN62" s="186">
        <f t="shared" si="89"/>
        <v>7.2526378558059351E-2</v>
      </c>
      <c r="EO62" s="186">
        <f t="shared" si="90"/>
        <v>-6.5426991303803556E-2</v>
      </c>
      <c r="EP62" s="186">
        <f t="shared" si="91"/>
        <v>3.3336717153138594E-2</v>
      </c>
      <c r="EQ62" s="186">
        <f t="shared" si="92"/>
        <v>-1.1487049876683544E-2</v>
      </c>
      <c r="ER62" s="186">
        <f t="shared" si="93"/>
        <v>-7.2526378558059379E-2</v>
      </c>
      <c r="ES62" s="186">
        <f t="shared" si="94"/>
        <v>5.192315428407808E-2</v>
      </c>
      <c r="ET62" s="186">
        <f t="shared" si="95"/>
        <v>-5.1923154284078066E-2</v>
      </c>
      <c r="EU62" s="186">
        <f t="shared" si="96"/>
        <v>7.2526378558059351E-2</v>
      </c>
      <c r="EV62" s="186">
        <f t="shared" si="97"/>
        <v>1.1487049876683701E-2</v>
      </c>
      <c r="EW62" s="186">
        <f t="shared" si="98"/>
        <v>3.3336717153138684E-2</v>
      </c>
      <c r="EX62" s="186">
        <f t="shared" si="99"/>
        <v>6.54269913038035E-2</v>
      </c>
    </row>
    <row r="63" spans="1:154" ht="20.100000000000001" customHeight="1" x14ac:dyDescent="0.2"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O63" s="211">
        <v>55</v>
      </c>
      <c r="P63" s="211">
        <f t="shared" si="100"/>
        <v>-2.6616271092913526</v>
      </c>
      <c r="Q63" s="212">
        <f t="shared" si="132"/>
        <v>0.47996554429844063</v>
      </c>
      <c r="R63" s="212">
        <f t="shared" si="4"/>
        <v>150.19256478610939</v>
      </c>
      <c r="S63" s="212">
        <f t="shared" si="5"/>
        <v>130.60223024879076</v>
      </c>
      <c r="T63" s="212">
        <f t="shared" si="6"/>
        <v>163.25278781098845</v>
      </c>
      <c r="U63" s="212">
        <f t="shared" si="7"/>
        <v>1</v>
      </c>
      <c r="V63" s="212">
        <f t="shared" si="8"/>
        <v>0</v>
      </c>
      <c r="W63" s="212">
        <f t="shared" si="9"/>
        <v>8.921879734248539E-2</v>
      </c>
      <c r="X63" s="212">
        <f t="shared" si="10"/>
        <v>0.10260161694385821</v>
      </c>
      <c r="Y63" s="212">
        <f t="shared" si="11"/>
        <v>8.208129355508656E-2</v>
      </c>
      <c r="Z63" s="212">
        <f t="shared" si="12"/>
        <v>4.3028348903852374</v>
      </c>
      <c r="AA63" s="212">
        <f t="shared" si="13"/>
        <v>4.3028348903852374</v>
      </c>
      <c r="AB63" s="212">
        <f t="shared" si="14"/>
        <v>4.0954606028803919</v>
      </c>
      <c r="AC63" s="212">
        <f t="shared" si="15"/>
        <v>3.902769572542645</v>
      </c>
      <c r="AD63" s="212">
        <f t="shared" si="16"/>
        <v>70.522628795433064</v>
      </c>
      <c r="AE63" s="212">
        <f t="shared" si="17"/>
        <v>94.566096690057918</v>
      </c>
      <c r="AF63" s="212">
        <f t="shared" si="18"/>
        <v>1.881844718702232</v>
      </c>
      <c r="AG63" s="212">
        <f t="shared" si="19"/>
        <v>2.1010043999269827</v>
      </c>
      <c r="AH63" s="212">
        <f t="shared" si="20"/>
        <v>1.6017218748086626</v>
      </c>
      <c r="AI63" s="212">
        <f t="shared" si="21"/>
        <v>6.1846796090874694</v>
      </c>
      <c r="AJ63" s="212">
        <f t="shared" si="22"/>
        <v>6.9846796090874692</v>
      </c>
      <c r="AK63" s="212">
        <f t="shared" si="23"/>
        <v>6.9964650028073745</v>
      </c>
      <c r="AL63" s="212">
        <f t="shared" si="24"/>
        <v>6.3044914473513076</v>
      </c>
      <c r="AM63" s="212">
        <f t="shared" si="102"/>
        <v>143.17048969561074</v>
      </c>
      <c r="AN63" s="212">
        <f t="shared" si="133"/>
        <v>142.92932210748484</v>
      </c>
      <c r="AO63" s="212">
        <f t="shared" si="134"/>
        <v>158.61707615134094</v>
      </c>
      <c r="AP63" s="212">
        <f t="shared" si="26"/>
        <v>2.9019448842851618</v>
      </c>
      <c r="AQ63" s="212">
        <f t="shared" si="27"/>
        <v>0.10465761530470069</v>
      </c>
      <c r="AR63" s="212">
        <f t="shared" si="28"/>
        <v>0.10160525539266585</v>
      </c>
      <c r="AS63" s="212">
        <f t="shared" si="29"/>
        <v>9.6824737827541932E-2</v>
      </c>
      <c r="AT63" s="212">
        <f t="shared" si="30"/>
        <v>3.4412093078029517E-3</v>
      </c>
      <c r="AU63" s="212">
        <f t="shared" si="31"/>
        <v>3.160470608402708E-2</v>
      </c>
      <c r="AV63" s="212">
        <f t="shared" si="32"/>
        <v>2.9737896987898426E-2</v>
      </c>
      <c r="AW63" s="212">
        <f t="shared" si="33"/>
        <v>2.9969477671581979E-2</v>
      </c>
      <c r="AX63" s="212">
        <f t="shared" si="103"/>
        <v>1.409866963524558E-2</v>
      </c>
      <c r="AY63" s="212">
        <f t="shared" si="104"/>
        <v>1.5255781923445507E-2</v>
      </c>
      <c r="AZ63" s="178">
        <f t="shared" si="105"/>
        <v>1.2299667776228309E-2</v>
      </c>
      <c r="BA63" s="178">
        <f t="shared" si="34"/>
        <v>2.2660090455962664E-2</v>
      </c>
      <c r="BB63" s="178">
        <f t="shared" si="35"/>
        <v>1.9704426483445794E-2</v>
      </c>
      <c r="BC63" s="178">
        <f t="shared" si="36"/>
        <v>2.463053310430724E-2</v>
      </c>
      <c r="BD63" s="178">
        <f t="shared" si="37"/>
        <v>0</v>
      </c>
      <c r="BE63" s="178">
        <f t="shared" si="38"/>
        <v>0</v>
      </c>
      <c r="BF63" s="178">
        <f t="shared" si="39"/>
        <v>0</v>
      </c>
      <c r="BG63" s="178">
        <f t="shared" si="106"/>
        <v>3.6758760091208244E-2</v>
      </c>
      <c r="BH63" s="178">
        <f t="shared" si="107"/>
        <v>3.4960208406891305E-2</v>
      </c>
      <c r="BI63" s="178">
        <f t="shared" si="108"/>
        <v>3.6930200880535551E-2</v>
      </c>
      <c r="BJ63" s="178">
        <f t="shared" si="40"/>
        <v>5.5208924564558464</v>
      </c>
      <c r="BK63" s="178">
        <f t="shared" si="41"/>
        <v>4.5658811879025283</v>
      </c>
      <c r="BL63" s="178">
        <f t="shared" si="42"/>
        <v>6.0289582481672488</v>
      </c>
      <c r="BM63" s="180">
        <f t="shared" si="109"/>
        <v>1.3512064434430039E-3</v>
      </c>
      <c r="BN63" s="180">
        <f t="shared" si="109"/>
        <v>1.2222161718532735E-3</v>
      </c>
      <c r="BO63" s="180">
        <f t="shared" si="109"/>
        <v>1.3638397370767088E-3</v>
      </c>
      <c r="BP63" s="178">
        <f t="shared" si="43"/>
        <v>0</v>
      </c>
      <c r="BQ63" s="178">
        <f t="shared" si="44"/>
        <v>0</v>
      </c>
      <c r="BR63" s="178">
        <f t="shared" si="45"/>
        <v>0</v>
      </c>
      <c r="BS63" s="178">
        <f t="shared" si="46"/>
        <v>0.25026468134732105</v>
      </c>
      <c r="BT63" s="178">
        <f t="shared" si="47"/>
        <v>8.3421560449107007E-2</v>
      </c>
      <c r="BU63" s="178">
        <f t="shared" si="48"/>
        <v>2.5</v>
      </c>
      <c r="BY63" s="180">
        <f t="shared" si="49"/>
        <v>0</v>
      </c>
      <c r="BZ63" s="180">
        <f t="shared" si="110"/>
        <v>0</v>
      </c>
      <c r="CA63" s="180">
        <f t="shared" si="111"/>
        <v>0</v>
      </c>
      <c r="CB63" s="180">
        <f t="shared" si="112"/>
        <v>0</v>
      </c>
      <c r="CC63" s="180">
        <f t="shared" si="50"/>
        <v>0</v>
      </c>
      <c r="CG63" s="182">
        <f t="shared" si="51"/>
        <v>0.24530283381685253</v>
      </c>
      <c r="CH63" s="182">
        <f t="shared" si="52"/>
        <v>0.24530283381685253</v>
      </c>
      <c r="CI63" s="182">
        <f t="shared" si="53"/>
        <v>0.24530283381685253</v>
      </c>
      <c r="CJ63" s="182">
        <f t="shared" si="54"/>
        <v>0.24530283381685253</v>
      </c>
      <c r="CK63" s="182">
        <f t="shared" si="55"/>
        <v>0.24530283381685253</v>
      </c>
      <c r="CL63" s="182">
        <f t="shared" si="56"/>
        <v>0.24530283381685253</v>
      </c>
      <c r="CM63" s="182">
        <f t="shared" si="57"/>
        <v>0.24530283381685253</v>
      </c>
      <c r="CN63" s="182">
        <f t="shared" si="58"/>
        <v>0.24530283381685253</v>
      </c>
      <c r="CO63" s="182">
        <f t="shared" si="59"/>
        <v>0.22145190100072698</v>
      </c>
      <c r="CP63" s="182">
        <f t="shared" si="60"/>
        <v>0.18872793887496173</v>
      </c>
      <c r="CQ63" s="182">
        <f t="shared" si="61"/>
        <v>0.15600397674919653</v>
      </c>
      <c r="CR63" s="182">
        <f t="shared" si="62"/>
        <v>0.12328001462343126</v>
      </c>
      <c r="CS63" s="182">
        <f t="shared" si="63"/>
        <v>9.0556052497666087E-2</v>
      </c>
      <c r="CT63" s="182">
        <f t="shared" si="64"/>
        <v>7.84597129186385E-2</v>
      </c>
      <c r="CU63" s="182">
        <f t="shared" si="65"/>
        <v>7.84597129186385E-2</v>
      </c>
      <c r="CV63" s="182">
        <f t="shared" si="66"/>
        <v>7.84597129186385E-2</v>
      </c>
      <c r="CW63" s="182">
        <f t="shared" si="67"/>
        <v>7.84597129186385E-2</v>
      </c>
      <c r="CX63" s="182">
        <f t="shared" si="68"/>
        <v>7.84597129186385E-2</v>
      </c>
      <c r="CY63" s="182">
        <f t="shared" si="69"/>
        <v>7.84597129186385E-2</v>
      </c>
      <c r="DA63" s="184">
        <f t="shared" si="113"/>
        <v>7.8811926867582691E-2</v>
      </c>
      <c r="DB63" s="184">
        <f t="shared" si="114"/>
        <v>7.8811926867582691E-2</v>
      </c>
      <c r="DC63" s="184">
        <f t="shared" si="115"/>
        <v>7.8811926867582691E-2</v>
      </c>
      <c r="DD63" s="184">
        <f t="shared" si="116"/>
        <v>-2.9042722441346592E-10</v>
      </c>
      <c r="DE63" s="184">
        <f t="shared" si="117"/>
        <v>-2.9042722441346592E-10</v>
      </c>
      <c r="DF63" s="184">
        <f t="shared" si="118"/>
        <v>-2.9042722441346592E-10</v>
      </c>
      <c r="DG63" s="184">
        <f t="shared" si="119"/>
        <v>-2.9042722441346592E-10</v>
      </c>
      <c r="DH63" s="184">
        <f t="shared" si="120"/>
        <v>-2.9042722441346592E-10</v>
      </c>
      <c r="DI63" s="184">
        <f t="shared" si="121"/>
        <v>-3.192729031869986E-10</v>
      </c>
      <c r="DJ63" s="184">
        <f t="shared" si="122"/>
        <v>-3.6964483315226717E-10</v>
      </c>
      <c r="DK63" s="184">
        <f t="shared" si="123"/>
        <v>-4.3888862734343183E-10</v>
      </c>
      <c r="DL63" s="184">
        <f t="shared" si="124"/>
        <v>-5.4005443519054283E-10</v>
      </c>
      <c r="DM63" s="184">
        <f t="shared" si="125"/>
        <v>-7.0182924004071266E-10</v>
      </c>
      <c r="DN63" s="184">
        <f t="shared" si="126"/>
        <v>-7.8921864295205399E-10</v>
      </c>
      <c r="DO63" s="184">
        <f t="shared" si="127"/>
        <v>-7.8921864295205399E-10</v>
      </c>
      <c r="DP63" s="184">
        <f t="shared" si="128"/>
        <v>-7.8921864295205399E-10</v>
      </c>
      <c r="DQ63" s="184">
        <f t="shared" si="129"/>
        <v>-7.8921864295205399E-10</v>
      </c>
      <c r="DR63" s="184">
        <f t="shared" si="130"/>
        <v>-7.8921864295205399E-10</v>
      </c>
      <c r="DS63" s="184">
        <f t="shared" si="131"/>
        <v>-7.8921864295205399E-10</v>
      </c>
      <c r="DU63" s="185">
        <f t="shared" si="70"/>
        <v>9.5959619708716297E-3</v>
      </c>
      <c r="DV63" s="185">
        <f t="shared" si="71"/>
        <v>7.2888567605802215E-2</v>
      </c>
      <c r="DW63" s="185">
        <f t="shared" si="72"/>
        <v>6.5210836830201985E-2</v>
      </c>
      <c r="DX63" s="185">
        <f t="shared" si="73"/>
        <v>3.394661299270943E-2</v>
      </c>
      <c r="DY63" s="186">
        <f t="shared" si="74"/>
        <v>9.5959619708716297E-3</v>
      </c>
      <c r="DZ63" s="186">
        <f t="shared" si="75"/>
        <v>7.2888567605802215E-2</v>
      </c>
      <c r="EA63" s="186">
        <f t="shared" si="76"/>
        <v>-5.4202801488976576E-2</v>
      </c>
      <c r="EB63" s="186">
        <f t="shared" si="77"/>
        <v>4.9667716723427235E-2</v>
      </c>
      <c r="EC63" s="186">
        <f t="shared" si="78"/>
        <v>-7.1774861407452345E-2</v>
      </c>
      <c r="ED63" s="186">
        <f t="shared" si="79"/>
        <v>-1.5912103685968897E-2</v>
      </c>
      <c r="EE63" s="186">
        <f t="shared" si="80"/>
        <v>-2.8133936962376878E-2</v>
      </c>
      <c r="EF63" s="186">
        <f t="shared" si="81"/>
        <v>-6.7921332177520055E-2</v>
      </c>
      <c r="EG63" s="186">
        <f t="shared" si="82"/>
        <v>3.9500934800642137E-2</v>
      </c>
      <c r="EH63" s="186">
        <f t="shared" si="83"/>
        <v>-6.200404763922622E-2</v>
      </c>
      <c r="EI63" s="186">
        <f t="shared" si="84"/>
        <v>7.3447547793351525E-2</v>
      </c>
      <c r="EJ63" s="186">
        <f t="shared" si="85"/>
        <v>-3.2067891909757854E-3</v>
      </c>
      <c r="EK63" s="186">
        <f t="shared" si="86"/>
        <v>4.4754630643425344E-2</v>
      </c>
      <c r="EL63" s="186">
        <f t="shared" si="87"/>
        <v>5.8325370206648401E-2</v>
      </c>
      <c r="EM63" s="186">
        <f t="shared" si="88"/>
        <v>-2.210714468402511E-2</v>
      </c>
      <c r="EN63" s="186">
        <f t="shared" si="89"/>
        <v>7.011490517494548E-2</v>
      </c>
      <c r="EO63" s="186">
        <f t="shared" si="90"/>
        <v>-7.0114905174945494E-2</v>
      </c>
      <c r="EP63" s="186">
        <f t="shared" si="91"/>
        <v>2.2107144684025064E-2</v>
      </c>
      <c r="EQ63" s="186">
        <f t="shared" si="92"/>
        <v>3.2067891909758656E-3</v>
      </c>
      <c r="ER63" s="186">
        <f t="shared" si="93"/>
        <v>-7.3447547793351525E-2</v>
      </c>
      <c r="ES63" s="186">
        <f t="shared" si="94"/>
        <v>6.200404763922631E-2</v>
      </c>
      <c r="ET63" s="186">
        <f t="shared" si="95"/>
        <v>-3.9500934800641985E-2</v>
      </c>
      <c r="EU63" s="186">
        <f t="shared" si="96"/>
        <v>6.7921332177519958E-2</v>
      </c>
      <c r="EV63" s="186">
        <f t="shared" si="97"/>
        <v>2.8133936962377072E-2</v>
      </c>
      <c r="EW63" s="186">
        <f t="shared" si="98"/>
        <v>1.5912103685968678E-2</v>
      </c>
      <c r="EX63" s="186">
        <f t="shared" si="99"/>
        <v>7.1774861407452387E-2</v>
      </c>
    </row>
    <row r="64" spans="1:154" ht="20.100000000000001" customHeight="1" x14ac:dyDescent="0.2"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O64" s="211">
        <v>56</v>
      </c>
      <c r="P64" s="211">
        <f t="shared" si="100"/>
        <v>-2.6529004630313806</v>
      </c>
      <c r="Q64" s="212">
        <f t="shared" si="132"/>
        <v>0.48869219055841229</v>
      </c>
      <c r="R64" s="212">
        <f t="shared" si="4"/>
        <v>152.70460178526872</v>
      </c>
      <c r="S64" s="212">
        <f t="shared" si="5"/>
        <v>132.78661024805976</v>
      </c>
      <c r="T64" s="212">
        <f t="shared" si="6"/>
        <v>165.98326281007471</v>
      </c>
      <c r="U64" s="212">
        <f t="shared" si="7"/>
        <v>1</v>
      </c>
      <c r="V64" s="212">
        <f t="shared" si="8"/>
        <v>0</v>
      </c>
      <c r="W64" s="212">
        <f t="shared" si="9"/>
        <v>8.7751121075204469E-2</v>
      </c>
      <c r="X64" s="212">
        <f t="shared" si="10"/>
        <v>0.10091378923648514</v>
      </c>
      <c r="Y64" s="212">
        <f t="shared" si="11"/>
        <v>8.0731031389188107E-2</v>
      </c>
      <c r="Z64" s="212">
        <f t="shared" si="12"/>
        <v>4.3872359222298316</v>
      </c>
      <c r="AA64" s="212">
        <f t="shared" si="13"/>
        <v>4.3872359222298316</v>
      </c>
      <c r="AB64" s="212">
        <f t="shared" si="14"/>
        <v>4.1773418654459737</v>
      </c>
      <c r="AC64" s="212">
        <f t="shared" si="15"/>
        <v>3.9807983295224028</v>
      </c>
      <c r="AD64" s="212">
        <f t="shared" si="16"/>
        <v>72.336070584292571</v>
      </c>
      <c r="AE64" s="212">
        <f t="shared" si="17"/>
        <v>96.920711749803914</v>
      </c>
      <c r="AF64" s="212">
        <f t="shared" si="18"/>
        <v>1.8878929271640454</v>
      </c>
      <c r="AG64" s="212">
        <f t="shared" si="19"/>
        <v>2.1077569828918032</v>
      </c>
      <c r="AH64" s="212">
        <f t="shared" si="20"/>
        <v>1.6068697744735032</v>
      </c>
      <c r="AI64" s="212">
        <f t="shared" si="21"/>
        <v>6.2751288493938766</v>
      </c>
      <c r="AJ64" s="212">
        <f t="shared" si="22"/>
        <v>7.0751288493938764</v>
      </c>
      <c r="AK64" s="212">
        <f t="shared" si="23"/>
        <v>7.0850988483377764</v>
      </c>
      <c r="AL64" s="212">
        <f t="shared" si="24"/>
        <v>6.3876681039959058</v>
      </c>
      <c r="AM64" s="212">
        <f t="shared" si="102"/>
        <v>141.34018210646011</v>
      </c>
      <c r="AN64" s="212">
        <f t="shared" si="133"/>
        <v>141.1412912375398</v>
      </c>
      <c r="AO64" s="212">
        <f t="shared" si="134"/>
        <v>156.55165292236057</v>
      </c>
      <c r="AP64" s="212">
        <f t="shared" si="26"/>
        <v>2.9794415466354054</v>
      </c>
      <c r="AQ64" s="212">
        <f t="shared" si="27"/>
        <v>0.10675005337435878</v>
      </c>
      <c r="AR64" s="212">
        <f t="shared" si="28"/>
        <v>0.10363666709492922</v>
      </c>
      <c r="AS64" s="212">
        <f t="shared" si="29"/>
        <v>9.8760571803169619E-2</v>
      </c>
      <c r="AT64" s="212">
        <f t="shared" si="30"/>
        <v>3.5801862555150626E-3</v>
      </c>
      <c r="AU64" s="212">
        <f t="shared" si="31"/>
        <v>3.2460740618334781E-2</v>
      </c>
      <c r="AV64" s="212">
        <f t="shared" si="32"/>
        <v>3.0551851716257891E-2</v>
      </c>
      <c r="AW64" s="212">
        <f t="shared" si="33"/>
        <v>3.0773821019199142E-2</v>
      </c>
      <c r="AX64" s="212">
        <f t="shared" si="103"/>
        <v>1.4242332191384861E-2</v>
      </c>
      <c r="AY64" s="212">
        <f t="shared" si="104"/>
        <v>1.5415515960247912E-2</v>
      </c>
      <c r="AZ64" s="178">
        <f t="shared" si="105"/>
        <v>1.2422011848185963E-2</v>
      </c>
      <c r="BA64" s="178">
        <f t="shared" si="34"/>
        <v>2.2556288574705326E-2</v>
      </c>
      <c r="BB64" s="178">
        <f t="shared" si="35"/>
        <v>1.9614163978004636E-2</v>
      </c>
      <c r="BC64" s="178">
        <f t="shared" si="36"/>
        <v>2.4517704972505792E-2</v>
      </c>
      <c r="BD64" s="178">
        <f t="shared" si="37"/>
        <v>0</v>
      </c>
      <c r="BE64" s="178">
        <f t="shared" si="38"/>
        <v>0</v>
      </c>
      <c r="BF64" s="178">
        <f t="shared" si="39"/>
        <v>0</v>
      </c>
      <c r="BG64" s="178">
        <f t="shared" si="106"/>
        <v>3.6798620766090188E-2</v>
      </c>
      <c r="BH64" s="178">
        <f t="shared" si="107"/>
        <v>3.5029679938252546E-2</v>
      </c>
      <c r="BI64" s="178">
        <f t="shared" si="108"/>
        <v>3.6939716820691755E-2</v>
      </c>
      <c r="BJ64" s="178">
        <f t="shared" si="40"/>
        <v>5.6193187303329228</v>
      </c>
      <c r="BK64" s="178">
        <f t="shared" si="41"/>
        <v>4.6514724570750188</v>
      </c>
      <c r="BL64" s="178">
        <f t="shared" si="42"/>
        <v>6.1313747251786168</v>
      </c>
      <c r="BM64" s="180">
        <f t="shared" si="109"/>
        <v>1.354138490286524E-3</v>
      </c>
      <c r="BN64" s="180">
        <f t="shared" si="109"/>
        <v>1.2270784765764128E-3</v>
      </c>
      <c r="BO64" s="180">
        <f t="shared" si="109"/>
        <v>1.3645426787928974E-3</v>
      </c>
      <c r="BP64" s="178">
        <f t="shared" si="43"/>
        <v>0</v>
      </c>
      <c r="BQ64" s="178">
        <f t="shared" si="44"/>
        <v>0</v>
      </c>
      <c r="BR64" s="178">
        <f t="shared" si="45"/>
        <v>0</v>
      </c>
      <c r="BS64" s="178">
        <f t="shared" si="46"/>
        <v>0.25445046870651949</v>
      </c>
      <c r="BT64" s="178">
        <f t="shared" si="47"/>
        <v>8.481682290217317E-2</v>
      </c>
      <c r="BU64" s="178">
        <f t="shared" si="48"/>
        <v>2.5</v>
      </c>
      <c r="BY64" s="180">
        <f t="shared" si="49"/>
        <v>0</v>
      </c>
      <c r="BZ64" s="180">
        <f t="shared" si="110"/>
        <v>0</v>
      </c>
      <c r="CA64" s="180">
        <f t="shared" si="111"/>
        <v>0</v>
      </c>
      <c r="CB64" s="180">
        <f t="shared" si="112"/>
        <v>0</v>
      </c>
      <c r="CC64" s="180">
        <f t="shared" si="50"/>
        <v>0</v>
      </c>
      <c r="CG64" s="182">
        <f t="shared" si="51"/>
        <v>0.24948862117605097</v>
      </c>
      <c r="CH64" s="182">
        <f t="shared" si="52"/>
        <v>0.24948862117605097</v>
      </c>
      <c r="CI64" s="182">
        <f t="shared" si="53"/>
        <v>0.24948862117605097</v>
      </c>
      <c r="CJ64" s="182">
        <f t="shared" si="54"/>
        <v>0.24948862117605097</v>
      </c>
      <c r="CK64" s="182">
        <f t="shared" si="55"/>
        <v>0.24948862117605097</v>
      </c>
      <c r="CL64" s="182">
        <f t="shared" si="56"/>
        <v>0.24948862117605097</v>
      </c>
      <c r="CM64" s="182">
        <f t="shared" si="57"/>
        <v>0.24948862117605097</v>
      </c>
      <c r="CN64" s="182">
        <f t="shared" si="58"/>
        <v>0.24948862117605097</v>
      </c>
      <c r="CO64" s="182">
        <f t="shared" si="59"/>
        <v>0.2252387709715454</v>
      </c>
      <c r="CP64" s="182">
        <f t="shared" si="60"/>
        <v>0.1919674861222081</v>
      </c>
      <c r="CQ64" s="182">
        <f t="shared" si="61"/>
        <v>0.15869620127287082</v>
      </c>
      <c r="CR64" s="182">
        <f t="shared" si="62"/>
        <v>0.12542491642353343</v>
      </c>
      <c r="CS64" s="182">
        <f t="shared" si="63"/>
        <v>9.2153631574196176E-2</v>
      </c>
      <c r="CT64" s="182">
        <f t="shared" si="64"/>
        <v>7.9854975371704648E-2</v>
      </c>
      <c r="CU64" s="182">
        <f t="shared" si="65"/>
        <v>7.9854975371704648E-2</v>
      </c>
      <c r="CV64" s="182">
        <f t="shared" si="66"/>
        <v>7.9854975371704648E-2</v>
      </c>
      <c r="CW64" s="182">
        <f t="shared" si="67"/>
        <v>7.9854975371704648E-2</v>
      </c>
      <c r="CX64" s="182">
        <f t="shared" si="68"/>
        <v>7.9854975371704648E-2</v>
      </c>
      <c r="CY64" s="182">
        <f t="shared" si="69"/>
        <v>7.9854975371704648E-2</v>
      </c>
      <c r="DA64" s="184">
        <f t="shared" si="113"/>
        <v>8.064033798591165E-2</v>
      </c>
      <c r="DB64" s="184">
        <f t="shared" si="114"/>
        <v>8.064033798591165E-2</v>
      </c>
      <c r="DC64" s="184">
        <f t="shared" si="115"/>
        <v>8.064033798591165E-2</v>
      </c>
      <c r="DD64" s="184">
        <f t="shared" si="116"/>
        <v>-2.872738412593565E-10</v>
      </c>
      <c r="DE64" s="184">
        <f t="shared" si="117"/>
        <v>-2.872738412593565E-10</v>
      </c>
      <c r="DF64" s="184">
        <f t="shared" si="118"/>
        <v>-2.872738412593565E-10</v>
      </c>
      <c r="DG64" s="184">
        <f t="shared" si="119"/>
        <v>-2.872738412593565E-10</v>
      </c>
      <c r="DH64" s="184">
        <f t="shared" si="120"/>
        <v>-2.872738412593565E-10</v>
      </c>
      <c r="DI64" s="184">
        <f t="shared" si="121"/>
        <v>-3.1582497874357919E-10</v>
      </c>
      <c r="DJ64" s="184">
        <f t="shared" si="122"/>
        <v>-3.6569065436834589E-10</v>
      </c>
      <c r="DK64" s="184">
        <f t="shared" si="123"/>
        <v>-4.3425532323271825E-10</v>
      </c>
      <c r="DL64" s="184">
        <f t="shared" si="124"/>
        <v>-5.3446390105044063E-10</v>
      </c>
      <c r="DM64" s="184">
        <f t="shared" si="125"/>
        <v>-6.9479435825229084E-10</v>
      </c>
      <c r="DN64" s="184">
        <f t="shared" si="126"/>
        <v>-7.8144777723254221E-10</v>
      </c>
      <c r="DO64" s="184">
        <f t="shared" si="127"/>
        <v>-7.8144777723254221E-10</v>
      </c>
      <c r="DP64" s="184">
        <f t="shared" si="128"/>
        <v>-7.8144777723254221E-10</v>
      </c>
      <c r="DQ64" s="184">
        <f t="shared" si="129"/>
        <v>-7.8144777723254221E-10</v>
      </c>
      <c r="DR64" s="184">
        <f t="shared" si="130"/>
        <v>-7.8144777723254221E-10</v>
      </c>
      <c r="DS64" s="184">
        <f t="shared" si="131"/>
        <v>-7.8144777723254221E-10</v>
      </c>
      <c r="DU64" s="185">
        <f t="shared" si="70"/>
        <v>7.6930065580970812E-3</v>
      </c>
      <c r="DV64" s="185">
        <f t="shared" si="71"/>
        <v>7.3194068142460628E-2</v>
      </c>
      <c r="DW64" s="185">
        <f t="shared" si="72"/>
        <v>6.4982507251895694E-2</v>
      </c>
      <c r="DX64" s="185">
        <f t="shared" si="73"/>
        <v>3.4551811998843399E-2</v>
      </c>
      <c r="DY64" s="186">
        <f t="shared" si="74"/>
        <v>7.6930065580970812E-3</v>
      </c>
      <c r="DZ64" s="186">
        <f t="shared" si="75"/>
        <v>7.3194068142460628E-2</v>
      </c>
      <c r="EA64" s="186">
        <f t="shared" si="76"/>
        <v>-5.6378757904612067E-2</v>
      </c>
      <c r="EB64" s="186">
        <f t="shared" si="77"/>
        <v>4.7307394963993089E-2</v>
      </c>
      <c r="EC64" s="186">
        <f t="shared" si="78"/>
        <v>-7.0746209211605765E-2</v>
      </c>
      <c r="ED64" s="186">
        <f t="shared" si="79"/>
        <v>-2.0286149051355284E-2</v>
      </c>
      <c r="EE64" s="186">
        <f t="shared" si="80"/>
        <v>-2.2742798372561282E-2</v>
      </c>
      <c r="EF64" s="186">
        <f t="shared" si="81"/>
        <v>-6.9995136140528519E-2</v>
      </c>
      <c r="EG64" s="186">
        <f t="shared" si="82"/>
        <v>4.5310986301601117E-2</v>
      </c>
      <c r="EH64" s="186">
        <f t="shared" si="83"/>
        <v>-5.7995417763149294E-2</v>
      </c>
      <c r="EI64" s="186">
        <f t="shared" si="84"/>
        <v>7.3417962350792398E-2</v>
      </c>
      <c r="EJ64" s="186">
        <f t="shared" si="85"/>
        <v>5.133884046579865E-3</v>
      </c>
      <c r="EK64" s="186">
        <f t="shared" si="86"/>
        <v>3.6798620766090057E-2</v>
      </c>
      <c r="EL64" s="186">
        <f t="shared" si="87"/>
        <v>6.3737080815327446E-2</v>
      </c>
      <c r="EM64" s="186">
        <f t="shared" si="88"/>
        <v>-3.2262907170974867E-2</v>
      </c>
      <c r="EN64" s="186">
        <f t="shared" si="89"/>
        <v>6.6148762513165399E-2</v>
      </c>
      <c r="EO64" s="186">
        <f t="shared" si="90"/>
        <v>-7.2880998236779154E-2</v>
      </c>
      <c r="EP64" s="186">
        <f t="shared" si="91"/>
        <v>1.0242756326140353E-2</v>
      </c>
      <c r="EQ64" s="186">
        <f t="shared" si="92"/>
        <v>1.7804784182372052E-2</v>
      </c>
      <c r="ER64" s="186">
        <f t="shared" si="93"/>
        <v>-7.1411088924376795E-2</v>
      </c>
      <c r="ES64" s="186">
        <f t="shared" si="94"/>
        <v>6.9158784777988161E-2</v>
      </c>
      <c r="ET64" s="186">
        <f t="shared" si="95"/>
        <v>-2.5171739097209971E-2</v>
      </c>
      <c r="EU64" s="186">
        <f t="shared" si="96"/>
        <v>5.9541419138651408E-2</v>
      </c>
      <c r="EV64" s="186">
        <f t="shared" si="97"/>
        <v>4.3259373182023005E-2</v>
      </c>
      <c r="EW64" s="186">
        <f t="shared" si="98"/>
        <v>-2.5685066881660154E-3</v>
      </c>
      <c r="EX64" s="186">
        <f t="shared" si="99"/>
        <v>7.3552408081169862E-2</v>
      </c>
    </row>
    <row r="65" spans="3:154" ht="16.5" x14ac:dyDescent="0.3">
      <c r="F65" s="148"/>
      <c r="G65" s="148"/>
      <c r="H65" s="148"/>
      <c r="J65" s="148"/>
      <c r="K65" s="148"/>
      <c r="L65" s="148"/>
      <c r="O65" s="211">
        <v>57</v>
      </c>
      <c r="P65" s="211">
        <f t="shared" si="100"/>
        <v>-2.6441738167714091</v>
      </c>
      <c r="Q65" s="212">
        <f t="shared" si="132"/>
        <v>0.49741883681838389</v>
      </c>
      <c r="R65" s="212">
        <f t="shared" si="4"/>
        <v>155.20500973778221</v>
      </c>
      <c r="S65" s="212">
        <f t="shared" si="5"/>
        <v>134.96087803285408</v>
      </c>
      <c r="T65" s="212">
        <f t="shared" si="6"/>
        <v>168.70109754106761</v>
      </c>
      <c r="U65" s="212">
        <f t="shared" si="7"/>
        <v>1</v>
      </c>
      <c r="V65" s="212">
        <f t="shared" si="8"/>
        <v>0</v>
      </c>
      <c r="W65" s="212">
        <f t="shared" si="9"/>
        <v>8.6337419279436972E-2</v>
      </c>
      <c r="X65" s="212">
        <f t="shared" si="10"/>
        <v>9.9288032171352528E-2</v>
      </c>
      <c r="Y65" s="212">
        <f t="shared" si="11"/>
        <v>7.9430425737082019E-2</v>
      </c>
      <c r="Z65" s="212">
        <f t="shared" si="12"/>
        <v>4.4716841508600158</v>
      </c>
      <c r="AA65" s="212">
        <f t="shared" si="13"/>
        <v>4.4716841508600158</v>
      </c>
      <c r="AB65" s="212">
        <f t="shared" si="14"/>
        <v>4.2592813246148795</v>
      </c>
      <c r="AC65" s="212">
        <f t="shared" si="15"/>
        <v>4.0588825449608548</v>
      </c>
      <c r="AD65" s="212">
        <f t="shared" si="16"/>
        <v>74.1556011312137</v>
      </c>
      <c r="AE65" s="212">
        <f t="shared" si="17"/>
        <v>99.281797421046804</v>
      </c>
      <c r="AF65" s="212">
        <f t="shared" si="18"/>
        <v>1.8939131364768218</v>
      </c>
      <c r="AG65" s="212">
        <f t="shared" si="19"/>
        <v>2.1144783059260157</v>
      </c>
      <c r="AH65" s="212">
        <f t="shared" si="20"/>
        <v>1.611993842815258</v>
      </c>
      <c r="AI65" s="212">
        <f t="shared" si="21"/>
        <v>6.3655972873368381</v>
      </c>
      <c r="AJ65" s="212">
        <f t="shared" si="22"/>
        <v>7.1655972873368379</v>
      </c>
      <c r="AK65" s="212">
        <f t="shared" si="23"/>
        <v>7.1737596305408955</v>
      </c>
      <c r="AL65" s="212">
        <f t="shared" si="24"/>
        <v>6.4708763877761131</v>
      </c>
      <c r="AM65" s="212">
        <f t="shared" si="102"/>
        <v>139.55570762638538</v>
      </c>
      <c r="AN65" s="212">
        <f t="shared" si="133"/>
        <v>139.39692037389895</v>
      </c>
      <c r="AO65" s="212">
        <f t="shared" si="134"/>
        <v>154.53857253231757</v>
      </c>
      <c r="AP65" s="212">
        <f t="shared" si="26"/>
        <v>3.0572662706723306</v>
      </c>
      <c r="AQ65" s="212">
        <f t="shared" si="27"/>
        <v>0.10884397863149425</v>
      </c>
      <c r="AR65" s="212">
        <f t="shared" si="28"/>
        <v>0.10566952261055504</v>
      </c>
      <c r="AS65" s="212">
        <f t="shared" si="29"/>
        <v>0.10069778166087889</v>
      </c>
      <c r="AT65" s="212">
        <f t="shared" si="30"/>
        <v>3.7220160029142017E-3</v>
      </c>
      <c r="AU65" s="212">
        <f t="shared" si="31"/>
        <v>3.33206140718149E-2</v>
      </c>
      <c r="AV65" s="212">
        <f t="shared" si="32"/>
        <v>3.1369619139176116E-2</v>
      </c>
      <c r="AW65" s="212">
        <f t="shared" si="33"/>
        <v>3.1581538147311211E-2</v>
      </c>
      <c r="AX65" s="212">
        <f t="shared" si="103"/>
        <v>1.4384079420768263E-2</v>
      </c>
      <c r="AY65" s="212">
        <f t="shared" si="104"/>
        <v>1.5573139097548101E-2</v>
      </c>
      <c r="AZ65" s="178">
        <f t="shared" si="105"/>
        <v>1.2542675388540299E-2</v>
      </c>
      <c r="BA65" s="178">
        <f t="shared" si="34"/>
        <v>2.2450768944742808E-2</v>
      </c>
      <c r="BB65" s="178">
        <f t="shared" si="35"/>
        <v>1.952240777803723E-2</v>
      </c>
      <c r="BC65" s="178">
        <f t="shared" si="36"/>
        <v>2.4403009722546533E-2</v>
      </c>
      <c r="BD65" s="178">
        <f t="shared" si="37"/>
        <v>0</v>
      </c>
      <c r="BE65" s="178">
        <f t="shared" si="38"/>
        <v>0</v>
      </c>
      <c r="BF65" s="178">
        <f t="shared" si="39"/>
        <v>0</v>
      </c>
      <c r="BG65" s="178">
        <f t="shared" si="106"/>
        <v>3.6834848365511069E-2</v>
      </c>
      <c r="BH65" s="178">
        <f t="shared" si="107"/>
        <v>3.5095546875585332E-2</v>
      </c>
      <c r="BI65" s="178">
        <f t="shared" si="108"/>
        <v>3.6945685111086833E-2</v>
      </c>
      <c r="BJ65" s="178">
        <f t="shared" si="40"/>
        <v>5.7169529992588766</v>
      </c>
      <c r="BK65" s="178">
        <f t="shared" si="41"/>
        <v>4.7365258213721848</v>
      </c>
      <c r="BL65" s="178">
        <f t="shared" si="42"/>
        <v>6.232777627647029</v>
      </c>
      <c r="BM65" s="180">
        <f t="shared" si="109"/>
        <v>1.3568060541101934E-3</v>
      </c>
      <c r="BN65" s="180">
        <f t="shared" si="109"/>
        <v>1.2316974104964074E-3</v>
      </c>
      <c r="BO65" s="180">
        <f t="shared" si="109"/>
        <v>1.3649836483275832E-3</v>
      </c>
      <c r="BP65" s="178">
        <f t="shared" si="43"/>
        <v>0</v>
      </c>
      <c r="BQ65" s="178">
        <f t="shared" si="44"/>
        <v>0</v>
      </c>
      <c r="BR65" s="178">
        <f t="shared" si="45"/>
        <v>0</v>
      </c>
      <c r="BS65" s="178">
        <f t="shared" si="46"/>
        <v>0.25861687867738092</v>
      </c>
      <c r="BT65" s="178">
        <f t="shared" si="47"/>
        <v>8.6205626225793641E-2</v>
      </c>
      <c r="BU65" s="178">
        <f t="shared" si="48"/>
        <v>2.5</v>
      </c>
      <c r="BY65" s="180">
        <f t="shared" si="49"/>
        <v>0</v>
      </c>
      <c r="BZ65" s="180">
        <f t="shared" si="110"/>
        <v>0</v>
      </c>
      <c r="CA65" s="180">
        <f t="shared" si="111"/>
        <v>0</v>
      </c>
      <c r="CB65" s="180">
        <f t="shared" si="112"/>
        <v>0</v>
      </c>
      <c r="CC65" s="180">
        <f t="shared" si="50"/>
        <v>0</v>
      </c>
      <c r="CG65" s="182">
        <f t="shared" si="51"/>
        <v>0.2536550311469124</v>
      </c>
      <c r="CH65" s="182">
        <f t="shared" si="52"/>
        <v>0.2536550311469124</v>
      </c>
      <c r="CI65" s="182">
        <f t="shared" si="53"/>
        <v>0.2536550311469124</v>
      </c>
      <c r="CJ65" s="182">
        <f t="shared" si="54"/>
        <v>0.2536550311469124</v>
      </c>
      <c r="CK65" s="182">
        <f t="shared" si="55"/>
        <v>0.2536550311469124</v>
      </c>
      <c r="CL65" s="182">
        <f t="shared" si="56"/>
        <v>0.2536550311469124</v>
      </c>
      <c r="CM65" s="182">
        <f t="shared" si="57"/>
        <v>0.2536550311469124</v>
      </c>
      <c r="CN65" s="182">
        <f t="shared" si="58"/>
        <v>0.2536550311469124</v>
      </c>
      <c r="CO65" s="182">
        <f t="shared" si="59"/>
        <v>0.22900811027400697</v>
      </c>
      <c r="CP65" s="182">
        <f t="shared" si="60"/>
        <v>0.19519203643825384</v>
      </c>
      <c r="CQ65" s="182">
        <f t="shared" si="61"/>
        <v>0.16137596260250078</v>
      </c>
      <c r="CR65" s="182">
        <f t="shared" si="62"/>
        <v>0.12755988876674762</v>
      </c>
      <c r="CS65" s="182">
        <f t="shared" si="63"/>
        <v>9.3743814930994554E-2</v>
      </c>
      <c r="CT65" s="182">
        <f t="shared" si="64"/>
        <v>8.124377869532512E-2</v>
      </c>
      <c r="CU65" s="182">
        <f t="shared" si="65"/>
        <v>8.124377869532512E-2</v>
      </c>
      <c r="CV65" s="182">
        <f t="shared" si="66"/>
        <v>8.124377869532512E-2</v>
      </c>
      <c r="CW65" s="182">
        <f t="shared" si="67"/>
        <v>8.124377869532512E-2</v>
      </c>
      <c r="CX65" s="182">
        <f t="shared" si="68"/>
        <v>8.124377869532512E-2</v>
      </c>
      <c r="CY65" s="182">
        <f t="shared" si="69"/>
        <v>8.124377869532512E-2</v>
      </c>
      <c r="DA65" s="184">
        <f t="shared" si="113"/>
        <v>8.2465921165831998E-2</v>
      </c>
      <c r="DB65" s="184">
        <f t="shared" si="114"/>
        <v>8.2465921165831998E-2</v>
      </c>
      <c r="DC65" s="184">
        <f t="shared" si="115"/>
        <v>8.2465921165831998E-2</v>
      </c>
      <c r="DD65" s="184">
        <f t="shared" si="116"/>
        <v>-2.8420236889939925E-10</v>
      </c>
      <c r="DE65" s="184">
        <f t="shared" si="117"/>
        <v>-2.8420236889939925E-10</v>
      </c>
      <c r="DF65" s="184">
        <f t="shared" si="118"/>
        <v>-2.8420236889939925E-10</v>
      </c>
      <c r="DG65" s="184">
        <f t="shared" si="119"/>
        <v>-2.8420236889939925E-10</v>
      </c>
      <c r="DH65" s="184">
        <f t="shared" si="120"/>
        <v>-2.8420236889939925E-10</v>
      </c>
      <c r="DI65" s="184">
        <f t="shared" si="121"/>
        <v>-3.1246622492306661E-10</v>
      </c>
      <c r="DJ65" s="184">
        <f t="shared" si="122"/>
        <v>-3.6183795567256396E-10</v>
      </c>
      <c r="DK65" s="184">
        <f t="shared" si="123"/>
        <v>-4.2973966596312094E-10</v>
      </c>
      <c r="DL65" s="184">
        <f t="shared" si="124"/>
        <v>-5.290130926229244E-10</v>
      </c>
      <c r="DM65" s="184">
        <f t="shared" si="125"/>
        <v>-6.8793081614982007E-10</v>
      </c>
      <c r="DN65" s="184">
        <f t="shared" si="126"/>
        <v>-7.7386349796527469E-10</v>
      </c>
      <c r="DO65" s="184">
        <f t="shared" si="127"/>
        <v>-7.7386349796527469E-10</v>
      </c>
      <c r="DP65" s="184">
        <f t="shared" si="128"/>
        <v>-7.7386349796527469E-10</v>
      </c>
      <c r="DQ65" s="184">
        <f t="shared" si="129"/>
        <v>-7.7386349796527469E-10</v>
      </c>
      <c r="DR65" s="184">
        <f t="shared" si="130"/>
        <v>-7.7386349796527469E-10</v>
      </c>
      <c r="DS65" s="184">
        <f t="shared" si="131"/>
        <v>-7.7386349796527469E-10</v>
      </c>
      <c r="DU65" s="185">
        <f t="shared" si="70"/>
        <v>5.7800577880605455E-3</v>
      </c>
      <c r="DV65" s="185">
        <f t="shared" si="71"/>
        <v>7.3442597642018728E-2</v>
      </c>
      <c r="DW65" s="185">
        <f t="shared" si="72"/>
        <v>6.4742190171839492E-2</v>
      </c>
      <c r="DX65" s="185">
        <f t="shared" si="73"/>
        <v>3.5152141160875859E-2</v>
      </c>
      <c r="DY65" s="186">
        <f t="shared" si="74"/>
        <v>5.7800577880605455E-3</v>
      </c>
      <c r="DZ65" s="186">
        <f t="shared" si="75"/>
        <v>7.3442597642018728E-2</v>
      </c>
      <c r="EA65" s="186">
        <f t="shared" si="76"/>
        <v>-5.8446099979798702E-2</v>
      </c>
      <c r="EB65" s="186">
        <f t="shared" si="77"/>
        <v>4.4847269856616107E-2</v>
      </c>
      <c r="EC65" s="186">
        <f t="shared" si="78"/>
        <v>-6.9444112774839264E-2</v>
      </c>
      <c r="ED65" s="186">
        <f t="shared" si="79"/>
        <v>-2.4591450086486978E-2</v>
      </c>
      <c r="EE65" s="186">
        <f t="shared" si="80"/>
        <v>-1.7197849158527644E-2</v>
      </c>
      <c r="EF65" s="186">
        <f t="shared" si="81"/>
        <v>-7.1634197146064976E-2</v>
      </c>
      <c r="EG65" s="186">
        <f t="shared" si="82"/>
        <v>5.0710872834770368E-2</v>
      </c>
      <c r="EH65" s="186">
        <f t="shared" si="83"/>
        <v>-5.3438109928931082E-2</v>
      </c>
      <c r="EI65" s="186">
        <f t="shared" si="84"/>
        <v>7.2436090849525722E-2</v>
      </c>
      <c r="EJ65" s="186">
        <f t="shared" si="85"/>
        <v>1.342523589662504E-2</v>
      </c>
      <c r="EK65" s="186">
        <f t="shared" si="86"/>
        <v>2.8192172406322772E-2</v>
      </c>
      <c r="EL65" s="186">
        <f t="shared" si="87"/>
        <v>6.8061924976105012E-2</v>
      </c>
      <c r="EM65" s="186">
        <f t="shared" si="88"/>
        <v>-4.1726975700812102E-2</v>
      </c>
      <c r="EN65" s="186">
        <f t="shared" si="89"/>
        <v>6.0713126383876909E-2</v>
      </c>
      <c r="EO65" s="186">
        <f t="shared" si="90"/>
        <v>-7.3644451965894142E-2</v>
      </c>
      <c r="EP65" s="186">
        <f t="shared" si="91"/>
        <v>-1.9284478431848585E-3</v>
      </c>
      <c r="EQ65" s="186">
        <f t="shared" si="92"/>
        <v>3.1715621941206869E-2</v>
      </c>
      <c r="ER65" s="186">
        <f t="shared" si="93"/>
        <v>-6.6493184171937586E-2</v>
      </c>
      <c r="ES65" s="186">
        <f t="shared" si="94"/>
        <v>7.3039442262938931E-2</v>
      </c>
      <c r="ET65" s="186">
        <f t="shared" si="95"/>
        <v>-9.6158249963060188E-3</v>
      </c>
      <c r="EU65" s="186">
        <f t="shared" si="96"/>
        <v>4.7844640763038848E-2</v>
      </c>
      <c r="EV65" s="186">
        <f t="shared" si="97"/>
        <v>5.6018876878214316E-2</v>
      </c>
      <c r="EW65" s="186">
        <f t="shared" si="98"/>
        <v>-2.0923324311294893E-2</v>
      </c>
      <c r="EX65" s="186">
        <f t="shared" si="99"/>
        <v>7.0635959087458788E-2</v>
      </c>
    </row>
    <row r="66" spans="3:154" ht="20.100000000000001" customHeight="1" x14ac:dyDescent="0.3">
      <c r="O66" s="211">
        <v>58</v>
      </c>
      <c r="P66" s="211">
        <f t="shared" si="100"/>
        <v>-2.6354471705114375</v>
      </c>
      <c r="Q66" s="212">
        <f t="shared" si="132"/>
        <v>0.50614548307835561</v>
      </c>
      <c r="R66" s="212">
        <f t="shared" si="4"/>
        <v>157.69359822790355</v>
      </c>
      <c r="S66" s="212">
        <f t="shared" si="5"/>
        <v>137.12486802426395</v>
      </c>
      <c r="T66" s="212">
        <f t="shared" si="6"/>
        <v>171.40608503032993</v>
      </c>
      <c r="U66" s="212">
        <f t="shared" si="7"/>
        <v>1</v>
      </c>
      <c r="V66" s="212">
        <f t="shared" si="8"/>
        <v>0</v>
      </c>
      <c r="W66" s="212">
        <f t="shared" si="9"/>
        <v>8.4974914331233123E-2</v>
      </c>
      <c r="X66" s="212">
        <f t="shared" si="10"/>
        <v>9.7721151480918103E-2</v>
      </c>
      <c r="Y66" s="212">
        <f t="shared" si="11"/>
        <v>7.8176921184734488E-2</v>
      </c>
      <c r="Z66" s="212">
        <f t="shared" si="12"/>
        <v>4.5561667525084166</v>
      </c>
      <c r="AA66" s="212">
        <f t="shared" si="13"/>
        <v>4.5561667525084166</v>
      </c>
      <c r="AB66" s="212">
        <f t="shared" si="14"/>
        <v>4.341266604065849</v>
      </c>
      <c r="AC66" s="212">
        <f t="shared" si="15"/>
        <v>4.1370104248414741</v>
      </c>
      <c r="AD66" s="212">
        <f t="shared" si="16"/>
        <v>75.980780740022198</v>
      </c>
      <c r="AE66" s="212">
        <f t="shared" si="17"/>
        <v>101.64882404692793</v>
      </c>
      <c r="AF66" s="212">
        <f t="shared" si="18"/>
        <v>1.8999048881783138</v>
      </c>
      <c r="AG66" s="212">
        <f t="shared" si="19"/>
        <v>2.1211678571748487</v>
      </c>
      <c r="AH66" s="212">
        <f t="shared" si="20"/>
        <v>1.6170936896162842</v>
      </c>
      <c r="AI66" s="212">
        <f t="shared" si="21"/>
        <v>6.45607164068673</v>
      </c>
      <c r="AJ66" s="212">
        <f t="shared" si="22"/>
        <v>7.2560716406867298</v>
      </c>
      <c r="AK66" s="212">
        <f t="shared" si="23"/>
        <v>7.262434461240697</v>
      </c>
      <c r="AL66" s="212">
        <f t="shared" si="24"/>
        <v>6.5541041144577585</v>
      </c>
      <c r="AM66" s="212">
        <f t="shared" si="102"/>
        <v>137.81561835645795</v>
      </c>
      <c r="AN66" s="212">
        <f t="shared" si="133"/>
        <v>137.69487426522846</v>
      </c>
      <c r="AO66" s="212">
        <f t="shared" si="134"/>
        <v>152.57615419841909</v>
      </c>
      <c r="AP66" s="212">
        <f t="shared" si="26"/>
        <v>3.1353983200518547</v>
      </c>
      <c r="AQ66" s="212">
        <f t="shared" si="27"/>
        <v>0.11093907480489983</v>
      </c>
      <c r="AR66" s="212">
        <f t="shared" si="28"/>
        <v>0.10770351489244784</v>
      </c>
      <c r="AS66" s="212">
        <f t="shared" si="29"/>
        <v>0.10263607480011085</v>
      </c>
      <c r="AT66" s="212">
        <f t="shared" si="30"/>
        <v>3.866682373395912E-3</v>
      </c>
      <c r="AU66" s="212">
        <f t="shared" si="31"/>
        <v>3.4184095591167259E-2</v>
      </c>
      <c r="AV66" s="212">
        <f t="shared" si="32"/>
        <v>3.2190972973476659E-2</v>
      </c>
      <c r="AW66" s="212">
        <f t="shared" si="33"/>
        <v>3.2392413568545317E-2</v>
      </c>
      <c r="AX66" s="212">
        <f t="shared" si="103"/>
        <v>1.4523953245578808E-2</v>
      </c>
      <c r="AY66" s="212">
        <f t="shared" si="104"/>
        <v>1.5728695048050311E-2</v>
      </c>
      <c r="AZ66" s="178">
        <f t="shared" si="105"/>
        <v>1.266169609055528E-2</v>
      </c>
      <c r="BA66" s="178">
        <f t="shared" si="34"/>
        <v>2.234353960180346E-2</v>
      </c>
      <c r="BB66" s="178">
        <f t="shared" si="35"/>
        <v>1.9429164871133445E-2</v>
      </c>
      <c r="BC66" s="178">
        <f t="shared" si="36"/>
        <v>2.4286456088916806E-2</v>
      </c>
      <c r="BD66" s="178">
        <f t="shared" si="37"/>
        <v>0</v>
      </c>
      <c r="BE66" s="178">
        <f t="shared" si="38"/>
        <v>0</v>
      </c>
      <c r="BF66" s="178">
        <f t="shared" si="39"/>
        <v>0</v>
      </c>
      <c r="BG66" s="178">
        <f t="shared" si="106"/>
        <v>3.686749284738227E-2</v>
      </c>
      <c r="BH66" s="178">
        <f t="shared" si="107"/>
        <v>3.5157859919183757E-2</v>
      </c>
      <c r="BI66" s="178">
        <f t="shared" si="108"/>
        <v>3.6948152179472088E-2</v>
      </c>
      <c r="BJ66" s="178">
        <f t="shared" si="40"/>
        <v>5.8137676047452072</v>
      </c>
      <c r="BK66" s="178">
        <f t="shared" si="41"/>
        <v>4.8210169014336319</v>
      </c>
      <c r="BL66" s="178">
        <f t="shared" si="42"/>
        <v>6.3331381141881629</v>
      </c>
      <c r="BM66" s="180">
        <f t="shared" si="109"/>
        <v>1.3592120288517828E-3</v>
      </c>
      <c r="BN66" s="180">
        <f t="shared" si="109"/>
        <v>1.2360751140969477E-3</v>
      </c>
      <c r="BO66" s="180">
        <f t="shared" si="109"/>
        <v>1.3651659494774281E-3</v>
      </c>
      <c r="BP66" s="178">
        <f t="shared" si="43"/>
        <v>0</v>
      </c>
      <c r="BQ66" s="178">
        <f t="shared" si="44"/>
        <v>0</v>
      </c>
      <c r="BR66" s="178">
        <f t="shared" si="45"/>
        <v>0</v>
      </c>
      <c r="BS66" s="178">
        <f t="shared" si="46"/>
        <v>0.26276359397165511</v>
      </c>
      <c r="BT66" s="178">
        <f t="shared" si="47"/>
        <v>8.7587864657218378E-2</v>
      </c>
      <c r="BU66" s="178">
        <f t="shared" si="48"/>
        <v>2.5</v>
      </c>
      <c r="BY66" s="180">
        <f t="shared" si="49"/>
        <v>0</v>
      </c>
      <c r="BZ66" s="180">
        <f t="shared" si="110"/>
        <v>0</v>
      </c>
      <c r="CA66" s="180">
        <f t="shared" si="111"/>
        <v>0</v>
      </c>
      <c r="CB66" s="180">
        <f t="shared" si="112"/>
        <v>0</v>
      </c>
      <c r="CC66" s="180">
        <f t="shared" si="50"/>
        <v>0</v>
      </c>
      <c r="CG66" s="182">
        <f t="shared" si="51"/>
        <v>0.25780174644118659</v>
      </c>
      <c r="CH66" s="182">
        <f t="shared" si="52"/>
        <v>0.25780174644118659</v>
      </c>
      <c r="CI66" s="182">
        <f t="shared" si="53"/>
        <v>0.25780174644118659</v>
      </c>
      <c r="CJ66" s="182">
        <f t="shared" si="54"/>
        <v>0.25780174644118659</v>
      </c>
      <c r="CK66" s="182">
        <f t="shared" si="55"/>
        <v>0.25780174644118659</v>
      </c>
      <c r="CL66" s="182">
        <f t="shared" si="56"/>
        <v>0.25780174644118659</v>
      </c>
      <c r="CM66" s="182">
        <f t="shared" si="57"/>
        <v>0.25780174644118659</v>
      </c>
      <c r="CN66" s="182">
        <f t="shared" si="58"/>
        <v>0.25780174644118659</v>
      </c>
      <c r="CO66" s="182">
        <f t="shared" si="59"/>
        <v>0.23275963185833023</v>
      </c>
      <c r="CP66" s="182">
        <f t="shared" si="60"/>
        <v>0.1984013442611082</v>
      </c>
      <c r="CQ66" s="182">
        <f t="shared" si="61"/>
        <v>0.16404305666388616</v>
      </c>
      <c r="CR66" s="182">
        <f t="shared" si="62"/>
        <v>0.12968476906666401</v>
      </c>
      <c r="CS66" s="182">
        <f t="shared" si="63"/>
        <v>9.5326481469442031E-2</v>
      </c>
      <c r="CT66" s="182">
        <f t="shared" si="64"/>
        <v>8.2626017126749857E-2</v>
      </c>
      <c r="CU66" s="182">
        <f t="shared" si="65"/>
        <v>8.2626017126749857E-2</v>
      </c>
      <c r="CV66" s="182">
        <f t="shared" si="66"/>
        <v>8.2626017126749857E-2</v>
      </c>
      <c r="CW66" s="182">
        <f t="shared" si="67"/>
        <v>8.2626017126749857E-2</v>
      </c>
      <c r="CX66" s="182">
        <f t="shared" si="68"/>
        <v>8.2626017126749857E-2</v>
      </c>
      <c r="CY66" s="182">
        <f t="shared" si="69"/>
        <v>8.2626017126749857E-2</v>
      </c>
      <c r="DA66" s="184">
        <f t="shared" si="113"/>
        <v>8.4288281269799953E-2</v>
      </c>
      <c r="DB66" s="184">
        <f t="shared" si="114"/>
        <v>8.4288281269799953E-2</v>
      </c>
      <c r="DC66" s="184">
        <f t="shared" si="115"/>
        <v>8.4288281269799953E-2</v>
      </c>
      <c r="DD66" s="184">
        <f t="shared" si="116"/>
        <v>-2.8120997742334332E-10</v>
      </c>
      <c r="DE66" s="184">
        <f t="shared" si="117"/>
        <v>-2.8120997742334332E-10</v>
      </c>
      <c r="DF66" s="184">
        <f t="shared" si="118"/>
        <v>-2.8120997742334332E-10</v>
      </c>
      <c r="DG66" s="184">
        <f t="shared" si="119"/>
        <v>-2.8120997742334332E-10</v>
      </c>
      <c r="DH66" s="184">
        <f t="shared" si="120"/>
        <v>-2.8120997742334332E-10</v>
      </c>
      <c r="DI66" s="184">
        <f t="shared" si="121"/>
        <v>-3.0919357738277089E-10</v>
      </c>
      <c r="DJ66" s="184">
        <f t="shared" si="122"/>
        <v>-3.5808328232250742E-10</v>
      </c>
      <c r="DK66" s="184">
        <f t="shared" si="123"/>
        <v>-4.2533770252108127E-10</v>
      </c>
      <c r="DL66" s="184">
        <f t="shared" si="124"/>
        <v>-5.2369740575940296E-10</v>
      </c>
      <c r="DM66" s="184">
        <f t="shared" si="125"/>
        <v>-6.8123314678835485E-10</v>
      </c>
      <c r="DN66" s="184">
        <f t="shared" si="126"/>
        <v>-7.6645995756973942E-10</v>
      </c>
      <c r="DO66" s="184">
        <f t="shared" si="127"/>
        <v>-7.6645995756973942E-10</v>
      </c>
      <c r="DP66" s="184">
        <f t="shared" si="128"/>
        <v>-7.6645995756973942E-10</v>
      </c>
      <c r="DQ66" s="184">
        <f t="shared" si="129"/>
        <v>-7.6645995756973942E-10</v>
      </c>
      <c r="DR66" s="184">
        <f t="shared" si="130"/>
        <v>-7.6645995756973942E-10</v>
      </c>
      <c r="DS66" s="184">
        <f t="shared" si="131"/>
        <v>-7.6645995756973942E-10</v>
      </c>
      <c r="DU66" s="185">
        <f t="shared" si="70"/>
        <v>3.858990984895283E-3</v>
      </c>
      <c r="DV66" s="185">
        <f t="shared" si="71"/>
        <v>7.3633934459497868E-2</v>
      </c>
      <c r="DW66" s="185">
        <f t="shared" si="72"/>
        <v>6.4490071594282494E-2</v>
      </c>
      <c r="DX66" s="185">
        <f t="shared" si="73"/>
        <v>3.5747430413547901E-2</v>
      </c>
      <c r="DY66" s="186">
        <f t="shared" si="74"/>
        <v>3.858990984895283E-3</v>
      </c>
      <c r="DZ66" s="186">
        <f t="shared" si="75"/>
        <v>7.3633934459497868E-2</v>
      </c>
      <c r="EA66" s="186">
        <f t="shared" si="76"/>
        <v>-6.040016426748597E-2</v>
      </c>
      <c r="EB66" s="186">
        <f t="shared" si="77"/>
        <v>4.2292650329198364E-2</v>
      </c>
      <c r="EC66" s="186">
        <f t="shared" si="78"/>
        <v>-6.7873412201277017E-2</v>
      </c>
      <c r="ED66" s="186">
        <f t="shared" si="79"/>
        <v>-2.8810554169655833E-2</v>
      </c>
      <c r="EE66" s="186">
        <f t="shared" si="80"/>
        <v>-1.1534693041909475E-2</v>
      </c>
      <c r="EF66" s="186">
        <f t="shared" si="81"/>
        <v>-7.2827185664668226E-2</v>
      </c>
      <c r="EG66" s="186">
        <f t="shared" si="82"/>
        <v>5.5648500101427911E-2</v>
      </c>
      <c r="EH66" s="186">
        <f t="shared" si="83"/>
        <v>-4.8374503117536091E-2</v>
      </c>
      <c r="EI66" s="186">
        <f t="shared" si="84"/>
        <v>7.0513117500769662E-2</v>
      </c>
      <c r="EJ66" s="186">
        <f t="shared" si="85"/>
        <v>2.1558023465285094E-2</v>
      </c>
      <c r="EK66" s="186">
        <f t="shared" si="86"/>
        <v>1.9084018588166794E-2</v>
      </c>
      <c r="EL66" s="186">
        <f t="shared" si="87"/>
        <v>7.1222526983628132E-2</v>
      </c>
      <c r="EM66" s="186">
        <f t="shared" si="88"/>
        <v>-5.0287139323061211E-2</v>
      </c>
      <c r="EN66" s="186">
        <f t="shared" si="89"/>
        <v>5.3926354726702611E-2</v>
      </c>
      <c r="EO66" s="186">
        <f t="shared" si="90"/>
        <v>-7.2380266329105505E-2</v>
      </c>
      <c r="EP66" s="186">
        <f t="shared" si="91"/>
        <v>-1.4069298544521953E-2</v>
      </c>
      <c r="EQ66" s="186">
        <f t="shared" si="92"/>
        <v>4.437482212301077E-2</v>
      </c>
      <c r="ER66" s="186">
        <f t="shared" si="93"/>
        <v>-5.8887377908668048E-2</v>
      </c>
      <c r="ES66" s="186">
        <f t="shared" si="94"/>
        <v>7.3454401812995146E-2</v>
      </c>
      <c r="ET66" s="186">
        <f t="shared" si="95"/>
        <v>6.4264274447150922E-3</v>
      </c>
      <c r="EU66" s="186">
        <f t="shared" si="96"/>
        <v>3.3474983003854292E-2</v>
      </c>
      <c r="EV66" s="186">
        <f t="shared" si="97"/>
        <v>6.5698353314971286E-2</v>
      </c>
      <c r="EW66" s="186">
        <f t="shared" si="98"/>
        <v>-3.7976325085751939E-2</v>
      </c>
      <c r="EX66" s="186">
        <f t="shared" si="99"/>
        <v>6.3203218655290161E-2</v>
      </c>
    </row>
    <row r="67" spans="3:154" ht="20.100000000000001" customHeight="1" x14ac:dyDescent="0.3">
      <c r="O67" s="211">
        <v>59</v>
      </c>
      <c r="P67" s="211">
        <f t="shared" si="100"/>
        <v>-2.626720524251466</v>
      </c>
      <c r="Q67" s="212">
        <f t="shared" si="132"/>
        <v>0.51487212933832716</v>
      </c>
      <c r="R67" s="212">
        <f t="shared" si="4"/>
        <v>160.17017773998418</v>
      </c>
      <c r="S67" s="212">
        <f t="shared" si="5"/>
        <v>139.2784154260732</v>
      </c>
      <c r="T67" s="212">
        <f t="shared" si="6"/>
        <v>174.09801928259151</v>
      </c>
      <c r="U67" s="212">
        <f t="shared" si="7"/>
        <v>1</v>
      </c>
      <c r="V67" s="212">
        <f t="shared" si="8"/>
        <v>0</v>
      </c>
      <c r="W67" s="212">
        <f t="shared" si="9"/>
        <v>8.3661017232266474E-2</v>
      </c>
      <c r="X67" s="212">
        <f t="shared" si="10"/>
        <v>9.621016981710645E-2</v>
      </c>
      <c r="Y67" s="212">
        <f t="shared" si="11"/>
        <v>7.6968135853685157E-2</v>
      </c>
      <c r="Z67" s="212">
        <f t="shared" si="12"/>
        <v>4.6406708306869344</v>
      </c>
      <c r="AA67" s="212">
        <f t="shared" si="13"/>
        <v>4.6406708306869344</v>
      </c>
      <c r="AB67" s="212">
        <f t="shared" si="14"/>
        <v>4.4232852540392074</v>
      </c>
      <c r="AC67" s="212">
        <f t="shared" si="15"/>
        <v>4.2151701051645913</v>
      </c>
      <c r="AD67" s="212">
        <f t="shared" si="16"/>
        <v>77.811173823001539</v>
      </c>
      <c r="AE67" s="212">
        <f t="shared" si="17"/>
        <v>104.02126647501592</v>
      </c>
      <c r="AF67" s="212">
        <f t="shared" si="18"/>
        <v>1.9058677259734309</v>
      </c>
      <c r="AG67" s="212">
        <f t="shared" si="19"/>
        <v>2.1278251272030748</v>
      </c>
      <c r="AH67" s="212">
        <f t="shared" si="20"/>
        <v>1.6221689265035029</v>
      </c>
      <c r="AI67" s="212">
        <f t="shared" si="21"/>
        <v>6.5465385566603658</v>
      </c>
      <c r="AJ67" s="212">
        <f t="shared" si="22"/>
        <v>7.3465385566603656</v>
      </c>
      <c r="AK67" s="212">
        <f t="shared" si="23"/>
        <v>7.3511103812422816</v>
      </c>
      <c r="AL67" s="212">
        <f t="shared" si="24"/>
        <v>6.6373390316680938</v>
      </c>
      <c r="AM67" s="212">
        <f t="shared" si="102"/>
        <v>136.11852606332553</v>
      </c>
      <c r="AN67" s="212">
        <f t="shared" si="133"/>
        <v>136.03387082197611</v>
      </c>
      <c r="AO67" s="212">
        <f t="shared" si="134"/>
        <v>150.66278748588806</v>
      </c>
      <c r="AP67" s="212">
        <f t="shared" si="26"/>
        <v>3.2138171580119042</v>
      </c>
      <c r="AQ67" s="212">
        <f t="shared" si="27"/>
        <v>0.11303502374668321</v>
      </c>
      <c r="AR67" s="212">
        <f t="shared" si="28"/>
        <v>0.10973833507156121</v>
      </c>
      <c r="AS67" s="212">
        <f t="shared" si="29"/>
        <v>0.1045751568840782</v>
      </c>
      <c r="AT67" s="212">
        <f t="shared" si="30"/>
        <v>4.0141673947594134E-3</v>
      </c>
      <c r="AU67" s="212">
        <f t="shared" si="31"/>
        <v>3.5050956565816589E-2</v>
      </c>
      <c r="AV67" s="212">
        <f t="shared" si="32"/>
        <v>3.3015689109684887E-2</v>
      </c>
      <c r="AW67" s="212">
        <f t="shared" si="33"/>
        <v>3.3206233976016415E-2</v>
      </c>
      <c r="AX67" s="212">
        <f t="shared" si="103"/>
        <v>1.4661993672389798E-2</v>
      </c>
      <c r="AY67" s="212">
        <f t="shared" si="104"/>
        <v>1.5882225587207005E-2</v>
      </c>
      <c r="AZ67" s="178">
        <f t="shared" si="105"/>
        <v>1.2779109909272409E-2</v>
      </c>
      <c r="BA67" s="178">
        <f t="shared" si="34"/>
        <v>2.2234608711816907E-2</v>
      </c>
      <c r="BB67" s="178">
        <f t="shared" si="35"/>
        <v>1.933444235810166E-2</v>
      </c>
      <c r="BC67" s="178">
        <f t="shared" si="36"/>
        <v>2.4168052947627073E-2</v>
      </c>
      <c r="BD67" s="178">
        <f t="shared" si="37"/>
        <v>0</v>
      </c>
      <c r="BE67" s="178">
        <f t="shared" si="38"/>
        <v>0</v>
      </c>
      <c r="BF67" s="178">
        <f t="shared" si="39"/>
        <v>0</v>
      </c>
      <c r="BG67" s="178">
        <f t="shared" si="106"/>
        <v>3.6896602384206709E-2</v>
      </c>
      <c r="BH67" s="178">
        <f t="shared" si="107"/>
        <v>3.5216667945308665E-2</v>
      </c>
      <c r="BI67" s="178">
        <f t="shared" si="108"/>
        <v>3.6947162856899481E-2</v>
      </c>
      <c r="BJ67" s="178">
        <f t="shared" si="40"/>
        <v>5.9097353618799131</v>
      </c>
      <c r="BK67" s="178">
        <f t="shared" si="41"/>
        <v>4.9049217080087759</v>
      </c>
      <c r="BL67" s="178">
        <f t="shared" si="42"/>
        <v>6.4324278714975343</v>
      </c>
      <c r="BM67" s="180">
        <f t="shared" si="109"/>
        <v>1.3613592674982481E-3</v>
      </c>
      <c r="BN67" s="180">
        <f t="shared" si="109"/>
        <v>1.2402137011701308E-3</v>
      </c>
      <c r="BO67" s="180">
        <f t="shared" si="109"/>
        <v>1.3650928431742527E-3</v>
      </c>
      <c r="BP67" s="178">
        <f t="shared" si="43"/>
        <v>0</v>
      </c>
      <c r="BQ67" s="178">
        <f t="shared" si="44"/>
        <v>0</v>
      </c>
      <c r="BR67" s="178">
        <f t="shared" si="45"/>
        <v>0</v>
      </c>
      <c r="BS67" s="178">
        <f t="shared" si="46"/>
        <v>0.26689029880091764</v>
      </c>
      <c r="BT67" s="178">
        <f t="shared" si="47"/>
        <v>8.8963432933639217E-2</v>
      </c>
      <c r="BU67" s="178">
        <f t="shared" si="48"/>
        <v>2.5</v>
      </c>
      <c r="BY67" s="180">
        <f t="shared" si="49"/>
        <v>0</v>
      </c>
      <c r="BZ67" s="180">
        <f t="shared" si="110"/>
        <v>0</v>
      </c>
      <c r="CA67" s="180">
        <f t="shared" si="111"/>
        <v>0</v>
      </c>
      <c r="CB67" s="180">
        <f t="shared" si="112"/>
        <v>0</v>
      </c>
      <c r="CC67" s="180">
        <f t="shared" si="50"/>
        <v>0</v>
      </c>
      <c r="CG67" s="182">
        <f t="shared" si="51"/>
        <v>0.26192845127044917</v>
      </c>
      <c r="CH67" s="182">
        <f t="shared" si="52"/>
        <v>0.26192845127044917</v>
      </c>
      <c r="CI67" s="182">
        <f t="shared" si="53"/>
        <v>0.26192845127044917</v>
      </c>
      <c r="CJ67" s="182">
        <f t="shared" si="54"/>
        <v>0.26192845127044917</v>
      </c>
      <c r="CK67" s="182">
        <f t="shared" si="55"/>
        <v>0.26192845127044917</v>
      </c>
      <c r="CL67" s="182">
        <f t="shared" si="56"/>
        <v>0.26192845127044917</v>
      </c>
      <c r="CM67" s="182">
        <f t="shared" si="57"/>
        <v>0.26192845127044917</v>
      </c>
      <c r="CN67" s="182">
        <f t="shared" si="58"/>
        <v>0.26192845127044917</v>
      </c>
      <c r="CO67" s="182">
        <f t="shared" si="59"/>
        <v>0.23649305003162183</v>
      </c>
      <c r="CP67" s="182">
        <f t="shared" si="60"/>
        <v>0.20159516518955486</v>
      </c>
      <c r="CQ67" s="182">
        <f t="shared" si="61"/>
        <v>0.16669728034748796</v>
      </c>
      <c r="CR67" s="182">
        <f t="shared" si="62"/>
        <v>0.13179939550542097</v>
      </c>
      <c r="CS67" s="182">
        <f t="shared" si="63"/>
        <v>9.6901510663354035E-2</v>
      </c>
      <c r="CT67" s="182">
        <f t="shared" si="64"/>
        <v>8.4001585403170695E-2</v>
      </c>
      <c r="CU67" s="182">
        <f t="shared" si="65"/>
        <v>8.4001585403170695E-2</v>
      </c>
      <c r="CV67" s="182">
        <f t="shared" si="66"/>
        <v>8.4001585403170695E-2</v>
      </c>
      <c r="CW67" s="182">
        <f t="shared" si="67"/>
        <v>8.4001585403170695E-2</v>
      </c>
      <c r="CX67" s="182">
        <f t="shared" si="68"/>
        <v>8.4001585403170695E-2</v>
      </c>
      <c r="CY67" s="182">
        <f t="shared" si="69"/>
        <v>8.4001585403170695E-2</v>
      </c>
      <c r="DA67" s="184">
        <f t="shared" si="113"/>
        <v>8.6107034846544306E-2</v>
      </c>
      <c r="DB67" s="184">
        <f t="shared" si="114"/>
        <v>8.6107034846544306E-2</v>
      </c>
      <c r="DC67" s="184">
        <f t="shared" si="115"/>
        <v>8.6107034846544306E-2</v>
      </c>
      <c r="DD67" s="184">
        <f t="shared" si="116"/>
        <v>-2.7829396820723965E-10</v>
      </c>
      <c r="DE67" s="184">
        <f t="shared" si="117"/>
        <v>-2.7829396820723965E-10</v>
      </c>
      <c r="DF67" s="184">
        <f t="shared" si="118"/>
        <v>-2.7829396820723965E-10</v>
      </c>
      <c r="DG67" s="184">
        <f t="shared" si="119"/>
        <v>-2.7829396820723965E-10</v>
      </c>
      <c r="DH67" s="184">
        <f t="shared" si="120"/>
        <v>-2.7829396820723965E-10</v>
      </c>
      <c r="DI67" s="184">
        <f t="shared" si="121"/>
        <v>-3.0600411322891057E-10</v>
      </c>
      <c r="DJ67" s="184">
        <f t="shared" si="122"/>
        <v>-3.5442333763925915E-10</v>
      </c>
      <c r="DK67" s="184">
        <f t="shared" si="123"/>
        <v>-4.2104565853754686E-10</v>
      </c>
      <c r="DL67" s="184">
        <f t="shared" si="124"/>
        <v>-5.1851244059956451E-10</v>
      </c>
      <c r="DM67" s="184">
        <f t="shared" si="125"/>
        <v>-6.7469611857887955E-10</v>
      </c>
      <c r="DN67" s="184">
        <f t="shared" si="126"/>
        <v>-7.5923155602038661E-10</v>
      </c>
      <c r="DO67" s="184">
        <f t="shared" si="127"/>
        <v>-7.5923155602038661E-10</v>
      </c>
      <c r="DP67" s="184">
        <f t="shared" si="128"/>
        <v>-7.5923155602038661E-10</v>
      </c>
      <c r="DQ67" s="184">
        <f t="shared" si="129"/>
        <v>-7.5923155602038661E-10</v>
      </c>
      <c r="DR67" s="184">
        <f t="shared" si="130"/>
        <v>-7.5923155602038661E-10</v>
      </c>
      <c r="DS67" s="184">
        <f t="shared" si="131"/>
        <v>-7.5923155602038661E-10</v>
      </c>
      <c r="DU67" s="185">
        <f t="shared" si="70"/>
        <v>1.9316809066950583E-3</v>
      </c>
      <c r="DV67" s="185">
        <f t="shared" si="71"/>
        <v>7.376791768016569E-2</v>
      </c>
      <c r="DW67" s="185">
        <f t="shared" si="72"/>
        <v>6.4226336091847983E-2</v>
      </c>
      <c r="DX67" s="185">
        <f t="shared" si="73"/>
        <v>3.6337512603506275E-2</v>
      </c>
      <c r="DY67" s="186">
        <f t="shared" si="74"/>
        <v>1.9316809066950583E-3</v>
      </c>
      <c r="DZ67" s="186">
        <f t="shared" si="75"/>
        <v>7.376791768016569E-2</v>
      </c>
      <c r="EA67" s="186">
        <f t="shared" si="76"/>
        <v>-6.2236557660798525E-2</v>
      </c>
      <c r="EB67" s="186">
        <f t="shared" si="77"/>
        <v>3.9649060020725505E-2</v>
      </c>
      <c r="EC67" s="186">
        <f t="shared" si="78"/>
        <v>-6.604007459998755E-2</v>
      </c>
      <c r="ED67" s="186">
        <f t="shared" si="79"/>
        <v>-3.292636659003044E-2</v>
      </c>
      <c r="EE67" s="186">
        <f t="shared" si="80"/>
        <v>-5.7897481169894831E-3</v>
      </c>
      <c r="EF67" s="186">
        <f t="shared" si="81"/>
        <v>-7.3565724945349437E-2</v>
      </c>
      <c r="EG67" s="186">
        <f t="shared" si="82"/>
        <v>6.0076193151210933E-2</v>
      </c>
      <c r="EH67" s="186">
        <f t="shared" si="83"/>
        <v>-4.2851932120400241E-2</v>
      </c>
      <c r="EI67" s="186">
        <f t="shared" si="84"/>
        <v>6.7672801854037928E-2</v>
      </c>
      <c r="EJ67" s="186">
        <f t="shared" si="85"/>
        <v>2.9424971694414818E-2</v>
      </c>
      <c r="EK67" s="186">
        <f t="shared" si="86"/>
        <v>9.6319460301355023E-3</v>
      </c>
      <c r="EL67" s="186">
        <f t="shared" si="87"/>
        <v>7.3161893671948849E-2</v>
      </c>
      <c r="EM67" s="186">
        <f t="shared" si="88"/>
        <v>-5.7751163972040734E-2</v>
      </c>
      <c r="EN67" s="186">
        <f t="shared" si="89"/>
        <v>4.5937350052734388E-2</v>
      </c>
      <c r="EO67" s="186">
        <f t="shared" si="90"/>
        <v>-6.9120042662085074E-2</v>
      </c>
      <c r="EP67" s="186">
        <f t="shared" si="91"/>
        <v>-2.5842924996689762E-2</v>
      </c>
      <c r="EQ67" s="186">
        <f t="shared" si="92"/>
        <v>5.5267842866657535E-2</v>
      </c>
      <c r="ER67" s="186">
        <f t="shared" si="93"/>
        <v>-4.8896856901639849E-2</v>
      </c>
      <c r="ES67" s="186">
        <f t="shared" si="94"/>
        <v>7.0377830237670788E-2</v>
      </c>
      <c r="ET67" s="186">
        <f t="shared" si="95"/>
        <v>2.2190044637868219E-2</v>
      </c>
      <c r="EU67" s="186">
        <f t="shared" si="96"/>
        <v>1.722668153725581E-2</v>
      </c>
      <c r="EV67" s="186">
        <f t="shared" si="97"/>
        <v>7.175429264655156E-2</v>
      </c>
      <c r="EW67" s="186">
        <f t="shared" si="98"/>
        <v>-5.2633036445597484E-2</v>
      </c>
      <c r="EX67" s="186">
        <f t="shared" si="99"/>
        <v>5.1722340864556765E-2</v>
      </c>
    </row>
    <row r="68" spans="3:154" ht="20.100000000000001" customHeight="1" x14ac:dyDescent="0.2">
      <c r="C68" s="127"/>
      <c r="D68" s="127"/>
      <c r="O68" s="211">
        <v>60</v>
      </c>
      <c r="P68" s="211">
        <f t="shared" si="100"/>
        <v>-2.6179938779914944</v>
      </c>
      <c r="Q68" s="212">
        <f t="shared" si="132"/>
        <v>0.52359877559829882</v>
      </c>
      <c r="R68" s="212">
        <f t="shared" si="4"/>
        <v>162.63455967290591</v>
      </c>
      <c r="S68" s="212">
        <f t="shared" si="5"/>
        <v>141.42135623730948</v>
      </c>
      <c r="T68" s="212">
        <f t="shared" si="6"/>
        <v>176.77669529663686</v>
      </c>
      <c r="U68" s="212">
        <f t="shared" si="7"/>
        <v>1</v>
      </c>
      <c r="V68" s="212">
        <f t="shared" si="8"/>
        <v>0</v>
      </c>
      <c r="W68" s="212">
        <f t="shared" si="9"/>
        <v>8.239331189478033E-2</v>
      </c>
      <c r="X68" s="212">
        <f t="shared" si="10"/>
        <v>9.475230867899738E-2</v>
      </c>
      <c r="Y68" s="212">
        <f t="shared" si="11"/>
        <v>7.5801846943197901E-2</v>
      </c>
      <c r="Z68" s="212">
        <f t="shared" si="12"/>
        <v>4.7251834191374753</v>
      </c>
      <c r="AA68" s="212">
        <f t="shared" si="13"/>
        <v>4.7251834191374753</v>
      </c>
      <c r="AB68" s="212">
        <f t="shared" si="14"/>
        <v>4.5053247541754615</v>
      </c>
      <c r="AC68" s="212">
        <f t="shared" si="15"/>
        <v>4.2933496546524301</v>
      </c>
      <c r="AD68" s="212">
        <f t="shared" si="16"/>
        <v>79.64634862609357</v>
      </c>
      <c r="AE68" s="212">
        <f t="shared" si="17"/>
        <v>106.39860372394598</v>
      </c>
      <c r="AF68" s="212">
        <f t="shared" si="18"/>
        <v>1.9118011957689895</v>
      </c>
      <c r="AG68" s="212">
        <f t="shared" si="19"/>
        <v>2.134449609033807</v>
      </c>
      <c r="AH68" s="212">
        <f t="shared" si="20"/>
        <v>1.6272191669779754</v>
      </c>
      <c r="AI68" s="212">
        <f t="shared" si="21"/>
        <v>6.6369846149064653</v>
      </c>
      <c r="AJ68" s="212">
        <f t="shared" si="22"/>
        <v>7.4369846149064651</v>
      </c>
      <c r="AK68" s="212">
        <f t="shared" si="23"/>
        <v>7.4397743632092679</v>
      </c>
      <c r="AL68" s="212">
        <f t="shared" si="24"/>
        <v>6.7205688216304056</v>
      </c>
      <c r="AM68" s="212">
        <f t="shared" si="102"/>
        <v>134.46309919690174</v>
      </c>
      <c r="AN68" s="212">
        <f t="shared" si="133"/>
        <v>134.41267855449232</v>
      </c>
      <c r="AO68" s="212">
        <f t="shared" si="134"/>
        <v>148.79692873339263</v>
      </c>
      <c r="AP68" s="212">
        <f t="shared" si="26"/>
        <v>3.2925024363263518</v>
      </c>
      <c r="AQ68" s="212">
        <f t="shared" si="27"/>
        <v>0.11513150550480619</v>
      </c>
      <c r="AR68" s="212">
        <f t="shared" si="28"/>
        <v>0.11177367252732093</v>
      </c>
      <c r="AS68" s="212">
        <f t="shared" si="29"/>
        <v>0.10651473190687506</v>
      </c>
      <c r="AT68" s="212">
        <f t="shared" si="30"/>
        <v>4.1644512900815946E-3</v>
      </c>
      <c r="AU68" s="212">
        <f t="shared" si="31"/>
        <v>3.5920970501819263E-2</v>
      </c>
      <c r="AV68" s="212">
        <f t="shared" si="32"/>
        <v>3.3843545497241584E-2</v>
      </c>
      <c r="AW68" s="212">
        <f t="shared" si="33"/>
        <v>3.4022788120886591E-2</v>
      </c>
      <c r="AX68" s="212">
        <f t="shared" si="103"/>
        <v>1.4798238889293491E-2</v>
      </c>
      <c r="AY68" s="212">
        <f t="shared" si="104"/>
        <v>1.6033770648072421E-2</v>
      </c>
      <c r="AZ68" s="178">
        <f t="shared" si="105"/>
        <v>1.2894951151050013E-2</v>
      </c>
      <c r="BA68" s="178">
        <f t="shared" si="34"/>
        <v>2.212398457029216E-2</v>
      </c>
      <c r="BB68" s="178">
        <f t="shared" si="35"/>
        <v>1.9238247452427967E-2</v>
      </c>
      <c r="BC68" s="178">
        <f t="shared" si="36"/>
        <v>2.4047809315534956E-2</v>
      </c>
      <c r="BD68" s="178">
        <f t="shared" si="37"/>
        <v>0</v>
      </c>
      <c r="BE68" s="178">
        <f t="shared" si="38"/>
        <v>0</v>
      </c>
      <c r="BF68" s="178">
        <f t="shared" si="39"/>
        <v>0</v>
      </c>
      <c r="BG68" s="178">
        <f t="shared" si="106"/>
        <v>3.6922223459585651E-2</v>
      </c>
      <c r="BH68" s="178">
        <f t="shared" si="107"/>
        <v>3.5272018100500388E-2</v>
      </c>
      <c r="BI68" s="178">
        <f t="shared" si="108"/>
        <v>3.694276046658497E-2</v>
      </c>
      <c r="BJ68" s="178">
        <f t="shared" si="40"/>
        <v>6.0048295544943491</v>
      </c>
      <c r="BK68" s="178">
        <f t="shared" si="41"/>
        <v>4.9882166369996934</v>
      </c>
      <c r="BL68" s="178">
        <f t="shared" si="42"/>
        <v>6.530619110418133</v>
      </c>
      <c r="BM68" s="180">
        <f t="shared" si="109"/>
        <v>1.363250585199577E-3</v>
      </c>
      <c r="BN68" s="180">
        <f t="shared" si="109"/>
        <v>1.244115260882027E-3</v>
      </c>
      <c r="BO68" s="180">
        <f t="shared" si="109"/>
        <v>1.3647675508914733E-3</v>
      </c>
      <c r="BP68" s="178">
        <f t="shared" si="43"/>
        <v>0</v>
      </c>
      <c r="BQ68" s="178">
        <f t="shared" si="44"/>
        <v>0</v>
      </c>
      <c r="BR68" s="178">
        <f t="shared" si="45"/>
        <v>0</v>
      </c>
      <c r="BS68" s="178">
        <f t="shared" si="46"/>
        <v>0.27099667890061874</v>
      </c>
      <c r="BT68" s="178">
        <f t="shared" si="47"/>
        <v>9.0332226300206264E-2</v>
      </c>
      <c r="BU68" s="178">
        <f t="shared" si="48"/>
        <v>2.5</v>
      </c>
      <c r="BY68" s="180">
        <f t="shared" si="49"/>
        <v>0</v>
      </c>
      <c r="BZ68" s="180">
        <f t="shared" si="110"/>
        <v>0</v>
      </c>
      <c r="CA68" s="180">
        <f t="shared" si="111"/>
        <v>0</v>
      </c>
      <c r="CB68" s="180">
        <f t="shared" si="112"/>
        <v>0</v>
      </c>
      <c r="CC68" s="180">
        <f t="shared" si="50"/>
        <v>0</v>
      </c>
      <c r="CG68" s="182">
        <f t="shared" si="51"/>
        <v>0.26603483137015027</v>
      </c>
      <c r="CH68" s="182">
        <f t="shared" si="52"/>
        <v>0.26603483137015027</v>
      </c>
      <c r="CI68" s="182">
        <f t="shared" si="53"/>
        <v>0.26603483137015027</v>
      </c>
      <c r="CJ68" s="182">
        <f t="shared" si="54"/>
        <v>0.26603483137015027</v>
      </c>
      <c r="CK68" s="182">
        <f t="shared" si="55"/>
        <v>0.26603483137015027</v>
      </c>
      <c r="CL68" s="182">
        <f t="shared" si="56"/>
        <v>0.26603483137015027</v>
      </c>
      <c r="CM68" s="182">
        <f t="shared" si="57"/>
        <v>0.26603483137015027</v>
      </c>
      <c r="CN68" s="182">
        <f t="shared" si="58"/>
        <v>0.26603483137015027</v>
      </c>
      <c r="CO68" s="182">
        <f t="shared" si="59"/>
        <v>0.24020808047963349</v>
      </c>
      <c r="CP68" s="182">
        <f t="shared" si="60"/>
        <v>0.20477325600176502</v>
      </c>
      <c r="CQ68" s="182">
        <f t="shared" si="61"/>
        <v>0.16933843152389655</v>
      </c>
      <c r="CR68" s="182">
        <f t="shared" si="62"/>
        <v>0.13390360704602805</v>
      </c>
      <c r="CS68" s="182">
        <f t="shared" si="63"/>
        <v>9.8468782568159594E-2</v>
      </c>
      <c r="CT68" s="182">
        <f t="shared" si="64"/>
        <v>8.5370378769737743E-2</v>
      </c>
      <c r="CU68" s="182">
        <f t="shared" si="65"/>
        <v>8.5370378769737743E-2</v>
      </c>
      <c r="CV68" s="182">
        <f t="shared" si="66"/>
        <v>8.5370378769737743E-2</v>
      </c>
      <c r="CW68" s="182">
        <f t="shared" si="67"/>
        <v>8.5370378769737743E-2</v>
      </c>
      <c r="CX68" s="182">
        <f t="shared" si="68"/>
        <v>8.5370378769737743E-2</v>
      </c>
      <c r="CY68" s="182">
        <f t="shared" si="69"/>
        <v>8.5370378769737743E-2</v>
      </c>
      <c r="DA68" s="184">
        <f t="shared" si="113"/>
        <v>8.792180952289172E-2</v>
      </c>
      <c r="DB68" s="184">
        <f t="shared" si="114"/>
        <v>8.792180952289172E-2</v>
      </c>
      <c r="DC68" s="184">
        <f t="shared" si="115"/>
        <v>8.792180952289172E-2</v>
      </c>
      <c r="DD68" s="184">
        <f t="shared" si="116"/>
        <v>8.792180952289172E-2</v>
      </c>
      <c r="DE68" s="184">
        <f t="shared" si="117"/>
        <v>-2.7545176643315769E-10</v>
      </c>
      <c r="DF68" s="184">
        <f t="shared" si="118"/>
        <v>-2.7545176643315769E-10</v>
      </c>
      <c r="DG68" s="184">
        <f t="shared" si="119"/>
        <v>-2.7545176643315769E-10</v>
      </c>
      <c r="DH68" s="184">
        <f t="shared" si="120"/>
        <v>-2.7545176643315769E-10</v>
      </c>
      <c r="DI68" s="184">
        <f t="shared" si="121"/>
        <v>-3.0289504299793667E-10</v>
      </c>
      <c r="DJ68" s="184">
        <f t="shared" si="122"/>
        <v>-3.5085497412627545E-10</v>
      </c>
      <c r="DK68" s="184">
        <f t="shared" si="123"/>
        <v>-4.168599283741567E-10</v>
      </c>
      <c r="DL68" s="184">
        <f t="shared" si="124"/>
        <v>-5.1345399044182882E-10</v>
      </c>
      <c r="DM68" s="184">
        <f t="shared" si="125"/>
        <v>-6.6831472285022531E-10</v>
      </c>
      <c r="DN68" s="184">
        <f t="shared" si="126"/>
        <v>-7.5217292798313548E-10</v>
      </c>
      <c r="DO68" s="184">
        <f t="shared" si="127"/>
        <v>-7.5217292798313548E-10</v>
      </c>
      <c r="DP68" s="184">
        <f t="shared" si="128"/>
        <v>-7.5217292798313548E-10</v>
      </c>
      <c r="DQ68" s="184">
        <f t="shared" si="129"/>
        <v>-7.5217292798313548E-10</v>
      </c>
      <c r="DR68" s="184">
        <f t="shared" si="130"/>
        <v>-7.5217292798313548E-10</v>
      </c>
      <c r="DS68" s="184">
        <f t="shared" si="131"/>
        <v>-7.5217292798313548E-10</v>
      </c>
      <c r="DU68" s="185">
        <f t="shared" si="70"/>
        <v>-9.0470410046604328E-18</v>
      </c>
      <c r="DV68" s="185">
        <f t="shared" si="71"/>
        <v>7.3844446919171303E-2</v>
      </c>
      <c r="DW68" s="185">
        <f t="shared" si="72"/>
        <v>6.3951166960413877E-2</v>
      </c>
      <c r="DX68" s="185">
        <f t="shared" si="73"/>
        <v>3.6922223459585644E-2</v>
      </c>
      <c r="DY68" s="186">
        <f t="shared" si="74"/>
        <v>-9.0470410046604328E-18</v>
      </c>
      <c r="DZ68" s="186">
        <f t="shared" si="75"/>
        <v>7.3844446919171303E-2</v>
      </c>
      <c r="EA68" s="186">
        <f t="shared" si="76"/>
        <v>-6.3951166960413863E-2</v>
      </c>
      <c r="EB68" s="186">
        <f t="shared" si="77"/>
        <v>3.6922223459585686E-2</v>
      </c>
      <c r="EC68" s="186">
        <f t="shared" si="78"/>
        <v>-6.3951166960413877E-2</v>
      </c>
      <c r="ED68" s="186">
        <f t="shared" si="79"/>
        <v>-3.6922223459585644E-2</v>
      </c>
      <c r="EE68" s="186">
        <f t="shared" si="80"/>
        <v>-3.8445921154318052E-17</v>
      </c>
      <c r="EF68" s="186">
        <f t="shared" si="81"/>
        <v>-7.3844446919171303E-2</v>
      </c>
      <c r="EG68" s="186">
        <f t="shared" si="82"/>
        <v>6.3951166960413836E-2</v>
      </c>
      <c r="EH68" s="186">
        <f t="shared" si="83"/>
        <v>-3.6922223459585728E-2</v>
      </c>
      <c r="EI68" s="186">
        <f t="shared" si="84"/>
        <v>6.3951166960413877E-2</v>
      </c>
      <c r="EJ68" s="186">
        <f t="shared" si="85"/>
        <v>3.6922223459585651E-2</v>
      </c>
      <c r="EK68" s="186">
        <f t="shared" si="86"/>
        <v>5.3145361229146858E-17</v>
      </c>
      <c r="EL68" s="186">
        <f t="shared" si="87"/>
        <v>7.3844446919171303E-2</v>
      </c>
      <c r="EM68" s="186">
        <f t="shared" si="88"/>
        <v>-6.3951166960413836E-2</v>
      </c>
      <c r="EN68" s="186">
        <f t="shared" si="89"/>
        <v>3.6922223459585742E-2</v>
      </c>
      <c r="EO68" s="186">
        <f t="shared" si="90"/>
        <v>-6.3951166960413919E-2</v>
      </c>
      <c r="EP68" s="186">
        <f t="shared" si="91"/>
        <v>-3.6922223459585554E-2</v>
      </c>
      <c r="EQ68" s="186">
        <f t="shared" si="92"/>
        <v>6.3951166960413766E-2</v>
      </c>
      <c r="ER68" s="186">
        <f t="shared" si="93"/>
        <v>-3.6922223459585832E-2</v>
      </c>
      <c r="ES68" s="186">
        <f t="shared" si="94"/>
        <v>6.3951166960413863E-2</v>
      </c>
      <c r="ET68" s="186">
        <f t="shared" si="95"/>
        <v>3.6922223459585679E-2</v>
      </c>
      <c r="EU68" s="186">
        <f t="shared" si="96"/>
        <v>4.9750719294654807E-17</v>
      </c>
      <c r="EV68" s="186">
        <f t="shared" si="97"/>
        <v>7.3844446919171303E-2</v>
      </c>
      <c r="EW68" s="186">
        <f t="shared" si="98"/>
        <v>-6.3951166960413836E-2</v>
      </c>
      <c r="EX68" s="186">
        <f t="shared" si="99"/>
        <v>3.6922223459585707E-2</v>
      </c>
    </row>
    <row r="69" spans="3:154" ht="20.100000000000001" customHeight="1" x14ac:dyDescent="0.2">
      <c r="C69" s="127"/>
      <c r="D69" s="127"/>
      <c r="G69" s="127"/>
      <c r="H69" s="127"/>
      <c r="K69" s="127"/>
      <c r="L69" s="127"/>
      <c r="O69" s="211">
        <v>61</v>
      </c>
      <c r="P69" s="211">
        <f t="shared" si="100"/>
        <v>-2.6092672317315224</v>
      </c>
      <c r="Q69" s="212">
        <f t="shared" si="132"/>
        <v>0.53232542185827048</v>
      </c>
      <c r="R69" s="212">
        <f t="shared" si="4"/>
        <v>165.08655635444325</v>
      </c>
      <c r="S69" s="212">
        <f t="shared" si="5"/>
        <v>143.55352726473325</v>
      </c>
      <c r="T69" s="212">
        <f t="shared" si="6"/>
        <v>179.44190908091656</v>
      </c>
      <c r="U69" s="212">
        <f t="shared" si="7"/>
        <v>1</v>
      </c>
      <c r="V69" s="212">
        <f t="shared" si="8"/>
        <v>0</v>
      </c>
      <c r="W69" s="212">
        <f t="shared" si="9"/>
        <v>8.1169540972373333E-2</v>
      </c>
      <c r="X69" s="212">
        <f t="shared" si="10"/>
        <v>9.3344972118229341E-2</v>
      </c>
      <c r="Y69" s="212">
        <f t="shared" si="11"/>
        <v>7.4675977694583479E-2</v>
      </c>
      <c r="Z69" s="212">
        <f t="shared" si="12"/>
        <v>4.8096914848087806</v>
      </c>
      <c r="AA69" s="212">
        <f t="shared" si="13"/>
        <v>4.8096914848087806</v>
      </c>
      <c r="AB69" s="212">
        <f t="shared" si="14"/>
        <v>4.5873725163799852</v>
      </c>
      <c r="AC69" s="212">
        <f t="shared" si="15"/>
        <v>4.3715370774790143</v>
      </c>
      <c r="AD69" s="212">
        <f t="shared" si="16"/>
        <v>81.485876978395396</v>
      </c>
      <c r="AE69" s="212">
        <f t="shared" si="17"/>
        <v>108.78031868168823</v>
      </c>
      <c r="AF69" s="212">
        <f t="shared" si="18"/>
        <v>1.9177048457082919</v>
      </c>
      <c r="AG69" s="212">
        <f t="shared" si="19"/>
        <v>2.141040798187106</v>
      </c>
      <c r="AH69" s="212">
        <f t="shared" si="20"/>
        <v>1.6322440264443372</v>
      </c>
      <c r="AI69" s="212">
        <f t="shared" si="21"/>
        <v>6.7273963305170721</v>
      </c>
      <c r="AJ69" s="212">
        <f t="shared" si="22"/>
        <v>7.5273963305170719</v>
      </c>
      <c r="AK69" s="212">
        <f t="shared" si="23"/>
        <v>7.5284133145670911</v>
      </c>
      <c r="AL69" s="212">
        <f t="shared" si="24"/>
        <v>6.8037811039233516</v>
      </c>
      <c r="AM69" s="212">
        <f t="shared" si="102"/>
        <v>132.84806008498134</v>
      </c>
      <c r="AN69" s="212">
        <f t="shared" si="133"/>
        <v>132.83011415766077</v>
      </c>
      <c r="AO69" s="212">
        <f t="shared" si="134"/>
        <v>146.97709769400976</v>
      </c>
      <c r="AP69" s="212">
        <f t="shared" si="26"/>
        <v>3.3714339851355763</v>
      </c>
      <c r="AQ69" s="212">
        <f t="shared" si="27"/>
        <v>0.11722819839629027</v>
      </c>
      <c r="AR69" s="212">
        <f t="shared" si="28"/>
        <v>0.11380921495869584</v>
      </c>
      <c r="AS69" s="212">
        <f t="shared" si="29"/>
        <v>0.10845450226120398</v>
      </c>
      <c r="AT69" s="212">
        <f t="shared" si="30"/>
        <v>4.3175124698382134E-3</v>
      </c>
      <c r="AU69" s="212">
        <f t="shared" si="31"/>
        <v>3.6793912905698056E-2</v>
      </c>
      <c r="AV69" s="212">
        <f t="shared" si="32"/>
        <v>3.4674322038589868E-2</v>
      </c>
      <c r="AW69" s="212">
        <f t="shared" si="33"/>
        <v>3.4841866699616079E-2</v>
      </c>
      <c r="AX69" s="212">
        <f t="shared" si="103"/>
        <v>1.493272535729338E-2</v>
      </c>
      <c r="AY69" s="212">
        <f t="shared" si="104"/>
        <v>1.6183368410759603E-2</v>
      </c>
      <c r="AZ69" s="178">
        <f t="shared" si="105"/>
        <v>1.3009252557725904E-2</v>
      </c>
      <c r="BA69" s="178">
        <f t="shared" si="34"/>
        <v>2.2011675601685893E-2</v>
      </c>
      <c r="BB69" s="178">
        <f t="shared" si="35"/>
        <v>1.9140587479726866E-2</v>
      </c>
      <c r="BC69" s="178">
        <f t="shared" si="36"/>
        <v>2.392573434965858E-2</v>
      </c>
      <c r="BD69" s="178">
        <f t="shared" si="37"/>
        <v>0</v>
      </c>
      <c r="BE69" s="178">
        <f t="shared" si="38"/>
        <v>0</v>
      </c>
      <c r="BF69" s="178">
        <f t="shared" si="39"/>
        <v>0</v>
      </c>
      <c r="BG69" s="178">
        <f t="shared" si="106"/>
        <v>3.6944400958979273E-2</v>
      </c>
      <c r="BH69" s="178">
        <f t="shared" si="107"/>
        <v>3.5323955890486466E-2</v>
      </c>
      <c r="BI69" s="178">
        <f t="shared" si="108"/>
        <v>3.6934986907384483E-2</v>
      </c>
      <c r="BJ69" s="178">
        <f t="shared" si="40"/>
        <v>6.0990239308956786</v>
      </c>
      <c r="BK69" s="178">
        <f t="shared" si="41"/>
        <v>5.070878465023184</v>
      </c>
      <c r="BL69" s="178">
        <f t="shared" si="42"/>
        <v>6.6276845625397298</v>
      </c>
      <c r="BM69" s="180">
        <f t="shared" si="109"/>
        <v>1.3648887622178286E-3</v>
      </c>
      <c r="BN69" s="180">
        <f t="shared" si="109"/>
        <v>1.2477818597530336E-3</v>
      </c>
      <c r="BO69" s="180">
        <f t="shared" si="109"/>
        <v>1.3641932578486631E-3</v>
      </c>
      <c r="BP69" s="178">
        <f t="shared" si="43"/>
        <v>0</v>
      </c>
      <c r="BQ69" s="178">
        <f t="shared" si="44"/>
        <v>0</v>
      </c>
      <c r="BR69" s="178">
        <f t="shared" si="45"/>
        <v>0</v>
      </c>
      <c r="BS69" s="178">
        <f t="shared" si="46"/>
        <v>0.2750824215540153</v>
      </c>
      <c r="BT69" s="178">
        <f t="shared" si="47"/>
        <v>9.1694140518005104E-2</v>
      </c>
      <c r="BU69" s="178">
        <f t="shared" si="48"/>
        <v>2.5</v>
      </c>
      <c r="BY69" s="180">
        <f t="shared" si="49"/>
        <v>0</v>
      </c>
      <c r="BZ69" s="180">
        <f t="shared" si="110"/>
        <v>0</v>
      </c>
      <c r="CA69" s="180">
        <f t="shared" si="111"/>
        <v>0</v>
      </c>
      <c r="CB69" s="180">
        <f t="shared" si="112"/>
        <v>0</v>
      </c>
      <c r="CC69" s="180">
        <f t="shared" si="50"/>
        <v>0</v>
      </c>
      <c r="CG69" s="182">
        <f t="shared" si="51"/>
        <v>0.27012057402354672</v>
      </c>
      <c r="CH69" s="182">
        <f t="shared" si="52"/>
        <v>0.27012057402354672</v>
      </c>
      <c r="CI69" s="182">
        <f t="shared" si="53"/>
        <v>0.27012057402354672</v>
      </c>
      <c r="CJ69" s="182">
        <f t="shared" si="54"/>
        <v>0.27012057402354672</v>
      </c>
      <c r="CK69" s="182">
        <f t="shared" si="55"/>
        <v>0.27012057402354672</v>
      </c>
      <c r="CL69" s="182">
        <f t="shared" si="56"/>
        <v>0.27012057402354672</v>
      </c>
      <c r="CM69" s="182">
        <f t="shared" si="57"/>
        <v>0.27012057402354672</v>
      </c>
      <c r="CN69" s="182">
        <f t="shared" si="58"/>
        <v>0.27012057402354672</v>
      </c>
      <c r="CO69" s="182">
        <f t="shared" si="59"/>
        <v>0.24390444028841324</v>
      </c>
      <c r="CP69" s="182">
        <f t="shared" si="60"/>
        <v>0.2079353746738187</v>
      </c>
      <c r="CQ69" s="182">
        <f t="shared" si="61"/>
        <v>0.17196630905922422</v>
      </c>
      <c r="CR69" s="182">
        <f t="shared" si="62"/>
        <v>0.13599724344462968</v>
      </c>
      <c r="CS69" s="182">
        <f t="shared" si="63"/>
        <v>0.10002817783003519</v>
      </c>
      <c r="CT69" s="182">
        <f t="shared" si="64"/>
        <v>8.6732292987536583E-2</v>
      </c>
      <c r="CU69" s="182">
        <f t="shared" si="65"/>
        <v>8.6732292987536583E-2</v>
      </c>
      <c r="CV69" s="182">
        <f t="shared" si="66"/>
        <v>8.6732292987536583E-2</v>
      </c>
      <c r="CW69" s="182">
        <f t="shared" si="67"/>
        <v>8.6732292987536583E-2</v>
      </c>
      <c r="CX69" s="182">
        <f t="shared" si="68"/>
        <v>8.6732292987536583E-2</v>
      </c>
      <c r="CY69" s="182">
        <f t="shared" si="69"/>
        <v>8.6732292987536583E-2</v>
      </c>
      <c r="DA69" s="184">
        <f t="shared" si="113"/>
        <v>8.9732243437326442E-2</v>
      </c>
      <c r="DB69" s="184">
        <f t="shared" si="114"/>
        <v>8.9732243437326442E-2</v>
      </c>
      <c r="DC69" s="184">
        <f t="shared" si="115"/>
        <v>8.9732243437326442E-2</v>
      </c>
      <c r="DD69" s="184">
        <f t="shared" si="116"/>
        <v>8.9732243437326442E-2</v>
      </c>
      <c r="DE69" s="184">
        <f t="shared" si="117"/>
        <v>-2.7268091411637059E-10</v>
      </c>
      <c r="DF69" s="184">
        <f t="shared" si="118"/>
        <v>-2.7268091411637059E-10</v>
      </c>
      <c r="DG69" s="184">
        <f t="shared" si="119"/>
        <v>-2.7268091411637059E-10</v>
      </c>
      <c r="DH69" s="184">
        <f t="shared" si="120"/>
        <v>-2.7268091411637059E-10</v>
      </c>
      <c r="DI69" s="184">
        <f t="shared" si="121"/>
        <v>-2.9986370317920057E-10</v>
      </c>
      <c r="DJ69" s="184">
        <f t="shared" si="122"/>
        <v>-3.4737518518270745E-10</v>
      </c>
      <c r="DK69" s="184">
        <f t="shared" si="123"/>
        <v>-4.1277706586511439E-10</v>
      </c>
      <c r="DL69" s="184">
        <f t="shared" si="124"/>
        <v>-5.0851803133695572E-10</v>
      </c>
      <c r="DM69" s="184">
        <f t="shared" si="125"/>
        <v>-6.6208416219601768E-10</v>
      </c>
      <c r="DN69" s="184">
        <f t="shared" si="126"/>
        <v>-7.4527893075081987E-10</v>
      </c>
      <c r="DO69" s="184">
        <f t="shared" si="127"/>
        <v>-7.4527893075081987E-10</v>
      </c>
      <c r="DP69" s="184">
        <f t="shared" si="128"/>
        <v>-7.4527893075081987E-10</v>
      </c>
      <c r="DQ69" s="184">
        <f t="shared" si="129"/>
        <v>-7.4527893075081987E-10</v>
      </c>
      <c r="DR69" s="184">
        <f t="shared" si="130"/>
        <v>-7.4527893075081987E-10</v>
      </c>
      <c r="DS69" s="184">
        <f t="shared" si="131"/>
        <v>-7.4527893075081987E-10</v>
      </c>
      <c r="DU69" s="185">
        <f t="shared" si="70"/>
        <v>-1.9341833483370913E-3</v>
      </c>
      <c r="DV69" s="185">
        <f t="shared" si="71"/>
        <v>7.3863482070955264E-2</v>
      </c>
      <c r="DW69" s="185">
        <f t="shared" si="72"/>
        <v>6.3664746362600805E-2</v>
      </c>
      <c r="DX69" s="185">
        <f t="shared" si="73"/>
        <v>3.7501401566568421E-2</v>
      </c>
      <c r="DY69" s="186">
        <f t="shared" si="74"/>
        <v>-1.9341833483370913E-3</v>
      </c>
      <c r="DZ69" s="186">
        <f t="shared" si="75"/>
        <v>7.3863482070955264E-2</v>
      </c>
      <c r="EA69" s="186">
        <f t="shared" si="76"/>
        <v>-6.5540167751789016E-2</v>
      </c>
      <c r="EB69" s="186">
        <f t="shared" si="77"/>
        <v>3.4118051819215428E-2</v>
      </c>
      <c r="EC69" s="186">
        <f t="shared" si="78"/>
        <v>-6.1614824328914984E-2</v>
      </c>
      <c r="ED69" s="186">
        <f t="shared" si="79"/>
        <v>-4.0781962578917919E-2</v>
      </c>
      <c r="EE69" s="186">
        <f t="shared" si="80"/>
        <v>5.7972485828969751E-3</v>
      </c>
      <c r="EF69" s="186">
        <f t="shared" si="81"/>
        <v>-7.3661027400786463E-2</v>
      </c>
      <c r="EG69" s="186">
        <f t="shared" si="82"/>
        <v>6.7235948096810799E-2</v>
      </c>
      <c r="EH69" s="186">
        <f t="shared" si="83"/>
        <v>-3.064118686334262E-2</v>
      </c>
      <c r="EI69" s="186">
        <f t="shared" si="84"/>
        <v>5.9396020344537545E-2</v>
      </c>
      <c r="EJ69" s="186">
        <f t="shared" si="85"/>
        <v>4.395074306655801E-2</v>
      </c>
      <c r="EK69" s="186">
        <f t="shared" si="86"/>
        <v>-9.6444239620529053E-3</v>
      </c>
      <c r="EL69" s="186">
        <f t="shared" si="87"/>
        <v>7.3256672974627346E-2</v>
      </c>
      <c r="EM69" s="186">
        <f t="shared" si="88"/>
        <v>-6.8747439381612624E-2</v>
      </c>
      <c r="EN69" s="186">
        <f t="shared" si="89"/>
        <v>2.7080336544120232E-2</v>
      </c>
      <c r="EO69" s="186">
        <f t="shared" si="90"/>
        <v>-5.7014415996962373E-2</v>
      </c>
      <c r="EP69" s="186">
        <f t="shared" si="91"/>
        <v>-4.6999057622431492E-2</v>
      </c>
      <c r="EQ69" s="186">
        <f t="shared" si="92"/>
        <v>7.0070498713645374E-2</v>
      </c>
      <c r="ER69" s="186">
        <f t="shared" si="93"/>
        <v>-2.3445260904761459E-2</v>
      </c>
      <c r="ES69" s="186">
        <f t="shared" si="94"/>
        <v>5.4476539098163163E-2</v>
      </c>
      <c r="ET69" s="186">
        <f t="shared" si="95"/>
        <v>4.9918551028226114E-2</v>
      </c>
      <c r="EU69" s="186">
        <f t="shared" si="96"/>
        <v>-1.7248998248614929E-2</v>
      </c>
      <c r="EV69" s="186">
        <f t="shared" si="97"/>
        <v>7.1847248439245004E-2</v>
      </c>
      <c r="EW69" s="186">
        <f t="shared" si="98"/>
        <v>-7.120149967924462E-2</v>
      </c>
      <c r="EX69" s="186">
        <f t="shared" si="99"/>
        <v>1.9745923434923027E-2</v>
      </c>
    </row>
    <row r="70" spans="3:154" ht="20.100000000000001" customHeight="1" x14ac:dyDescent="0.2">
      <c r="C70" s="127"/>
      <c r="D70" s="127"/>
      <c r="G70" s="127"/>
      <c r="H70" s="127"/>
      <c r="K70" s="127"/>
      <c r="L70" s="127"/>
      <c r="O70" s="211">
        <v>62</v>
      </c>
      <c r="P70" s="211">
        <f t="shared" si="100"/>
        <v>-2.6005405854715509</v>
      </c>
      <c r="Q70" s="212">
        <f t="shared" si="132"/>
        <v>0.54105206811824214</v>
      </c>
      <c r="R70" s="212">
        <f t="shared" si="4"/>
        <v>167.5259810555556</v>
      </c>
      <c r="S70" s="212">
        <f t="shared" si="5"/>
        <v>145.67476613526574</v>
      </c>
      <c r="T70" s="212">
        <f t="shared" si="6"/>
        <v>182.09345766908217</v>
      </c>
      <c r="U70" s="212">
        <f t="shared" si="7"/>
        <v>1</v>
      </c>
      <c r="V70" s="212">
        <f t="shared" si="8"/>
        <v>0</v>
      </c>
      <c r="W70" s="212">
        <f t="shared" si="9"/>
        <v>7.9987593062094894E-2</v>
      </c>
      <c r="X70" s="212">
        <f t="shared" si="10"/>
        <v>9.1985732021409125E-2</v>
      </c>
      <c r="Y70" s="212">
        <f t="shared" si="11"/>
        <v>7.3588585617127306E-2</v>
      </c>
      <c r="Z70" s="212">
        <f t="shared" si="12"/>
        <v>4.8941819308584806</v>
      </c>
      <c r="AA70" s="212">
        <f t="shared" si="13"/>
        <v>4.8941819308584806</v>
      </c>
      <c r="AB70" s="212">
        <f t="shared" si="14"/>
        <v>4.6694158877130167</v>
      </c>
      <c r="AC70" s="212">
        <f t="shared" si="15"/>
        <v>4.4497203160241918</v>
      </c>
      <c r="AD70" s="212">
        <f t="shared" si="16"/>
        <v>83.329334064083938</v>
      </c>
      <c r="AE70" s="212">
        <f t="shared" si="17"/>
        <v>111.16589783285038</v>
      </c>
      <c r="AF70" s="212">
        <f t="shared" si="18"/>
        <v>1.9235782262055385</v>
      </c>
      <c r="AG70" s="212">
        <f t="shared" si="19"/>
        <v>2.1475981927183989</v>
      </c>
      <c r="AH70" s="212">
        <f t="shared" si="20"/>
        <v>1.6372431222400849</v>
      </c>
      <c r="AI70" s="212">
        <f t="shared" si="21"/>
        <v>6.8177601570640194</v>
      </c>
      <c r="AJ70" s="212">
        <f t="shared" si="22"/>
        <v>7.6177601570640192</v>
      </c>
      <c r="AK70" s="212">
        <f t="shared" si="23"/>
        <v>7.6170140804314155</v>
      </c>
      <c r="AL70" s="212">
        <f t="shared" si="24"/>
        <v>6.886963438264277</v>
      </c>
      <c r="AM70" s="212">
        <f t="shared" si="102"/>
        <v>131.27218229267703</v>
      </c>
      <c r="AN70" s="212">
        <f t="shared" si="133"/>
        <v>131.28504023237431</v>
      </c>
      <c r="AO70" s="212">
        <f t="shared" si="134"/>
        <v>145.2018743767326</v>
      </c>
      <c r="AP70" s="212">
        <f t="shared" si="26"/>
        <v>3.4505918035948411</v>
      </c>
      <c r="AQ70" s="212">
        <f t="shared" si="27"/>
        <v>0.11932477908106948</v>
      </c>
      <c r="AR70" s="212">
        <f t="shared" si="28"/>
        <v>0.11584464845589641</v>
      </c>
      <c r="AS70" s="212">
        <f t="shared" si="29"/>
        <v>0.11039416880670107</v>
      </c>
      <c r="AT70" s="212">
        <f t="shared" si="30"/>
        <v>4.4733275252900745E-3</v>
      </c>
      <c r="AU70" s="212">
        <f t="shared" si="31"/>
        <v>3.766956117753982E-2</v>
      </c>
      <c r="AV70" s="212">
        <f t="shared" si="32"/>
        <v>3.5507800491561513E-2</v>
      </c>
      <c r="AW70" s="212">
        <f t="shared" si="33"/>
        <v>3.5663262250243924E-2</v>
      </c>
      <c r="AX70" s="212">
        <f t="shared" si="103"/>
        <v>1.5065487896352682E-2</v>
      </c>
      <c r="AY70" s="212">
        <f t="shared" si="104"/>
        <v>1.6331055386856422E-2</v>
      </c>
      <c r="AZ70" s="178">
        <f t="shared" si="105"/>
        <v>1.3122045385777069E-2</v>
      </c>
      <c r="BA70" s="178">
        <f t="shared" si="34"/>
        <v>2.1897690358760893E-2</v>
      </c>
      <c r="BB70" s="178">
        <f t="shared" si="35"/>
        <v>1.9041469877183387E-2</v>
      </c>
      <c r="BC70" s="178">
        <f t="shared" si="36"/>
        <v>2.3801837346479233E-2</v>
      </c>
      <c r="BD70" s="178">
        <f t="shared" si="37"/>
        <v>0</v>
      </c>
      <c r="BE70" s="178">
        <f t="shared" si="38"/>
        <v>0</v>
      </c>
      <c r="BF70" s="178">
        <f t="shared" si="39"/>
        <v>0</v>
      </c>
      <c r="BG70" s="178">
        <f t="shared" si="106"/>
        <v>3.6963178255113575E-2</v>
      </c>
      <c r="BH70" s="178">
        <f t="shared" si="107"/>
        <v>3.5372525264039806E-2</v>
      </c>
      <c r="BI70" s="178">
        <f t="shared" si="108"/>
        <v>3.6923882732256302E-2</v>
      </c>
      <c r="BJ70" s="178">
        <f t="shared" si="40"/>
        <v>6.1922927001192818</v>
      </c>
      <c r="BK70" s="178">
        <f t="shared" si="41"/>
        <v>5.1528843454527777</v>
      </c>
      <c r="BL70" s="178">
        <f t="shared" si="42"/>
        <v>6.723597477284267</v>
      </c>
      <c r="BM70" s="180">
        <f t="shared" si="109"/>
        <v>1.3662765467193012E-3</v>
      </c>
      <c r="BN70" s="180">
        <f t="shared" si="109"/>
        <v>1.2512155435551342E-3</v>
      </c>
      <c r="BO70" s="180">
        <f t="shared" si="109"/>
        <v>1.3633731160254152E-3</v>
      </c>
      <c r="BP70" s="178">
        <f t="shared" si="43"/>
        <v>0</v>
      </c>
      <c r="BQ70" s="178">
        <f t="shared" si="44"/>
        <v>0</v>
      </c>
      <c r="BR70" s="178">
        <f t="shared" si="45"/>
        <v>0</v>
      </c>
      <c r="BS70" s="178">
        <f t="shared" si="46"/>
        <v>0.2791472156159856</v>
      </c>
      <c r="BT70" s="178">
        <f t="shared" si="47"/>
        <v>9.3049071871995209E-2</v>
      </c>
      <c r="BU70" s="178">
        <f t="shared" si="48"/>
        <v>2.5</v>
      </c>
      <c r="BY70" s="180">
        <f t="shared" si="49"/>
        <v>0</v>
      </c>
      <c r="BZ70" s="180">
        <f t="shared" si="110"/>
        <v>0</v>
      </c>
      <c r="CA70" s="180">
        <f t="shared" si="111"/>
        <v>0</v>
      </c>
      <c r="CB70" s="180">
        <f t="shared" si="112"/>
        <v>0</v>
      </c>
      <c r="CC70" s="180">
        <f t="shared" si="50"/>
        <v>0</v>
      </c>
      <c r="CG70" s="182">
        <f t="shared" si="51"/>
        <v>0.27418536808551708</v>
      </c>
      <c r="CH70" s="182">
        <f t="shared" si="52"/>
        <v>0.27418536808551708</v>
      </c>
      <c r="CI70" s="182">
        <f t="shared" si="53"/>
        <v>0.27418536808551708</v>
      </c>
      <c r="CJ70" s="182">
        <f t="shared" si="54"/>
        <v>0.27418536808551708</v>
      </c>
      <c r="CK70" s="182">
        <f t="shared" si="55"/>
        <v>0.27418536808551708</v>
      </c>
      <c r="CL70" s="182">
        <f t="shared" si="56"/>
        <v>0.27418536808551708</v>
      </c>
      <c r="CM70" s="182">
        <f t="shared" si="57"/>
        <v>0.27418536808551708</v>
      </c>
      <c r="CN70" s="182">
        <f t="shared" si="58"/>
        <v>0.27418536808551708</v>
      </c>
      <c r="CO70" s="182">
        <f t="shared" si="59"/>
        <v>0.24758184796585056</v>
      </c>
      <c r="CP70" s="182">
        <f t="shared" si="60"/>
        <v>0.21108128039813642</v>
      </c>
      <c r="CQ70" s="182">
        <f t="shared" si="61"/>
        <v>0.17458071283042237</v>
      </c>
      <c r="CR70" s="182">
        <f t="shared" si="62"/>
        <v>0.1380801452627082</v>
      </c>
      <c r="CS70" s="182">
        <f t="shared" si="63"/>
        <v>0.10157957769499418</v>
      </c>
      <c r="CT70" s="182">
        <f t="shared" si="64"/>
        <v>8.8087224341526688E-2</v>
      </c>
      <c r="CU70" s="182">
        <f t="shared" si="65"/>
        <v>8.8087224341526688E-2</v>
      </c>
      <c r="CV70" s="182">
        <f t="shared" si="66"/>
        <v>8.8087224341526688E-2</v>
      </c>
      <c r="CW70" s="182">
        <f t="shared" si="67"/>
        <v>8.8087224341526688E-2</v>
      </c>
      <c r="CX70" s="182">
        <f t="shared" si="68"/>
        <v>8.8087224341526688E-2</v>
      </c>
      <c r="CY70" s="182">
        <f t="shared" si="69"/>
        <v>8.8087224341526688E-2</v>
      </c>
      <c r="DA70" s="184">
        <f t="shared" si="113"/>
        <v>9.1537984712036793E-2</v>
      </c>
      <c r="DB70" s="184">
        <f t="shared" si="114"/>
        <v>9.1537984712036793E-2</v>
      </c>
      <c r="DC70" s="184">
        <f t="shared" si="115"/>
        <v>9.1537984712036793E-2</v>
      </c>
      <c r="DD70" s="184">
        <f t="shared" si="116"/>
        <v>9.1537984712036793E-2</v>
      </c>
      <c r="DE70" s="184">
        <f t="shared" si="117"/>
        <v>-2.699790636001957E-10</v>
      </c>
      <c r="DF70" s="184">
        <f t="shared" si="118"/>
        <v>-2.699790636001957E-10</v>
      </c>
      <c r="DG70" s="184">
        <f t="shared" si="119"/>
        <v>-2.699790636001957E-10</v>
      </c>
      <c r="DH70" s="184">
        <f t="shared" si="120"/>
        <v>-2.699790636001957E-10</v>
      </c>
      <c r="DI70" s="184">
        <f t="shared" si="121"/>
        <v>-2.9690754923669614E-10</v>
      </c>
      <c r="DJ70" s="184">
        <f t="shared" si="122"/>
        <v>-3.4398109736512584E-10</v>
      </c>
      <c r="DK70" s="184">
        <f t="shared" si="123"/>
        <v>-4.0879377566454704E-10</v>
      </c>
      <c r="DL70" s="184">
        <f t="shared" si="124"/>
        <v>-5.0370071235037714E-10</v>
      </c>
      <c r="DM70" s="184">
        <f t="shared" si="125"/>
        <v>-6.5599983954916332E-10</v>
      </c>
      <c r="DN70" s="184">
        <f t="shared" si="126"/>
        <v>-7.3854463291993553E-10</v>
      </c>
      <c r="DO70" s="184">
        <f t="shared" si="127"/>
        <v>-7.3854463291993553E-10</v>
      </c>
      <c r="DP70" s="184">
        <f t="shared" si="128"/>
        <v>-7.3854463291993553E-10</v>
      </c>
      <c r="DQ70" s="184">
        <f t="shared" si="129"/>
        <v>-7.3854463291993553E-10</v>
      </c>
      <c r="DR70" s="184">
        <f t="shared" si="130"/>
        <v>-7.3854463291993553E-10</v>
      </c>
      <c r="DS70" s="184">
        <f t="shared" si="131"/>
        <v>-7.3854463291993553E-10</v>
      </c>
      <c r="DU70" s="185">
        <f t="shared" si="70"/>
        <v>-3.8690065595195283E-3</v>
      </c>
      <c r="DV70" s="185">
        <f t="shared" si="71"/>
        <v>7.3825043007908903E-2</v>
      </c>
      <c r="DW70" s="185">
        <f t="shared" si="72"/>
        <v>6.3367255460613434E-2</v>
      </c>
      <c r="DX70" s="185">
        <f t="shared" si="73"/>
        <v>3.8074888342141747E-2</v>
      </c>
      <c r="DY70" s="186">
        <f t="shared" si="74"/>
        <v>-3.8690065595195283E-3</v>
      </c>
      <c r="DZ70" s="186">
        <f t="shared" si="75"/>
        <v>7.3825043007908903E-2</v>
      </c>
      <c r="EA70" s="186">
        <f t="shared" si="76"/>
        <v>-6.7000032572466423E-2</v>
      </c>
      <c r="EB70" s="186">
        <f t="shared" si="77"/>
        <v>3.1242628285175406E-2</v>
      </c>
      <c r="EC70" s="186">
        <f t="shared" si="78"/>
        <v>-5.9040213437483287E-2</v>
      </c>
      <c r="ED70" s="186">
        <f t="shared" si="79"/>
        <v>-4.4489991954748911E-2</v>
      </c>
      <c r="EE70" s="186">
        <f t="shared" si="80"/>
        <v>1.1564630033050896E-2</v>
      </c>
      <c r="EF70" s="186">
        <f t="shared" si="81"/>
        <v>-7.3016200387830799E-2</v>
      </c>
      <c r="EG70" s="186">
        <f t="shared" si="82"/>
        <v>6.9898743306797267E-2</v>
      </c>
      <c r="EH70" s="186">
        <f t="shared" si="83"/>
        <v>-2.4068067454776448E-2</v>
      </c>
      <c r="EI70" s="186">
        <f t="shared" si="84"/>
        <v>5.4066314480972995E-2</v>
      </c>
      <c r="EJ70" s="186">
        <f t="shared" si="85"/>
        <v>5.0417653905370625E-2</v>
      </c>
      <c r="EK70" s="186">
        <f t="shared" si="86"/>
        <v>-1.9133548999885532E-2</v>
      </c>
      <c r="EL70" s="186">
        <f t="shared" si="87"/>
        <v>7.1407376996681399E-2</v>
      </c>
      <c r="EM70" s="186">
        <f t="shared" si="88"/>
        <v>-7.2031628782206467E-2</v>
      </c>
      <c r="EN70" s="186">
        <f t="shared" si="89"/>
        <v>1.6629811840775874E-2</v>
      </c>
      <c r="EO70" s="186">
        <f t="shared" si="90"/>
        <v>-4.8500053668905641E-2</v>
      </c>
      <c r="EP70" s="186">
        <f t="shared" si="91"/>
        <v>-5.5792929489232562E-2</v>
      </c>
      <c r="EQ70" s="186">
        <f t="shared" si="92"/>
        <v>7.3375320659090359E-2</v>
      </c>
      <c r="ER70" s="186">
        <f t="shared" si="93"/>
        <v>-9.0093565282361281E-3</v>
      </c>
      <c r="ES70" s="186">
        <f t="shared" si="94"/>
        <v>4.2402416119552887E-2</v>
      </c>
      <c r="ET70" s="186">
        <f t="shared" si="95"/>
        <v>6.0556926062189501E-2</v>
      </c>
      <c r="EU70" s="186">
        <f t="shared" si="96"/>
        <v>-3.3561863536002226E-2</v>
      </c>
      <c r="EV70" s="186">
        <f t="shared" si="97"/>
        <v>6.5868865960087453E-2</v>
      </c>
      <c r="EW70" s="186">
        <f t="shared" si="98"/>
        <v>-7.3915097168060301E-2</v>
      </c>
      <c r="EX70" s="186">
        <f t="shared" si="99"/>
        <v>1.2901928202440349E-3</v>
      </c>
    </row>
    <row r="71" spans="3:154" ht="20.100000000000001" customHeight="1" x14ac:dyDescent="0.2">
      <c r="C71" s="127"/>
      <c r="D71" s="127"/>
      <c r="G71" s="127"/>
      <c r="H71" s="127"/>
      <c r="K71" s="127"/>
      <c r="L71" s="127"/>
      <c r="O71" s="211">
        <v>63</v>
      </c>
      <c r="P71" s="211">
        <f t="shared" si="100"/>
        <v>-2.5918139392115793</v>
      </c>
      <c r="Q71" s="212">
        <f t="shared" si="132"/>
        <v>0.5497787143782138</v>
      </c>
      <c r="R71" s="212">
        <f t="shared" si="4"/>
        <v>169.95264800460737</v>
      </c>
      <c r="S71" s="212">
        <f t="shared" si="5"/>
        <v>147.78491130835422</v>
      </c>
      <c r="T71" s="212">
        <f t="shared" si="6"/>
        <v>184.73113913544279</v>
      </c>
      <c r="U71" s="212">
        <f t="shared" si="7"/>
        <v>1</v>
      </c>
      <c r="V71" s="212">
        <f t="shared" si="8"/>
        <v>0</v>
      </c>
      <c r="W71" s="212">
        <f t="shared" si="9"/>
        <v>7.884549112548532E-2</v>
      </c>
      <c r="X71" s="212">
        <f t="shared" si="10"/>
        <v>9.0672314794308123E-2</v>
      </c>
      <c r="Y71" s="212">
        <f t="shared" si="11"/>
        <v>7.253785183544649E-2</v>
      </c>
      <c r="Z71" s="212">
        <f t="shared" si="12"/>
        <v>4.9786415996795448</v>
      </c>
      <c r="AA71" s="212">
        <f t="shared" si="13"/>
        <v>4.9786415996795448</v>
      </c>
      <c r="AB71" s="212">
        <f t="shared" si="14"/>
        <v>4.7514421533041684</v>
      </c>
      <c r="AC71" s="212">
        <f t="shared" si="15"/>
        <v>4.5278872536510129</v>
      </c>
      <c r="AD71" s="212">
        <f t="shared" si="16"/>
        <v>85.176298215062133</v>
      </c>
      <c r="AE71" s="212">
        <f t="shared" si="17"/>
        <v>113.55483101266188</v>
      </c>
      <c r="AF71" s="212">
        <f t="shared" si="18"/>
        <v>1.9294208899800649</v>
      </c>
      <c r="AG71" s="212">
        <f t="shared" si="19"/>
        <v>2.1541212932567042</v>
      </c>
      <c r="AH71" s="212">
        <f t="shared" si="20"/>
        <v>1.6422160736647193</v>
      </c>
      <c r="AI71" s="212">
        <f t="shared" si="21"/>
        <v>6.9080624896596099</v>
      </c>
      <c r="AJ71" s="212">
        <f t="shared" si="22"/>
        <v>7.7080624896596097</v>
      </c>
      <c r="AK71" s="212">
        <f t="shared" si="23"/>
        <v>7.7055634465608724</v>
      </c>
      <c r="AL71" s="212">
        <f t="shared" si="24"/>
        <v>6.9701033273157318</v>
      </c>
      <c r="AM71" s="212">
        <f t="shared" si="102"/>
        <v>129.73428813550788</v>
      </c>
      <c r="AN71" s="212">
        <f t="shared" si="133"/>
        <v>129.77636313491357</v>
      </c>
      <c r="AO71" s="212">
        <f t="shared" si="134"/>
        <v>143.46989607471309</v>
      </c>
      <c r="AP71" s="212">
        <f t="shared" si="26"/>
        <v>3.5299560512861063</v>
      </c>
      <c r="AQ71" s="212">
        <f t="shared" si="27"/>
        <v>0.12142092263646892</v>
      </c>
      <c r="AR71" s="212">
        <f t="shared" si="28"/>
        <v>0.11787965757268147</v>
      </c>
      <c r="AS71" s="212">
        <f t="shared" si="29"/>
        <v>0.11233343093884073</v>
      </c>
      <c r="AT71" s="212">
        <f t="shared" si="30"/>
        <v>4.6318712231508824E-3</v>
      </c>
      <c r="AU71" s="212">
        <f t="shared" si="31"/>
        <v>3.8547694512740614E-2</v>
      </c>
      <c r="AV71" s="212">
        <f t="shared" si="32"/>
        <v>3.6343764379531109E-2</v>
      </c>
      <c r="AW71" s="212">
        <f t="shared" si="33"/>
        <v>3.648676905708774E-2</v>
      </c>
      <c r="AX71" s="212">
        <f t="shared" si="103"/>
        <v>1.5196559766460975E-2</v>
      </c>
      <c r="AY71" s="212">
        <f t="shared" si="104"/>
        <v>1.6476866499130192E-2</v>
      </c>
      <c r="AZ71" s="178">
        <f t="shared" si="105"/>
        <v>1.3233359480820904E-2</v>
      </c>
      <c r="BA71" s="178">
        <f t="shared" si="34"/>
        <v>2.1782037521934715E-2</v>
      </c>
      <c r="BB71" s="178">
        <f t="shared" si="35"/>
        <v>1.8940902192986709E-2</v>
      </c>
      <c r="BC71" s="178">
        <f t="shared" si="36"/>
        <v>2.3676127741233389E-2</v>
      </c>
      <c r="BD71" s="178">
        <f t="shared" si="37"/>
        <v>0</v>
      </c>
      <c r="BE71" s="178">
        <f t="shared" si="38"/>
        <v>0</v>
      </c>
      <c r="BF71" s="178">
        <f t="shared" si="39"/>
        <v>0</v>
      </c>
      <c r="BG71" s="178">
        <f t="shared" si="106"/>
        <v>3.6978597288395691E-2</v>
      </c>
      <c r="BH71" s="178">
        <f t="shared" si="107"/>
        <v>3.5417768692116901E-2</v>
      </c>
      <c r="BI71" s="178">
        <f t="shared" si="108"/>
        <v>3.6909487222054296E-2</v>
      </c>
      <c r="BJ71" s="178">
        <f t="shared" si="40"/>
        <v>6.2846105286588418</v>
      </c>
      <c r="BK71" s="178">
        <f t="shared" si="41"/>
        <v>5.2342118049043016</v>
      </c>
      <c r="BL71" s="178">
        <f t="shared" si="42"/>
        <v>6.8183316194351598</v>
      </c>
      <c r="BM71" s="180">
        <f t="shared" si="109"/>
        <v>1.3674166574173452E-3</v>
      </c>
      <c r="BN71" s="180">
        <f t="shared" si="109"/>
        <v>1.2544183391282962E-3</v>
      </c>
      <c r="BO71" s="180">
        <f t="shared" si="109"/>
        <v>1.3623102469949894E-3</v>
      </c>
      <c r="BP71" s="178">
        <f t="shared" si="43"/>
        <v>0</v>
      </c>
      <c r="BQ71" s="178">
        <f t="shared" si="44"/>
        <v>0</v>
      </c>
      <c r="BR71" s="178">
        <f t="shared" si="45"/>
        <v>0</v>
      </c>
      <c r="BS71" s="178">
        <f t="shared" si="46"/>
        <v>0.28319075153672441</v>
      </c>
      <c r="BT71" s="178">
        <f t="shared" si="47"/>
        <v>9.4396917178908121E-2</v>
      </c>
      <c r="BU71" s="178">
        <f t="shared" si="48"/>
        <v>2.5</v>
      </c>
      <c r="BY71" s="180">
        <f t="shared" si="49"/>
        <v>0</v>
      </c>
      <c r="BZ71" s="180">
        <f t="shared" si="110"/>
        <v>0</v>
      </c>
      <c r="CA71" s="180">
        <f t="shared" si="111"/>
        <v>0</v>
      </c>
      <c r="CB71" s="180">
        <f t="shared" si="112"/>
        <v>0</v>
      </c>
      <c r="CC71" s="180">
        <f t="shared" si="50"/>
        <v>0</v>
      </c>
      <c r="CG71" s="182">
        <f t="shared" si="51"/>
        <v>0.27822890400625583</v>
      </c>
      <c r="CH71" s="182">
        <f t="shared" si="52"/>
        <v>0.27822890400625583</v>
      </c>
      <c r="CI71" s="182">
        <f t="shared" si="53"/>
        <v>0.27822890400625583</v>
      </c>
      <c r="CJ71" s="182">
        <f t="shared" si="54"/>
        <v>0.27822890400625583</v>
      </c>
      <c r="CK71" s="182">
        <f t="shared" si="55"/>
        <v>0.27822890400625583</v>
      </c>
      <c r="CL71" s="182">
        <f t="shared" si="56"/>
        <v>0.27822890400625583</v>
      </c>
      <c r="CM71" s="182">
        <f t="shared" si="57"/>
        <v>0.27822890400625583</v>
      </c>
      <c r="CN71" s="182">
        <f t="shared" si="58"/>
        <v>0.27822890400625583</v>
      </c>
      <c r="CO71" s="182">
        <f t="shared" si="59"/>
        <v>0.25124002346311314</v>
      </c>
      <c r="CP71" s="182">
        <f t="shared" si="60"/>
        <v>0.21421073360181742</v>
      </c>
      <c r="CQ71" s="182">
        <f t="shared" si="61"/>
        <v>0.17718144374052172</v>
      </c>
      <c r="CR71" s="182">
        <f t="shared" si="62"/>
        <v>0.14015215387922597</v>
      </c>
      <c r="CS71" s="182">
        <f t="shared" si="63"/>
        <v>0.10312286401793033</v>
      </c>
      <c r="CT71" s="182">
        <f t="shared" si="64"/>
        <v>8.9435069648439613E-2</v>
      </c>
      <c r="CU71" s="182">
        <f t="shared" si="65"/>
        <v>8.9435069648439613E-2</v>
      </c>
      <c r="CV71" s="182">
        <f t="shared" si="66"/>
        <v>8.9435069648439613E-2</v>
      </c>
      <c r="CW71" s="182">
        <f t="shared" si="67"/>
        <v>8.9435069648439613E-2</v>
      </c>
      <c r="CX71" s="182">
        <f t="shared" si="68"/>
        <v>8.9435069648439613E-2</v>
      </c>
      <c r="CY71" s="182">
        <f t="shared" si="69"/>
        <v>8.9435069648439613E-2</v>
      </c>
      <c r="DA71" s="184">
        <f t="shared" si="113"/>
        <v>9.3338690960484777E-2</v>
      </c>
      <c r="DB71" s="184">
        <f t="shared" si="114"/>
        <v>9.3338690960484777E-2</v>
      </c>
      <c r="DC71" s="184">
        <f t="shared" si="115"/>
        <v>9.3338690960484777E-2</v>
      </c>
      <c r="DD71" s="184">
        <f t="shared" si="116"/>
        <v>9.3338690960484777E-2</v>
      </c>
      <c r="DE71" s="184">
        <f t="shared" si="117"/>
        <v>-2.6734397148222725E-10</v>
      </c>
      <c r="DF71" s="184">
        <f t="shared" si="118"/>
        <v>-2.6734397148222725E-10</v>
      </c>
      <c r="DG71" s="184">
        <f t="shared" si="119"/>
        <v>-2.6734397148222725E-10</v>
      </c>
      <c r="DH71" s="184">
        <f t="shared" si="120"/>
        <v>-2.6734397148222725E-10</v>
      </c>
      <c r="DI71" s="184">
        <f t="shared" si="121"/>
        <v>-2.9402414909135328E-10</v>
      </c>
      <c r="DJ71" s="184">
        <f t="shared" si="122"/>
        <v>-3.4066996315566927E-10</v>
      </c>
      <c r="DK71" s="184">
        <f t="shared" si="123"/>
        <v>-4.0490690515352014E-10</v>
      </c>
      <c r="DL71" s="184">
        <f t="shared" si="124"/>
        <v>-4.9899834644347608E-10</v>
      </c>
      <c r="DM71" s="184">
        <f t="shared" si="125"/>
        <v>-6.5005734793119173E-10</v>
      </c>
      <c r="DN71" s="184">
        <f t="shared" si="126"/>
        <v>-7.3196530375581218E-10</v>
      </c>
      <c r="DO71" s="184">
        <f t="shared" si="127"/>
        <v>-7.3196530375581218E-10</v>
      </c>
      <c r="DP71" s="184">
        <f t="shared" si="128"/>
        <v>-7.3196530375581218E-10</v>
      </c>
      <c r="DQ71" s="184">
        <f t="shared" si="129"/>
        <v>-7.3196530375581218E-10</v>
      </c>
      <c r="DR71" s="184">
        <f t="shared" si="130"/>
        <v>-7.3196530375581218E-10</v>
      </c>
      <c r="DS71" s="184">
        <f t="shared" si="131"/>
        <v>-7.3196530375581218E-10</v>
      </c>
      <c r="DU71" s="185">
        <f t="shared" si="70"/>
        <v>-5.8026146090633546E-3</v>
      </c>
      <c r="DV71" s="185">
        <f t="shared" si="71"/>
        <v>7.3729209227877013E-2</v>
      </c>
      <c r="DW71" s="185">
        <f t="shared" si="72"/>
        <v>6.3058874539122983E-2</v>
      </c>
      <c r="DX71" s="185">
        <f t="shared" si="73"/>
        <v>3.8642528016791654E-2</v>
      </c>
      <c r="DY71" s="186">
        <f t="shared" si="74"/>
        <v>-5.8026146090633546E-3</v>
      </c>
      <c r="DZ71" s="186">
        <f t="shared" si="75"/>
        <v>7.3729209227877013E-2</v>
      </c>
      <c r="EA71" s="186">
        <f t="shared" si="76"/>
        <v>-6.8327538351452291E-2</v>
      </c>
      <c r="EB71" s="186">
        <f t="shared" si="77"/>
        <v>2.830219306873933E-2</v>
      </c>
      <c r="EC71" s="186">
        <f t="shared" si="78"/>
        <v>-5.6237491955234392E-2</v>
      </c>
      <c r="ED71" s="186">
        <f t="shared" si="79"/>
        <v>-4.8031355677872839E-2</v>
      </c>
      <c r="EE71" s="186">
        <f t="shared" si="80"/>
        <v>1.7264964197741053E-2</v>
      </c>
      <c r="EF71" s="186">
        <f t="shared" si="81"/>
        <v>-7.1913751403470116E-2</v>
      </c>
      <c r="EG71" s="186">
        <f t="shared" si="82"/>
        <v>7.1913751403470116E-2</v>
      </c>
      <c r="EH71" s="186">
        <f t="shared" si="83"/>
        <v>-1.726496419774106E-2</v>
      </c>
      <c r="EI71" s="186">
        <f t="shared" si="84"/>
        <v>4.8031355677872853E-2</v>
      </c>
      <c r="EJ71" s="186">
        <f t="shared" si="85"/>
        <v>5.6237491955234385E-2</v>
      </c>
      <c r="EK71" s="186">
        <f t="shared" si="86"/>
        <v>-2.8302193068739278E-2</v>
      </c>
      <c r="EL71" s="186">
        <f t="shared" si="87"/>
        <v>6.8327538351452319E-2</v>
      </c>
      <c r="EM71" s="186">
        <f t="shared" si="88"/>
        <v>-7.3729209227877041E-2</v>
      </c>
      <c r="EN71" s="186">
        <f t="shared" si="89"/>
        <v>5.8026146090631812E-3</v>
      </c>
      <c r="EO71" s="186">
        <f t="shared" si="90"/>
        <v>-3.8642528016791522E-2</v>
      </c>
      <c r="EP71" s="186">
        <f t="shared" si="91"/>
        <v>-6.3058874539123067E-2</v>
      </c>
      <c r="EQ71" s="186">
        <f t="shared" si="92"/>
        <v>7.3729209227877013E-2</v>
      </c>
      <c r="ER71" s="186">
        <f t="shared" si="93"/>
        <v>5.802614609063431E-3</v>
      </c>
      <c r="ES71" s="186">
        <f t="shared" si="94"/>
        <v>2.8302193068739049E-2</v>
      </c>
      <c r="ET71" s="186">
        <f t="shared" si="95"/>
        <v>6.8327538351452416E-2</v>
      </c>
      <c r="EU71" s="186">
        <f t="shared" si="96"/>
        <v>-4.8031355677872839E-2</v>
      </c>
      <c r="EV71" s="186">
        <f t="shared" si="97"/>
        <v>5.6237491955234392E-2</v>
      </c>
      <c r="EW71" s="186">
        <f t="shared" si="98"/>
        <v>-7.1913751403470061E-2</v>
      </c>
      <c r="EX71" s="186">
        <f t="shared" si="99"/>
        <v>-1.7264964197741303E-2</v>
      </c>
    </row>
    <row r="72" spans="3:154" ht="20.100000000000001" customHeight="1" x14ac:dyDescent="0.2">
      <c r="C72" s="127"/>
      <c r="D72" s="127"/>
      <c r="G72" s="127"/>
      <c r="H72" s="127"/>
      <c r="K72" s="127"/>
      <c r="L72" s="127"/>
      <c r="O72" s="211">
        <v>64</v>
      </c>
      <c r="P72" s="211">
        <f t="shared" si="100"/>
        <v>-2.5830872929516078</v>
      </c>
      <c r="Q72" s="212">
        <f t="shared" si="132"/>
        <v>0.55850536063818546</v>
      </c>
      <c r="R72" s="212">
        <f t="shared" ref="R72:R135" si="135">SQRT(2)*Vintyp*SIN($Q72)</f>
        <v>172.36637240151515</v>
      </c>
      <c r="S72" s="212">
        <f t="shared" ref="S72:S135" si="136">SQRT(2)*Vinmin*SIN($Q72)</f>
        <v>149.88380208827402</v>
      </c>
      <c r="T72" s="212">
        <f t="shared" ref="T72:T135" si="137">SQRT(2)*Vinmax*SIN($Q72)</f>
        <v>187.35475261034256</v>
      </c>
      <c r="U72" s="212">
        <f t="shared" ref="U72:U135" si="138">IF(R_TRIAC/(R_TRIAC+ROVP_H)*R72&gt;0.15,1,0)</f>
        <v>1</v>
      </c>
      <c r="V72" s="212">
        <f t="shared" ref="V72:V135" si="139">IF(R_TRIAC/(R_TRIAC+ROVP_H)*S72&lt;0.15,0,IF(V$5&gt;Q72,0,1))</f>
        <v>0</v>
      </c>
      <c r="W72" s="212">
        <f t="shared" ref="W72:W135" si="140">IF(Vout*Tdrr&gt;Tonmax*R72,Tonmax,Vout*Tdrr/R72)</f>
        <v>7.7741381995240097E-2</v>
      </c>
      <c r="X72" s="212">
        <f t="shared" ref="X72:X135" si="141">IF(Vout*Tdrr&gt;Tonmax*S72,Tonmax,Vout*Tdrr/S72)</f>
        <v>8.940258929452613E-2</v>
      </c>
      <c r="Y72" s="212">
        <f t="shared" ref="Y72:Y135" si="142">IF(Vout*Tdrr&gt;Tonmax*T72,Tonmax,Vout*Tdrr/T72)</f>
        <v>7.1522071435620893E-2</v>
      </c>
      <c r="Z72" s="212">
        <f t="shared" ref="Z72:Z135" si="143">IF(AF73*R73/Vout&lt;2.5,2.5,AF73*R73/Vout)</f>
        <v>5.0630572759502712</v>
      </c>
      <c r="AA72" s="212">
        <f t="shared" ref="AA72:AA135" si="144">IF(AF73*R73/Vout&lt;2.5,2.5,AF73*R73/Vout)</f>
        <v>5.0630572759502712</v>
      </c>
      <c r="AB72" s="212">
        <f t="shared" ref="AB72:AB135" si="145">IF(AG72*S72/Vout&lt;2.5,2.5,AG72*S72/Vout)</f>
        <v>4.8334385392906052</v>
      </c>
      <c r="AC72" s="212">
        <f t="shared" ref="AC72:AC135" si="146">IF(AH72*T72/Vout&lt;2.5,2.5,AH72*T72/Vout)</f>
        <v>4.6060257175056654</v>
      </c>
      <c r="AD72" s="212">
        <f t="shared" ref="AD72:AD135" si="147">((1-THD_comp)*SIN($Q72)+THD_comp)*S72^2/(Vout+S72)</f>
        <v>87.026350722767717</v>
      </c>
      <c r="AE72" s="212">
        <f t="shared" ref="AE72:AE135" si="148">((1-THD_comp)*SIN($Q72)+THD_comp)*T72^2/(Vout+T72)</f>
        <v>115.94661118550248</v>
      </c>
      <c r="AF72" s="212">
        <f t="shared" ref="AF72:AF135" si="149">IF(Tonmax_0*SIN($Q72)*(1-THD_comp)+THD_comp*Tonmax_0&gt;Tonmax,Tonmax,Tonmax_0*SIN($Q72)*(1-THD_comp)+THD_comp*Tonmax_0)</f>
        <v>1.9352323920904035</v>
      </c>
      <c r="AG72" s="212">
        <f t="shared" ref="AG72:AG135" si="150">IF(Tonmax_L*SIN($Q72)*(1-THD_comp)+THD_comp*Tonmax_L&gt;Tonmax,Tonmax,Tonmax_L*SIN($Q72)*(1-THD_comp)+THD_comp*Tonmax_L)</f>
        <v>2.1606096030426611</v>
      </c>
      <c r="AH72" s="212">
        <f t="shared" ref="AH72:AH135" si="151">IF(Tonmax_H*SIN($Q72)*(1-THD_comp)+THD_comp*Tonmax_H&gt;Tonmax,Tonmax,Tonmax_H*SIN($Q72)*(1-THD_comp)+THD_comp*Tonmax_H)</f>
        <v>1.6471625020087357</v>
      </c>
      <c r="AI72" s="212">
        <f t="shared" ref="AI72:AI135" si="152">AA72+AF72</f>
        <v>6.998289668040675</v>
      </c>
      <c r="AJ72" s="212">
        <f t="shared" ref="AJ72:AJ135" si="153">AI72+Ton_delay</f>
        <v>7.7982896680406748</v>
      </c>
      <c r="AK72" s="212">
        <f t="shared" ref="AK72:AK135" si="154">AB72+AG72+Ton_delay</f>
        <v>7.7940481423332661</v>
      </c>
      <c r="AL72" s="212">
        <f t="shared" ref="AL72:AL135" si="155">AC72+AH72+Ton_delay</f>
        <v>7.0531882195144009</v>
      </c>
      <c r="AM72" s="212">
        <f t="shared" si="102"/>
        <v>128.23324633582772</v>
      </c>
      <c r="AN72" s="212">
        <f t="shared" si="133"/>
        <v>128.30303094594882</v>
      </c>
      <c r="AO72" s="212">
        <f t="shared" si="134"/>
        <v>141.77985456750625</v>
      </c>
      <c r="AP72" s="212">
        <f t="shared" ref="AP72:AP135" si="156">R72*AF72/Io*AA72/AJ72</f>
        <v>3.6095070403430056</v>
      </c>
      <c r="AQ72" s="212">
        <f t="shared" ref="AQ72:AQ135" si="157">IF(R72*AF72/Lm/1000&gt;Vcspk/Rcs,Vcspk/Rcs,R72*AF72/Lm/1000)</f>
        <v>0.12351630263228883</v>
      </c>
      <c r="AR72" s="212">
        <f t="shared" ref="AR72:AR135" si="158">IF(S72*AG72/Lm/1000&gt;Vcspk/Rcs,Vcspk/Rcs,S72*AG72/Lm/1000)</f>
        <v>0.11991392539925218</v>
      </c>
      <c r="AS72" s="212">
        <f t="shared" ref="AS72:AS135" si="159">IF(T72*AH72/Lm/1000&gt;Vcspk/Rcs,Vcspk/Rcs,T72*AH72/Lm/1000)</f>
        <v>0.11427198665839979</v>
      </c>
      <c r="AT72" s="212">
        <f t="shared" ref="AT72:AT135" si="160">IF(toffmin&lt;Lm*AR72/Vout*10^3,(1/SQRT(3)*AR72)^2,1/3*AR72^2*(Tonmax+Lm*AR72)/Vout/(Tonmax+toffmin))</f>
        <v>4.7931165015524732E-3</v>
      </c>
      <c r="AU72" s="212">
        <f t="shared" ref="AU72:AU135" si="161">1/2*AQ72*Lm*AQ72/Vout*1/AJ72*1000-1/2*Idrr*Tdrr/AJ72*10^-6-Idrr*Ton_delay/AJ72*10^-6-1/2*Idrr*W72/AJ72*10^-6</f>
        <v>3.9428093811829358E-2</v>
      </c>
      <c r="AV72" s="212">
        <f t="shared" ref="AV72:AV135" si="162">1/2*AR72*Lm*AR72/Vout*1/AK72*1000-1/2*Idrr*Tdrr/AK72*10^-6-Idrr*Ton_delay/AK72*10^-6-1/2*Idrr*X72/AK72*10^-6</f>
        <v>3.7181998908844653E-2</v>
      </c>
      <c r="AW72" s="212">
        <f t="shared" ref="AW72:AW135" si="163">1/2*AS72*Lm*AS72/Vout*1/AL72*1000-1/2*Idrr*Tdrr/AL72*10^-6-Idrr*Ton_delay/AL72*10^-6-1/2*Idrr*Y72/AL72*10^-6</f>
        <v>3.7312183063298726E-2</v>
      </c>
      <c r="AX72" s="212">
        <f t="shared" si="103"/>
        <v>1.5325972744053225E-2</v>
      </c>
      <c r="AY72" s="212">
        <f t="shared" si="104"/>
        <v>1.6620835156825442E-2</v>
      </c>
      <c r="AZ72" s="178">
        <f t="shared" si="105"/>
        <v>1.3343223347775456E-2</v>
      </c>
      <c r="BA72" s="178">
        <f t="shared" ref="BA72:BA135" si="164">Cin*SQRT(2)*Vintyp*COS(Q72)*2*PI()*Fac*10^-9</f>
        <v>2.1664725898618658E-2</v>
      </c>
      <c r="BB72" s="178">
        <f t="shared" ref="BB72:BB135" si="165">Cin*SQRT(2)*Vinmin*COS(Q72)*2*PI()*Fac*10^-9</f>
        <v>1.8838892085755354E-2</v>
      </c>
      <c r="BC72" s="178">
        <f t="shared" ref="BC72:BC135" si="166">Cin*SQRT(2)*Vinmax*COS(Q72)*2*PI()*Fac*10^-9</f>
        <v>2.3548615107194193E-2</v>
      </c>
      <c r="BD72" s="178">
        <f t="shared" ref="BD72:BD135" si="167">Cxin*SQRT(2)*Vintyp*COS(Q72)*2*PI()*Fac*10^-9</f>
        <v>0</v>
      </c>
      <c r="BE72" s="178">
        <f t="shared" ref="BE72:BE135" si="168">Cxin*SQRT(2)*Vinmin*COS(Q72)*2*PI()*Fac*10^-9</f>
        <v>0</v>
      </c>
      <c r="BF72" s="178">
        <f t="shared" ref="BF72:BF135" si="169">Cxin*SQRT(2)*Vinmax*COS(Q72)*2*PI()*Fac*10^-9</f>
        <v>0</v>
      </c>
      <c r="BG72" s="178">
        <f t="shared" si="106"/>
        <v>3.6990698642671883E-2</v>
      </c>
      <c r="BH72" s="178">
        <f t="shared" si="107"/>
        <v>3.5459727242580799E-2</v>
      </c>
      <c r="BI72" s="178">
        <f t="shared" si="108"/>
        <v>3.6891838454969648E-2</v>
      </c>
      <c r="BJ72" s="178">
        <f t="shared" ref="BJ72:BJ135" si="170">BG72*R72</f>
        <v>6.375952537635003</v>
      </c>
      <c r="BK72" s="178">
        <f t="shared" ref="BK72:BK135" si="171">BH72*S72</f>
        <v>5.314838740131159</v>
      </c>
      <c r="BL72" s="178">
        <f t="shared" ref="BL72:BL135" si="172">BI72*T72</f>
        <v>6.9118612670715605</v>
      </c>
      <c r="BM72" s="180">
        <f t="shared" si="109"/>
        <v>1.3683117860729674E-3</v>
      </c>
      <c r="BN72" s="180">
        <f t="shared" si="109"/>
        <v>1.2573922561182269E-3</v>
      </c>
      <c r="BO72" s="180">
        <f t="shared" si="109"/>
        <v>1.3610077445875774E-3</v>
      </c>
      <c r="BP72" s="178">
        <f t="shared" ref="BP72:BP135" si="173">IF((180-Deg_Triac)/180*PI()&gt;Q72,0,IF(Q72&gt;deg_Ipk,deg_Ipk/Q72*R72^2/(Vout+R72),R72^2/(Vout+R72)))</f>
        <v>0</v>
      </c>
      <c r="BQ72" s="178">
        <f t="shared" ref="BQ72:BQ135" si="174">IF((180-Deg_Triac)/180*PI()&gt;Q72,0,R72^2/(Vout+R72))</f>
        <v>0</v>
      </c>
      <c r="BR72" s="178">
        <f t="shared" ref="BR72:BR135" si="175">IF((180-Deg_Triac)/180*PI()&gt;Q72,0,IF($R72*Tonmax8/Lm*Rcs&gt;Vcspk*1000,Vcspk/Rcs,$R72*Tonmax8/Lm/1000))</f>
        <v>0</v>
      </c>
      <c r="BS72" s="178">
        <f t="shared" ref="BS72:BS135" si="176">IF((180-Deg_triacmax)/180*PI()&gt;R72,0,IF($R72*BZ$3/Lm*Rcs&gt;Vcspk*1000,Vcspk/Rcs,$R72*BZ$3/Lm/1000))</f>
        <v>0.28721272138531601</v>
      </c>
      <c r="BT72" s="178">
        <f t="shared" ref="BT72:BT135" si="177">IF((180-Deg_triacmax)/180*PI()&gt;S72,0,IF($R72*CA$3/Lm*Rcs&gt;Vcspk*1000,Vcspk/Rcs,$R72*CA$3/Lm/1000))</f>
        <v>9.5737573795105349E-2</v>
      </c>
      <c r="BU72" s="178">
        <f t="shared" ref="BU72:BU135" si="178">IF(Lm*BR72/Vout*1000&gt;2.5,Lm*BR72*1000/Vout,2.5)</f>
        <v>2.5</v>
      </c>
      <c r="BY72" s="180">
        <f t="shared" ref="BY72:BY135" si="179">IF((180-Deg_Triac)/180*PI()&gt;$Q72,0,1/2*BR72*Lm*BR72*1/Vout*1000*1/(Lm*BR72*1/Vout*1000+Lm*BR72*1/(Vintyp*SQRT(2)*SIN($Q72))*1000+Tdrr+Ton_delay+Tdrr*Vout*1/(Vintyp*SQRT(2)*SIN($Q72)))+(-1/2*Idrr*Tdrr*10^-6-Idrr*Ton_delay*10^-6-1/2*Idrr*Tdrr*Vout*1/(Vintyp*SQRT(2)*SIN($Q72))*10^-6)*1/(Lm*BR72*1/Vout*1000+Lm*BR72*1/(Vintyp*SQRT(2)*SIN($Q72))*1000+Tdrr+Ton_delay+Tdrr*Vout*1/(Vintyp*SQRT(2)*SIN($Q72))))</f>
        <v>0</v>
      </c>
      <c r="BZ72" s="180">
        <f t="shared" si="110"/>
        <v>0</v>
      </c>
      <c r="CA72" s="180">
        <f t="shared" si="111"/>
        <v>0</v>
      </c>
      <c r="CB72" s="180">
        <f t="shared" si="112"/>
        <v>0</v>
      </c>
      <c r="CC72" s="180">
        <f t="shared" ref="CC72:CC135" si="180">IF(CB72=0,0,IF((CB72+BA72)&gt;0,CB72+BA72+BD72,BD72))</f>
        <v>0</v>
      </c>
      <c r="CG72" s="182">
        <f t="shared" ref="CG72:CG135" si="181">IF(Lm*Vcspk/Rcs/SQRT(2)/Vintyp*10^3&gt;(DA$3-$W72)*SIN($Q72),Vintyp*SQRT(2)*SIN($Q72)*(DA$3-$W72)/Lm/10^3,Vcspk/Rcs)</f>
        <v>0.28225087385484748</v>
      </c>
      <c r="CH72" s="182">
        <f t="shared" ref="CH72:CH135" si="182">IF(Lm*Vcspk/Rcs/SQRT(2)/Vintyp*10^3&gt;(DB$3-$W72)*SIN($Q72),Vintyp*SQRT(2)*SIN($Q72)*(DB$3-$W72)/Lm/10^3,Vcspk/Rcs)</f>
        <v>0.28225087385484748</v>
      </c>
      <c r="CI72" s="182">
        <f t="shared" ref="CI72:CI135" si="183">IF(Lm*Vcspk/Rcs/SQRT(2)/Vintyp*10^3&gt;(DC$3-$W72)*SIN($Q72),Vintyp*SQRT(2)*SIN($Q72)*(DC$3-$W72)/Lm/10^3,Vcspk/Rcs)</f>
        <v>0.28225087385484748</v>
      </c>
      <c r="CJ72" s="182">
        <f t="shared" ref="CJ72:CJ135" si="184">IF(Lm*Vcspk/Rcs/SQRT(2)/Vintyp*10^3&gt;(DD$3-$W72)*SIN($Q72),Vintyp*SQRT(2)*SIN($Q72)*(DD$3-$W72)/Lm/10^3,Vcspk/Rcs)</f>
        <v>0.28225087385484748</v>
      </c>
      <c r="CK72" s="182">
        <f t="shared" ref="CK72:CK135" si="185">IF(Lm*Vcspk/Rcs/SQRT(2)/Vintyp*10^3&gt;(DE$3-$W72)*SIN($Q72),Vintyp*SQRT(2)*SIN($Q72)*(DE$3-$W72)/Lm/10^3,Vcspk/Rcs)</f>
        <v>0.28225087385484748</v>
      </c>
      <c r="CL72" s="182">
        <f t="shared" ref="CL72:CL135" si="186">IF(Lm*Vcspk/Rcs/SQRT(2)/Vintyp*10^3&gt;(DF$3-$W72)*SIN($Q72),Vintyp*SQRT(2)*SIN($Q72)*(DF$3-$W72)/Lm/10^3,Vcspk/Rcs)</f>
        <v>0.28225087385484748</v>
      </c>
      <c r="CM72" s="182">
        <f t="shared" ref="CM72:CM135" si="187">IF(Lm*Vcspk/Rcs/SQRT(2)/Vintyp*10^3&gt;(DG$3-$W72)*SIN($Q72),Vintyp*SQRT(2)*SIN($Q72)*(DG$3-$W72)/Lm/10^3,Vcspk/Rcs)</f>
        <v>0.28225087385484748</v>
      </c>
      <c r="CN72" s="182">
        <f t="shared" ref="CN72:CN135" si="188">IF(Lm*Vcspk/Rcs/SQRT(2)/Vintyp*10^3&gt;(DH$3-$W72)*SIN($Q72),Vintyp*SQRT(2)*SIN($Q72)*(DH$3-$W72)/Lm/10^3,Vcspk/Rcs)</f>
        <v>0.28225087385484748</v>
      </c>
      <c r="CO72" s="182">
        <f t="shared" ref="CO72:CO135" si="189">IF(Lm*Vcspk/Rcs/SQRT(2)/Vintyp*10^3&gt;(DI$3-$W72)*SIN($Q72),Vintyp*SQRT(2)*SIN($Q72)*(DI$3-$W72)/Lm/10^3,Vcspk/Rcs)</f>
        <v>0.2548786881959737</v>
      </c>
      <c r="CP72" s="182">
        <f t="shared" ref="CP72:CP135" si="190">IF(Lm*Vcspk/Rcs/SQRT(2)/Vintyp*10^3&gt;(DJ$3-$W72)*SIN($Q72),Vintyp*SQRT(2)*SIN($Q72)*(DJ$3-$W72)/Lm/10^3,Vcspk/Rcs)</f>
        <v>0.21732349596488404</v>
      </c>
      <c r="CQ72" s="182">
        <f t="shared" ref="CQ72:CQ135" si="191">IF(Lm*Vcspk/Rcs/SQRT(2)/Vintyp*10^3&gt;(DK$3-$W72)*SIN($Q72),Vintyp*SQRT(2)*SIN($Q72)*(DK$3-$W72)/Lm/10^3,Vcspk/Rcs)</f>
        <v>0.17976830373379443</v>
      </c>
      <c r="CR72" s="182">
        <f t="shared" ref="CR72:CR135" si="192">IF(Lm*Vcspk/Rcs/SQRT(2)/Vintyp*10^3&gt;(DL$3-$W72)*SIN($Q72),Vintyp*SQRT(2)*SIN($Q72)*(DL$3-$W72)/Lm/10^3,Vcspk/Rcs)</f>
        <v>0.14221311150270469</v>
      </c>
      <c r="CS72" s="182">
        <f t="shared" ref="CS72:CS135" si="193">IF(Lm*Vcspk/Rcs/SQRT(2)/Vintyp*10^3&gt;(DM$3-$W72)*SIN($Q72),Vintyp*SQRT(2)*SIN($Q72)*(DM$3-$W72)/Lm/10^3,Vcspk/Rcs)</f>
        <v>0.10465791927161508</v>
      </c>
      <c r="CT72" s="182">
        <f t="shared" ref="CT72:CT135" si="194">IF(Lm*Vcspk/Rcs/SQRT(2)/Vintyp*10^3&gt;(DN$3-$W72)*SIN($Q72),Vintyp*SQRT(2)*SIN($Q72)*(DN$3-$W72)/Lm/10^3,Vcspk/Rcs)</f>
        <v>9.0775726264636827E-2</v>
      </c>
      <c r="CU72" s="182">
        <f t="shared" ref="CU72:CU135" si="195">IF(Lm*Vcspk/Rcs/SQRT(2)/Vintyp*10^3&gt;(DO$3-$W72)*SIN($Q72),Vintyp*SQRT(2)*SIN($Q72)*(DO$3-$W72)/Lm/10^3,Vcspk/Rcs)</f>
        <v>9.0775726264636827E-2</v>
      </c>
      <c r="CV72" s="182">
        <f t="shared" ref="CV72:CV135" si="196">IF(Lm*Vcspk/Rcs/SQRT(2)/Vintyp*10^3&gt;(DP$3-$W72)*SIN($Q72),Vintyp*SQRT(2)*SIN($Q72)*(DP$3-$W72)/Lm/10^3,Vcspk/Rcs)</f>
        <v>9.0775726264636827E-2</v>
      </c>
      <c r="CW72" s="182">
        <f t="shared" ref="CW72:CW135" si="197">IF(Lm*Vcspk/Rcs/SQRT(2)/Vintyp*10^3&gt;(DQ$3-$W72)*SIN($Q72),Vintyp*SQRT(2)*SIN($Q72)*(DQ$3-$W72)/Lm/10^3,Vcspk/Rcs)</f>
        <v>9.0775726264636827E-2</v>
      </c>
      <c r="CX72" s="182">
        <f t="shared" ref="CX72:CX135" si="198">IF(Lm*Vcspk/Rcs/SQRT(2)/Vintyp*10^3&gt;(DR$3-$W72)*SIN($Q72),Vintyp*SQRT(2)*SIN($Q72)*(DR$3-$W72)/Lm/10^3,Vcspk/Rcs)</f>
        <v>9.0775726264636827E-2</v>
      </c>
      <c r="CY72" s="182">
        <f t="shared" ref="CY72:CY135" si="199">IF(Lm*Vcspk/Rcs/SQRT(2)/Vintyp*10^3&gt;(DS$3-$W72)*SIN($Q72),Vintyp*SQRT(2)*SIN($Q72)*(DS$3-$W72)/Lm/10^3,Vcspk/Rcs)</f>
        <v>9.0775726264636827E-2</v>
      </c>
      <c r="DA72" s="184">
        <f t="shared" si="113"/>
        <v>9.5134028827793454E-2</v>
      </c>
      <c r="DB72" s="184">
        <f t="shared" si="114"/>
        <v>9.5134028827793454E-2</v>
      </c>
      <c r="DC72" s="184">
        <f t="shared" si="115"/>
        <v>9.5134028827793454E-2</v>
      </c>
      <c r="DD72" s="184">
        <f t="shared" si="116"/>
        <v>9.5134028827793454E-2</v>
      </c>
      <c r="DE72" s="184">
        <f t="shared" si="117"/>
        <v>-2.6477349293888105E-10</v>
      </c>
      <c r="DF72" s="184">
        <f t="shared" si="118"/>
        <v>-2.6477349293888105E-10</v>
      </c>
      <c r="DG72" s="184">
        <f t="shared" si="119"/>
        <v>-2.6477349293888105E-10</v>
      </c>
      <c r="DH72" s="184">
        <f t="shared" si="120"/>
        <v>-2.6477349293888105E-10</v>
      </c>
      <c r="DI72" s="184">
        <f t="shared" si="121"/>
        <v>-2.9121117702873447E-10</v>
      </c>
      <c r="DJ72" s="184">
        <f t="shared" si="122"/>
        <v>-3.3743915419827834E-10</v>
      </c>
      <c r="DK72" s="184">
        <f t="shared" si="123"/>
        <v>-4.0111343686482071E-10</v>
      </c>
      <c r="DL72" s="184">
        <f t="shared" si="124"/>
        <v>-4.9440740192826125E-10</v>
      </c>
      <c r="DM72" s="184">
        <f t="shared" si="125"/>
        <v>-6.4425246082812021E-10</v>
      </c>
      <c r="DN72" s="184">
        <f t="shared" si="126"/>
        <v>-7.2553640319763721E-10</v>
      </c>
      <c r="DO72" s="184">
        <f t="shared" si="127"/>
        <v>-7.2553640319763721E-10</v>
      </c>
      <c r="DP72" s="184">
        <f t="shared" si="128"/>
        <v>-7.2553640319763721E-10</v>
      </c>
      <c r="DQ72" s="184">
        <f t="shared" si="129"/>
        <v>-7.2553640319763721E-10</v>
      </c>
      <c r="DR72" s="184">
        <f t="shared" si="130"/>
        <v>-7.2553640319763721E-10</v>
      </c>
      <c r="DS72" s="184">
        <f t="shared" si="131"/>
        <v>-7.2553640319763721E-10</v>
      </c>
      <c r="DU72" s="185">
        <f t="shared" ref="DU72:DU135" si="200">$BG72*COS(DU$2*$Q72)-$BG72*COS(DU$2*$P72)</f>
        <v>-7.7331617686307377E-3</v>
      </c>
      <c r="DV72" s="185">
        <f t="shared" ref="DV72:DV135" si="201">$BG72*SIN(DU$2*$Q72)-$BG72*SIN(DU$2*$P72)</f>
        <v>7.3576119450213306E-2</v>
      </c>
      <c r="DW72" s="185">
        <f t="shared" ref="DW72:DW135" si="202">$BG72*COS(DW$1*$Q72)-$BG72*COS(DW$1*$P72)</f>
        <v>6.2739783118827955E-2</v>
      </c>
      <c r="DX72" s="185">
        <f t="shared" ref="DX72:DX135" si="203">$BG72*SIN(DW$1*$Q72)-$BG72*SIN(DW$1*$P72)</f>
        <v>3.9204167616393788E-2</v>
      </c>
      <c r="DY72" s="186">
        <f t="shared" ref="DY72:DY135" si="204">$BG72*COS(DY$1*$Q72)-$BG72*COS(DY$1*$P72)</f>
        <v>-7.7331617686307377E-3</v>
      </c>
      <c r="DZ72" s="186">
        <f t="shared" ref="DZ72:DZ135" si="205">$BG72*SIN(DY$1*$Q72)-$BG72*SIN(DY$1*$P72)</f>
        <v>7.3576119450213306E-2</v>
      </c>
      <c r="EA72" s="186">
        <f t="shared" ref="EA72:EA135" si="206">$BG72*COS(EA$1*$Q72)-$BG72*COS(EA$1*$P72)</f>
        <v>-6.9519773104468177E-2</v>
      </c>
      <c r="EB72" s="186">
        <f t="shared" ref="EB72:EB135" si="207">$BG72*SIN(EA$1*$Q72)-$BG72*SIN(EA$1*$P72)</f>
        <v>2.5303128102966491E-2</v>
      </c>
      <c r="EC72" s="186">
        <f t="shared" ref="EC72:EC135" si="208">$BG72*COS(EC$1*$Q72)-$BG72*COS(EC$1*$P72)</f>
        <v>-5.3217763552013631E-2</v>
      </c>
      <c r="ED72" s="186">
        <f t="shared" ref="ED72:ED135" si="209">$BG72*SIN(EC$1*$Q72)-$BG72*SIN(EC$1*$P72)</f>
        <v>-5.1391796882516563E-2</v>
      </c>
      <c r="EE72" s="186">
        <f t="shared" ref="EE72:EE135" si="210">$BG72*COS(EE$1*$Q72)-$BG72*COS(EE$1*$P72)</f>
        <v>2.2861509028775852E-2</v>
      </c>
      <c r="EF72" s="186">
        <f t="shared" ref="EF72:EF135" si="211">$BG72*SIN(EE$1*$Q72)-$BG72*SIN(EE$1*$P72)</f>
        <v>-7.0360489972846774E-2</v>
      </c>
      <c r="EG72" s="186">
        <f t="shared" ref="EG72:EG135" si="212">$BG72*COS(EG$1*$Q72)-$BG72*COS(EG$1*$P72)</f>
        <v>7.3261415412560218E-2</v>
      </c>
      <c r="EH72" s="186">
        <f t="shared" ref="EH72:EH135" si="213">$BG72*SIN(EG$1*$Q72)-$BG72*SIN(EG$1*$P72)</f>
        <v>-1.0296220473559908E-2</v>
      </c>
      <c r="EI72" s="186">
        <f t="shared" ref="EI72:EI135" si="214">$BG72*COS(EI$1*$Q72)-$BG72*COS(EI$1*$P72)</f>
        <v>4.1369872350814171E-2</v>
      </c>
      <c r="EJ72" s="186">
        <f t="shared" ref="EJ72:EJ135" si="215">$BG72*SIN(EI$1*$Q72)-$BG72*SIN(EI$1*$P72)</f>
        <v>6.1333358019671574E-2</v>
      </c>
      <c r="EK72" s="186">
        <f t="shared" ref="EK72:EK135" si="216">$BG72*COS(EK$1*$Q72)-$BG72*COS(EK$1*$P72)</f>
        <v>-3.6990698642671946E-2</v>
      </c>
      <c r="EL72" s="186">
        <f t="shared" ref="EL72:EL135" si="217">$BG72*SIN(EK$1*$Q72)-$BG72*SIN(EK$1*$P72)</f>
        <v>6.4069769456576775E-2</v>
      </c>
      <c r="EM72" s="186">
        <f t="shared" ref="EM72:EM135" si="218">$BG72*COS(EM$1*$Q72)-$BG72*COS(EM$1*$P72)</f>
        <v>-7.3801182319848696E-2</v>
      </c>
      <c r="EN72" s="186">
        <f t="shared" ref="EN72:EN135" si="219">$BG72*SIN(EM$1*$Q72)-$BG72*SIN(EM$1*$P72)</f>
        <v>-5.1606813972887109E-3</v>
      </c>
      <c r="EO72" s="186">
        <f t="shared" ref="EO72:EO135" si="220">$BG72*COS(EO$1*$Q72)-$BG72*COS(EO$1*$P72)</f>
        <v>-2.7713919213211848E-2</v>
      </c>
      <c r="EP72" s="186">
        <f t="shared" ref="EP72:EP135" si="221">$BG72*SIN(EO$1*$Q72)-$BG72*SIN(EO$1*$P72)</f>
        <v>-6.8594357101261882E-2</v>
      </c>
      <c r="EQ72" s="186">
        <f t="shared" ref="EQ72:EQ135" si="222">$BG72*COS(EQ$1*$Q72)-$BG72*COS(EQ$1*$P72)</f>
        <v>7.111548342239607E-2</v>
      </c>
      <c r="ER72" s="186">
        <f t="shared" ref="ER72:ER135" si="223">$BG72*SIN(EQ$1*$Q72)-$BG72*SIN(EQ$1*$P72)</f>
        <v>2.0392036727379173E-2</v>
      </c>
      <c r="ES72" s="186">
        <f t="shared" ref="ES72:ES135" si="224">$BG72*COS(ES$1*$Q72)-$BG72*COS(ES$1*$P72)</f>
        <v>1.2846734819853239E-2</v>
      </c>
      <c r="ET72" s="186">
        <f t="shared" ref="ET72:ET135" si="225">$BG72*SIN(ES$1*$Q72)-$BG72*SIN(ES$1*$P72)</f>
        <v>7.2857453625282842E-2</v>
      </c>
      <c r="EU72" s="186">
        <f t="shared" ref="EU72:EU135" si="226">$BG72*COS(EU$1*$Q72)-$BG72*COS(EU$1*$P72)</f>
        <v>-5.9852207671447832E-2</v>
      </c>
      <c r="EV72" s="186">
        <f t="shared" ref="EV72:EV135" si="227">$BG72*SIN(EU$1*$Q72)-$BG72*SIN(EU$1*$P72)</f>
        <v>4.3485174268315302E-2</v>
      </c>
      <c r="EW72" s="186">
        <f t="shared" ref="EW72:EW135" si="228">$BG72*COS(EW$1*$Q72)-$BG72*COS(EW$1*$P72)</f>
        <v>-6.5321696649434199E-2</v>
      </c>
      <c r="EX72" s="186">
        <f t="shared" ref="EX72:EX135" si="229">$BG72*SIN(EW$1*$Q72)-$BG72*SIN(EW$1*$P72)</f>
        <v>-3.4732162200634256E-2</v>
      </c>
    </row>
    <row r="73" spans="3:154" ht="20.100000000000001" customHeight="1" x14ac:dyDescent="0.2">
      <c r="C73" s="127"/>
      <c r="D73" s="127"/>
      <c r="G73" s="127"/>
      <c r="H73" s="127"/>
      <c r="K73" s="127"/>
      <c r="L73" s="127"/>
      <c r="O73" s="211">
        <v>65</v>
      </c>
      <c r="P73" s="211">
        <f t="shared" ref="P73:P136" si="230">-(360-O73)*PI()/360</f>
        <v>-2.5743606466916362</v>
      </c>
      <c r="Q73" s="212">
        <f t="shared" ref="Q73:Q136" si="231">O73*PI()/360</f>
        <v>0.56723200689815712</v>
      </c>
      <c r="R73" s="212">
        <f t="shared" si="135"/>
        <v>174.76697043182102</v>
      </c>
      <c r="S73" s="212">
        <f t="shared" si="136"/>
        <v>151.97127863636612</v>
      </c>
      <c r="T73" s="212">
        <f t="shared" si="137"/>
        <v>189.96409829545766</v>
      </c>
      <c r="U73" s="212">
        <f t="shared" si="138"/>
        <v>1</v>
      </c>
      <c r="V73" s="212">
        <f t="shared" si="139"/>
        <v>0</v>
      </c>
      <c r="W73" s="212">
        <f t="shared" si="140"/>
        <v>7.6673526850587148E-2</v>
      </c>
      <c r="X73" s="212">
        <f t="shared" si="141"/>
        <v>8.8174555878175215E-2</v>
      </c>
      <c r="Y73" s="212">
        <f t="shared" si="142"/>
        <v>7.0539644702540177E-2</v>
      </c>
      <c r="Z73" s="212">
        <f t="shared" si="143"/>
        <v>5.1474156897069774</v>
      </c>
      <c r="AA73" s="212">
        <f t="shared" si="144"/>
        <v>5.1474156897069774</v>
      </c>
      <c r="AB73" s="212">
        <f t="shared" si="145"/>
        <v>4.9153922157780778</v>
      </c>
      <c r="AC73" s="212">
        <f t="shared" si="146"/>
        <v>4.6841234813392036</v>
      </c>
      <c r="AD73" s="212">
        <f t="shared" si="147"/>
        <v>88.87907566771932</v>
      </c>
      <c r="AE73" s="212">
        <f t="shared" si="148"/>
        <v>118.34073424603369</v>
      </c>
      <c r="AF73" s="212">
        <f t="shared" si="149"/>
        <v>1.9410122899681688</v>
      </c>
      <c r="AG73" s="212">
        <f t="shared" si="150"/>
        <v>2.1670626279663581</v>
      </c>
      <c r="AH73" s="212">
        <f t="shared" si="151"/>
        <v>1.6520820305824646</v>
      </c>
      <c r="AI73" s="212">
        <f t="shared" si="152"/>
        <v>7.0884279796751457</v>
      </c>
      <c r="AJ73" s="212">
        <f t="shared" si="153"/>
        <v>7.8884279796751455</v>
      </c>
      <c r="AK73" s="212">
        <f t="shared" si="154"/>
        <v>7.8824548437444362</v>
      </c>
      <c r="AL73" s="212">
        <f t="shared" si="155"/>
        <v>7.1362055119216681</v>
      </c>
      <c r="AM73" s="212">
        <f t="shared" ref="AM73:AM136" si="232">1000/AJ73</f>
        <v>126.76796981306549</v>
      </c>
      <c r="AN73" s="212">
        <f t="shared" si="133"/>
        <v>126.86403155149135</v>
      </c>
      <c r="AO73" s="212">
        <f t="shared" si="134"/>
        <v>140.13049348556606</v>
      </c>
      <c r="AP73" s="212">
        <f t="shared" si="156"/>
        <v>3.6892252282424502</v>
      </c>
      <c r="AQ73" s="212">
        <f t="shared" si="157"/>
        <v>0.1256105912064725</v>
      </c>
      <c r="AR73" s="212">
        <f t="shared" si="158"/>
        <v>0.12194713363571309</v>
      </c>
      <c r="AS73" s="212">
        <f t="shared" si="159"/>
        <v>0.11620953264146254</v>
      </c>
      <c r="AT73" s="212">
        <f t="shared" si="160"/>
        <v>4.9570344673221583E-3</v>
      </c>
      <c r="AU73" s="212">
        <f t="shared" si="161"/>
        <v>4.0310541597843676E-2</v>
      </c>
      <c r="AV73" s="212">
        <f t="shared" si="162"/>
        <v>3.8022290893064907E-2</v>
      </c>
      <c r="AW73" s="212">
        <f t="shared" si="163"/>
        <v>3.8139301790750604E-2</v>
      </c>
      <c r="AX73" s="212">
        <f t="shared" ref="AX73:AX136" si="233">1/2*AQ73*Lm*AQ73/R73*1/AJ73*1000</f>
        <v>1.5453757194089967E-2</v>
      </c>
      <c r="AY73" s="212">
        <f t="shared" ref="AY73:AY136" si="234">1/2*AR73*Lm*AR73/S73*1/AK73*1000</f>
        <v>1.6762993326837582E-2</v>
      </c>
      <c r="AZ73" s="178">
        <f t="shared" ref="AZ73:AZ136" si="235">1/2*AS73*Lm*AS73/T73*1/AL73*1000</f>
        <v>1.3451664216971757E-2</v>
      </c>
      <c r="BA73" s="178">
        <f t="shared" si="164"/>
        <v>2.1545764422547024E-2</v>
      </c>
      <c r="BB73" s="178">
        <f t="shared" si="165"/>
        <v>1.8735447323953932E-2</v>
      </c>
      <c r="BC73" s="178">
        <f t="shared" si="166"/>
        <v>2.3419309154942412E-2</v>
      </c>
      <c r="BD73" s="178">
        <f t="shared" si="167"/>
        <v>0</v>
      </c>
      <c r="BE73" s="178">
        <f t="shared" si="168"/>
        <v>0</v>
      </c>
      <c r="BF73" s="178">
        <f t="shared" si="169"/>
        <v>0</v>
      </c>
      <c r="BG73" s="178">
        <f t="shared" ref="BG73:BG136" si="236">IF((AX73+BA73)&gt;0,AX73+BA73+BD73,BD73)</f>
        <v>3.6999521616636992E-2</v>
      </c>
      <c r="BH73" s="178">
        <f t="shared" ref="BH73:BH136" si="237">IF((AY73+BB73)&gt;0,AY73+BB73+BE73,BE73)</f>
        <v>3.549844065079151E-2</v>
      </c>
      <c r="BI73" s="178">
        <f t="shared" ref="BI73:BI136" si="238">IF((AZ73+BC73)&gt;0,AZ73+BC73+BF73,BF73)</f>
        <v>3.6870973371914167E-2</v>
      </c>
      <c r="BJ73" s="178">
        <f t="shared" si="170"/>
        <v>6.4662943003663198</v>
      </c>
      <c r="BK73" s="178">
        <f t="shared" si="171"/>
        <v>5.3947434152979428</v>
      </c>
      <c r="BL73" s="178">
        <f t="shared" si="172"/>
        <v>7.0041612098715049</v>
      </c>
      <c r="BM73" s="180">
        <f t="shared" ref="BM73:BO136" si="239">BG73^2</f>
        <v>1.3689645998599881E-3</v>
      </c>
      <c r="BN73" s="180">
        <f t="shared" si="239"/>
        <v>1.2601392886377671E-3</v>
      </c>
      <c r="BO73" s="180">
        <f t="shared" si="239"/>
        <v>1.3594686773924036E-3</v>
      </c>
      <c r="BP73" s="178">
        <f t="shared" si="173"/>
        <v>0</v>
      </c>
      <c r="BQ73" s="178">
        <f t="shared" si="174"/>
        <v>0</v>
      </c>
      <c r="BR73" s="178">
        <f t="shared" si="175"/>
        <v>0</v>
      </c>
      <c r="BS73" s="178">
        <f t="shared" si="176"/>
        <v>0.2912128188731849</v>
      </c>
      <c r="BT73" s="178">
        <f t="shared" si="177"/>
        <v>9.7070939624394975E-2</v>
      </c>
      <c r="BU73" s="178">
        <f t="shared" si="178"/>
        <v>2.5</v>
      </c>
      <c r="BY73" s="180">
        <f t="shared" si="179"/>
        <v>0</v>
      </c>
      <c r="BZ73" s="180">
        <f t="shared" ref="BZ73:BZ136" si="240">IF((180-Deg_triacmax)/180*PI()&gt;$Q73,0,1/2*BS73*Lm*BS73*1/Vout*1000*1/(Lm*BS73*1/Vout*1000+Lm*BS73*1/(Vintyp*SQRT(2)*SIN($Q73))*1000+Tdrr+Ton_delay+Tdrr*Vout*1/(Vintyp*SQRT(2)*SIN($Q73)))+(-1/2*Idrr*Tdrr*10^-6-Idrr*Ton_delay*10^-6-1/2*Idrr*Tdrr*Vout*1/(Vintyp*SQRT(2)*SIN($Q73))*10^-6)*1/(Lm*BS73*1/Vout*1000+Lm*BS73*1/(Vintyp*SQRT(2)*SIN($Q73))*1000+Tdrr+Ton_delay+Tdrr*Vout*1/(Vintyp*SQRT(2)*SIN($Q73))))</f>
        <v>0</v>
      </c>
      <c r="CA73" s="180">
        <f t="shared" ref="CA73:CA136" si="241">IF((180-Deg_triacmin)/180*PI()&gt;$Q73,0,1/2*BT73*Lm*BT73*1/Vout*1000*1/(Lm*BT73*1/Vout*1000+Lm*BT73*1/(Vintyp*SQRT(2)*SIN($Q73))*1000+Tdrr+Ton_delay+Tdrr*Vout*1/(Vintyp*SQRT(2)*SIN($Q73)))+(-1/2*Idrr*Tdrr*10^-6-Idrr*Ton_delay*10^-6-1/2*Idrr*Tdrr*Vout*1/(Vintyp*SQRT(2)*SIN($Q73))*10^-6)*1/(Lm*BT73*1/Vout*1000+Lm*BT73*1/(Vintyp*SQRT(2)*SIN($Q73))*1000+Tdrr+Ton_delay+Tdrr*Vout*1/(Vintyp*SQRT(2)*SIN($Q73))))</f>
        <v>0</v>
      </c>
      <c r="CB73" s="180">
        <f t="shared" ref="CB73:CB136" si="242">IF((180-Deg_Triac)/180*PI()&gt;$Q73,0,1/2*BR73*Lm*BR73*1/(Vintyp*SQRT(2)*SIN($Q73))*1000*1/(Lm*BR73*1/Vout*1000+Lm*BR73*1/(Vintyp*SQRT(2)*SIN($Q73))*1000+Tdrr+Ton_delay+Tdrr*Vout*1/(Vintyp*SQRT(2)*SIN($Q73))))</f>
        <v>0</v>
      </c>
      <c r="CC73" s="180">
        <f t="shared" si="180"/>
        <v>0</v>
      </c>
      <c r="CG73" s="182">
        <f t="shared" si="181"/>
        <v>0.28625097134271638</v>
      </c>
      <c r="CH73" s="182">
        <f t="shared" si="182"/>
        <v>0.28625097134271638</v>
      </c>
      <c r="CI73" s="182">
        <f t="shared" si="183"/>
        <v>0.28625097134271638</v>
      </c>
      <c r="CJ73" s="182">
        <f t="shared" si="184"/>
        <v>0.28625097134271638</v>
      </c>
      <c r="CK73" s="182">
        <f t="shared" si="185"/>
        <v>0.28625097134271638</v>
      </c>
      <c r="CL73" s="182">
        <f t="shared" si="186"/>
        <v>0.28625097134271638</v>
      </c>
      <c r="CM73" s="182">
        <f t="shared" si="187"/>
        <v>0.28625097134271638</v>
      </c>
      <c r="CN73" s="182">
        <f t="shared" si="188"/>
        <v>0.28625097134271638</v>
      </c>
      <c r="CO73" s="182">
        <f t="shared" si="189"/>
        <v>0.25849756506602511</v>
      </c>
      <c r="CP73" s="182">
        <f t="shared" si="190"/>
        <v>0.22041933043843079</v>
      </c>
      <c r="CQ73" s="182">
        <f t="shared" si="191"/>
        <v>0.18234109581083643</v>
      </c>
      <c r="CR73" s="182">
        <f t="shared" si="192"/>
        <v>0.14426286118324202</v>
      </c>
      <c r="CS73" s="182">
        <f t="shared" si="193"/>
        <v>0.1061846265556477</v>
      </c>
      <c r="CT73" s="182">
        <f t="shared" si="194"/>
        <v>9.2109092093926467E-2</v>
      </c>
      <c r="CU73" s="182">
        <f t="shared" si="195"/>
        <v>9.2109092093926467E-2</v>
      </c>
      <c r="CV73" s="182">
        <f t="shared" si="196"/>
        <v>9.2109092093926467E-2</v>
      </c>
      <c r="CW73" s="182">
        <f t="shared" si="197"/>
        <v>9.2109092093926467E-2</v>
      </c>
      <c r="CX73" s="182">
        <f t="shared" si="198"/>
        <v>9.2109092093926467E-2</v>
      </c>
      <c r="CY73" s="182">
        <f t="shared" si="199"/>
        <v>9.2109092093926467E-2</v>
      </c>
      <c r="DA73" s="184">
        <f t="shared" ref="DA73:DA136" si="243">IF(DA$1/180*PI()&gt;$Q73,0,1/2*CG73*Lm*CG73*1/Vout*1000*1/(Lm*CG73*1/Vout*1000+Lm*CG73*1/(Vintyp*SQRT(2)*SIN($Q73))*1000+Tdrr+Ton_delay+Tdrr*Vout*1/(Vintyp*SQRT(2)*SIN($Q73))))+(-1/2*Idrr*Tdrr*10^-6-Idrr*Ton_delay*10^-6-1/2*Idrr*Tdrr*1/(Vintyp*SQRT(2)*SIN($Q73))*10^-6)*1/(Lm*CG73*1/Vout*1000+Lm*CG73*1/(Vintyp*SQRT(2)*SIN($Q73))*1000+Tdrr+Ton_delay+Tdrr*Vout*1/(Vintyp*SQRT(2)*SIN($Q73)))</f>
        <v>9.6923673561479101E-2</v>
      </c>
      <c r="DB73" s="184">
        <f t="shared" ref="DB73:DB136" si="244">IF(DB$1/180*PI()&gt;$Q73,0,1/2*CH73*Lm*CH73*1/Vout*1000*1/(Lm*CH73*1/Vout*1000+Lm*CH73*1/(Vintyp*SQRT(2)*SIN($Q73))*1000+Tdrr+Ton_delay+Tdrr*Vout*1/(Vintyp*SQRT(2)*SIN($Q73))))+(-1/2*Idrr*Tdrr*10^-6-Idrr*Ton_delay*10^-6-1/2*Idrr*Tdrr*1/(Vintyp*SQRT(2)*SIN($Q73))*10^-6)*1/(Lm*CH73*1/Vout*1000+Lm*CH73*1/(Vintyp*SQRT(2)*SIN($Q73))*1000+Tdrr+Ton_delay+Tdrr*Vout*1/(Vintyp*SQRT(2)*SIN($Q73)))</f>
        <v>9.6923673561479101E-2</v>
      </c>
      <c r="DC73" s="184">
        <f t="shared" ref="DC73:DC136" si="245">IF(DC$1/180*PI()&gt;$Q73,0,1/2*CI73*Lm*CI73*1/Vout*1000*1/(Lm*CI73*1/Vout*1000+Lm*CI73*1/(Vintyp*SQRT(2)*SIN($Q73))*1000+Tdrr+Ton_delay+Tdrr*Vout*1/(Vintyp*SQRT(2)*SIN($Q73))))+(-1/2*Idrr*Tdrr*10^-6-Idrr*Ton_delay*10^-6-1/2*Idrr*Tdrr*1/(Vintyp*SQRT(2)*SIN($Q73))*10^-6)*1/(Lm*CI73*1/Vout*1000+Lm*CI73*1/(Vintyp*SQRT(2)*SIN($Q73))*1000+Tdrr+Ton_delay+Tdrr*Vout*1/(Vintyp*SQRT(2)*SIN($Q73)))</f>
        <v>9.6923673561479101E-2</v>
      </c>
      <c r="DD73" s="184">
        <f t="shared" ref="DD73:DD136" si="246">IF(DD$1/180*PI()&gt;$Q73,0,1/2*CJ73*Lm*CJ73*1/Vout*1000*1/(Lm*CJ73*1/Vout*1000+Lm*CJ73*1/(Vintyp*SQRT(2)*SIN($Q73))*1000+Tdrr+Ton_delay+Tdrr*Vout*1/(Vintyp*SQRT(2)*SIN($Q73))))+(-1/2*Idrr*Tdrr*10^-6-Idrr*Ton_delay*10^-6-1/2*Idrr*Tdrr*1/(Vintyp*SQRT(2)*SIN($Q73))*10^-6)*1/(Lm*CJ73*1/Vout*1000+Lm*CJ73*1/(Vintyp*SQRT(2)*SIN($Q73))*1000+Tdrr+Ton_delay+Tdrr*Vout*1/(Vintyp*SQRT(2)*SIN($Q73)))</f>
        <v>9.6923673561479101E-2</v>
      </c>
      <c r="DE73" s="184">
        <f t="shared" ref="DE73:DE136" si="247">IF(DE$1/180*PI()&gt;$Q73,0,1/2*CK73*Lm*CK73*1/Vout*1000*1/(Lm*CK73*1/Vout*1000+Lm*CK73*1/(Vintyp*SQRT(2)*SIN($Q73))*1000+Tdrr+Ton_delay+Tdrr*Vout*1/(Vintyp*SQRT(2)*SIN($Q73))))+(-1/2*Idrr*Tdrr*10^-6-Idrr*Ton_delay*10^-6-1/2*Idrr*Tdrr*1/(Vintyp*SQRT(2)*SIN($Q73))*10^-6)*1/(Lm*CK73*1/Vout*1000+Lm*CK73*1/(Vintyp*SQRT(2)*SIN($Q73))*1000+Tdrr+Ton_delay+Tdrr*Vout*1/(Vintyp*SQRT(2)*SIN($Q73)))</f>
        <v>-2.6226557641805847E-10</v>
      </c>
      <c r="DF73" s="184">
        <f t="shared" ref="DF73:DF136" si="248">IF(DF$1/180*PI()&gt;$Q73,0,1/2*CL73*Lm*CL73*1/Vout*1000*1/(Lm*CL73*1/Vout*1000+Lm*CL73*1/(Vintyp*SQRT(2)*SIN($Q73))*1000+Tdrr+Ton_delay+Tdrr*Vout*1/(Vintyp*SQRT(2)*SIN($Q73))))+(-1/2*Idrr*Tdrr*10^-6-Idrr*Ton_delay*10^-6-1/2*Idrr*Tdrr*1/(Vintyp*SQRT(2)*SIN($Q73))*10^-6)*1/(Lm*CL73*1/Vout*1000+Lm*CL73*1/(Vintyp*SQRT(2)*SIN($Q73))*1000+Tdrr+Ton_delay+Tdrr*Vout*1/(Vintyp*SQRT(2)*SIN($Q73)))</f>
        <v>-2.6226557641805847E-10</v>
      </c>
      <c r="DG73" s="184">
        <f t="shared" ref="DG73:DG136" si="249">IF(DG$1/180*PI()&gt;$Q73,0,1/2*CM73*Lm*CM73*1/Vout*1000*1/(Lm*CM73*1/Vout*1000+Lm*CM73*1/(Vintyp*SQRT(2)*SIN($Q73))*1000+Tdrr+Ton_delay+Tdrr*Vout*1/(Vintyp*SQRT(2)*SIN($Q73))))+(-1/2*Idrr*Tdrr*10^-6-Idrr*Ton_delay*10^-6-1/2*Idrr*Tdrr*1/(Vintyp*SQRT(2)*SIN($Q73))*10^-6)*1/(Lm*CM73*1/Vout*1000+Lm*CM73*1/(Vintyp*SQRT(2)*SIN($Q73))*1000+Tdrr+Ton_delay+Tdrr*Vout*1/(Vintyp*SQRT(2)*SIN($Q73)))</f>
        <v>-2.6226557641805847E-10</v>
      </c>
      <c r="DH73" s="184">
        <f t="shared" ref="DH73:DH136" si="250">IF(DH$1/180*PI()&gt;$Q73,0,1/2*CN73*Lm*CN73*1/Vout*1000*1/(Lm*CN73*1/Vout*1000+Lm*CN73*1/(Vintyp*SQRT(2)*SIN($Q73))*1000+Tdrr+Ton_delay+Tdrr*Vout*1/(Vintyp*SQRT(2)*SIN($Q73))))+(-1/2*Idrr*Tdrr*10^-6-Idrr*Ton_delay*10^-6-1/2*Idrr*Tdrr*1/(Vintyp*SQRT(2)*SIN($Q73))*10^-6)*1/(Lm*CN73*1/Vout*1000+Lm*CN73*1/(Vintyp*SQRT(2)*SIN($Q73))*1000+Tdrr+Ton_delay+Tdrr*Vout*1/(Vintyp*SQRT(2)*SIN($Q73)))</f>
        <v>-2.6226557641805847E-10</v>
      </c>
      <c r="DI73" s="184">
        <f t="shared" ref="DI73:DI136" si="251">IF(DI$1/180*PI()&gt;$Q73,0,1/2*CO73*Lm*CO73*1/Vout*1000*1/(Lm*CO73*1/Vout*1000+Lm*CO73*1/(Vintyp*SQRT(2)*SIN($Q73))*1000+Tdrr+Ton_delay+Tdrr*Vout*1/(Vintyp*SQRT(2)*SIN($Q73))))+(-1/2*Idrr*Tdrr*10^-6-Idrr*Ton_delay*10^-6-1/2*Idrr*Tdrr*1/(Vintyp*SQRT(2)*SIN($Q73))*10^-6)*1/(Lm*CO73*1/Vout*1000+Lm*CO73*1/(Vintyp*SQRT(2)*SIN($Q73))*1000+Tdrr+Ton_delay+Tdrr*Vout*1/(Vintyp*SQRT(2)*SIN($Q73)))</f>
        <v>-2.8846640800003276E-10</v>
      </c>
      <c r="DJ73" s="184">
        <f t="shared" ref="DJ73:DJ136" si="252">IF(DJ$1/180*PI()&gt;$Q73,0,1/2*CP73*Lm*CP73*1/Vout*1000*1/(Lm*CP73*1/Vout*1000+Lm*CP73*1/(Vintyp*SQRT(2)*SIN($Q73))*1000+Tdrr+Ton_delay+Tdrr*Vout*1/(Vintyp*SQRT(2)*SIN($Q73))))+(-1/2*Idrr*Tdrr*10^-6-Idrr*Ton_delay*10^-6-1/2*Idrr*Tdrr*1/(Vintyp*SQRT(2)*SIN($Q73))*10^-6)*1/(Lm*CP73*1/Vout*1000+Lm*CP73*1/(Vintyp*SQRT(2)*SIN($Q73))*1000+Tdrr+Ton_delay+Tdrr*Vout*1/(Vintyp*SQRT(2)*SIN($Q73)))</f>
        <v>-3.342861549679779E-10</v>
      </c>
      <c r="DK73" s="184">
        <f t="shared" ref="DK73:DK136" si="253">IF(DK$1/180*PI()&gt;$Q73,0,1/2*CQ73*Lm*CQ73*1/Vout*1000*1/(Lm*CQ73*1/Vout*1000+Lm*CQ73*1/(Vintyp*SQRT(2)*SIN($Q73))*1000+Tdrr+Ton_delay+Tdrr*Vout*1/(Vintyp*SQRT(2)*SIN($Q73))))+(-1/2*Idrr*Tdrr*10^-6-Idrr*Ton_delay*10^-6-1/2*Idrr*Tdrr*1/(Vintyp*SQRT(2)*SIN($Q73))*10^-6)*1/(Lm*CQ73*1/Vout*1000+Lm*CQ73*1/(Vintyp*SQRT(2)*SIN($Q73))*1000+Tdrr+Ton_delay+Tdrr*Vout*1/(Vintyp*SQRT(2)*SIN($Q73)))</f>
        <v>-3.9741048138718436E-10</v>
      </c>
      <c r="DL73" s="184">
        <f t="shared" ref="DL73:DL136" si="254">IF(DL$1/180*PI()&gt;$Q73,0,1/2*CR73*Lm*CR73*1/Vout*1000*1/(Lm*CR73*1/Vout*1000+Lm*CR73*1/(Vintyp*SQRT(2)*SIN($Q73))*1000+Tdrr+Ton_delay+Tdrr*Vout*1/(Vintyp*SQRT(2)*SIN($Q73))))+(-1/2*Idrr*Tdrr*10^-6-Idrr*Ton_delay*10^-6-1/2*Idrr*Tdrr*1/(Vintyp*SQRT(2)*SIN($Q73))*10^-6)*1/(Lm*CR73*1/Vout*1000+Lm*CR73*1/(Vintyp*SQRT(2)*SIN($Q73))*1000+Tdrr+Ton_delay+Tdrr*Vout*1/(Vintyp*SQRT(2)*SIN($Q73)))</f>
        <v>-4.8992449445369029E-10</v>
      </c>
      <c r="DM73" s="184">
        <f t="shared" ref="DM73:DM136" si="255">IF(DM$1/180*PI()&gt;$Q73,0,1/2*CS73*Lm*CS73*1/Vout*1000*1/(Lm*CS73*1/Vout*1000+Lm*CS73*1/(Vintyp*SQRT(2)*SIN($Q73))*1000+Tdrr+Ton_delay+Tdrr*Vout*1/(Vintyp*SQRT(2)*SIN($Q73))))+(-1/2*Idrr*Tdrr*10^-6-Idrr*Ton_delay*10^-6-1/2*Idrr*Tdrr*1/(Vintyp*SQRT(2)*SIN($Q73))*10^-6)*1/(Lm*CS73*1/Vout*1000+Lm*CS73*1/(Vintyp*SQRT(2)*SIN($Q73))*1000+Tdrr+Ton_delay+Tdrr*Vout*1/(Vintyp*SQRT(2)*SIN($Q73)))</f>
        <v>-6.3858112314844742E-10</v>
      </c>
      <c r="DN73" s="184">
        <f t="shared" ref="DN73:DN136" si="256">IF(DN$1/180*PI()&gt;$Q73,0,1/2*CT73*Lm*CT73*1/Vout*1000*1/(Lm*CT73*1/Vout*1000+Lm*CT73*1/(Vintyp*SQRT(2)*SIN($Q73))*1000+Tdrr+Ton_delay+Tdrr*Vout*1/(Vintyp*SQRT(2)*SIN($Q73))))+(-1/2*Idrr*Tdrr*10^-6-Idrr*Ton_delay*10^-6-1/2*Idrr*Tdrr*1/(Vintyp*SQRT(2)*SIN($Q73))*10^-6)*1/(Lm*CT73*1/Vout*1000+Lm*CT73*1/(Vintyp*SQRT(2)*SIN($Q73))*1000+Tdrr+Ton_delay+Tdrr*Vout*1/(Vintyp*SQRT(2)*SIN($Q73)))</f>
        <v>-7.1925357245866828E-10</v>
      </c>
      <c r="DO73" s="184">
        <f t="shared" ref="DO73:DO136" si="257">IF(DO$1/180*PI()&gt;$Q73,0,1/2*CU73*Lm*CU73*1/Vout*1000*1/(Lm*CU73*1/Vout*1000+Lm*CU73*1/(Vintyp*SQRT(2)*SIN($Q73))*1000+Tdrr+Ton_delay+Tdrr*Vout*1/(Vintyp*SQRT(2)*SIN($Q73))))+(-1/2*Idrr*Tdrr*10^-6-Idrr*Ton_delay*10^-6-1/2*Idrr*Tdrr*1/(Vintyp*SQRT(2)*SIN($Q73))*10^-6)*1/(Lm*CU73*1/Vout*1000+Lm*CU73*1/(Vintyp*SQRT(2)*SIN($Q73))*1000+Tdrr+Ton_delay+Tdrr*Vout*1/(Vintyp*SQRT(2)*SIN($Q73)))</f>
        <v>-7.1925357245866828E-10</v>
      </c>
      <c r="DP73" s="184">
        <f t="shared" ref="DP73:DP136" si="258">IF(DP$1/180*PI()&gt;$Q73,0,1/2*CV73*Lm*CV73*1/Vout*1000*1/(Lm*CV73*1/Vout*1000+Lm*CV73*1/(Vintyp*SQRT(2)*SIN($Q73))*1000+Tdrr+Ton_delay+Tdrr*Vout*1/(Vintyp*SQRT(2)*SIN($Q73))))+(-1/2*Idrr*Tdrr*10^-6-Idrr*Ton_delay*10^-6-1/2*Idrr*Tdrr*1/(Vintyp*SQRT(2)*SIN($Q73))*10^-6)*1/(Lm*CV73*1/Vout*1000+Lm*CV73*1/(Vintyp*SQRT(2)*SIN($Q73))*1000+Tdrr+Ton_delay+Tdrr*Vout*1/(Vintyp*SQRT(2)*SIN($Q73)))</f>
        <v>-7.1925357245866828E-10</v>
      </c>
      <c r="DQ73" s="184">
        <f t="shared" ref="DQ73:DQ136" si="259">IF(DQ$1/180*PI()&gt;$Q73,0,1/2*CW73*Lm*CW73*1/Vout*1000*1/(Lm*CW73*1/Vout*1000+Lm*CW73*1/(Vintyp*SQRT(2)*SIN($Q73))*1000+Tdrr+Ton_delay+Tdrr*Vout*1/(Vintyp*SQRT(2)*SIN($Q73))))+(-1/2*Idrr*Tdrr*10^-6-Idrr*Ton_delay*10^-6-1/2*Idrr*Tdrr*1/(Vintyp*SQRT(2)*SIN($Q73))*10^-6)*1/(Lm*CW73*1/Vout*1000+Lm*CW73*1/(Vintyp*SQRT(2)*SIN($Q73))*1000+Tdrr+Ton_delay+Tdrr*Vout*1/(Vintyp*SQRT(2)*SIN($Q73)))</f>
        <v>-7.1925357245866828E-10</v>
      </c>
      <c r="DR73" s="184">
        <f t="shared" ref="DR73:DR136" si="260">IF(DR$1/180*PI()&gt;$Q73,0,1/2*CX73*Lm*CX73*1/Vout*1000*1/(Lm*CX73*1/Vout*1000+Lm*CX73*1/(Vintyp*SQRT(2)*SIN($Q73))*1000+Tdrr+Ton_delay+Tdrr*Vout*1/(Vintyp*SQRT(2)*SIN($Q73))))+(-1/2*Idrr*Tdrr*10^-6-Idrr*Ton_delay*10^-6-1/2*Idrr*Tdrr*1/(Vintyp*SQRT(2)*SIN($Q73))*10^-6)*1/(Lm*CX73*1/Vout*1000+Lm*CX73*1/(Vintyp*SQRT(2)*SIN($Q73))*1000+Tdrr+Ton_delay+Tdrr*Vout*1/(Vintyp*SQRT(2)*SIN($Q73)))</f>
        <v>-7.1925357245866828E-10</v>
      </c>
      <c r="DS73" s="184">
        <f t="shared" ref="DS73:DS136" si="261">IF(DS$1/180*PI()&gt;$Q73,0,1/2*CY73*Lm*CY73*1/Vout*1000*1/(Lm*CY73*1/Vout*1000+Lm*CY73*1/(Vintyp*SQRT(2)*SIN($Q73))*1000+Tdrr+Ton_delay+Tdrr*Vout*1/(Vintyp*SQRT(2)*SIN($Q73))))+(-1/2*Idrr*Tdrr*10^-6-Idrr*Ton_delay*10^-6-1/2*Idrr*Tdrr*1/(Vintyp*SQRT(2)*SIN($Q73))*10^-6)*1/(Lm*CY73*1/Vout*1000+Lm*CY73*1/(Vintyp*SQRT(2)*SIN($Q73))*1000+Tdrr+Ton_delay+Tdrr*Vout*1/(Vintyp*SQRT(2)*SIN($Q73)))</f>
        <v>-7.1925357245866828E-10</v>
      </c>
      <c r="DU73" s="185">
        <f t="shared" si="200"/>
        <v>-9.6588133411662017E-3</v>
      </c>
      <c r="DV73" s="185">
        <f t="shared" si="201"/>
        <v>7.3365971160207932E-2</v>
      </c>
      <c r="DW73" s="185">
        <f t="shared" si="202"/>
        <v>6.2410160061281181E-2</v>
      </c>
      <c r="DX73" s="185">
        <f t="shared" si="203"/>
        <v>3.9759656947277795E-2</v>
      </c>
      <c r="DY73" s="186">
        <f t="shared" si="204"/>
        <v>-9.6588133411662017E-3</v>
      </c>
      <c r="DZ73" s="186">
        <f t="shared" si="205"/>
        <v>7.3365971160207932E-2</v>
      </c>
      <c r="EA73" s="186">
        <f t="shared" si="206"/>
        <v>-7.0574141870724277E-2</v>
      </c>
      <c r="EB73" s="186">
        <f t="shared" si="207"/>
        <v>2.225194145801292E-2</v>
      </c>
      <c r="EC73" s="186">
        <f t="shared" si="208"/>
        <v>-4.9993028981327778E-2</v>
      </c>
      <c r="ED73" s="186">
        <f t="shared" si="209"/>
        <v>-5.4557817521525484E-2</v>
      </c>
      <c r="EE73" s="186">
        <f t="shared" si="210"/>
        <v>2.8318207856241891E-2</v>
      </c>
      <c r="EF73" s="186">
        <f t="shared" si="211"/>
        <v>-6.8366201468639698E-2</v>
      </c>
      <c r="EG73" s="186">
        <f t="shared" si="212"/>
        <v>7.3928612540961378E-2</v>
      </c>
      <c r="EH73" s="186">
        <f t="shared" si="213"/>
        <v>-3.2277929314564868E-3</v>
      </c>
      <c r="EI73" s="186">
        <f t="shared" si="214"/>
        <v>3.4168955593683714E-2</v>
      </c>
      <c r="EJ73" s="186">
        <f t="shared" si="215"/>
        <v>6.563795299273753E-2</v>
      </c>
      <c r="EK73" s="186">
        <f t="shared" si="216"/>
        <v>-4.5047763303965961E-2</v>
      </c>
      <c r="EL73" s="186">
        <f t="shared" si="217"/>
        <v>5.8707388127473448E-2</v>
      </c>
      <c r="EM73" s="186">
        <f t="shared" si="218"/>
        <v>-7.2244970439340736E-2</v>
      </c>
      <c r="EN73" s="186">
        <f t="shared" si="219"/>
        <v>-1.6016324349198707E-2</v>
      </c>
      <c r="EO73" s="186">
        <f t="shared" si="220"/>
        <v>-1.6016324349198734E-2</v>
      </c>
      <c r="EP73" s="186">
        <f t="shared" si="221"/>
        <v>-7.2244970439340722E-2</v>
      </c>
      <c r="EQ73" s="186">
        <f t="shared" si="222"/>
        <v>6.5637952992737683E-2</v>
      </c>
      <c r="ER73" s="186">
        <f t="shared" si="223"/>
        <v>3.4168955593683437E-2</v>
      </c>
      <c r="ES73" s="186">
        <f t="shared" si="224"/>
        <v>-3.2277929314564269E-3</v>
      </c>
      <c r="ET73" s="186">
        <f t="shared" si="225"/>
        <v>7.3928612540961378E-2</v>
      </c>
      <c r="EU73" s="186">
        <f t="shared" si="226"/>
        <v>-6.8366201468639642E-2</v>
      </c>
      <c r="EV73" s="186">
        <f t="shared" si="227"/>
        <v>2.8318207856242041E-2</v>
      </c>
      <c r="EW73" s="186">
        <f t="shared" si="228"/>
        <v>-5.4557817521525595E-2</v>
      </c>
      <c r="EX73" s="186">
        <f t="shared" si="229"/>
        <v>-4.999302898132766E-2</v>
      </c>
    </row>
    <row r="74" spans="3:154" ht="20.100000000000001" customHeight="1" x14ac:dyDescent="0.2">
      <c r="C74" s="127"/>
      <c r="D74" s="127"/>
      <c r="G74" s="127"/>
      <c r="H74" s="127"/>
      <c r="K74" s="127"/>
      <c r="L74" s="127"/>
      <c r="O74" s="211">
        <v>66</v>
      </c>
      <c r="P74" s="211">
        <f t="shared" si="230"/>
        <v>-2.5656340004316647</v>
      </c>
      <c r="Q74" s="212">
        <f t="shared" si="231"/>
        <v>0.57595865315812877</v>
      </c>
      <c r="R74" s="212">
        <f t="shared" si="135"/>
        <v>177.15425928069067</v>
      </c>
      <c r="S74" s="212">
        <f t="shared" si="136"/>
        <v>154.04718198320927</v>
      </c>
      <c r="T74" s="212">
        <f t="shared" si="137"/>
        <v>192.55897747901159</v>
      </c>
      <c r="U74" s="212">
        <f t="shared" si="138"/>
        <v>1</v>
      </c>
      <c r="V74" s="212">
        <f t="shared" si="139"/>
        <v>0</v>
      </c>
      <c r="W74" s="212">
        <f t="shared" si="140"/>
        <v>7.5640292558636579E-2</v>
      </c>
      <c r="X74" s="212">
        <f t="shared" si="141"/>
        <v>8.6986336442432061E-2</v>
      </c>
      <c r="Y74" s="212">
        <f t="shared" si="142"/>
        <v>6.9589069153945651E-2</v>
      </c>
      <c r="Z74" s="212">
        <f t="shared" si="143"/>
        <v>5.2317035194385095</v>
      </c>
      <c r="AA74" s="212">
        <f t="shared" si="144"/>
        <v>5.2317035194385095</v>
      </c>
      <c r="AB74" s="212">
        <f t="shared" si="145"/>
        <v>4.9972902998240007</v>
      </c>
      <c r="AC74" s="212">
        <f t="shared" si="146"/>
        <v>4.7621682683502584</v>
      </c>
      <c r="AD74" s="212">
        <f t="shared" si="147"/>
        <v>90.734059765493782</v>
      </c>
      <c r="AE74" s="212">
        <f t="shared" si="148"/>
        <v>120.73669884116403</v>
      </c>
      <c r="AF74" s="212">
        <f t="shared" si="149"/>
        <v>1.9467601434517592</v>
      </c>
      <c r="AG74" s="212">
        <f t="shared" si="150"/>
        <v>2.1734798766049637</v>
      </c>
      <c r="AH74" s="212">
        <f t="shared" si="151"/>
        <v>1.6569742847447586</v>
      </c>
      <c r="AI74" s="212">
        <f t="shared" si="152"/>
        <v>7.1784636628902687</v>
      </c>
      <c r="AJ74" s="212">
        <f t="shared" si="153"/>
        <v>7.9784636628902685</v>
      </c>
      <c r="AK74" s="212">
        <f t="shared" si="154"/>
        <v>7.9707701764289647</v>
      </c>
      <c r="AL74" s="212">
        <f t="shared" si="155"/>
        <v>7.2191425530950166</v>
      </c>
      <c r="AM74" s="212">
        <f t="shared" si="232"/>
        <v>125.33741359896615</v>
      </c>
      <c r="AN74" s="212">
        <f t="shared" si="133"/>
        <v>125.45839082867853</v>
      </c>
      <c r="AO74" s="212">
        <f t="shared" si="134"/>
        <v>138.52060582614155</v>
      </c>
      <c r="AP74" s="212">
        <f t="shared" si="156"/>
        <v>3.7690912112197497</v>
      </c>
      <c r="AQ74" s="212">
        <f t="shared" si="157"/>
        <v>0.12770345914133727</v>
      </c>
      <c r="AR74" s="212">
        <f t="shared" si="158"/>
        <v>0.12397896266607993</v>
      </c>
      <c r="AS74" s="212">
        <f t="shared" si="159"/>
        <v>0.11814576430994628</v>
      </c>
      <c r="AT74" s="212">
        <f t="shared" si="160"/>
        <v>5.123594394585749E-3</v>
      </c>
      <c r="AU74" s="212">
        <f t="shared" si="161"/>
        <v>4.1194821940769732E-2</v>
      </c>
      <c r="AV74" s="212">
        <f t="shared" si="162"/>
        <v>3.886442868360792E-2</v>
      </c>
      <c r="AW74" s="212">
        <f t="shared" si="163"/>
        <v>3.8967924266780543E-2</v>
      </c>
      <c r="AX74" s="212">
        <f t="shared" si="233"/>
        <v>1.5579942138084214E-2</v>
      </c>
      <c r="AY74" s="212">
        <f t="shared" si="234"/>
        <v>1.6903371601024373E-2</v>
      </c>
      <c r="AZ74" s="178">
        <f t="shared" si="235"/>
        <v>1.3558708106488853E-2</v>
      </c>
      <c r="BA74" s="178">
        <f t="shared" si="164"/>
        <v>2.1425162153096793E-2</v>
      </c>
      <c r="BB74" s="178">
        <f t="shared" si="165"/>
        <v>1.863057578530156E-2</v>
      </c>
      <c r="BC74" s="178">
        <f t="shared" si="166"/>
        <v>2.3288219731626949E-2</v>
      </c>
      <c r="BD74" s="178">
        <f t="shared" si="167"/>
        <v>0</v>
      </c>
      <c r="BE74" s="178">
        <f t="shared" si="168"/>
        <v>0</v>
      </c>
      <c r="BF74" s="178">
        <f t="shared" si="169"/>
        <v>0</v>
      </c>
      <c r="BG74" s="178">
        <f t="shared" si="236"/>
        <v>3.7005104291181007E-2</v>
      </c>
      <c r="BH74" s="178">
        <f t="shared" si="237"/>
        <v>3.5533947386325933E-2</v>
      </c>
      <c r="BI74" s="178">
        <f t="shared" si="238"/>
        <v>3.6846927838115801E-2</v>
      </c>
      <c r="BJ74" s="178">
        <f t="shared" si="170"/>
        <v>6.5556118403088792</v>
      </c>
      <c r="BK74" s="178">
        <f t="shared" si="171"/>
        <v>5.4739044596031343</v>
      </c>
      <c r="BL74" s="178">
        <f t="shared" si="172"/>
        <v>7.0952067477505052</v>
      </c>
      <c r="BM74" s="180">
        <f t="shared" si="239"/>
        <v>1.369377743601183E-3</v>
      </c>
      <c r="BN74" s="180">
        <f t="shared" si="239"/>
        <v>1.2626614168541796E-3</v>
      </c>
      <c r="BO74" s="180">
        <f t="shared" si="239"/>
        <v>1.3576960911073131E-3</v>
      </c>
      <c r="BP74" s="178">
        <f t="shared" si="173"/>
        <v>0</v>
      </c>
      <c r="BQ74" s="178">
        <f t="shared" si="174"/>
        <v>0</v>
      </c>
      <c r="BR74" s="178">
        <f t="shared" si="175"/>
        <v>0</v>
      </c>
      <c r="BS74" s="178">
        <f t="shared" si="176"/>
        <v>0.29519073937742035</v>
      </c>
      <c r="BT74" s="178">
        <f t="shared" si="177"/>
        <v>9.8396913125806784E-2</v>
      </c>
      <c r="BU74" s="178">
        <f t="shared" si="178"/>
        <v>2.5</v>
      </c>
      <c r="BY74" s="180">
        <f t="shared" si="179"/>
        <v>0</v>
      </c>
      <c r="BZ74" s="180">
        <f t="shared" si="240"/>
        <v>0</v>
      </c>
      <c r="CA74" s="180">
        <f t="shared" si="241"/>
        <v>0</v>
      </c>
      <c r="CB74" s="180">
        <f t="shared" si="242"/>
        <v>0</v>
      </c>
      <c r="CC74" s="180">
        <f t="shared" si="180"/>
        <v>0</v>
      </c>
      <c r="CG74" s="182">
        <f t="shared" si="181"/>
        <v>0.29022889184695183</v>
      </c>
      <c r="CH74" s="182">
        <f t="shared" si="182"/>
        <v>0.29022889184695183</v>
      </c>
      <c r="CI74" s="182">
        <f t="shared" si="183"/>
        <v>0.29022889184695183</v>
      </c>
      <c r="CJ74" s="182">
        <f t="shared" si="184"/>
        <v>0.29022889184695183</v>
      </c>
      <c r="CK74" s="182">
        <f t="shared" si="185"/>
        <v>0.29022889184695183</v>
      </c>
      <c r="CL74" s="182">
        <f t="shared" si="186"/>
        <v>0.29022889184695183</v>
      </c>
      <c r="CM74" s="182">
        <f t="shared" si="187"/>
        <v>0.29022889184695183</v>
      </c>
      <c r="CN74" s="182">
        <f t="shared" si="188"/>
        <v>0.29022889184695183</v>
      </c>
      <c r="CO74" s="182">
        <f t="shared" si="189"/>
        <v>0.2620963784817828</v>
      </c>
      <c r="CP74" s="182">
        <f t="shared" si="190"/>
        <v>0.22349800126267644</v>
      </c>
      <c r="CQ74" s="182">
        <f t="shared" si="191"/>
        <v>0.18489962404357019</v>
      </c>
      <c r="CR74" s="182">
        <f t="shared" si="192"/>
        <v>0.14630124682446385</v>
      </c>
      <c r="CS74" s="182">
        <f t="shared" si="193"/>
        <v>0.10770286960535758</v>
      </c>
      <c r="CT74" s="182">
        <f t="shared" si="194"/>
        <v>9.3435065595338276E-2</v>
      </c>
      <c r="CU74" s="182">
        <f t="shared" si="195"/>
        <v>9.3435065595338276E-2</v>
      </c>
      <c r="CV74" s="182">
        <f t="shared" si="196"/>
        <v>9.3435065595338276E-2</v>
      </c>
      <c r="CW74" s="182">
        <f t="shared" si="197"/>
        <v>9.3435065595338276E-2</v>
      </c>
      <c r="CX74" s="182">
        <f t="shared" si="198"/>
        <v>9.3435065595338276E-2</v>
      </c>
      <c r="CY74" s="182">
        <f t="shared" si="199"/>
        <v>9.3435065595338276E-2</v>
      </c>
      <c r="DA74" s="184">
        <f t="shared" si="243"/>
        <v>9.8707308610264638E-2</v>
      </c>
      <c r="DB74" s="184">
        <f t="shared" si="244"/>
        <v>9.8707308610264638E-2</v>
      </c>
      <c r="DC74" s="184">
        <f t="shared" si="245"/>
        <v>9.8707308610264638E-2</v>
      </c>
      <c r="DD74" s="184">
        <f t="shared" si="246"/>
        <v>9.8707308610264638E-2</v>
      </c>
      <c r="DE74" s="184">
        <f t="shared" si="247"/>
        <v>-2.5981825867232599E-10</v>
      </c>
      <c r="DF74" s="184">
        <f t="shared" si="248"/>
        <v>-2.5981825867232599E-10</v>
      </c>
      <c r="DG74" s="184">
        <f t="shared" si="249"/>
        <v>-2.5981825867232599E-10</v>
      </c>
      <c r="DH74" s="184">
        <f t="shared" si="250"/>
        <v>-2.5981825867232599E-10</v>
      </c>
      <c r="DI74" s="184">
        <f t="shared" si="251"/>
        <v>-2.8578771228701412E-10</v>
      </c>
      <c r="DJ74" s="184">
        <f t="shared" si="252"/>
        <v>-3.3120855684114281E-10</v>
      </c>
      <c r="DK74" s="184">
        <f t="shared" si="253"/>
        <v>-3.9379527071385754E-10</v>
      </c>
      <c r="DL74" s="184">
        <f t="shared" si="254"/>
        <v>-4.8554637948535557E-10</v>
      </c>
      <c r="DM74" s="184">
        <f t="shared" si="255"/>
        <v>-6.3303944272247732E-10</v>
      </c>
      <c r="DN74" s="184">
        <f t="shared" si="256"/>
        <v>-7.1311262518053324E-10</v>
      </c>
      <c r="DO74" s="184">
        <f t="shared" si="257"/>
        <v>-7.1311262518053324E-10</v>
      </c>
      <c r="DP74" s="184">
        <f t="shared" si="258"/>
        <v>-7.1311262518053324E-10</v>
      </c>
      <c r="DQ74" s="184">
        <f t="shared" si="259"/>
        <v>-7.1311262518053324E-10</v>
      </c>
      <c r="DR74" s="184">
        <f t="shared" si="260"/>
        <v>-7.1311262518053324E-10</v>
      </c>
      <c r="DS74" s="184">
        <f t="shared" si="261"/>
        <v>-7.1311262518053324E-10</v>
      </c>
      <c r="DU74" s="185">
        <f t="shared" si="200"/>
        <v>-1.1577747387097681E-2</v>
      </c>
      <c r="DV74" s="185">
        <f t="shared" si="201"/>
        <v>7.3099020101813156E-2</v>
      </c>
      <c r="DW74" s="185">
        <f t="shared" si="202"/>
        <v>6.2070183665528855E-2</v>
      </c>
      <c r="DX74" s="185">
        <f t="shared" si="203"/>
        <v>4.0308848583558515E-2</v>
      </c>
      <c r="DY74" s="186">
        <f t="shared" si="204"/>
        <v>-1.1577747387097681E-2</v>
      </c>
      <c r="DZ74" s="186">
        <f t="shared" si="205"/>
        <v>7.3099020101813156E-2</v>
      </c>
      <c r="EA74" s="186">
        <f t="shared" si="206"/>
        <v>-7.1488371878744308E-2</v>
      </c>
      <c r="EB74" s="186">
        <f t="shared" si="207"/>
        <v>1.9155251513125349E-2</v>
      </c>
      <c r="EC74" s="186">
        <f t="shared" si="208"/>
        <v>-4.6576133406732126E-2</v>
      </c>
      <c r="ED74" s="186">
        <f t="shared" si="209"/>
        <v>-5.7516734706370663E-2</v>
      </c>
      <c r="EE74" s="186">
        <f t="shared" si="210"/>
        <v>3.3599931580134565E-2</v>
      </c>
      <c r="EF74" s="186">
        <f t="shared" si="211"/>
        <v>-6.5943578703426514E-2</v>
      </c>
      <c r="EG74" s="186">
        <f t="shared" si="212"/>
        <v>7.390878016369315E-2</v>
      </c>
      <c r="EH74" s="186">
        <f t="shared" si="213"/>
        <v>3.8733950378975666E-3</v>
      </c>
      <c r="EI74" s="186">
        <f t="shared" si="214"/>
        <v>2.6522886695081134E-2</v>
      </c>
      <c r="EJ74" s="186">
        <f t="shared" si="215"/>
        <v>6.9094482093468357E-2</v>
      </c>
      <c r="EK74" s="186">
        <f t="shared" si="216"/>
        <v>-5.2333120365618935E-2</v>
      </c>
      <c r="EL74" s="186">
        <f t="shared" si="217"/>
        <v>5.233312036561906E-2</v>
      </c>
      <c r="EM74" s="186">
        <f t="shared" si="218"/>
        <v>-6.909448209346844E-2</v>
      </c>
      <c r="EN74" s="186">
        <f t="shared" si="219"/>
        <v>-2.652288669508094E-2</v>
      </c>
      <c r="EO74" s="186">
        <f t="shared" si="220"/>
        <v>-3.8733950378977431E-3</v>
      </c>
      <c r="EP74" s="186">
        <f t="shared" si="221"/>
        <v>-7.390878016369315E-2</v>
      </c>
      <c r="EQ74" s="186">
        <f t="shared" si="222"/>
        <v>5.7516734706370795E-2</v>
      </c>
      <c r="ER74" s="186">
        <f t="shared" si="223"/>
        <v>4.6576133406731959E-2</v>
      </c>
      <c r="ES74" s="186">
        <f t="shared" si="224"/>
        <v>-1.9155251513125436E-2</v>
      </c>
      <c r="ET74" s="186">
        <f t="shared" si="225"/>
        <v>7.1488371878744295E-2</v>
      </c>
      <c r="EU74" s="186">
        <f t="shared" si="226"/>
        <v>-7.3099020101813086E-2</v>
      </c>
      <c r="EV74" s="186">
        <f t="shared" si="227"/>
        <v>1.1577747387098148E-2</v>
      </c>
      <c r="EW74" s="186">
        <f t="shared" si="228"/>
        <v>-4.0308848583558432E-2</v>
      </c>
      <c r="EX74" s="186">
        <f t="shared" si="229"/>
        <v>-6.2070183665528904E-2</v>
      </c>
    </row>
    <row r="75" spans="3:154" ht="20.100000000000001" customHeight="1" x14ac:dyDescent="0.2">
      <c r="C75" s="127"/>
      <c r="D75" s="127"/>
      <c r="G75" s="127"/>
      <c r="H75" s="127"/>
      <c r="K75" s="127"/>
      <c r="L75" s="127"/>
      <c r="O75" s="211">
        <v>67</v>
      </c>
      <c r="P75" s="211">
        <f t="shared" si="230"/>
        <v>-2.5569073541716927</v>
      </c>
      <c r="Q75" s="212">
        <f t="shared" si="231"/>
        <v>0.58468529941810032</v>
      </c>
      <c r="R75" s="212">
        <f t="shared" si="135"/>
        <v>179.52805714683547</v>
      </c>
      <c r="S75" s="212">
        <f t="shared" si="136"/>
        <v>156.1113540407265</v>
      </c>
      <c r="T75" s="212">
        <f t="shared" si="137"/>
        <v>195.13919255090809</v>
      </c>
      <c r="U75" s="212">
        <f t="shared" si="138"/>
        <v>1</v>
      </c>
      <c r="V75" s="212">
        <f t="shared" si="139"/>
        <v>0</v>
      </c>
      <c r="W75" s="212">
        <f t="shared" si="140"/>
        <v>7.4640143791230254E-2</v>
      </c>
      <c r="X75" s="212">
        <f t="shared" si="141"/>
        <v>8.5836165359914784E-2</v>
      </c>
      <c r="Y75" s="212">
        <f t="shared" si="142"/>
        <v>6.8668932287931833E-2</v>
      </c>
      <c r="Z75" s="212">
        <f t="shared" si="143"/>
        <v>5.315907395201708</v>
      </c>
      <c r="AA75" s="212">
        <f t="shared" si="144"/>
        <v>5.315907395201708</v>
      </c>
      <c r="AB75" s="212">
        <f t="shared" si="145"/>
        <v>5.0791198584417128</v>
      </c>
      <c r="AC75" s="212">
        <f t="shared" si="146"/>
        <v>4.8401477540479556</v>
      </c>
      <c r="AD75" s="212">
        <f t="shared" si="147"/>
        <v>92.590892227938198</v>
      </c>
      <c r="AE75" s="212">
        <f t="shared" si="148"/>
        <v>123.13400621123746</v>
      </c>
      <c r="AF75" s="212">
        <f t="shared" si="149"/>
        <v>1.9524755148198785</v>
      </c>
      <c r="AG75" s="212">
        <f t="shared" si="150"/>
        <v>2.179860860260149</v>
      </c>
      <c r="AH75" s="212">
        <f t="shared" si="151"/>
        <v>1.6618388919315221</v>
      </c>
      <c r="AI75" s="212">
        <f t="shared" si="152"/>
        <v>7.268382910021586</v>
      </c>
      <c r="AJ75" s="212">
        <f t="shared" si="153"/>
        <v>8.0683829100215867</v>
      </c>
      <c r="AK75" s="212">
        <f t="shared" si="154"/>
        <v>8.0589807187018625</v>
      </c>
      <c r="AL75" s="212">
        <f t="shared" si="155"/>
        <v>7.3019866459794773</v>
      </c>
      <c r="AM75" s="212">
        <f t="shared" si="232"/>
        <v>123.9405728696786</v>
      </c>
      <c r="AN75" s="212">
        <f t="shared" si="133"/>
        <v>124.0851709297897</v>
      </c>
      <c r="AO75" s="212">
        <f t="shared" si="134"/>
        <v>136.94903161054214</v>
      </c>
      <c r="AP75" s="212">
        <f t="shared" si="156"/>
        <v>3.8490857182672951</v>
      </c>
      <c r="AQ75" s="212">
        <f t="shared" si="157"/>
        <v>0.12979457594034705</v>
      </c>
      <c r="AR75" s="212">
        <f t="shared" si="158"/>
        <v>0.12600909163281301</v>
      </c>
      <c r="AS75" s="212">
        <f t="shared" si="159"/>
        <v>0.12008037590262791</v>
      </c>
      <c r="AT75" s="212">
        <f t="shared" si="160"/>
        <v>5.2927637247088908E-3</v>
      </c>
      <c r="AU75" s="212">
        <f t="shared" si="161"/>
        <v>4.2080720388594402E-2</v>
      </c>
      <c r="AV75" s="212">
        <f t="shared" si="162"/>
        <v>3.9708202106375295E-2</v>
      </c>
      <c r="AW75" s="212">
        <f t="shared" si="163"/>
        <v>3.9797850957335346E-2</v>
      </c>
      <c r="AX75" s="212">
        <f t="shared" si="233"/>
        <v>1.570455531833943E-2</v>
      </c>
      <c r="AY75" s="212">
        <f t="shared" si="234"/>
        <v>1.7041999259898306E-2</v>
      </c>
      <c r="AZ75" s="178">
        <f t="shared" si="235"/>
        <v>1.3664379880961555E-2</v>
      </c>
      <c r="BA75" s="178">
        <f t="shared" si="164"/>
        <v>2.1302928274597715E-2</v>
      </c>
      <c r="BB75" s="178">
        <f t="shared" si="165"/>
        <v>1.8524285456171928E-2</v>
      </c>
      <c r="BC75" s="178">
        <f t="shared" si="166"/>
        <v>2.3155356820214908E-2</v>
      </c>
      <c r="BD75" s="178">
        <f t="shared" si="167"/>
        <v>0</v>
      </c>
      <c r="BE75" s="178">
        <f t="shared" si="168"/>
        <v>0</v>
      </c>
      <c r="BF75" s="178">
        <f t="shared" si="169"/>
        <v>0</v>
      </c>
      <c r="BG75" s="178">
        <f t="shared" si="236"/>
        <v>3.7007483592937145E-2</v>
      </c>
      <c r="BH75" s="178">
        <f t="shared" si="237"/>
        <v>3.5566284716070234E-2</v>
      </c>
      <c r="BI75" s="178">
        <f t="shared" si="238"/>
        <v>3.6819736701176463E-2</v>
      </c>
      <c r="BJ75" s="178">
        <f t="shared" si="170"/>
        <v>6.6438816293333955</v>
      </c>
      <c r="BK75" s="178">
        <f t="shared" si="171"/>
        <v>5.55230086522372</v>
      </c>
      <c r="BL75" s="178">
        <f t="shared" si="172"/>
        <v>7.184973689804611</v>
      </c>
      <c r="BM75" s="180">
        <f t="shared" si="239"/>
        <v>1.3695538418815119E-3</v>
      </c>
      <c r="BN75" s="180">
        <f t="shared" si="239"/>
        <v>1.2649606085045713E-3</v>
      </c>
      <c r="BO75" s="180">
        <f t="shared" si="239"/>
        <v>1.3556930107439609E-3</v>
      </c>
      <c r="BP75" s="178">
        <f t="shared" si="173"/>
        <v>0</v>
      </c>
      <c r="BQ75" s="178">
        <f t="shared" si="174"/>
        <v>0</v>
      </c>
      <c r="BR75" s="178">
        <f t="shared" si="175"/>
        <v>0</v>
      </c>
      <c r="BS75" s="178">
        <f t="shared" si="176"/>
        <v>0.29914617996397475</v>
      </c>
      <c r="BT75" s="178">
        <f t="shared" si="177"/>
        <v>9.9715393321324938E-2</v>
      </c>
      <c r="BU75" s="178">
        <f t="shared" si="178"/>
        <v>2.5</v>
      </c>
      <c r="BY75" s="180">
        <f t="shared" si="179"/>
        <v>0</v>
      </c>
      <c r="BZ75" s="180">
        <f t="shared" si="240"/>
        <v>0</v>
      </c>
      <c r="CA75" s="180">
        <f t="shared" si="241"/>
        <v>0</v>
      </c>
      <c r="CB75" s="180">
        <f t="shared" si="242"/>
        <v>0</v>
      </c>
      <c r="CC75" s="180">
        <f t="shared" si="180"/>
        <v>0</v>
      </c>
      <c r="CG75" s="182">
        <f t="shared" si="181"/>
        <v>0.29418433243350628</v>
      </c>
      <c r="CH75" s="182">
        <f t="shared" si="182"/>
        <v>0.29418433243350628</v>
      </c>
      <c r="CI75" s="182">
        <f t="shared" si="183"/>
        <v>0.29418433243350628</v>
      </c>
      <c r="CJ75" s="182">
        <f t="shared" si="184"/>
        <v>0.29418433243350628</v>
      </c>
      <c r="CK75" s="182">
        <f t="shared" si="185"/>
        <v>0.29418433243350628</v>
      </c>
      <c r="CL75" s="182">
        <f t="shared" si="186"/>
        <v>0.29418433243350628</v>
      </c>
      <c r="CM75" s="182">
        <f t="shared" si="187"/>
        <v>0.29418433243350628</v>
      </c>
      <c r="CN75" s="182">
        <f t="shared" si="188"/>
        <v>0.29418433243350628</v>
      </c>
      <c r="CO75" s="182">
        <f t="shared" si="189"/>
        <v>0.26567485437967159</v>
      </c>
      <c r="CP75" s="182">
        <f t="shared" si="190"/>
        <v>0.22655927398491829</v>
      </c>
      <c r="CQ75" s="182">
        <f t="shared" si="191"/>
        <v>0.18744369359016499</v>
      </c>
      <c r="CR75" s="182">
        <f t="shared" si="192"/>
        <v>0.14832811319541161</v>
      </c>
      <c r="CS75" s="182">
        <f t="shared" si="193"/>
        <v>0.10921253280065835</v>
      </c>
      <c r="CT75" s="182">
        <f t="shared" si="194"/>
        <v>9.4753545790856403E-2</v>
      </c>
      <c r="CU75" s="182">
        <f t="shared" si="195"/>
        <v>9.4753545790856403E-2</v>
      </c>
      <c r="CV75" s="182">
        <f t="shared" si="196"/>
        <v>9.4753545790856403E-2</v>
      </c>
      <c r="CW75" s="182">
        <f t="shared" si="197"/>
        <v>9.4753545790856403E-2</v>
      </c>
      <c r="CX75" s="182">
        <f t="shared" si="198"/>
        <v>9.4753545790856403E-2</v>
      </c>
      <c r="CY75" s="182">
        <f t="shared" si="199"/>
        <v>9.4753545790856403E-2</v>
      </c>
      <c r="DA75" s="184">
        <f t="shared" si="243"/>
        <v>0.10048462524890214</v>
      </c>
      <c r="DB75" s="184">
        <f t="shared" si="244"/>
        <v>0.10048462524890214</v>
      </c>
      <c r="DC75" s="184">
        <f t="shared" si="245"/>
        <v>0.10048462524890214</v>
      </c>
      <c r="DD75" s="184">
        <f t="shared" si="246"/>
        <v>0.10048462524890214</v>
      </c>
      <c r="DE75" s="184">
        <f t="shared" si="247"/>
        <v>-2.5742966010735961E-10</v>
      </c>
      <c r="DF75" s="184">
        <f t="shared" si="248"/>
        <v>-2.5742966010735961E-10</v>
      </c>
      <c r="DG75" s="184">
        <f t="shared" si="249"/>
        <v>-2.5742966010735961E-10</v>
      </c>
      <c r="DH75" s="184">
        <f t="shared" si="250"/>
        <v>-2.5742966010735961E-10</v>
      </c>
      <c r="DI75" s="184">
        <f t="shared" si="251"/>
        <v>-2.8317305050404039E-10</v>
      </c>
      <c r="DJ75" s="184">
        <f t="shared" si="252"/>
        <v>-3.2820405253738202E-10</v>
      </c>
      <c r="DK75" s="184">
        <f t="shared" si="253"/>
        <v>-3.9026515200331811E-10</v>
      </c>
      <c r="DL75" s="184">
        <f t="shared" si="254"/>
        <v>-4.8126994524338073E-10</v>
      </c>
      <c r="DM75" s="184">
        <f t="shared" si="255"/>
        <v>-6.2762368230542341E-10</v>
      </c>
      <c r="DN75" s="184">
        <f t="shared" si="256"/>
        <v>-7.0710953910374998E-10</v>
      </c>
      <c r="DO75" s="184">
        <f t="shared" si="257"/>
        <v>-7.0710953910374998E-10</v>
      </c>
      <c r="DP75" s="184">
        <f t="shared" si="258"/>
        <v>-7.0710953910374998E-10</v>
      </c>
      <c r="DQ75" s="184">
        <f t="shared" si="259"/>
        <v>-7.0710953910374998E-10</v>
      </c>
      <c r="DR75" s="184">
        <f t="shared" si="260"/>
        <v>-7.0710953910374998E-10</v>
      </c>
      <c r="DS75" s="184">
        <f t="shared" si="261"/>
        <v>-7.0710953910374998E-10</v>
      </c>
      <c r="DU75" s="185">
        <f t="shared" si="200"/>
        <v>-1.3488156439401855E-2</v>
      </c>
      <c r="DV75" s="185">
        <f t="shared" si="201"/>
        <v>7.2775579718695957E-2</v>
      </c>
      <c r="DW75" s="185">
        <f t="shared" si="202"/>
        <v>6.1720031757067258E-2</v>
      </c>
      <c r="DX75" s="185">
        <f t="shared" si="203"/>
        <v>4.0851597856542368E-2</v>
      </c>
      <c r="DY75" s="186">
        <f t="shared" si="204"/>
        <v>-1.3488156439401855E-2</v>
      </c>
      <c r="DZ75" s="186">
        <f t="shared" si="205"/>
        <v>7.2775579718695957E-2</v>
      </c>
      <c r="EA75" s="186">
        <f t="shared" si="206"/>
        <v>-7.2260516930681973E-2</v>
      </c>
      <c r="EB75" s="186">
        <f t="shared" si="207"/>
        <v>1.6019770923351936E-2</v>
      </c>
      <c r="EC75" s="186">
        <f t="shared" si="208"/>
        <v>-4.2980710211685438E-2</v>
      </c>
      <c r="ED75" s="186">
        <f t="shared" si="209"/>
        <v>-6.0256733376653993E-2</v>
      </c>
      <c r="EE75" s="186">
        <f t="shared" si="210"/>
        <v>3.8672714122117424E-2</v>
      </c>
      <c r="EF75" s="186">
        <f t="shared" si="211"/>
        <v>-6.310813378602656E-2</v>
      </c>
      <c r="EG75" s="186">
        <f t="shared" si="212"/>
        <v>7.3201976673041402E-2</v>
      </c>
      <c r="EH75" s="186">
        <f t="shared" si="213"/>
        <v>1.0940108714521536E-2</v>
      </c>
      <c r="EI75" s="186">
        <f t="shared" si="214"/>
        <v>1.8531867784088631E-2</v>
      </c>
      <c r="EJ75" s="186">
        <f t="shared" si="215"/>
        <v>7.1657415833667248E-2</v>
      </c>
      <c r="EK75" s="186">
        <f t="shared" si="216"/>
        <v>-5.8720021448459545E-2</v>
      </c>
      <c r="EL75" s="186">
        <f t="shared" si="217"/>
        <v>4.5057457192106368E-2</v>
      </c>
      <c r="EM75" s="186">
        <f t="shared" si="218"/>
        <v>-6.441934827503043E-2</v>
      </c>
      <c r="EN75" s="186">
        <f t="shared" si="219"/>
        <v>-3.6446713642609554E-2</v>
      </c>
      <c r="EO75" s="186">
        <f t="shared" si="220"/>
        <v>8.3787321523672506E-3</v>
      </c>
      <c r="EP75" s="186">
        <f t="shared" si="221"/>
        <v>-7.3539188294710844E-2</v>
      </c>
      <c r="EQ75" s="186">
        <f t="shared" si="222"/>
        <v>4.7079308601507996E-2</v>
      </c>
      <c r="ER75" s="186">
        <f t="shared" si="223"/>
        <v>5.7111768219256023E-2</v>
      </c>
      <c r="ES75" s="186">
        <f t="shared" si="224"/>
        <v>-3.4176308456714086E-2</v>
      </c>
      <c r="ET75" s="186">
        <f t="shared" si="225"/>
        <v>6.5652077711201046E-2</v>
      </c>
      <c r="EU75" s="186">
        <f t="shared" si="226"/>
        <v>-7.3786803743286736E-2</v>
      </c>
      <c r="EV75" s="186">
        <f t="shared" si="227"/>
        <v>-5.8071473957299882E-3</v>
      </c>
      <c r="EW75" s="186">
        <f t="shared" si="228"/>
        <v>-2.3485293731747771E-2</v>
      </c>
      <c r="EX75" s="186">
        <f t="shared" si="229"/>
        <v>-7.0190144221675285E-2</v>
      </c>
    </row>
    <row r="76" spans="3:154" ht="20.100000000000001" customHeight="1" x14ac:dyDescent="0.2">
      <c r="C76" s="127"/>
      <c r="D76" s="127"/>
      <c r="G76" s="127"/>
      <c r="H76" s="127"/>
      <c r="K76" s="127"/>
      <c r="L76" s="127"/>
      <c r="O76" s="211">
        <v>68</v>
      </c>
      <c r="P76" s="211">
        <f t="shared" si="230"/>
        <v>-2.5481807079117211</v>
      </c>
      <c r="Q76" s="212">
        <f t="shared" si="231"/>
        <v>0.59341194567807209</v>
      </c>
      <c r="R76" s="212">
        <f t="shared" si="135"/>
        <v>181.88818325635742</v>
      </c>
      <c r="S76" s="212">
        <f t="shared" si="136"/>
        <v>158.16363761422386</v>
      </c>
      <c r="T76" s="212">
        <f t="shared" si="137"/>
        <v>197.70454701777982</v>
      </c>
      <c r="U76" s="212">
        <f t="shared" si="138"/>
        <v>1</v>
      </c>
      <c r="V76" s="212">
        <f t="shared" si="139"/>
        <v>0</v>
      </c>
      <c r="W76" s="212">
        <f t="shared" si="140"/>
        <v>7.367163583746246E-2</v>
      </c>
      <c r="X76" s="212">
        <f t="shared" si="141"/>
        <v>8.4722381213081815E-2</v>
      </c>
      <c r="Y76" s="212">
        <f t="shared" si="142"/>
        <v>6.7777904970465458E-2</v>
      </c>
      <c r="Z76" s="212">
        <f t="shared" si="143"/>
        <v>5.4000139017569486</v>
      </c>
      <c r="AA76" s="212">
        <f t="shared" si="144"/>
        <v>5.4000139017569486</v>
      </c>
      <c r="AB76" s="212">
        <f t="shared" si="145"/>
        <v>5.1608679116250702</v>
      </c>
      <c r="AC76" s="212">
        <f t="shared" si="146"/>
        <v>4.9180495691342054</v>
      </c>
      <c r="AD76" s="212">
        <f t="shared" si="147"/>
        <v>94.449164638517345</v>
      </c>
      <c r="AE76" s="212">
        <f t="shared" si="148"/>
        <v>125.53216004897365</v>
      </c>
      <c r="AF76" s="212">
        <f t="shared" si="149"/>
        <v>1.9581579688248691</v>
      </c>
      <c r="AG76" s="212">
        <f t="shared" si="150"/>
        <v>2.1862050929953032</v>
      </c>
      <c r="AH76" s="212">
        <f t="shared" si="151"/>
        <v>1.6666754816840839</v>
      </c>
      <c r="AI76" s="212">
        <f t="shared" si="152"/>
        <v>7.3581718705818178</v>
      </c>
      <c r="AJ76" s="212">
        <f t="shared" si="153"/>
        <v>8.1581718705818176</v>
      </c>
      <c r="AK76" s="212">
        <f t="shared" si="154"/>
        <v>8.1470730046203741</v>
      </c>
      <c r="AL76" s="212">
        <f t="shared" si="155"/>
        <v>7.3847250508182887</v>
      </c>
      <c r="AM76" s="212">
        <f t="shared" si="232"/>
        <v>122.5764810871388</v>
      </c>
      <c r="AN76" s="212">
        <f t="shared" si="133"/>
        <v>122.74346865836101</v>
      </c>
      <c r="AO76" s="212">
        <f t="shared" si="134"/>
        <v>135.41465567349616</v>
      </c>
      <c r="AP76" s="212">
        <f t="shared" si="156"/>
        <v>3.9291896056796682</v>
      </c>
      <c r="AQ76" s="212">
        <f t="shared" si="157"/>
        <v>0.13188360990540457</v>
      </c>
      <c r="AR76" s="212">
        <f t="shared" si="158"/>
        <v>0.1280371985118553</v>
      </c>
      <c r="AS76" s="212">
        <f t="shared" si="159"/>
        <v>0.12201306054665152</v>
      </c>
      <c r="AT76" s="212">
        <f t="shared" si="160"/>
        <v>5.4645080675880808E-3</v>
      </c>
      <c r="AU76" s="212">
        <f t="shared" si="161"/>
        <v>4.2968023904549429E-2</v>
      </c>
      <c r="AV76" s="212">
        <f t="shared" si="162"/>
        <v>4.0553402404013963E-2</v>
      </c>
      <c r="AW76" s="212">
        <f t="shared" si="163"/>
        <v>4.0628883706109252E-2</v>
      </c>
      <c r="AX76" s="212">
        <f t="shared" si="233"/>
        <v>1.5827623258643168E-2</v>
      </c>
      <c r="AY76" s="212">
        <f t="shared" si="234"/>
        <v>1.7178904332925626E-2</v>
      </c>
      <c r="AZ76" s="178">
        <f t="shared" si="235"/>
        <v>1.3768703307092399E-2</v>
      </c>
      <c r="BA76" s="178">
        <f t="shared" si="164"/>
        <v>2.1179072095632887E-2</v>
      </c>
      <c r="BB76" s="178">
        <f t="shared" si="165"/>
        <v>1.8416584430985115E-2</v>
      </c>
      <c r="BC76" s="178">
        <f t="shared" si="166"/>
        <v>2.3020730538731396E-2</v>
      </c>
      <c r="BD76" s="178">
        <f t="shared" si="167"/>
        <v>0</v>
      </c>
      <c r="BE76" s="178">
        <f t="shared" si="168"/>
        <v>0</v>
      </c>
      <c r="BF76" s="178">
        <f t="shared" si="169"/>
        <v>0</v>
      </c>
      <c r="BG76" s="178">
        <f t="shared" si="236"/>
        <v>3.7006695354276059E-2</v>
      </c>
      <c r="BH76" s="178">
        <f t="shared" si="237"/>
        <v>3.5595488763910742E-2</v>
      </c>
      <c r="BI76" s="178">
        <f t="shared" si="238"/>
        <v>3.6789433845823796E-2</v>
      </c>
      <c r="BJ76" s="178">
        <f t="shared" si="170"/>
        <v>6.731080586310755</v>
      </c>
      <c r="BK76" s="178">
        <f t="shared" si="171"/>
        <v>5.6299119855563555</v>
      </c>
      <c r="BL76" s="178">
        <f t="shared" si="172"/>
        <v>7.2734383535291709</v>
      </c>
      <c r="BM76" s="180">
        <f t="shared" si="239"/>
        <v>1.3694955010441973E-3</v>
      </c>
      <c r="BN76" s="180">
        <f t="shared" si="239"/>
        <v>1.2670388203416959E-3</v>
      </c>
      <c r="BO76" s="180">
        <f t="shared" si="239"/>
        <v>1.3534624426962455E-3</v>
      </c>
      <c r="BP76" s="178">
        <f t="shared" si="173"/>
        <v>0</v>
      </c>
      <c r="BQ76" s="178">
        <f t="shared" si="174"/>
        <v>0</v>
      </c>
      <c r="BR76" s="178">
        <f t="shared" si="175"/>
        <v>0</v>
      </c>
      <c r="BS76" s="178">
        <f t="shared" si="176"/>
        <v>0.30307883941073344</v>
      </c>
      <c r="BT76" s="178">
        <f t="shared" si="177"/>
        <v>0.10102627980357781</v>
      </c>
      <c r="BU76" s="178">
        <f t="shared" si="178"/>
        <v>2.5</v>
      </c>
      <c r="BY76" s="180">
        <f t="shared" si="179"/>
        <v>0</v>
      </c>
      <c r="BZ76" s="180">
        <f t="shared" si="240"/>
        <v>0</v>
      </c>
      <c r="CA76" s="180">
        <f t="shared" si="241"/>
        <v>0</v>
      </c>
      <c r="CB76" s="180">
        <f t="shared" si="242"/>
        <v>0</v>
      </c>
      <c r="CC76" s="180">
        <f t="shared" si="180"/>
        <v>0</v>
      </c>
      <c r="CG76" s="182">
        <f t="shared" si="181"/>
        <v>0.29811699188026491</v>
      </c>
      <c r="CH76" s="182">
        <f t="shared" si="182"/>
        <v>0.29811699188026491</v>
      </c>
      <c r="CI76" s="182">
        <f t="shared" si="183"/>
        <v>0.29811699188026491</v>
      </c>
      <c r="CJ76" s="182">
        <f t="shared" si="184"/>
        <v>0.29811699188026491</v>
      </c>
      <c r="CK76" s="182">
        <f t="shared" si="185"/>
        <v>0.29811699188026491</v>
      </c>
      <c r="CL76" s="182">
        <f t="shared" si="186"/>
        <v>0.29811699188026491</v>
      </c>
      <c r="CM76" s="182">
        <f t="shared" si="187"/>
        <v>0.29811699188026491</v>
      </c>
      <c r="CN76" s="182">
        <f t="shared" si="188"/>
        <v>0.29811699188026491</v>
      </c>
      <c r="CO76" s="182">
        <f t="shared" si="189"/>
        <v>0.26923272024489742</v>
      </c>
      <c r="CP76" s="182">
        <f t="shared" si="190"/>
        <v>0.22960291547738626</v>
      </c>
      <c r="CQ76" s="182">
        <f t="shared" si="191"/>
        <v>0.18997311070987516</v>
      </c>
      <c r="CR76" s="182">
        <f t="shared" si="192"/>
        <v>0.15034330594236398</v>
      </c>
      <c r="CS76" s="182">
        <f t="shared" si="193"/>
        <v>0.11071350117485286</v>
      </c>
      <c r="CT76" s="182">
        <f t="shared" si="194"/>
        <v>9.6064432273109304E-2</v>
      </c>
      <c r="CU76" s="182">
        <f t="shared" si="195"/>
        <v>9.6064432273109304E-2</v>
      </c>
      <c r="CV76" s="182">
        <f t="shared" si="196"/>
        <v>9.6064432273109304E-2</v>
      </c>
      <c r="CW76" s="182">
        <f t="shared" si="197"/>
        <v>9.6064432273109304E-2</v>
      </c>
      <c r="CX76" s="182">
        <f t="shared" si="198"/>
        <v>9.6064432273109304E-2</v>
      </c>
      <c r="CY76" s="182">
        <f t="shared" si="199"/>
        <v>9.6064432273109304E-2</v>
      </c>
      <c r="DA76" s="184">
        <f t="shared" si="243"/>
        <v>0.10225532222710436</v>
      </c>
      <c r="DB76" s="184">
        <f t="shared" si="244"/>
        <v>0.10225532222710436</v>
      </c>
      <c r="DC76" s="184">
        <f t="shared" si="245"/>
        <v>0.10225532222710436</v>
      </c>
      <c r="DD76" s="184">
        <f t="shared" si="246"/>
        <v>0.10225532222710436</v>
      </c>
      <c r="DE76" s="184">
        <f t="shared" si="247"/>
        <v>-2.5509798042252554E-10</v>
      </c>
      <c r="DF76" s="184">
        <f t="shared" si="248"/>
        <v>-2.5509798042252554E-10</v>
      </c>
      <c r="DG76" s="184">
        <f t="shared" si="249"/>
        <v>-2.5509798042252554E-10</v>
      </c>
      <c r="DH76" s="184">
        <f t="shared" si="250"/>
        <v>-2.5509798042252554E-10</v>
      </c>
      <c r="DI76" s="184">
        <f t="shared" si="251"/>
        <v>-2.8062046891255035E-10</v>
      </c>
      <c r="DJ76" s="184">
        <f t="shared" si="252"/>
        <v>-3.2527043090611449E-10</v>
      </c>
      <c r="DK76" s="184">
        <f t="shared" si="253"/>
        <v>-3.8681758172261178E-10</v>
      </c>
      <c r="DL76" s="184">
        <f t="shared" si="254"/>
        <v>-4.7709220606622036E-10</v>
      </c>
      <c r="DM76" s="184">
        <f t="shared" si="255"/>
        <v>-6.2233025204970924E-10</v>
      </c>
      <c r="DN76" s="184">
        <f t="shared" si="256"/>
        <v>-7.0124044821955007E-10</v>
      </c>
      <c r="DO76" s="184">
        <f t="shared" si="257"/>
        <v>-7.0124044821955007E-10</v>
      </c>
      <c r="DP76" s="184">
        <f t="shared" si="258"/>
        <v>-7.0124044821955007E-10</v>
      </c>
      <c r="DQ76" s="184">
        <f t="shared" si="259"/>
        <v>-7.0124044821955007E-10</v>
      </c>
      <c r="DR76" s="184">
        <f t="shared" si="260"/>
        <v>-7.0124044821955007E-10</v>
      </c>
      <c r="DS76" s="184">
        <f t="shared" si="261"/>
        <v>-7.0124044821955007E-10</v>
      </c>
      <c r="DU76" s="185">
        <f t="shared" si="200"/>
        <v>-1.5388249205370507E-2</v>
      </c>
      <c r="DV76" s="185">
        <f t="shared" si="201"/>
        <v>7.2396020543744E-2</v>
      </c>
      <c r="DW76" s="185">
        <f t="shared" si="202"/>
        <v>6.1359881769585921E-2</v>
      </c>
      <c r="DX76" s="185">
        <f t="shared" si="203"/>
        <v>4.138776284603006E-2</v>
      </c>
      <c r="DY76" s="186">
        <f t="shared" si="204"/>
        <v>-1.5388249205370507E-2</v>
      </c>
      <c r="DZ76" s="186">
        <f t="shared" si="205"/>
        <v>7.2396020543744E-2</v>
      </c>
      <c r="EA76" s="186">
        <f t="shared" si="206"/>
        <v>-7.2888960996503854E-2</v>
      </c>
      <c r="EB76" s="186">
        <f t="shared" si="207"/>
        <v>1.2852290419490563E-2</v>
      </c>
      <c r="EC76" s="186">
        <f t="shared" si="208"/>
        <v>-3.9221121547680621E-2</v>
      </c>
      <c r="ED76" s="186">
        <f t="shared" si="209"/>
        <v>-6.276691508046936E-2</v>
      </c>
      <c r="EE76" s="186">
        <f t="shared" si="210"/>
        <v>4.3503979530647691E-2</v>
      </c>
      <c r="EF76" s="186">
        <f t="shared" si="211"/>
        <v>-5.9878090894531499E-2</v>
      </c>
      <c r="EG76" s="186">
        <f t="shared" si="212"/>
        <v>7.1814876691703666E-2</v>
      </c>
      <c r="EH76" s="186">
        <f t="shared" si="213"/>
        <v>1.7905459779971787E-2</v>
      </c>
      <c r="EI76" s="186">
        <f t="shared" si="214"/>
        <v>1.0300673097478039E-2</v>
      </c>
      <c r="EJ76" s="186">
        <f t="shared" si="215"/>
        <v>7.329309747797319E-2</v>
      </c>
      <c r="EK76" s="186">
        <f t="shared" si="216"/>
        <v>-6.4097476573829248E-2</v>
      </c>
      <c r="EL76" s="186">
        <f t="shared" si="217"/>
        <v>3.7006695354276101E-2</v>
      </c>
      <c r="EM76" s="186">
        <f t="shared" si="218"/>
        <v>-5.8323347789234814E-2</v>
      </c>
      <c r="EN76" s="186">
        <f t="shared" si="219"/>
        <v>-4.5567193317481686E-2</v>
      </c>
      <c r="EO76" s="186">
        <f t="shared" si="220"/>
        <v>2.0400855309955779E-2</v>
      </c>
      <c r="EP76" s="186">
        <f t="shared" si="221"/>
        <v>-7.1146237474648211E-2</v>
      </c>
      <c r="EQ76" s="186">
        <f t="shared" si="222"/>
        <v>3.4747182203026562E-2</v>
      </c>
      <c r="ER76" s="186">
        <f t="shared" si="223"/>
        <v>6.5349945165443429E-2</v>
      </c>
      <c r="ES76" s="186">
        <f t="shared" si="224"/>
        <v>-4.7574890498346144E-2</v>
      </c>
      <c r="ET76" s="186">
        <f t="shared" si="225"/>
        <v>5.669754666868014E-2</v>
      </c>
      <c r="EU76" s="186">
        <f t="shared" si="226"/>
        <v>-7.0390917526467686E-2</v>
      </c>
      <c r="EV76" s="186">
        <f t="shared" si="227"/>
        <v>-2.2871395540255385E-2</v>
      </c>
      <c r="EW76" s="186">
        <f t="shared" si="228"/>
        <v>-5.162913145674664E-3</v>
      </c>
      <c r="EX76" s="186">
        <f t="shared" si="229"/>
        <v>-7.3833097808686105E-2</v>
      </c>
    </row>
    <row r="77" spans="3:154" ht="20.100000000000001" customHeight="1" x14ac:dyDescent="0.2">
      <c r="C77" s="127"/>
      <c r="D77" s="127"/>
      <c r="G77" s="127"/>
      <c r="H77" s="127"/>
      <c r="K77" s="127"/>
      <c r="L77" s="127"/>
      <c r="O77" s="211">
        <v>69</v>
      </c>
      <c r="P77" s="211">
        <f t="shared" si="230"/>
        <v>-2.5394540616517491</v>
      </c>
      <c r="Q77" s="212">
        <f t="shared" si="231"/>
        <v>0.60213859193804364</v>
      </c>
      <c r="R77" s="212">
        <f t="shared" si="135"/>
        <v>184.23445787651565</v>
      </c>
      <c r="S77" s="212">
        <f t="shared" si="136"/>
        <v>160.20387641436142</v>
      </c>
      <c r="T77" s="212">
        <f t="shared" si="137"/>
        <v>200.25484551795179</v>
      </c>
      <c r="U77" s="212">
        <f t="shared" si="138"/>
        <v>1</v>
      </c>
      <c r="V77" s="212">
        <f t="shared" si="139"/>
        <v>0</v>
      </c>
      <c r="W77" s="212">
        <f t="shared" si="140"/>
        <v>7.2733408041298325E-2</v>
      </c>
      <c r="X77" s="212">
        <f t="shared" si="141"/>
        <v>8.3643419247493078E-2</v>
      </c>
      <c r="Y77" s="212">
        <f t="shared" si="142"/>
        <v>6.691473539799446E-2</v>
      </c>
      <c r="Z77" s="212">
        <f t="shared" si="143"/>
        <v>5.4840095817228907</v>
      </c>
      <c r="AA77" s="212">
        <f t="shared" si="144"/>
        <v>5.4840095817228907</v>
      </c>
      <c r="AB77" s="212">
        <f t="shared" si="145"/>
        <v>5.2425214353925496</v>
      </c>
      <c r="AC77" s="212">
        <f t="shared" si="146"/>
        <v>4.9958613024045686</v>
      </c>
      <c r="AD77" s="212">
        <f t="shared" si="147"/>
        <v>96.308470840787706</v>
      </c>
      <c r="AE77" s="212">
        <f t="shared" si="148"/>
        <v>127.93066637481606</v>
      </c>
      <c r="AF77" s="212">
        <f t="shared" si="149"/>
        <v>1.9638070727258579</v>
      </c>
      <c r="AG77" s="212">
        <f t="shared" si="150"/>
        <v>2.1925120916725414</v>
      </c>
      <c r="AH77" s="212">
        <f t="shared" si="151"/>
        <v>1.6714836856774085</v>
      </c>
      <c r="AI77" s="212">
        <f t="shared" si="152"/>
        <v>7.447816654448749</v>
      </c>
      <c r="AJ77" s="212">
        <f t="shared" si="153"/>
        <v>8.2478166544487497</v>
      </c>
      <c r="AK77" s="212">
        <f t="shared" si="154"/>
        <v>8.2350335270650916</v>
      </c>
      <c r="AL77" s="212">
        <f t="shared" si="155"/>
        <v>7.4673449880819769</v>
      </c>
      <c r="AM77" s="212">
        <f t="shared" si="232"/>
        <v>121.24420824274929</v>
      </c>
      <c r="AN77" s="212">
        <f t="shared" si="133"/>
        <v>121.43241393170054</v>
      </c>
      <c r="AO77" s="212">
        <f t="shared" si="134"/>
        <v>133.9164055760138</v>
      </c>
      <c r="AP77" s="212">
        <f t="shared" si="156"/>
        <v>4.0093838521107559</v>
      </c>
      <c r="AQ77" s="212">
        <f t="shared" si="157"/>
        <v>0.13397022821464186</v>
      </c>
      <c r="AR77" s="212">
        <f t="shared" si="158"/>
        <v>0.13006296018815391</v>
      </c>
      <c r="AS77" s="212">
        <f t="shared" si="159"/>
        <v>0.12394351032949665</v>
      </c>
      <c r="AT77" s="212">
        <f t="shared" si="160"/>
        <v>5.6387912043017723E-3</v>
      </c>
      <c r="AU77" s="212">
        <f t="shared" si="161"/>
        <v>4.3856520810158062E-2</v>
      </c>
      <c r="AV77" s="212">
        <f t="shared" si="162"/>
        <v>4.1399822183460055E-2</v>
      </c>
      <c r="AW77" s="212">
        <f t="shared" si="163"/>
        <v>4.1460825679289576E-2</v>
      </c>
      <c r="AX77" s="212">
        <f t="shared" si="233"/>
        <v>1.5949171321643241E-2</v>
      </c>
      <c r="AY77" s="212">
        <f t="shared" si="234"/>
        <v>1.7314113655641818E-2</v>
      </c>
      <c r="AZ77" s="178">
        <f t="shared" si="235"/>
        <v>1.3871701106081847E-2</v>
      </c>
      <c r="BA77" s="178">
        <f t="shared" si="164"/>
        <v>2.1053603048329862E-2</v>
      </c>
      <c r="BB77" s="178">
        <f t="shared" si="165"/>
        <v>1.8307480911591189E-2</v>
      </c>
      <c r="BC77" s="178">
        <f t="shared" si="166"/>
        <v>2.2884351139488987E-2</v>
      </c>
      <c r="BD77" s="178">
        <f t="shared" si="167"/>
        <v>0</v>
      </c>
      <c r="BE77" s="178">
        <f t="shared" si="168"/>
        <v>0</v>
      </c>
      <c r="BF77" s="178">
        <f t="shared" si="169"/>
        <v>0</v>
      </c>
      <c r="BG77" s="178">
        <f t="shared" si="236"/>
        <v>3.7002774369973103E-2</v>
      </c>
      <c r="BH77" s="178">
        <f t="shared" si="237"/>
        <v>3.5621594567233003E-2</v>
      </c>
      <c r="BI77" s="178">
        <f t="shared" si="238"/>
        <v>3.6756052245570832E-2</v>
      </c>
      <c r="BJ77" s="178">
        <f t="shared" si="170"/>
        <v>6.8171860759790226</v>
      </c>
      <c r="BK77" s="178">
        <f t="shared" si="171"/>
        <v>5.7067175337314842</v>
      </c>
      <c r="BL77" s="178">
        <f t="shared" si="172"/>
        <v>7.3605775642865519</v>
      </c>
      <c r="BM77" s="180">
        <f t="shared" si="239"/>
        <v>1.3692053110751384E-3</v>
      </c>
      <c r="BN77" s="180">
        <f t="shared" si="239"/>
        <v>1.2688979995123238E-3</v>
      </c>
      <c r="BO77" s="180">
        <f t="shared" si="239"/>
        <v>1.3510073766791325E-3</v>
      </c>
      <c r="BP77" s="178">
        <f t="shared" si="173"/>
        <v>0</v>
      </c>
      <c r="BQ77" s="178">
        <f t="shared" si="174"/>
        <v>0</v>
      </c>
      <c r="BR77" s="178">
        <f t="shared" si="175"/>
        <v>0</v>
      </c>
      <c r="BS77" s="178">
        <f t="shared" si="176"/>
        <v>0.30698841823045347</v>
      </c>
      <c r="BT77" s="178">
        <f t="shared" si="177"/>
        <v>0.1023294727434845</v>
      </c>
      <c r="BU77" s="178">
        <f t="shared" si="178"/>
        <v>2.5</v>
      </c>
      <c r="BY77" s="180">
        <f t="shared" si="179"/>
        <v>0</v>
      </c>
      <c r="BZ77" s="180">
        <f t="shared" si="240"/>
        <v>0</v>
      </c>
      <c r="CA77" s="180">
        <f t="shared" si="241"/>
        <v>0</v>
      </c>
      <c r="CB77" s="180">
        <f t="shared" si="242"/>
        <v>0</v>
      </c>
      <c r="CC77" s="180">
        <f t="shared" si="180"/>
        <v>0</v>
      </c>
      <c r="CG77" s="182">
        <f t="shared" si="181"/>
        <v>0.30202657069998501</v>
      </c>
      <c r="CH77" s="182">
        <f t="shared" si="182"/>
        <v>0.30202657069998501</v>
      </c>
      <c r="CI77" s="182">
        <f t="shared" si="183"/>
        <v>0.30202657069998501</v>
      </c>
      <c r="CJ77" s="182">
        <f t="shared" si="184"/>
        <v>0.30202657069998501</v>
      </c>
      <c r="CK77" s="182">
        <f t="shared" si="185"/>
        <v>0.30202657069998501</v>
      </c>
      <c r="CL77" s="182">
        <f t="shared" si="186"/>
        <v>0.30202657069998501</v>
      </c>
      <c r="CM77" s="182">
        <f t="shared" si="187"/>
        <v>0.30202657069998501</v>
      </c>
      <c r="CN77" s="182">
        <f t="shared" si="188"/>
        <v>0.30202657069998501</v>
      </c>
      <c r="CO77" s="182">
        <f t="shared" si="189"/>
        <v>0.27276970513219967</v>
      </c>
      <c r="CP77" s="182">
        <f t="shared" si="190"/>
        <v>0.23262869395499675</v>
      </c>
      <c r="CQ77" s="182">
        <f t="shared" si="191"/>
        <v>0.19248768277779388</v>
      </c>
      <c r="CR77" s="182">
        <f t="shared" si="192"/>
        <v>0.15234667160059093</v>
      </c>
      <c r="CS77" s="182">
        <f t="shared" si="193"/>
        <v>0.11220566042338811</v>
      </c>
      <c r="CT77" s="182">
        <f t="shared" si="194"/>
        <v>9.7367625213015993E-2</v>
      </c>
      <c r="CU77" s="182">
        <f t="shared" si="195"/>
        <v>9.7367625213015993E-2</v>
      </c>
      <c r="CV77" s="182">
        <f t="shared" si="196"/>
        <v>9.7367625213015993E-2</v>
      </c>
      <c r="CW77" s="182">
        <f t="shared" si="197"/>
        <v>9.7367625213015993E-2</v>
      </c>
      <c r="CX77" s="182">
        <f t="shared" si="198"/>
        <v>9.7367625213015993E-2</v>
      </c>
      <c r="CY77" s="182">
        <f t="shared" si="199"/>
        <v>9.7367625213015993E-2</v>
      </c>
      <c r="DA77" s="184">
        <f t="shared" si="243"/>
        <v>0.10401910544084139</v>
      </c>
      <c r="DB77" s="184">
        <f t="shared" si="244"/>
        <v>0.10401910544084139</v>
      </c>
      <c r="DC77" s="184">
        <f t="shared" si="245"/>
        <v>0.10401910544084139</v>
      </c>
      <c r="DD77" s="184">
        <f t="shared" si="246"/>
        <v>0.10401910544084139</v>
      </c>
      <c r="DE77" s="184">
        <f t="shared" si="247"/>
        <v>-2.5282149452239284E-10</v>
      </c>
      <c r="DF77" s="184">
        <f t="shared" si="248"/>
        <v>-2.5282149452239284E-10</v>
      </c>
      <c r="DG77" s="184">
        <f t="shared" si="249"/>
        <v>-2.5282149452239284E-10</v>
      </c>
      <c r="DH77" s="184">
        <f t="shared" si="250"/>
        <v>-2.5282149452239284E-10</v>
      </c>
      <c r="DI77" s="184">
        <f t="shared" si="251"/>
        <v>-2.7812809502542608E-10</v>
      </c>
      <c r="DJ77" s="184">
        <f t="shared" si="252"/>
        <v>-3.224055720331235E-10</v>
      </c>
      <c r="DK77" s="184">
        <f t="shared" si="253"/>
        <v>-3.8345012014617524E-10</v>
      </c>
      <c r="DL77" s="184">
        <f t="shared" si="254"/>
        <v>-4.7301029617065058E-10</v>
      </c>
      <c r="DM77" s="184">
        <f t="shared" si="255"/>
        <v>-6.1715570241459464E-10</v>
      </c>
      <c r="DN77" s="184">
        <f t="shared" si="256"/>
        <v>-6.955016353707843E-10</v>
      </c>
      <c r="DO77" s="184">
        <f t="shared" si="257"/>
        <v>-6.955016353707843E-10</v>
      </c>
      <c r="DP77" s="184">
        <f t="shared" si="258"/>
        <v>-6.955016353707843E-10</v>
      </c>
      <c r="DQ77" s="184">
        <f t="shared" si="259"/>
        <v>-6.955016353707843E-10</v>
      </c>
      <c r="DR77" s="184">
        <f t="shared" si="260"/>
        <v>-6.955016353707843E-10</v>
      </c>
      <c r="DS77" s="184">
        <f t="shared" si="261"/>
        <v>-6.955016353707843E-10</v>
      </c>
      <c r="DU77" s="185">
        <f t="shared" si="200"/>
        <v>-1.7276252252952741E-2</v>
      </c>
      <c r="DV77" s="185">
        <f t="shared" si="201"/>
        <v>7.1960769537247865E-2</v>
      </c>
      <c r="DW77" s="185">
        <f t="shared" si="202"/>
        <v>6.0989910819932672E-2</v>
      </c>
      <c r="DX77" s="185">
        <f t="shared" si="203"/>
        <v>4.1917204373350246E-2</v>
      </c>
      <c r="DY77" s="186">
        <f t="shared" si="204"/>
        <v>-1.7276252252952741E-2</v>
      </c>
      <c r="DZ77" s="186">
        <f t="shared" si="205"/>
        <v>7.1960769537247865E-2</v>
      </c>
      <c r="EA77" s="186">
        <f t="shared" si="206"/>
        <v>-7.3372421011368733E-2</v>
      </c>
      <c r="EB77" s="186">
        <f t="shared" si="207"/>
        <v>9.6596624801805735E-3</v>
      </c>
      <c r="EC77" s="186">
        <f t="shared" si="208"/>
        <v>-3.5312395889084663E-2</v>
      </c>
      <c r="ED77" s="186">
        <f t="shared" si="209"/>
        <v>-6.5037342664603925E-2</v>
      </c>
      <c r="EE77" s="186">
        <f t="shared" si="210"/>
        <v>4.8062759194762411E-2</v>
      </c>
      <c r="EF77" s="186">
        <f t="shared" si="211"/>
        <v>-5.6274260749358887E-2</v>
      </c>
      <c r="EG77" s="186">
        <f t="shared" si="212"/>
        <v>6.9760700813317755E-2</v>
      </c>
      <c r="EH77" s="186">
        <f t="shared" si="213"/>
        <v>2.4703559790753268E-2</v>
      </c>
      <c r="EI77" s="186">
        <f t="shared" si="214"/>
        <v>1.937239423861268E-3</v>
      </c>
      <c r="EJ77" s="186">
        <f t="shared" si="215"/>
        <v>7.398018888672285E-2</v>
      </c>
      <c r="EK77" s="186">
        <f t="shared" si="216"/>
        <v>-6.8372211773102778E-2</v>
      </c>
      <c r="EL77" s="186">
        <f t="shared" si="217"/>
        <v>2.8320697405864487E-2</v>
      </c>
      <c r="EM77" s="186">
        <f t="shared" si="218"/>
        <v>-5.0942058101868859E-2</v>
      </c>
      <c r="EN77" s="186">
        <f t="shared" si="219"/>
        <v>-5.3681728368657894E-2</v>
      </c>
      <c r="EO77" s="186">
        <f t="shared" si="220"/>
        <v>3.186020995793426E-2</v>
      </c>
      <c r="EP77" s="186">
        <f t="shared" si="221"/>
        <v>-6.6796319252911684E-2</v>
      </c>
      <c r="EQ77" s="186">
        <f t="shared" si="222"/>
        <v>2.1018711435378507E-2</v>
      </c>
      <c r="ER77" s="186">
        <f t="shared" si="223"/>
        <v>7.0957980621610434E-2</v>
      </c>
      <c r="ES77" s="186">
        <f t="shared" si="224"/>
        <v>-5.8712549292922328E-2</v>
      </c>
      <c r="ET77" s="186">
        <f t="shared" si="225"/>
        <v>4.505172360550392E-2</v>
      </c>
      <c r="EU77" s="186">
        <f t="shared" si="226"/>
        <v>-6.3100103240742222E-2</v>
      </c>
      <c r="EV77" s="186">
        <f t="shared" si="227"/>
        <v>-3.8667792997638575E-2</v>
      </c>
      <c r="EW77" s="186">
        <f t="shared" si="228"/>
        <v>1.3486440063959113E-2</v>
      </c>
      <c r="EX77" s="186">
        <f t="shared" si="229"/>
        <v>-7.2766318985515485E-2</v>
      </c>
    </row>
    <row r="78" spans="3:154" ht="21.75" customHeight="1" x14ac:dyDescent="0.2">
      <c r="C78" s="127"/>
      <c r="D78" s="127"/>
      <c r="G78" s="127"/>
      <c r="H78" s="127"/>
      <c r="K78" s="127"/>
      <c r="L78" s="127"/>
      <c r="O78" s="211">
        <v>70</v>
      </c>
      <c r="P78" s="211">
        <f t="shared" si="230"/>
        <v>-2.5307274153917776</v>
      </c>
      <c r="Q78" s="212">
        <f t="shared" si="231"/>
        <v>0.6108652381980153</v>
      </c>
      <c r="R78" s="212">
        <f t="shared" si="135"/>
        <v>186.56670232941386</v>
      </c>
      <c r="S78" s="212">
        <f t="shared" si="136"/>
        <v>162.23191506905553</v>
      </c>
      <c r="T78" s="212">
        <f t="shared" si="137"/>
        <v>202.78989383631941</v>
      </c>
      <c r="U78" s="212">
        <f t="shared" si="138"/>
        <v>1</v>
      </c>
      <c r="V78" s="212">
        <f t="shared" si="139"/>
        <v>0</v>
      </c>
      <c r="W78" s="212">
        <f t="shared" si="140"/>
        <v>7.1824177801782227E-2</v>
      </c>
      <c r="X78" s="212">
        <f t="shared" si="141"/>
        <v>8.2597804472049563E-2</v>
      </c>
      <c r="Y78" s="212">
        <f t="shared" si="142"/>
        <v>6.6078243577639653E-2</v>
      </c>
      <c r="Z78" s="212">
        <f t="shared" si="143"/>
        <v>5.5678809387495152</v>
      </c>
      <c r="AA78" s="212">
        <f t="shared" si="144"/>
        <v>5.5678809387495152</v>
      </c>
      <c r="AB78" s="212">
        <f t="shared" si="145"/>
        <v>5.3240673648499817</v>
      </c>
      <c r="AC78" s="212">
        <f t="shared" si="146"/>
        <v>5.0735705036668977</v>
      </c>
      <c r="AD78" s="212">
        <f t="shared" si="147"/>
        <v>98.168406839069277</v>
      </c>
      <c r="AE78" s="212">
        <f t="shared" si="148"/>
        <v>130.32903342745945</v>
      </c>
      <c r="AF78" s="212">
        <f t="shared" si="149"/>
        <v>1.9694223963217115</v>
      </c>
      <c r="AG78" s="212">
        <f t="shared" si="150"/>
        <v>2.198781375989495</v>
      </c>
      <c r="AH78" s="212">
        <f t="shared" si="151"/>
        <v>1.6762631377481458</v>
      </c>
      <c r="AI78" s="212">
        <f t="shared" si="152"/>
        <v>7.5373033350712264</v>
      </c>
      <c r="AJ78" s="212">
        <f t="shared" si="153"/>
        <v>8.3373033350712262</v>
      </c>
      <c r="AK78" s="212">
        <f t="shared" si="154"/>
        <v>8.3228487408394773</v>
      </c>
      <c r="AL78" s="212">
        <f t="shared" si="155"/>
        <v>7.5498336414150433</v>
      </c>
      <c r="AM78" s="212">
        <f t="shared" si="232"/>
        <v>119.94285919686487</v>
      </c>
      <c r="AN78" s="212">
        <f t="shared" si="133"/>
        <v>120.15116832450518</v>
      </c>
      <c r="AO78" s="212">
        <f t="shared" si="134"/>
        <v>132.45324963379895</v>
      </c>
      <c r="AP78" s="212">
        <f t="shared" si="156"/>
        <v>4.0896495541108111</v>
      </c>
      <c r="AQ78" s="212">
        <f t="shared" si="157"/>
        <v>0.13605409700068699</v>
      </c>
      <c r="AR78" s="212">
        <f t="shared" si="158"/>
        <v>0.13208605253164449</v>
      </c>
      <c r="AS78" s="212">
        <f t="shared" si="159"/>
        <v>0.12587141637138749</v>
      </c>
      <c r="AT78" s="212">
        <f t="shared" si="160"/>
        <v>5.8155750911307834E-3</v>
      </c>
      <c r="AU78" s="212">
        <f t="shared" si="161"/>
        <v>4.4746000733721814E-2</v>
      </c>
      <c r="AV78" s="212">
        <f t="shared" si="162"/>
        <v>4.2247255368448165E-2</v>
      </c>
      <c r="AW78" s="212">
        <f t="shared" si="163"/>
        <v>4.2293481315553612E-2</v>
      </c>
      <c r="AX78" s="212">
        <f t="shared" si="233"/>
        <v>1.6069223763116831E-2</v>
      </c>
      <c r="AY78" s="212">
        <f t="shared" si="234"/>
        <v>1.7447652923778603E-2</v>
      </c>
      <c r="AZ78" s="178">
        <f t="shared" si="235"/>
        <v>1.3973395003175154E-2</v>
      </c>
      <c r="BA78" s="178">
        <f t="shared" si="164"/>
        <v>2.0926530687642376E-2</v>
      </c>
      <c r="BB78" s="178">
        <f t="shared" si="165"/>
        <v>1.8196983206645541E-2</v>
      </c>
      <c r="BC78" s="178">
        <f t="shared" si="166"/>
        <v>2.2746229008306928E-2</v>
      </c>
      <c r="BD78" s="178">
        <f t="shared" si="167"/>
        <v>0</v>
      </c>
      <c r="BE78" s="178">
        <f t="shared" si="168"/>
        <v>0</v>
      </c>
      <c r="BF78" s="178">
        <f t="shared" si="169"/>
        <v>0</v>
      </c>
      <c r="BG78" s="178">
        <f t="shared" si="236"/>
        <v>3.6995754450759206E-2</v>
      </c>
      <c r="BH78" s="178">
        <f t="shared" si="237"/>
        <v>3.5644636130424144E-2</v>
      </c>
      <c r="BI78" s="178">
        <f t="shared" si="238"/>
        <v>3.6719624011482085E-2</v>
      </c>
      <c r="BJ78" s="178">
        <f t="shared" si="170"/>
        <v>6.902175908066881</v>
      </c>
      <c r="BK78" s="178">
        <f t="shared" si="171"/>
        <v>5.7826975813783577</v>
      </c>
      <c r="BL78" s="178">
        <f t="shared" si="172"/>
        <v>7.4463686549980173</v>
      </c>
      <c r="BM78" s="180">
        <f t="shared" si="239"/>
        <v>1.3686858473808696E-3</v>
      </c>
      <c r="BN78" s="180">
        <f t="shared" si="239"/>
        <v>1.2705400848703383E-3</v>
      </c>
      <c r="BO78" s="180">
        <f t="shared" si="239"/>
        <v>1.3483307875446118E-3</v>
      </c>
      <c r="BP78" s="178">
        <f t="shared" si="173"/>
        <v>0</v>
      </c>
      <c r="BQ78" s="178">
        <f t="shared" si="174"/>
        <v>0</v>
      </c>
      <c r="BR78" s="178">
        <f t="shared" si="175"/>
        <v>0</v>
      </c>
      <c r="BS78" s="178">
        <f t="shared" si="176"/>
        <v>0.3108746186935713</v>
      </c>
      <c r="BT78" s="178">
        <f t="shared" si="177"/>
        <v>0.1036248728978571</v>
      </c>
      <c r="BU78" s="178">
        <f t="shared" si="178"/>
        <v>2.5</v>
      </c>
      <c r="BY78" s="180">
        <f t="shared" si="179"/>
        <v>0</v>
      </c>
      <c r="BZ78" s="180">
        <f t="shared" si="240"/>
        <v>0</v>
      </c>
      <c r="CA78" s="180">
        <f t="shared" si="241"/>
        <v>0</v>
      </c>
      <c r="CB78" s="180">
        <f t="shared" si="242"/>
        <v>0</v>
      </c>
      <c r="CC78" s="180">
        <f t="shared" si="180"/>
        <v>0</v>
      </c>
      <c r="CG78" s="182">
        <f t="shared" si="181"/>
        <v>0.30591277116310273</v>
      </c>
      <c r="CH78" s="182">
        <f t="shared" si="182"/>
        <v>0.30591277116310273</v>
      </c>
      <c r="CI78" s="182">
        <f t="shared" si="183"/>
        <v>0.30591277116310273</v>
      </c>
      <c r="CJ78" s="182">
        <f t="shared" si="184"/>
        <v>0.30591277116310273</v>
      </c>
      <c r="CK78" s="182">
        <f t="shared" si="185"/>
        <v>0.30591277116310273</v>
      </c>
      <c r="CL78" s="182">
        <f t="shared" si="186"/>
        <v>0.30591277116310273</v>
      </c>
      <c r="CM78" s="182">
        <f t="shared" si="187"/>
        <v>0.30591277116310273</v>
      </c>
      <c r="CN78" s="182">
        <f t="shared" si="188"/>
        <v>0.30591277116310273</v>
      </c>
      <c r="CO78" s="182">
        <f t="shared" si="189"/>
        <v>0.27628553968648517</v>
      </c>
      <c r="CP78" s="182">
        <f t="shared" si="190"/>
        <v>0.23563637899300388</v>
      </c>
      <c r="CQ78" s="182">
        <f t="shared" si="191"/>
        <v>0.1949872182995227</v>
      </c>
      <c r="CR78" s="182">
        <f t="shared" si="192"/>
        <v>0.15433805760604141</v>
      </c>
      <c r="CS78" s="182">
        <f t="shared" si="193"/>
        <v>0.11368889691256022</v>
      </c>
      <c r="CT78" s="182">
        <f t="shared" si="194"/>
        <v>9.8663025367388565E-2</v>
      </c>
      <c r="CU78" s="182">
        <f t="shared" si="195"/>
        <v>9.8663025367388565E-2</v>
      </c>
      <c r="CV78" s="182">
        <f t="shared" si="196"/>
        <v>9.8663025367388565E-2</v>
      </c>
      <c r="CW78" s="182">
        <f t="shared" si="197"/>
        <v>9.8663025367388565E-2</v>
      </c>
      <c r="CX78" s="182">
        <f t="shared" si="198"/>
        <v>9.8663025367388565E-2</v>
      </c>
      <c r="CY78" s="182">
        <f t="shared" si="199"/>
        <v>9.8663025367388565E-2</v>
      </c>
      <c r="DA78" s="184">
        <f t="shared" si="243"/>
        <v>0.10577568762440125</v>
      </c>
      <c r="DB78" s="184">
        <f t="shared" si="244"/>
        <v>0.10577568762440125</v>
      </c>
      <c r="DC78" s="184">
        <f t="shared" si="245"/>
        <v>0.10577568762440125</v>
      </c>
      <c r="DD78" s="184">
        <f t="shared" si="246"/>
        <v>0.10577568762440125</v>
      </c>
      <c r="DE78" s="184">
        <f t="shared" si="247"/>
        <v>-2.5059854867972311E-10</v>
      </c>
      <c r="DF78" s="184">
        <f t="shared" si="248"/>
        <v>-2.5059854867972311E-10</v>
      </c>
      <c r="DG78" s="184">
        <f t="shared" si="249"/>
        <v>-2.5059854867972311E-10</v>
      </c>
      <c r="DH78" s="184">
        <f t="shared" si="250"/>
        <v>-2.5059854867972311E-10</v>
      </c>
      <c r="DI78" s="184">
        <f t="shared" si="251"/>
        <v>-2.7569413348051499E-10</v>
      </c>
      <c r="DJ78" s="184">
        <f t="shared" si="252"/>
        <v>-3.1960744264439211E-10</v>
      </c>
      <c r="DK78" s="184">
        <f t="shared" si="253"/>
        <v>-3.8016042618519554E-10</v>
      </c>
      <c r="DL78" s="184">
        <f t="shared" si="254"/>
        <v>-4.6902146378058421E-10</v>
      </c>
      <c r="DM78" s="184">
        <f t="shared" si="255"/>
        <v>-6.1209671748370485E-10</v>
      </c>
      <c r="DN78" s="184">
        <f t="shared" si="256"/>
        <v>-6.8988952527213905E-10</v>
      </c>
      <c r="DO78" s="184">
        <f t="shared" si="257"/>
        <v>-6.8988952527213905E-10</v>
      </c>
      <c r="DP78" s="184">
        <f t="shared" si="258"/>
        <v>-6.8988952527213905E-10</v>
      </c>
      <c r="DQ78" s="184">
        <f t="shared" si="259"/>
        <v>-6.8988952527213905E-10</v>
      </c>
      <c r="DR78" s="184">
        <f t="shared" si="260"/>
        <v>-6.8988952527213905E-10</v>
      </c>
      <c r="DS78" s="184">
        <f t="shared" si="261"/>
        <v>-6.8988952527213905E-10</v>
      </c>
      <c r="DU78" s="185">
        <f t="shared" si="200"/>
        <v>-1.9150411679585685E-2</v>
      </c>
      <c r="DV78" s="185">
        <f t="shared" si="201"/>
        <v>7.1470309374074115E-2</v>
      </c>
      <c r="DW78" s="185">
        <f t="shared" si="202"/>
        <v>6.061029577670593E-2</v>
      </c>
      <c r="DX78" s="185">
        <f t="shared" si="203"/>
        <v>4.2439785995969648E-2</v>
      </c>
      <c r="DY78" s="186">
        <f t="shared" si="204"/>
        <v>-1.9150411679585685E-2</v>
      </c>
      <c r="DZ78" s="186">
        <f t="shared" si="205"/>
        <v>7.1470309374074115E-2</v>
      </c>
      <c r="EA78" s="186">
        <f t="shared" si="206"/>
        <v>-7.3709948871500841E-2</v>
      </c>
      <c r="EB78" s="186">
        <f t="shared" si="207"/>
        <v>6.4487849153317123E-3</v>
      </c>
      <c r="EC78" s="186">
        <f t="shared" si="208"/>
        <v>-3.1270162875531179E-2</v>
      </c>
      <c r="ED78" s="186">
        <f t="shared" si="209"/>
        <v>-6.7059080692037754E-2</v>
      </c>
      <c r="EE78" s="186">
        <f t="shared" si="210"/>
        <v>5.2319897694488554E-2</v>
      </c>
      <c r="EF78" s="186">
        <f t="shared" si="211"/>
        <v>-5.2319897694488374E-2</v>
      </c>
      <c r="EG78" s="186">
        <f t="shared" si="212"/>
        <v>6.7059080692037726E-2</v>
      </c>
      <c r="EH78" s="186">
        <f t="shared" si="213"/>
        <v>3.1270162875531256E-2</v>
      </c>
      <c r="EI78" s="186">
        <f t="shared" si="214"/>
        <v>-6.4487849153319586E-3</v>
      </c>
      <c r="EJ78" s="186">
        <f t="shared" si="215"/>
        <v>7.3709948871500813E-2</v>
      </c>
      <c r="EK78" s="186">
        <f t="shared" si="216"/>
        <v>-7.1470309374074198E-2</v>
      </c>
      <c r="EL78" s="186">
        <f t="shared" si="217"/>
        <v>1.9150411679585408E-2</v>
      </c>
      <c r="EM78" s="186">
        <f t="shared" si="218"/>
        <v>-4.2439785995969606E-2</v>
      </c>
      <c r="EN78" s="186">
        <f t="shared" si="219"/>
        <v>-6.0610295776705958E-2</v>
      </c>
      <c r="EO78" s="186">
        <f t="shared" si="220"/>
        <v>4.2439785995969745E-2</v>
      </c>
      <c r="EP78" s="186">
        <f t="shared" si="221"/>
        <v>-6.0610295776705861E-2</v>
      </c>
      <c r="EQ78" s="186">
        <f t="shared" si="222"/>
        <v>6.4487849153314659E-3</v>
      </c>
      <c r="ER78" s="186">
        <f t="shared" si="223"/>
        <v>7.3709948871500869E-2</v>
      </c>
      <c r="ES78" s="186">
        <f t="shared" si="224"/>
        <v>-6.7059080692037781E-2</v>
      </c>
      <c r="ET78" s="186">
        <f t="shared" si="225"/>
        <v>3.127016287553111E-2</v>
      </c>
      <c r="EU78" s="186">
        <f t="shared" si="226"/>
        <v>-5.231989769448827E-2</v>
      </c>
      <c r="EV78" s="186">
        <f t="shared" si="227"/>
        <v>-5.2319897694488658E-2</v>
      </c>
      <c r="EW78" s="186">
        <f t="shared" si="228"/>
        <v>3.1270162875531242E-2</v>
      </c>
      <c r="EX78" s="186">
        <f t="shared" si="229"/>
        <v>-6.7059080692037726E-2</v>
      </c>
    </row>
    <row r="79" spans="3:154" ht="20.25" customHeight="1" x14ac:dyDescent="0.2">
      <c r="C79" s="127"/>
      <c r="D79" s="127"/>
      <c r="G79" s="127"/>
      <c r="H79" s="127"/>
      <c r="K79" s="127"/>
      <c r="L79" s="127"/>
      <c r="O79" s="211">
        <v>71</v>
      </c>
      <c r="P79" s="211">
        <f t="shared" si="230"/>
        <v>-2.522000769131806</v>
      </c>
      <c r="Q79" s="212">
        <f t="shared" si="231"/>
        <v>0.61959188445798696</v>
      </c>
      <c r="R79" s="212">
        <f t="shared" si="135"/>
        <v>188.88473900560737</v>
      </c>
      <c r="S79" s="212">
        <f t="shared" si="136"/>
        <v>164.24759913531076</v>
      </c>
      <c r="T79" s="212">
        <f t="shared" si="137"/>
        <v>205.30949891913846</v>
      </c>
      <c r="U79" s="212">
        <f t="shared" si="138"/>
        <v>1</v>
      </c>
      <c r="V79" s="212">
        <f t="shared" si="139"/>
        <v>0</v>
      </c>
      <c r="W79" s="212">
        <f t="shared" si="140"/>
        <v>7.0942735080371938E-2</v>
      </c>
      <c r="X79" s="212">
        <f t="shared" si="141"/>
        <v>8.1584145342427722E-2</v>
      </c>
      <c r="Y79" s="212">
        <f t="shared" si="142"/>
        <v>6.526731627394218E-2</v>
      </c>
      <c r="Z79" s="212">
        <f t="shared" si="143"/>
        <v>5.6516144407085775</v>
      </c>
      <c r="AA79" s="212">
        <f t="shared" si="144"/>
        <v>5.6516144407085775</v>
      </c>
      <c r="AB79" s="212">
        <f t="shared" si="145"/>
        <v>5.4054925972710475</v>
      </c>
      <c r="AC79" s="212">
        <f t="shared" si="146"/>
        <v>5.1511646866768981</v>
      </c>
      <c r="AD79" s="212">
        <f t="shared" si="147"/>
        <v>100.02857071045995</v>
      </c>
      <c r="AE79" s="212">
        <f t="shared" si="148"/>
        <v>132.72677156842934</v>
      </c>
      <c r="AF79" s="212">
        <f t="shared" si="149"/>
        <v>1.9750035119837974</v>
      </c>
      <c r="AG79" s="212">
        <f t="shared" si="150"/>
        <v>2.2050124685158914</v>
      </c>
      <c r="AH79" s="212">
        <f t="shared" si="151"/>
        <v>1.6810134739225169</v>
      </c>
      <c r="AI79" s="212">
        <f t="shared" si="152"/>
        <v>7.6266179526923752</v>
      </c>
      <c r="AJ79" s="212">
        <f t="shared" si="153"/>
        <v>8.426617952692375</v>
      </c>
      <c r="AK79" s="212">
        <f t="shared" si="154"/>
        <v>8.4105050657869391</v>
      </c>
      <c r="AL79" s="212">
        <f t="shared" si="155"/>
        <v>7.6321781605994152</v>
      </c>
      <c r="AM79" s="212">
        <f t="shared" si="232"/>
        <v>118.67157210805928</v>
      </c>
      <c r="AN79" s="212">
        <f t="shared" si="133"/>
        <v>118.89892368864935</v>
      </c>
      <c r="AO79" s="212">
        <f t="shared" si="134"/>
        <v>131.02419505383534</v>
      </c>
      <c r="AP79" s="212">
        <f t="shared" si="156"/>
        <v>4.1699679221136403</v>
      </c>
      <c r="AQ79" s="212">
        <f t="shared" si="157"/>
        <v>0.13813488142938499</v>
      </c>
      <c r="AR79" s="212">
        <f t="shared" si="158"/>
        <v>0.13410615047367594</v>
      </c>
      <c r="AS79" s="212">
        <f t="shared" si="159"/>
        <v>0.12779646889812196</v>
      </c>
      <c r="AT79" s="212">
        <f t="shared" si="160"/>
        <v>5.9948198649560722E-3</v>
      </c>
      <c r="AU79" s="212">
        <f t="shared" si="161"/>
        <v>4.5636254563909864E-2</v>
      </c>
      <c r="AV79" s="212">
        <f t="shared" si="162"/>
        <v>4.3095497156686619E-2</v>
      </c>
      <c r="AW79" s="212">
        <f t="shared" si="163"/>
        <v>4.3126656280985894E-2</v>
      </c>
      <c r="AX79" s="212">
        <f t="shared" si="233"/>
        <v>1.6187803783327653E-2</v>
      </c>
      <c r="AY79" s="212">
        <f t="shared" si="234"/>
        <v>1.7579546744583986E-2</v>
      </c>
      <c r="AZ79" s="178">
        <f t="shared" si="235"/>
        <v>1.4073805774509776E-2</v>
      </c>
      <c r="BA79" s="178">
        <f t="shared" si="164"/>
        <v>2.0797864690622662E-2</v>
      </c>
      <c r="BB79" s="178">
        <f t="shared" si="165"/>
        <v>1.8085099730976224E-2</v>
      </c>
      <c r="BC79" s="178">
        <f t="shared" si="166"/>
        <v>2.2606374663720282E-2</v>
      </c>
      <c r="BD79" s="178">
        <f t="shared" si="167"/>
        <v>0</v>
      </c>
      <c r="BE79" s="178">
        <f t="shared" si="168"/>
        <v>0</v>
      </c>
      <c r="BF79" s="178">
        <f t="shared" si="169"/>
        <v>0</v>
      </c>
      <c r="BG79" s="178">
        <f t="shared" si="236"/>
        <v>3.6985668473950316E-2</v>
      </c>
      <c r="BH79" s="178">
        <f t="shared" si="237"/>
        <v>3.5664646475560211E-2</v>
      </c>
      <c r="BI79" s="178">
        <f t="shared" si="238"/>
        <v>3.6680180438230056E-2</v>
      </c>
      <c r="BJ79" s="178">
        <f t="shared" si="170"/>
        <v>6.9860283366500262</v>
      </c>
      <c r="BK79" s="178">
        <f t="shared" si="171"/>
        <v>5.8578325576203873</v>
      </c>
      <c r="BL79" s="178">
        <f t="shared" si="172"/>
        <v>7.5307894660365973</v>
      </c>
      <c r="BM79" s="180">
        <f t="shared" si="239"/>
        <v>1.3679396724649623E-3</v>
      </c>
      <c r="BN79" s="180">
        <f t="shared" si="239"/>
        <v>1.2719670082266894E-3</v>
      </c>
      <c r="BO79" s="180">
        <f t="shared" si="239"/>
        <v>1.3454356369811148E-3</v>
      </c>
      <c r="BP79" s="178">
        <f t="shared" si="173"/>
        <v>0</v>
      </c>
      <c r="BQ79" s="178">
        <f t="shared" si="174"/>
        <v>0</v>
      </c>
      <c r="BR79" s="178">
        <f t="shared" si="175"/>
        <v>0</v>
      </c>
      <c r="BS79" s="178">
        <f t="shared" si="176"/>
        <v>0.31473714485087562</v>
      </c>
      <c r="BT79" s="178">
        <f t="shared" si="177"/>
        <v>0.10491238161695854</v>
      </c>
      <c r="BU79" s="178">
        <f t="shared" si="178"/>
        <v>2.5</v>
      </c>
      <c r="BY79" s="180">
        <f t="shared" si="179"/>
        <v>0</v>
      </c>
      <c r="BZ79" s="180">
        <f t="shared" si="240"/>
        <v>0</v>
      </c>
      <c r="CA79" s="180">
        <f t="shared" si="241"/>
        <v>0</v>
      </c>
      <c r="CB79" s="180">
        <f t="shared" si="242"/>
        <v>0</v>
      </c>
      <c r="CC79" s="180">
        <f t="shared" si="180"/>
        <v>0</v>
      </c>
      <c r="CG79" s="182">
        <f t="shared" si="181"/>
        <v>0.30977529732040709</v>
      </c>
      <c r="CH79" s="182">
        <f t="shared" si="182"/>
        <v>0.30977529732040709</v>
      </c>
      <c r="CI79" s="182">
        <f t="shared" si="183"/>
        <v>0.30977529732040709</v>
      </c>
      <c r="CJ79" s="182">
        <f t="shared" si="184"/>
        <v>0.30977529732040709</v>
      </c>
      <c r="CK79" s="182">
        <f t="shared" si="185"/>
        <v>0.30977529732040709</v>
      </c>
      <c r="CL79" s="182">
        <f t="shared" si="186"/>
        <v>0.30977529732040709</v>
      </c>
      <c r="CM79" s="182">
        <f t="shared" si="187"/>
        <v>0.30977529732040709</v>
      </c>
      <c r="CN79" s="182">
        <f t="shared" si="188"/>
        <v>0.30977529732040709</v>
      </c>
      <c r="CO79" s="182">
        <f t="shared" si="189"/>
        <v>0.27977995616334067</v>
      </c>
      <c r="CP79" s="182">
        <f t="shared" si="190"/>
        <v>0.23862574154454747</v>
      </c>
      <c r="CQ79" s="182">
        <f t="shared" si="191"/>
        <v>0.19747152692575434</v>
      </c>
      <c r="CR79" s="182">
        <f t="shared" si="192"/>
        <v>0.15631731230696111</v>
      </c>
      <c r="CS79" s="182">
        <f t="shared" si="193"/>
        <v>0.11516309768816799</v>
      </c>
      <c r="CT79" s="182">
        <f t="shared" si="194"/>
        <v>9.9950534086490017E-2</v>
      </c>
      <c r="CU79" s="182">
        <f t="shared" si="195"/>
        <v>9.9950534086490017E-2</v>
      </c>
      <c r="CV79" s="182">
        <f t="shared" si="196"/>
        <v>9.9950534086490017E-2</v>
      </c>
      <c r="CW79" s="182">
        <f t="shared" si="197"/>
        <v>9.9950534086490017E-2</v>
      </c>
      <c r="CX79" s="182">
        <f t="shared" si="198"/>
        <v>9.9950534086490017E-2</v>
      </c>
      <c r="CY79" s="182">
        <f t="shared" si="199"/>
        <v>9.9950534086490017E-2</v>
      </c>
      <c r="DA79" s="184">
        <f t="shared" si="243"/>
        <v>0.10752478806174237</v>
      </c>
      <c r="DB79" s="184">
        <f t="shared" si="244"/>
        <v>0.10752478806174237</v>
      </c>
      <c r="DC79" s="184">
        <f t="shared" si="245"/>
        <v>0.10752478806174237</v>
      </c>
      <c r="DD79" s="184">
        <f t="shared" si="246"/>
        <v>0.10752478806174237</v>
      </c>
      <c r="DE79" s="184">
        <f t="shared" si="247"/>
        <v>-2.4842755693206076E-10</v>
      </c>
      <c r="DF79" s="184">
        <f t="shared" si="248"/>
        <v>-2.4842755693206076E-10</v>
      </c>
      <c r="DG79" s="184">
        <f t="shared" si="249"/>
        <v>-2.4842755693206076E-10</v>
      </c>
      <c r="DH79" s="184">
        <f t="shared" si="250"/>
        <v>-2.4842755693206076E-10</v>
      </c>
      <c r="DI79" s="184">
        <f t="shared" si="251"/>
        <v>-2.7331686216426287E-10</v>
      </c>
      <c r="DJ79" s="184">
        <f t="shared" si="252"/>
        <v>-3.1687409178634155E-10</v>
      </c>
      <c r="DK79" s="184">
        <f t="shared" si="253"/>
        <v>-3.769462525245476E-10</v>
      </c>
      <c r="DL79" s="184">
        <f t="shared" si="254"/>
        <v>-4.6512306559950354E-10</v>
      </c>
      <c r="DM79" s="184">
        <f t="shared" si="255"/>
        <v>-6.0715010866330735E-10</v>
      </c>
      <c r="DN79" s="184">
        <f t="shared" si="256"/>
        <v>-6.8440067792215173E-10</v>
      </c>
      <c r="DO79" s="184">
        <f t="shared" si="257"/>
        <v>-6.8440067792215173E-10</v>
      </c>
      <c r="DP79" s="184">
        <f t="shared" si="258"/>
        <v>-6.8440067792215173E-10</v>
      </c>
      <c r="DQ79" s="184">
        <f t="shared" si="259"/>
        <v>-6.8440067792215173E-10</v>
      </c>
      <c r="DR79" s="184">
        <f t="shared" si="260"/>
        <v>-6.8440067792215173E-10</v>
      </c>
      <c r="DS79" s="184">
        <f t="shared" si="261"/>
        <v>-6.8440067792215173E-10</v>
      </c>
      <c r="DU79" s="185">
        <f t="shared" si="200"/>
        <v>-2.1008994761468003E-2</v>
      </c>
      <c r="DV79" s="185">
        <f t="shared" si="201"/>
        <v>7.0925177680231863E-2</v>
      </c>
      <c r="DW79" s="185">
        <f t="shared" si="202"/>
        <v>6.0221213322850062E-2</v>
      </c>
      <c r="DX79" s="185">
        <f t="shared" si="203"/>
        <v>4.2955374003535746E-2</v>
      </c>
      <c r="DY79" s="186">
        <f t="shared" si="204"/>
        <v>-2.1008994761468003E-2</v>
      </c>
      <c r="DZ79" s="186">
        <f t="shared" si="205"/>
        <v>7.0925177680231863E-2</v>
      </c>
      <c r="EA79" s="186">
        <f t="shared" si="206"/>
        <v>-7.3900932625832499E-2</v>
      </c>
      <c r="EB79" s="186">
        <f t="shared" si="207"/>
        <v>3.2265844002622186E-3</v>
      </c>
      <c r="EC79" s="186">
        <f t="shared" si="208"/>
        <v>-2.711058573384182E-2</v>
      </c>
      <c r="ED79" s="186">
        <f t="shared" si="209"/>
        <v>-6.8824231423444626E-2</v>
      </c>
      <c r="EE79" s="186">
        <f t="shared" si="210"/>
        <v>5.6248245898593618E-2</v>
      </c>
      <c r="EF79" s="186">
        <f t="shared" si="211"/>
        <v>-4.8040540413188476E-2</v>
      </c>
      <c r="EG79" s="186">
        <f t="shared" si="212"/>
        <v>6.3735860951156811E-2</v>
      </c>
      <c r="EH79" s="186">
        <f t="shared" si="213"/>
        <v>3.7543291260552177E-2</v>
      </c>
      <c r="EI79" s="186">
        <f t="shared" si="214"/>
        <v>-1.4747512653381414E-2</v>
      </c>
      <c r="EJ79" s="186">
        <f t="shared" si="215"/>
        <v>7.2486340509079386E-2</v>
      </c>
      <c r="EK79" s="186">
        <f t="shared" si="216"/>
        <v>-7.3338501905946776E-2</v>
      </c>
      <c r="EL79" s="186">
        <f t="shared" si="217"/>
        <v>9.655196945235766E-3</v>
      </c>
      <c r="EM79" s="186">
        <f t="shared" si="218"/>
        <v>-3.3005848778961996E-2</v>
      </c>
      <c r="EN79" s="186">
        <f t="shared" si="219"/>
        <v>-6.6199491208317779E-2</v>
      </c>
      <c r="EO79" s="186">
        <f t="shared" si="220"/>
        <v>5.1847195359429568E-2</v>
      </c>
      <c r="EP79" s="186">
        <f t="shared" si="221"/>
        <v>-5.2760089302625275E-2</v>
      </c>
      <c r="EQ79" s="186">
        <f t="shared" si="222"/>
        <v>-8.3737930692111169E-3</v>
      </c>
      <c r="ER79" s="186">
        <f t="shared" si="223"/>
        <v>7.3495838518203738E-2</v>
      </c>
      <c r="ES79" s="186">
        <f t="shared" si="224"/>
        <v>-7.2217920903558636E-2</v>
      </c>
      <c r="ET79" s="186">
        <f t="shared" si="225"/>
        <v>1.6010327611488726E-2</v>
      </c>
      <c r="EU79" s="186">
        <f t="shared" si="226"/>
        <v>-3.8649917385397609E-2</v>
      </c>
      <c r="EV79" s="186">
        <f t="shared" si="227"/>
        <v>-6.307093289275012E-2</v>
      </c>
      <c r="EW79" s="186">
        <f t="shared" si="228"/>
        <v>4.7051556357387683E-2</v>
      </c>
      <c r="EX79" s="186">
        <f t="shared" si="229"/>
        <v>-5.7078102055056271E-2</v>
      </c>
    </row>
    <row r="80" spans="3:154" ht="20.25" customHeight="1" x14ac:dyDescent="0.2">
      <c r="C80" s="127"/>
      <c r="D80" s="127"/>
      <c r="G80" s="127"/>
      <c r="H80" s="127"/>
      <c r="K80" s="127"/>
      <c r="L80" s="127"/>
      <c r="O80" s="211">
        <v>72</v>
      </c>
      <c r="P80" s="211">
        <f t="shared" si="230"/>
        <v>-2.5132741228718345</v>
      </c>
      <c r="Q80" s="212">
        <f t="shared" si="231"/>
        <v>0.62831853071795862</v>
      </c>
      <c r="R80" s="212">
        <f t="shared" si="135"/>
        <v>191.18839137762859</v>
      </c>
      <c r="S80" s="212">
        <f t="shared" si="136"/>
        <v>166.25077511098138</v>
      </c>
      <c r="T80" s="212">
        <f t="shared" si="137"/>
        <v>207.81346888872673</v>
      </c>
      <c r="U80" s="212">
        <f t="shared" si="138"/>
        <v>1</v>
      </c>
      <c r="V80" s="212">
        <f t="shared" si="139"/>
        <v>0</v>
      </c>
      <c r="W80" s="212">
        <f t="shared" si="140"/>
        <v>7.0087937366096628E-2</v>
      </c>
      <c r="X80" s="212">
        <f t="shared" si="141"/>
        <v>8.0601127971011113E-2</v>
      </c>
      <c r="Y80" s="212">
        <f t="shared" si="142"/>
        <v>6.4480902376808896E-2</v>
      </c>
      <c r="Z80" s="212">
        <f t="shared" si="143"/>
        <v>5.7351965229005692</v>
      </c>
      <c r="AA80" s="212">
        <f t="shared" si="144"/>
        <v>5.7351965229005692</v>
      </c>
      <c r="AB80" s="212">
        <f t="shared" si="145"/>
        <v>5.4867839951946786</v>
      </c>
      <c r="AC80" s="212">
        <f t="shared" si="146"/>
        <v>5.2286313320897895</v>
      </c>
      <c r="AD80" s="212">
        <f t="shared" si="147"/>
        <v>101.88856252740452</v>
      </c>
      <c r="AE80" s="212">
        <f t="shared" si="148"/>
        <v>135.123393199682</v>
      </c>
      <c r="AF80" s="212">
        <f t="shared" si="149"/>
        <v>1.9805499946885499</v>
      </c>
      <c r="AG80" s="212">
        <f t="shared" si="150"/>
        <v>2.2112048947299097</v>
      </c>
      <c r="AH80" s="212">
        <f t="shared" si="151"/>
        <v>1.6857343324440299</v>
      </c>
      <c r="AI80" s="212">
        <f t="shared" si="152"/>
        <v>7.7157465175891193</v>
      </c>
      <c r="AJ80" s="212">
        <f t="shared" si="153"/>
        <v>8.51574651758912</v>
      </c>
      <c r="AK80" s="212">
        <f t="shared" si="154"/>
        <v>8.4979888899245886</v>
      </c>
      <c r="AL80" s="212">
        <f t="shared" si="155"/>
        <v>7.714365664533819</v>
      </c>
      <c r="AM80" s="212">
        <f t="shared" si="232"/>
        <v>117.42951694657869</v>
      </c>
      <c r="AN80" s="212">
        <f t="shared" si="133"/>
        <v>117.6749008445543</v>
      </c>
      <c r="AO80" s="212">
        <f t="shared" si="134"/>
        <v>129.62828617230582</v>
      </c>
      <c r="AP80" s="212">
        <f t="shared" si="156"/>
        <v>4.2503202768461747</v>
      </c>
      <c r="AQ80" s="212">
        <f t="shared" si="157"/>
        <v>0.14021224577895025</v>
      </c>
      <c r="AR80" s="212">
        <f t="shared" si="158"/>
        <v>0.13612292808385446</v>
      </c>
      <c r="AS80" s="212">
        <f t="shared" si="159"/>
        <v>0.12971835731430015</v>
      </c>
      <c r="AT80" s="212">
        <f t="shared" si="160"/>
        <v>6.1764838500407383E-3</v>
      </c>
      <c r="AU80" s="212">
        <f t="shared" si="161"/>
        <v>4.6527074408136943E-2</v>
      </c>
      <c r="AV80" s="212">
        <f t="shared" si="162"/>
        <v>4.3944343981420567E-2</v>
      </c>
      <c r="AW80" s="212">
        <f t="shared" si="163"/>
        <v>4.3960157428607281E-2</v>
      </c>
      <c r="AX80" s="212">
        <f t="shared" si="233"/>
        <v>1.6304933575652509E-2</v>
      </c>
      <c r="AY80" s="212">
        <f t="shared" si="234"/>
        <v>1.7709818685504163E-2</v>
      </c>
      <c r="AZ80" s="178">
        <f t="shared" si="235"/>
        <v>1.4172953291433862E-2</v>
      </c>
      <c r="BA80" s="178">
        <f t="shared" si="164"/>
        <v>2.0667614855684545E-2</v>
      </c>
      <c r="BB80" s="178">
        <f t="shared" si="165"/>
        <v>1.7971839004943087E-2</v>
      </c>
      <c r="BC80" s="178">
        <f t="shared" si="166"/>
        <v>2.2464798756178857E-2</v>
      </c>
      <c r="BD80" s="178">
        <f t="shared" si="167"/>
        <v>0</v>
      </c>
      <c r="BE80" s="178">
        <f t="shared" si="168"/>
        <v>0</v>
      </c>
      <c r="BF80" s="178">
        <f t="shared" si="169"/>
        <v>0</v>
      </c>
      <c r="BG80" s="178">
        <f t="shared" si="236"/>
        <v>3.6972548431337057E-2</v>
      </c>
      <c r="BH80" s="178">
        <f t="shared" si="237"/>
        <v>3.5681657690447247E-2</v>
      </c>
      <c r="BI80" s="178">
        <f t="shared" si="238"/>
        <v>3.6637752047612715E-2</v>
      </c>
      <c r="BJ80" s="178">
        <f t="shared" si="170"/>
        <v>7.0687220597187972</v>
      </c>
      <c r="BK80" s="178">
        <f t="shared" si="171"/>
        <v>5.9321032482815648</v>
      </c>
      <c r="BL80" s="178">
        <f t="shared" si="172"/>
        <v>7.6138183452994488</v>
      </c>
      <c r="BM80" s="180">
        <f t="shared" si="239"/>
        <v>1.3669693375075642E-3</v>
      </c>
      <c r="BN80" s="180">
        <f t="shared" si="239"/>
        <v>1.2731806955382531E-3</v>
      </c>
      <c r="BO80" s="180">
        <f t="shared" si="239"/>
        <v>1.3423248751023497E-3</v>
      </c>
      <c r="BP80" s="178">
        <f t="shared" si="173"/>
        <v>0</v>
      </c>
      <c r="BQ80" s="178">
        <f t="shared" si="174"/>
        <v>0</v>
      </c>
      <c r="BR80" s="178">
        <f t="shared" si="175"/>
        <v>0</v>
      </c>
      <c r="BS80" s="178">
        <f t="shared" si="176"/>
        <v>0.31857570255604517</v>
      </c>
      <c r="BT80" s="178">
        <f t="shared" si="177"/>
        <v>0.10619190085201503</v>
      </c>
      <c r="BU80" s="178">
        <f t="shared" si="178"/>
        <v>2.5</v>
      </c>
      <c r="BY80" s="180">
        <f t="shared" si="179"/>
        <v>0</v>
      </c>
      <c r="BZ80" s="180">
        <f t="shared" si="240"/>
        <v>0</v>
      </c>
      <c r="CA80" s="180">
        <f t="shared" si="241"/>
        <v>0</v>
      </c>
      <c r="CB80" s="180">
        <f t="shared" si="242"/>
        <v>0</v>
      </c>
      <c r="CC80" s="180">
        <f t="shared" si="180"/>
        <v>0</v>
      </c>
      <c r="CG80" s="182">
        <f t="shared" si="181"/>
        <v>0.31361385502557659</v>
      </c>
      <c r="CH80" s="182">
        <f t="shared" si="182"/>
        <v>0.31361385502557659</v>
      </c>
      <c r="CI80" s="182">
        <f t="shared" si="183"/>
        <v>0.31361385502557659</v>
      </c>
      <c r="CJ80" s="182">
        <f t="shared" si="184"/>
        <v>0.31361385502557659</v>
      </c>
      <c r="CK80" s="182">
        <f t="shared" si="185"/>
        <v>0.31361385502557659</v>
      </c>
      <c r="CL80" s="182">
        <f t="shared" si="186"/>
        <v>0.31361385502557659</v>
      </c>
      <c r="CM80" s="182">
        <f t="shared" si="187"/>
        <v>0.31361385502557659</v>
      </c>
      <c r="CN80" s="182">
        <f t="shared" si="188"/>
        <v>0.31361385502557659</v>
      </c>
      <c r="CO80" s="182">
        <f t="shared" si="189"/>
        <v>0.28325268844942214</v>
      </c>
      <c r="CP80" s="182">
        <f t="shared" si="190"/>
        <v>0.24159655395809523</v>
      </c>
      <c r="CQ80" s="182">
        <f t="shared" si="191"/>
        <v>0.19994041946676841</v>
      </c>
      <c r="CR80" s="182">
        <f t="shared" si="192"/>
        <v>0.1582842849754415</v>
      </c>
      <c r="CS80" s="182">
        <f t="shared" si="193"/>
        <v>0.11662815048411471</v>
      </c>
      <c r="CT80" s="182">
        <f t="shared" si="194"/>
        <v>0.10123005332154654</v>
      </c>
      <c r="CU80" s="182">
        <f t="shared" si="195"/>
        <v>0.10123005332154654</v>
      </c>
      <c r="CV80" s="182">
        <f t="shared" si="196"/>
        <v>0.10123005332154654</v>
      </c>
      <c r="CW80" s="182">
        <f t="shared" si="197"/>
        <v>0.10123005332154654</v>
      </c>
      <c r="CX80" s="182">
        <f t="shared" si="198"/>
        <v>0.10123005332154654</v>
      </c>
      <c r="CY80" s="182">
        <f t="shared" si="199"/>
        <v>0.10123005332154654</v>
      </c>
      <c r="DA80" s="184">
        <f t="shared" si="243"/>
        <v>0.10926613231578312</v>
      </c>
      <c r="DB80" s="184">
        <f t="shared" si="244"/>
        <v>0.10926613231578312</v>
      </c>
      <c r="DC80" s="184">
        <f t="shared" si="245"/>
        <v>0.10926613231578312</v>
      </c>
      <c r="DD80" s="184">
        <f t="shared" si="246"/>
        <v>0.10926613231578312</v>
      </c>
      <c r="DE80" s="184">
        <f t="shared" si="247"/>
        <v>-2.463069976954964E-10</v>
      </c>
      <c r="DF80" s="184">
        <f t="shared" si="248"/>
        <v>-2.463069976954964E-10</v>
      </c>
      <c r="DG80" s="184">
        <f t="shared" si="249"/>
        <v>-2.463069976954964E-10</v>
      </c>
      <c r="DH80" s="184">
        <f t="shared" si="250"/>
        <v>-2.463069976954964E-10</v>
      </c>
      <c r="DI80" s="184">
        <f t="shared" si="251"/>
        <v>-2.7099462856794311E-10</v>
      </c>
      <c r="DJ80" s="184">
        <f t="shared" si="252"/>
        <v>-3.1420364676326867E-10</v>
      </c>
      <c r="DK80" s="184">
        <f t="shared" si="253"/>
        <v>-3.7380544104616058E-10</v>
      </c>
      <c r="DL80" s="184">
        <f t="shared" si="254"/>
        <v>-4.6131256160325119E-10</v>
      </c>
      <c r="DM80" s="184">
        <f t="shared" si="255"/>
        <v>-6.0231280873623084E-10</v>
      </c>
      <c r="DN80" s="184">
        <f t="shared" si="256"/>
        <v>-6.7903178238155819E-10</v>
      </c>
      <c r="DO80" s="184">
        <f t="shared" si="257"/>
        <v>-6.7903178238155819E-10</v>
      </c>
      <c r="DP80" s="184">
        <f t="shared" si="258"/>
        <v>-6.7903178238155819E-10</v>
      </c>
      <c r="DQ80" s="184">
        <f t="shared" si="259"/>
        <v>-6.7903178238155819E-10</v>
      </c>
      <c r="DR80" s="184">
        <f t="shared" si="260"/>
        <v>-6.7903178238155819E-10</v>
      </c>
      <c r="DS80" s="184">
        <f t="shared" si="261"/>
        <v>-6.7903178238155819E-10</v>
      </c>
      <c r="DU80" s="185">
        <f t="shared" si="200"/>
        <v>-2.2850291581267917E-2</v>
      </c>
      <c r="DV80" s="185">
        <f t="shared" si="201"/>
        <v>7.0325966219322536E-2</v>
      </c>
      <c r="DW80" s="185">
        <f t="shared" si="202"/>
        <v>5.9822840012604961E-2</v>
      </c>
      <c r="DX80" s="185">
        <f t="shared" si="203"/>
        <v>4.3463837415218268E-2</v>
      </c>
      <c r="DY80" s="186">
        <f t="shared" si="204"/>
        <v>-2.2850291581267917E-2</v>
      </c>
      <c r="DZ80" s="186">
        <f t="shared" si="205"/>
        <v>7.0325966219322536E-2</v>
      </c>
      <c r="EA80" s="186">
        <f t="shared" si="206"/>
        <v>-7.3945096862674115E-2</v>
      </c>
      <c r="EB80" s="186">
        <f t="shared" si="207"/>
        <v>-1.3589058175406017E-17</v>
      </c>
      <c r="EC80" s="186">
        <f t="shared" si="208"/>
        <v>-2.285029158126789E-2</v>
      </c>
      <c r="ED80" s="186">
        <f t="shared" si="209"/>
        <v>-7.032596621932255E-2</v>
      </c>
      <c r="EE80" s="186">
        <f t="shared" si="210"/>
        <v>5.9822840012604982E-2</v>
      </c>
      <c r="EF80" s="186">
        <f t="shared" si="211"/>
        <v>-4.3463837415218254E-2</v>
      </c>
      <c r="EG80" s="186">
        <f t="shared" si="212"/>
        <v>5.9822840012604947E-2</v>
      </c>
      <c r="EH80" s="186">
        <f t="shared" si="213"/>
        <v>4.3463837415218295E-2</v>
      </c>
      <c r="EI80" s="186">
        <f t="shared" si="214"/>
        <v>-2.2850291581267942E-2</v>
      </c>
      <c r="EJ80" s="186">
        <f t="shared" si="215"/>
        <v>7.0325966219322522E-2</v>
      </c>
      <c r="EK80" s="186">
        <f t="shared" si="216"/>
        <v>-7.3945096862674115E-2</v>
      </c>
      <c r="EL80" s="186">
        <f t="shared" si="217"/>
        <v>-4.0767174526218046E-17</v>
      </c>
      <c r="EM80" s="186">
        <f t="shared" si="218"/>
        <v>-2.2850291581267865E-2</v>
      </c>
      <c r="EN80" s="186">
        <f t="shared" si="219"/>
        <v>-7.032596621932255E-2</v>
      </c>
      <c r="EO80" s="186">
        <f t="shared" si="220"/>
        <v>5.9822840012605003E-2</v>
      </c>
      <c r="EP80" s="186">
        <f t="shared" si="221"/>
        <v>-4.3463837415218226E-2</v>
      </c>
      <c r="EQ80" s="186">
        <f t="shared" si="222"/>
        <v>-2.2850291581267966E-2</v>
      </c>
      <c r="ER80" s="186">
        <f t="shared" si="223"/>
        <v>7.0325966219322522E-2</v>
      </c>
      <c r="ES80" s="186">
        <f t="shared" si="224"/>
        <v>-7.3945096862674115E-2</v>
      </c>
      <c r="ET80" s="186">
        <f t="shared" si="225"/>
        <v>-6.7945290877030074E-17</v>
      </c>
      <c r="EU80" s="186">
        <f t="shared" si="226"/>
        <v>-2.2850291581267841E-2</v>
      </c>
      <c r="EV80" s="186">
        <f t="shared" si="227"/>
        <v>-7.032596621932255E-2</v>
      </c>
      <c r="EW80" s="186">
        <f t="shared" si="228"/>
        <v>5.9822840012605016E-2</v>
      </c>
      <c r="EX80" s="186">
        <f t="shared" si="229"/>
        <v>-4.3463837415218198E-2</v>
      </c>
    </row>
    <row r="81" spans="3:154" ht="21" customHeight="1" x14ac:dyDescent="0.2">
      <c r="C81" s="127"/>
      <c r="D81" s="127"/>
      <c r="G81" s="127"/>
      <c r="H81" s="127"/>
      <c r="K81" s="127"/>
      <c r="L81" s="127"/>
      <c r="O81" s="211">
        <v>73</v>
      </c>
      <c r="P81" s="211">
        <f t="shared" si="230"/>
        <v>-2.5045474766118629</v>
      </c>
      <c r="Q81" s="212">
        <f t="shared" si="231"/>
        <v>0.63704517697793028</v>
      </c>
      <c r="R81" s="212">
        <f t="shared" si="135"/>
        <v>193.47748401343043</v>
      </c>
      <c r="S81" s="212">
        <f t="shared" si="136"/>
        <v>168.24129044646125</v>
      </c>
      <c r="T81" s="212">
        <f t="shared" si="137"/>
        <v>210.30161305807655</v>
      </c>
      <c r="U81" s="212">
        <f t="shared" si="138"/>
        <v>1</v>
      </c>
      <c r="V81" s="212">
        <f t="shared" si="139"/>
        <v>0</v>
      </c>
      <c r="W81" s="212">
        <f t="shared" si="140"/>
        <v>6.9258705054639977E-2</v>
      </c>
      <c r="X81" s="212">
        <f t="shared" si="141"/>
        <v>7.964751081283597E-2</v>
      </c>
      <c r="Y81" s="212">
        <f t="shared" si="142"/>
        <v>6.371800865026879E-2</v>
      </c>
      <c r="Z81" s="212">
        <f t="shared" si="143"/>
        <v>5.8186135912772832</v>
      </c>
      <c r="AA81" s="212">
        <f t="shared" si="144"/>
        <v>5.8186135912772832</v>
      </c>
      <c r="AB81" s="212">
        <f t="shared" si="145"/>
        <v>5.5679283895384959</v>
      </c>
      <c r="AC81" s="212">
        <f t="shared" si="146"/>
        <v>5.3059578904272637</v>
      </c>
      <c r="AD81" s="212">
        <f t="shared" si="147"/>
        <v>103.74798429009147</v>
      </c>
      <c r="AE81" s="212">
        <f t="shared" si="148"/>
        <v>137.51841269327605</v>
      </c>
      <c r="AF81" s="212">
        <f t="shared" si="149"/>
        <v>1.9860614220498367</v>
      </c>
      <c r="AG81" s="212">
        <f t="shared" si="150"/>
        <v>2.2173581830543188</v>
      </c>
      <c r="AH81" s="212">
        <f t="shared" si="151"/>
        <v>1.6904253538010312</v>
      </c>
      <c r="AI81" s="212">
        <f t="shared" si="152"/>
        <v>7.8046750133271203</v>
      </c>
      <c r="AJ81" s="212">
        <f t="shared" si="153"/>
        <v>8.604675013327121</v>
      </c>
      <c r="AK81" s="212">
        <f t="shared" si="154"/>
        <v>8.5852865725928158</v>
      </c>
      <c r="AL81" s="212">
        <f t="shared" si="155"/>
        <v>7.796383244228295</v>
      </c>
      <c r="AM81" s="212">
        <f t="shared" si="232"/>
        <v>116.21589408678152</v>
      </c>
      <c r="AN81" s="212">
        <f t="shared" si="133"/>
        <v>116.47834833986131</v>
      </c>
      <c r="AO81" s="212">
        <f t="shared" si="134"/>
        <v>128.26460278749192</v>
      </c>
      <c r="AP81" s="212">
        <f t="shared" si="156"/>
        <v>4.3306880461345338</v>
      </c>
      <c r="AQ81" s="212">
        <f t="shared" si="157"/>
        <v>0.14228585351952905</v>
      </c>
      <c r="AR81" s="212">
        <f t="shared" si="158"/>
        <v>0.13813605864728562</v>
      </c>
      <c r="AS81" s="212">
        <f t="shared" si="159"/>
        <v>0.13163677027693224</v>
      </c>
      <c r="AT81" s="212">
        <f t="shared" si="160"/>
        <v>6.3605235662021128E-3</v>
      </c>
      <c r="AU81" s="212">
        <f t="shared" si="161"/>
        <v>4.7418253555437509E-2</v>
      </c>
      <c r="AV81" s="212">
        <f t="shared" si="162"/>
        <v>4.4793593477123084E-2</v>
      </c>
      <c r="AW81" s="212">
        <f t="shared" si="163"/>
        <v>4.4793792762229723E-2</v>
      </c>
      <c r="AX81" s="212">
        <f t="shared" si="233"/>
        <v>1.6420634372645748E-2</v>
      </c>
      <c r="AY81" s="212">
        <f t="shared" si="234"/>
        <v>1.7838491320385022E-2</v>
      </c>
      <c r="AZ81" s="178">
        <f t="shared" si="235"/>
        <v>1.42708565624543E-2</v>
      </c>
      <c r="BA81" s="178">
        <f t="shared" si="164"/>
        <v>2.0535791101857253E-2</v>
      </c>
      <c r="BB81" s="178">
        <f t="shared" si="165"/>
        <v>1.7857209653788918E-2</v>
      </c>
      <c r="BC81" s="178">
        <f t="shared" si="166"/>
        <v>2.2321512067236145E-2</v>
      </c>
      <c r="BD81" s="178">
        <f t="shared" si="167"/>
        <v>0</v>
      </c>
      <c r="BE81" s="178">
        <f t="shared" si="168"/>
        <v>0</v>
      </c>
      <c r="BF81" s="178">
        <f t="shared" si="169"/>
        <v>0</v>
      </c>
      <c r="BG81" s="178">
        <f t="shared" si="236"/>
        <v>3.6956425474503E-2</v>
      </c>
      <c r="BH81" s="178">
        <f t="shared" si="237"/>
        <v>3.569570097417394E-2</v>
      </c>
      <c r="BI81" s="178">
        <f t="shared" si="238"/>
        <v>3.6592368629690446E-2</v>
      </c>
      <c r="BJ81" s="178">
        <f t="shared" si="170"/>
        <v>7.150236218936687</v>
      </c>
      <c r="BK81" s="178">
        <f t="shared" si="171"/>
        <v>6.0054907952860273</v>
      </c>
      <c r="BL81" s="178">
        <f t="shared" si="172"/>
        <v>7.6954341484396593</v>
      </c>
      <c r="BM81" s="180">
        <f t="shared" si="239"/>
        <v>1.3657773838524944E-3</v>
      </c>
      <c r="BN81" s="180">
        <f t="shared" si="239"/>
        <v>1.2741830680376423E-3</v>
      </c>
      <c r="BO81" s="180">
        <f t="shared" si="239"/>
        <v>1.3390014419311534E-3</v>
      </c>
      <c r="BP81" s="178">
        <f t="shared" si="173"/>
        <v>0</v>
      </c>
      <c r="BQ81" s="178">
        <f t="shared" si="174"/>
        <v>0</v>
      </c>
      <c r="BR81" s="178">
        <f t="shared" si="175"/>
        <v>0</v>
      </c>
      <c r="BS81" s="178">
        <f t="shared" si="176"/>
        <v>0.32238999948804897</v>
      </c>
      <c r="BT81" s="178">
        <f t="shared" si="177"/>
        <v>0.107463333162683</v>
      </c>
      <c r="BU81" s="178">
        <f t="shared" si="178"/>
        <v>2.5</v>
      </c>
      <c r="BY81" s="180">
        <f t="shared" si="179"/>
        <v>0</v>
      </c>
      <c r="BZ81" s="180">
        <f t="shared" si="240"/>
        <v>0</v>
      </c>
      <c r="CA81" s="180">
        <f t="shared" si="241"/>
        <v>0</v>
      </c>
      <c r="CB81" s="180">
        <f t="shared" si="242"/>
        <v>0</v>
      </c>
      <c r="CC81" s="180">
        <f t="shared" si="180"/>
        <v>0</v>
      </c>
      <c r="CG81" s="182">
        <f t="shared" si="181"/>
        <v>0.31742815195758045</v>
      </c>
      <c r="CH81" s="182">
        <f t="shared" si="182"/>
        <v>0.31742815195758045</v>
      </c>
      <c r="CI81" s="182">
        <f t="shared" si="183"/>
        <v>0.31742815195758045</v>
      </c>
      <c r="CJ81" s="182">
        <f t="shared" si="184"/>
        <v>0.31742815195758045</v>
      </c>
      <c r="CK81" s="182">
        <f t="shared" si="185"/>
        <v>0.31742815195758045</v>
      </c>
      <c r="CL81" s="182">
        <f t="shared" si="186"/>
        <v>0.31742815195758045</v>
      </c>
      <c r="CM81" s="182">
        <f t="shared" si="187"/>
        <v>0.31742815195758045</v>
      </c>
      <c r="CN81" s="182">
        <f t="shared" si="188"/>
        <v>0.31742815195758045</v>
      </c>
      <c r="CO81" s="182">
        <f t="shared" si="189"/>
        <v>0.28670347208272073</v>
      </c>
      <c r="CP81" s="182">
        <f t="shared" si="190"/>
        <v>0.24454858999477996</v>
      </c>
      <c r="CQ81" s="182">
        <f t="shared" si="191"/>
        <v>0.20239370790683928</v>
      </c>
      <c r="CR81" s="182">
        <f t="shared" si="192"/>
        <v>0.16023882581889845</v>
      </c>
      <c r="CS81" s="182">
        <f t="shared" si="193"/>
        <v>0.11808394373095778</v>
      </c>
      <c r="CT81" s="182">
        <f t="shared" si="194"/>
        <v>0.10250148563221446</v>
      </c>
      <c r="CU81" s="182">
        <f t="shared" si="195"/>
        <v>0.10250148563221446</v>
      </c>
      <c r="CV81" s="182">
        <f t="shared" si="196"/>
        <v>0.10250148563221446</v>
      </c>
      <c r="CW81" s="182">
        <f t="shared" si="197"/>
        <v>0.10250148563221446</v>
      </c>
      <c r="CX81" s="182">
        <f t="shared" si="198"/>
        <v>0.10250148563221446</v>
      </c>
      <c r="CY81" s="182">
        <f t="shared" si="199"/>
        <v>0.10250148563221446</v>
      </c>
      <c r="DA81" s="184">
        <f t="shared" si="243"/>
        <v>0.11099945197438094</v>
      </c>
      <c r="DB81" s="184">
        <f t="shared" si="244"/>
        <v>0.11099945197438094</v>
      </c>
      <c r="DC81" s="184">
        <f t="shared" si="245"/>
        <v>0.11099945197438094</v>
      </c>
      <c r="DD81" s="184">
        <f t="shared" si="246"/>
        <v>0.11099945197438094</v>
      </c>
      <c r="DE81" s="184">
        <f t="shared" si="247"/>
        <v>-2.4423541058047953E-10</v>
      </c>
      <c r="DF81" s="184">
        <f t="shared" si="248"/>
        <v>-2.4423541058047953E-10</v>
      </c>
      <c r="DG81" s="184">
        <f t="shared" si="249"/>
        <v>-2.4423541058047953E-10</v>
      </c>
      <c r="DH81" s="184">
        <f t="shared" si="250"/>
        <v>-2.4423541058047953E-10</v>
      </c>
      <c r="DI81" s="184">
        <f t="shared" si="251"/>
        <v>-2.6872584636035514E-10</v>
      </c>
      <c r="DJ81" s="184">
        <f t="shared" si="252"/>
        <v>-3.1159430931428183E-10</v>
      </c>
      <c r="DK81" s="184">
        <f t="shared" si="253"/>
        <v>-3.7073591851931199E-10</v>
      </c>
      <c r="DL81" s="184">
        <f t="shared" si="254"/>
        <v>-4.5758751013171501E-10</v>
      </c>
      <c r="DM81" s="184">
        <f t="shared" si="255"/>
        <v>-5.9758186624820474E-10</v>
      </c>
      <c r="DN81" s="184">
        <f t="shared" si="256"/>
        <v>-6.737796508943997E-10</v>
      </c>
      <c r="DO81" s="184">
        <f t="shared" si="257"/>
        <v>-6.737796508943997E-10</v>
      </c>
      <c r="DP81" s="184">
        <f t="shared" si="258"/>
        <v>-6.737796508943997E-10</v>
      </c>
      <c r="DQ81" s="184">
        <f t="shared" si="259"/>
        <v>-6.737796508943997E-10</v>
      </c>
      <c r="DR81" s="184">
        <f t="shared" si="260"/>
        <v>-6.737796508943997E-10</v>
      </c>
      <c r="DS81" s="184">
        <f t="shared" si="261"/>
        <v>-6.737796508943997E-10</v>
      </c>
      <c r="DU81" s="185">
        <f t="shared" si="200"/>
        <v>-2.467261663230156E-2</v>
      </c>
      <c r="DV81" s="185">
        <f t="shared" si="201"/>
        <v>6.967332002944493E-2</v>
      </c>
      <c r="DW81" s="185">
        <f t="shared" si="202"/>
        <v>5.9415352323136272E-2</v>
      </c>
      <c r="DX81" s="185">
        <f t="shared" si="203"/>
        <v>4.3965047978224266E-2</v>
      </c>
      <c r="DY81" s="186">
        <f t="shared" si="204"/>
        <v>-2.467261663230156E-2</v>
      </c>
      <c r="DZ81" s="186">
        <f t="shared" si="205"/>
        <v>6.967332002944493E-2</v>
      </c>
      <c r="EA81" s="186">
        <f t="shared" si="206"/>
        <v>-7.3842502292649381E-2</v>
      </c>
      <c r="EB81" s="186">
        <f t="shared" si="207"/>
        <v>-3.2240332768210126E-3</v>
      </c>
      <c r="EC81" s="186">
        <f t="shared" si="208"/>
        <v>-1.850629992028751E-2</v>
      </c>
      <c r="ED81" s="186">
        <f t="shared" si="209"/>
        <v>-7.1558552239898932E-2</v>
      </c>
      <c r="EE81" s="186">
        <f t="shared" si="210"/>
        <v>6.302106538104002E-2</v>
      </c>
      <c r="EF81" s="186">
        <f t="shared" si="211"/>
        <v>-3.8619358534919448E-2</v>
      </c>
      <c r="EG81" s="186">
        <f t="shared" si="212"/>
        <v>5.5357452558082859E-2</v>
      </c>
      <c r="EH81" s="186">
        <f t="shared" si="213"/>
        <v>4.8976136859592984E-2</v>
      </c>
      <c r="EI81" s="186">
        <f t="shared" si="214"/>
        <v>-3.065115983401067E-2</v>
      </c>
      <c r="EJ81" s="186">
        <f t="shared" si="215"/>
        <v>6.7257831783665969E-2</v>
      </c>
      <c r="EK81" s="186">
        <f t="shared" si="216"/>
        <v>-7.3280516262880374E-2</v>
      </c>
      <c r="EL81" s="186">
        <f t="shared" si="217"/>
        <v>-9.6475629905019445E-3</v>
      </c>
      <c r="EM81" s="186">
        <f t="shared" si="218"/>
        <v>-1.2199139091470537E-2</v>
      </c>
      <c r="EN81" s="186">
        <f t="shared" si="219"/>
        <v>-7.2899180659572113E-2</v>
      </c>
      <c r="EO81" s="186">
        <f t="shared" si="220"/>
        <v>6.6147150078234268E-2</v>
      </c>
      <c r="EP81" s="186">
        <f t="shared" si="221"/>
        <v>-3.2979752454157844E-2</v>
      </c>
      <c r="EQ81" s="186">
        <f t="shared" si="222"/>
        <v>-3.6396429201706514E-2</v>
      </c>
      <c r="ER81" s="186">
        <f t="shared" si="223"/>
        <v>6.4330470826624159E-2</v>
      </c>
      <c r="ES81" s="186">
        <f t="shared" si="224"/>
        <v>-7.2160821256365359E-2</v>
      </c>
      <c r="ET81" s="186">
        <f t="shared" si="225"/>
        <v>-1.5997668924467322E-2</v>
      </c>
      <c r="EU81" s="186">
        <f t="shared" si="226"/>
        <v>-5.7991354481262188E-3</v>
      </c>
      <c r="EV81" s="186">
        <f t="shared" si="227"/>
        <v>-7.3685002296697139E-2</v>
      </c>
      <c r="EW81" s="186">
        <f t="shared" si="228"/>
        <v>6.8769815022591968E-2</v>
      </c>
      <c r="EX81" s="186">
        <f t="shared" si="229"/>
        <v>-2.7089150543500994E-2</v>
      </c>
    </row>
    <row r="82" spans="3:154" ht="20.25" customHeight="1" x14ac:dyDescent="0.2">
      <c r="C82" s="127"/>
      <c r="D82" s="127"/>
      <c r="G82" s="127"/>
      <c r="H82" s="127"/>
      <c r="K82" s="127"/>
      <c r="L82" s="127"/>
      <c r="O82" s="211">
        <v>74</v>
      </c>
      <c r="P82" s="211">
        <f t="shared" si="230"/>
        <v>-2.4958208303518914</v>
      </c>
      <c r="Q82" s="212">
        <f t="shared" si="231"/>
        <v>0.64577182323790194</v>
      </c>
      <c r="R82" s="212">
        <f t="shared" si="135"/>
        <v>195.75184258974613</v>
      </c>
      <c r="S82" s="212">
        <f t="shared" si="136"/>
        <v>170.21899355630097</v>
      </c>
      <c r="T82" s="212">
        <f t="shared" si="137"/>
        <v>212.77374194537623</v>
      </c>
      <c r="U82" s="212">
        <f t="shared" si="138"/>
        <v>1</v>
      </c>
      <c r="V82" s="212">
        <f t="shared" si="139"/>
        <v>0</v>
      </c>
      <c r="W82" s="212">
        <f t="shared" si="140"/>
        <v>6.8454017202195766E-2</v>
      </c>
      <c r="X82" s="212">
        <f t="shared" si="141"/>
        <v>7.8722119782525135E-2</v>
      </c>
      <c r="Y82" s="212">
        <f t="shared" si="142"/>
        <v>6.2977695826020114E-2</v>
      </c>
      <c r="Z82" s="212">
        <f t="shared" si="143"/>
        <v>5.9018520256790472</v>
      </c>
      <c r="AA82" s="212">
        <f t="shared" si="144"/>
        <v>5.9018520256790472</v>
      </c>
      <c r="AB82" s="212">
        <f t="shared" si="145"/>
        <v>5.6489125827273767</v>
      </c>
      <c r="AC82" s="212">
        <f t="shared" si="146"/>
        <v>5.3831317850588425</v>
      </c>
      <c r="AD82" s="212">
        <f t="shared" si="147"/>
        <v>105.60643986800446</v>
      </c>
      <c r="AE82" s="212">
        <f t="shared" si="148"/>
        <v>139.91134633224459</v>
      </c>
      <c r="AF82" s="212">
        <f t="shared" si="149"/>
        <v>1.991537374351126</v>
      </c>
      <c r="AG82" s="212">
        <f t="shared" si="150"/>
        <v>2.2234718648923897</v>
      </c>
      <c r="AH82" s="212">
        <f t="shared" si="151"/>
        <v>1.6950861807540822</v>
      </c>
      <c r="AI82" s="212">
        <f t="shared" si="152"/>
        <v>7.8933894000301734</v>
      </c>
      <c r="AJ82" s="212">
        <f t="shared" si="153"/>
        <v>8.6933894000301741</v>
      </c>
      <c r="AK82" s="212">
        <f t="shared" si="154"/>
        <v>8.6723844476197662</v>
      </c>
      <c r="AL82" s="212">
        <f t="shared" si="155"/>
        <v>7.878217965812925</v>
      </c>
      <c r="AM82" s="212">
        <f t="shared" si="232"/>
        <v>115.02993297372933</v>
      </c>
      <c r="AN82" s="212">
        <f t="shared" si="133"/>
        <v>115.30854127142176</v>
      </c>
      <c r="AO82" s="212">
        <f t="shared" si="134"/>
        <v>126.93225858175575</v>
      </c>
      <c r="AP82" s="212">
        <f t="shared" si="156"/>
        <v>4.4110527620824289</v>
      </c>
      <c r="AQ82" s="212">
        <f t="shared" si="157"/>
        <v>0.14435536739314861</v>
      </c>
      <c r="AR82" s="212">
        <f t="shared" si="158"/>
        <v>0.14014521474219177</v>
      </c>
      <c r="AS82" s="212">
        <f t="shared" si="159"/>
        <v>0.13355139576940395</v>
      </c>
      <c r="AT82" s="212">
        <f t="shared" si="160"/>
        <v>6.5468937383783513E-3</v>
      </c>
      <c r="AU82" s="212">
        <f t="shared" si="161"/>
        <v>4.8309586443562536E-2</v>
      </c>
      <c r="AV82" s="212">
        <f t="shared" si="162"/>
        <v>4.5643044449069997E-2</v>
      </c>
      <c r="AW82" s="212">
        <f t="shared" si="163"/>
        <v>4.5627371404369156E-2</v>
      </c>
      <c r="AX82" s="212">
        <f t="shared" si="233"/>
        <v>1.6534926489698332E-2</v>
      </c>
      <c r="AY82" s="212">
        <f t="shared" si="234"/>
        <v>1.7965586273339752E-2</v>
      </c>
      <c r="AZ82" s="178">
        <f t="shared" si="235"/>
        <v>1.436753377296133E-2</v>
      </c>
      <c r="BA82" s="178">
        <f t="shared" si="164"/>
        <v>2.0402403468030003E-2</v>
      </c>
      <c r="BB82" s="178">
        <f t="shared" si="165"/>
        <v>1.7741220406982609E-2</v>
      </c>
      <c r="BC82" s="178">
        <f t="shared" si="166"/>
        <v>2.2176525508728263E-2</v>
      </c>
      <c r="BD82" s="178">
        <f t="shared" si="167"/>
        <v>0</v>
      </c>
      <c r="BE82" s="178">
        <f t="shared" si="168"/>
        <v>0</v>
      </c>
      <c r="BF82" s="178">
        <f t="shared" si="169"/>
        <v>0</v>
      </c>
      <c r="BG82" s="178">
        <f t="shared" si="236"/>
        <v>3.6937329957728332E-2</v>
      </c>
      <c r="BH82" s="178">
        <f t="shared" si="237"/>
        <v>3.5706806680322362E-2</v>
      </c>
      <c r="BI82" s="178">
        <f t="shared" si="238"/>
        <v>3.6544059281689592E-2</v>
      </c>
      <c r="BJ82" s="178">
        <f t="shared" si="170"/>
        <v>7.2305503995707507</v>
      </c>
      <c r="BK82" s="178">
        <f t="shared" si="171"/>
        <v>6.0779766962338764</v>
      </c>
      <c r="BL82" s="178">
        <f t="shared" si="172"/>
        <v>7.7756162392387527</v>
      </c>
      <c r="BM82" s="180">
        <f t="shared" si="239"/>
        <v>1.3643663444060949E-3</v>
      </c>
      <c r="BN82" s="180">
        <f t="shared" si="239"/>
        <v>1.2749760433059137E-3</v>
      </c>
      <c r="BO82" s="180">
        <f t="shared" si="239"/>
        <v>1.3354682687836432E-3</v>
      </c>
      <c r="BP82" s="178">
        <f t="shared" si="173"/>
        <v>0</v>
      </c>
      <c r="BQ82" s="178">
        <f t="shared" si="174"/>
        <v>0</v>
      </c>
      <c r="BR82" s="178">
        <f t="shared" si="175"/>
        <v>0</v>
      </c>
      <c r="BS82" s="178">
        <f t="shared" si="176"/>
        <v>0.3261797451734082</v>
      </c>
      <c r="BT82" s="178">
        <f t="shared" si="177"/>
        <v>0.1087265817244694</v>
      </c>
      <c r="BU82" s="178">
        <f t="shared" si="178"/>
        <v>2.5</v>
      </c>
      <c r="BY82" s="180">
        <f t="shared" si="179"/>
        <v>0</v>
      </c>
      <c r="BZ82" s="180">
        <f t="shared" si="240"/>
        <v>0</v>
      </c>
      <c r="CA82" s="180">
        <f t="shared" si="241"/>
        <v>0</v>
      </c>
      <c r="CB82" s="180">
        <f t="shared" si="242"/>
        <v>0</v>
      </c>
      <c r="CC82" s="180">
        <f t="shared" si="180"/>
        <v>0</v>
      </c>
      <c r="CG82" s="182">
        <f t="shared" si="181"/>
        <v>0.32121789764293973</v>
      </c>
      <c r="CH82" s="182">
        <f t="shared" si="182"/>
        <v>0.32121789764293973</v>
      </c>
      <c r="CI82" s="182">
        <f t="shared" si="183"/>
        <v>0.32121789764293973</v>
      </c>
      <c r="CJ82" s="182">
        <f t="shared" si="184"/>
        <v>0.32121789764293973</v>
      </c>
      <c r="CK82" s="182">
        <f t="shared" si="185"/>
        <v>0.32121789764293973</v>
      </c>
      <c r="CL82" s="182">
        <f t="shared" si="186"/>
        <v>0.32121789764293973</v>
      </c>
      <c r="CM82" s="182">
        <f t="shared" si="187"/>
        <v>0.32121789764293973</v>
      </c>
      <c r="CN82" s="182">
        <f t="shared" si="188"/>
        <v>0.32121789764293973</v>
      </c>
      <c r="CO82" s="182">
        <f t="shared" si="189"/>
        <v>0.29013204427270262</v>
      </c>
      <c r="CP82" s="182">
        <f t="shared" si="190"/>
        <v>0.24748162484562825</v>
      </c>
      <c r="CQ82" s="182">
        <f t="shared" si="191"/>
        <v>0.2048312054185539</v>
      </c>
      <c r="CR82" s="182">
        <f t="shared" si="192"/>
        <v>0.1621807859914795</v>
      </c>
      <c r="CS82" s="182">
        <f t="shared" si="193"/>
        <v>0.11953036656440516</v>
      </c>
      <c r="CT82" s="182">
        <f t="shared" si="194"/>
        <v>0.1037647341940009</v>
      </c>
      <c r="CU82" s="182">
        <f t="shared" si="195"/>
        <v>0.1037647341940009</v>
      </c>
      <c r="CV82" s="182">
        <f t="shared" si="196"/>
        <v>0.1037647341940009</v>
      </c>
      <c r="CW82" s="182">
        <f t="shared" si="197"/>
        <v>0.1037647341940009</v>
      </c>
      <c r="CX82" s="182">
        <f t="shared" si="198"/>
        <v>0.1037647341940009</v>
      </c>
      <c r="CY82" s="182">
        <f t="shared" si="199"/>
        <v>0.1037647341940009</v>
      </c>
      <c r="DA82" s="184">
        <f t="shared" si="243"/>
        <v>0.11272448441185248</v>
      </c>
      <c r="DB82" s="184">
        <f t="shared" si="244"/>
        <v>0.11272448441185248</v>
      </c>
      <c r="DC82" s="184">
        <f t="shared" si="245"/>
        <v>0.11272448441185248</v>
      </c>
      <c r="DD82" s="184">
        <f t="shared" si="246"/>
        <v>0.11272448441185248</v>
      </c>
      <c r="DE82" s="184">
        <f t="shared" si="247"/>
        <v>-2.4221139339575619E-10</v>
      </c>
      <c r="DF82" s="184">
        <f t="shared" si="248"/>
        <v>-2.4221139339575619E-10</v>
      </c>
      <c r="DG82" s="184">
        <f t="shared" si="249"/>
        <v>-2.4221139339575619E-10</v>
      </c>
      <c r="DH82" s="184">
        <f t="shared" si="250"/>
        <v>-2.4221139339575619E-10</v>
      </c>
      <c r="DI82" s="184">
        <f t="shared" si="251"/>
        <v>-2.6650899216213669E-10</v>
      </c>
      <c r="DJ82" s="184">
        <f t="shared" si="252"/>
        <v>-3.0904435201342517E-10</v>
      </c>
      <c r="DK82" s="184">
        <f t="shared" si="253"/>
        <v>-3.677356925398636E-10</v>
      </c>
      <c r="DL82" s="184">
        <f t="shared" si="254"/>
        <v>-4.5394556325957204E-10</v>
      </c>
      <c r="DM82" s="184">
        <f t="shared" si="255"/>
        <v>-5.9295444020512263E-10</v>
      </c>
      <c r="DN82" s="184">
        <f t="shared" si="256"/>
        <v>-6.6864121333003258E-10</v>
      </c>
      <c r="DO82" s="184">
        <f t="shared" si="257"/>
        <v>-6.6864121333003258E-10</v>
      </c>
      <c r="DP82" s="184">
        <f t="shared" si="258"/>
        <v>-6.6864121333003258E-10</v>
      </c>
      <c r="DQ82" s="184">
        <f t="shared" si="259"/>
        <v>-6.6864121333003258E-10</v>
      </c>
      <c r="DR82" s="184">
        <f t="shared" si="260"/>
        <v>-6.6864121333003258E-10</v>
      </c>
      <c r="DS82" s="184">
        <f t="shared" si="261"/>
        <v>-6.6864121333003258E-10</v>
      </c>
      <c r="DU82" s="185">
        <f t="shared" si="200"/>
        <v>-2.6474310397258581E-2</v>
      </c>
      <c r="DV82" s="185">
        <f t="shared" si="201"/>
        <v>6.8967936511207778E-2</v>
      </c>
      <c r="DW82" s="185">
        <f t="shared" si="202"/>
        <v>5.8998926701151033E-2</v>
      </c>
      <c r="DX82" s="185">
        <f t="shared" si="203"/>
        <v>4.4458880167370235E-2</v>
      </c>
      <c r="DY82" s="186">
        <f t="shared" si="204"/>
        <v>-2.6474310397258581E-2</v>
      </c>
      <c r="DZ82" s="186">
        <f t="shared" si="205"/>
        <v>6.8967936511207778E-2</v>
      </c>
      <c r="EA82" s="186">
        <f t="shared" si="206"/>
        <v>-7.3593544531108723E-2</v>
      </c>
      <c r="EB82" s="186">
        <f t="shared" si="207"/>
        <v>-6.4386008551622163E-3</v>
      </c>
      <c r="EC82" s="186">
        <f t="shared" si="208"/>
        <v>-1.4095949642252179E-2</v>
      </c>
      <c r="ED82" s="186">
        <f t="shared" si="209"/>
        <v>-7.2517374340963767E-2</v>
      </c>
      <c r="EE82" s="186">
        <f t="shared" si="210"/>
        <v>6.582280395686875E-2</v>
      </c>
      <c r="EF82" s="186">
        <f t="shared" si="211"/>
        <v>-3.35383937731073E-2</v>
      </c>
      <c r="EG82" s="186">
        <f t="shared" si="212"/>
        <v>5.0382396912516239E-2</v>
      </c>
      <c r="EH82" s="186">
        <f t="shared" si="213"/>
        <v>5.4028505985026593E-2</v>
      </c>
      <c r="EI82" s="186">
        <f t="shared" si="214"/>
        <v>-3.8048262627491676E-2</v>
      </c>
      <c r="EJ82" s="186">
        <f t="shared" si="215"/>
        <v>6.3322942830018575E-2</v>
      </c>
      <c r="EK82" s="186">
        <f t="shared" si="216"/>
        <v>-7.135744192066143E-2</v>
      </c>
      <c r="EL82" s="186">
        <f t="shared" si="217"/>
        <v>-1.912016893659179E-2</v>
      </c>
      <c r="EM82" s="186">
        <f t="shared" si="218"/>
        <v>-1.2892905902605863E-3</v>
      </c>
      <c r="EN82" s="186">
        <f t="shared" si="219"/>
        <v>-7.3863408446931594E-2</v>
      </c>
      <c r="EO82" s="186">
        <f t="shared" si="220"/>
        <v>7.0646688622303014E-2</v>
      </c>
      <c r="EP82" s="186">
        <f t="shared" si="221"/>
        <v>-2.1598860255294519E-2</v>
      </c>
      <c r="EQ82" s="186">
        <f t="shared" si="222"/>
        <v>-4.8466137651138289E-2</v>
      </c>
      <c r="ER82" s="186">
        <f t="shared" si="223"/>
        <v>5.5753913573894476E-2</v>
      </c>
      <c r="ES82" s="186">
        <f t="shared" si="224"/>
        <v>-6.6953179546062641E-2</v>
      </c>
      <c r="ET82" s="186">
        <f t="shared" si="225"/>
        <v>-3.1220780360155652E-2</v>
      </c>
      <c r="EU82" s="186">
        <f t="shared" si="226"/>
        <v>1.1556542903903327E-2</v>
      </c>
      <c r="EV82" s="186">
        <f t="shared" si="227"/>
        <v>-7.2965140263927544E-2</v>
      </c>
      <c r="EW82" s="186">
        <f t="shared" si="228"/>
        <v>7.3324009402897961E-2</v>
      </c>
      <c r="EX82" s="186">
        <f t="shared" si="229"/>
        <v>-9.0030562981751588E-3</v>
      </c>
    </row>
    <row r="83" spans="3:154" ht="20.25" customHeight="1" x14ac:dyDescent="0.2">
      <c r="C83" s="127"/>
      <c r="D83" s="127"/>
      <c r="G83" s="127"/>
      <c r="H83" s="127"/>
      <c r="K83" s="127"/>
      <c r="L83" s="127"/>
      <c r="O83" s="211">
        <v>75</v>
      </c>
      <c r="P83" s="211">
        <f t="shared" si="230"/>
        <v>-2.4870941840919198</v>
      </c>
      <c r="Q83" s="212">
        <f t="shared" si="231"/>
        <v>0.6544984694978736</v>
      </c>
      <c r="R83" s="212">
        <f t="shared" si="135"/>
        <v>198.01129390536454</v>
      </c>
      <c r="S83" s="212">
        <f t="shared" si="136"/>
        <v>172.18373383075178</v>
      </c>
      <c r="T83" s="212">
        <f t="shared" si="137"/>
        <v>215.22966728843971</v>
      </c>
      <c r="U83" s="212">
        <f t="shared" si="138"/>
        <v>1</v>
      </c>
      <c r="V83" s="212">
        <f t="shared" si="139"/>
        <v>0</v>
      </c>
      <c r="W83" s="212">
        <f t="shared" si="140"/>
        <v>6.7672907619119232E-2</v>
      </c>
      <c r="X83" s="212">
        <f t="shared" si="141"/>
        <v>7.7823843761987102E-2</v>
      </c>
      <c r="Y83" s="212">
        <f t="shared" si="142"/>
        <v>6.2259075009589687E-2</v>
      </c>
      <c r="Z83" s="212">
        <f t="shared" si="143"/>
        <v>5.9848981830857557</v>
      </c>
      <c r="AA83" s="212">
        <f t="shared" si="144"/>
        <v>5.9848981830857557</v>
      </c>
      <c r="AB83" s="212">
        <f t="shared" si="145"/>
        <v>5.7297233518362836</v>
      </c>
      <c r="AC83" s="212">
        <f t="shared" si="146"/>
        <v>5.4601404151968529</v>
      </c>
      <c r="AD83" s="212">
        <f t="shared" si="147"/>
        <v>107.46353495000885</v>
      </c>
      <c r="AE83" s="212">
        <f t="shared" si="148"/>
        <v>142.30171226186545</v>
      </c>
      <c r="AF83" s="212">
        <f t="shared" si="149"/>
        <v>1.9969774345774491</v>
      </c>
      <c r="AG83" s="212">
        <f t="shared" si="150"/>
        <v>2.2295454746635799</v>
      </c>
      <c r="AH83" s="212">
        <f t="shared" si="151"/>
        <v>1.6997164583631654</v>
      </c>
      <c r="AI83" s="212">
        <f t="shared" si="152"/>
        <v>7.9818756176632046</v>
      </c>
      <c r="AJ83" s="212">
        <f t="shared" si="153"/>
        <v>8.7818756176632053</v>
      </c>
      <c r="AK83" s="212">
        <f t="shared" si="154"/>
        <v>8.7592688264998646</v>
      </c>
      <c r="AL83" s="212">
        <f t="shared" si="155"/>
        <v>7.9598568735600184</v>
      </c>
      <c r="AM83" s="212">
        <f t="shared" si="232"/>
        <v>113.87089085942814</v>
      </c>
      <c r="AN83" s="212">
        <f t="shared" si="133"/>
        <v>114.16478016688434</v>
      </c>
      <c r="AO83" s="212">
        <f t="shared" si="134"/>
        <v>125.6303996271171</v>
      </c>
      <c r="AP83" s="212">
        <f t="shared" si="156"/>
        <v>4.4913960585993662</v>
      </c>
      <c r="AQ83" s="212">
        <f t="shared" si="157"/>
        <v>0.14642044949403091</v>
      </c>
      <c r="AR83" s="212">
        <f t="shared" si="158"/>
        <v>0.14215006831788324</v>
      </c>
      <c r="AS83" s="212">
        <f t="shared" si="159"/>
        <v>0.13546192117577921</v>
      </c>
      <c r="AT83" s="212">
        <f t="shared" si="160"/>
        <v>6.7355473075929595E-3</v>
      </c>
      <c r="AU83" s="212">
        <f t="shared" si="161"/>
        <v>4.9200868630044393E-2</v>
      </c>
      <c r="AV83" s="212">
        <f t="shared" si="162"/>
        <v>4.6492496846570877E-2</v>
      </c>
      <c r="AW83" s="212">
        <f t="shared" si="163"/>
        <v>4.6460703567967235E-2</v>
      </c>
      <c r="AX83" s="212">
        <f t="shared" si="233"/>
        <v>1.6647829366437321E-2</v>
      </c>
      <c r="AY83" s="212">
        <f t="shared" si="234"/>
        <v>1.8091124260419471E-2</v>
      </c>
      <c r="AZ83" s="178">
        <f t="shared" si="235"/>
        <v>1.4463002322866429E-2</v>
      </c>
      <c r="BA83" s="178">
        <f t="shared" si="164"/>
        <v>2.0267462112187547E-2</v>
      </c>
      <c r="BB83" s="178">
        <f t="shared" si="165"/>
        <v>1.762388009755439E-2</v>
      </c>
      <c r="BC83" s="178">
        <f t="shared" si="166"/>
        <v>2.2029850121942984E-2</v>
      </c>
      <c r="BD83" s="178">
        <f t="shared" si="167"/>
        <v>0</v>
      </c>
      <c r="BE83" s="178">
        <f t="shared" si="168"/>
        <v>0</v>
      </c>
      <c r="BF83" s="178">
        <f t="shared" si="169"/>
        <v>0</v>
      </c>
      <c r="BG83" s="178">
        <f t="shared" si="236"/>
        <v>3.6915291478624865E-2</v>
      </c>
      <c r="BH83" s="178">
        <f t="shared" si="237"/>
        <v>3.571500435797386E-2</v>
      </c>
      <c r="BI83" s="178">
        <f t="shared" si="238"/>
        <v>3.6492852444809411E-2</v>
      </c>
      <c r="BJ83" s="178">
        <f t="shared" si="170"/>
        <v>7.3096446305761873</v>
      </c>
      <c r="BK83" s="178">
        <f t="shared" si="171"/>
        <v>6.1495428041375106</v>
      </c>
      <c r="BL83" s="178">
        <f t="shared" si="172"/>
        <v>7.8543444901024531</v>
      </c>
      <c r="BM83" s="180">
        <f t="shared" si="239"/>
        <v>1.3627387449518336E-3</v>
      </c>
      <c r="BN83" s="180">
        <f t="shared" si="239"/>
        <v>1.2755615362900919E-3</v>
      </c>
      <c r="BO83" s="180">
        <f t="shared" si="239"/>
        <v>1.3317282795586322E-3</v>
      </c>
      <c r="BP83" s="178">
        <f t="shared" si="173"/>
        <v>0</v>
      </c>
      <c r="BQ83" s="178">
        <f t="shared" si="174"/>
        <v>0</v>
      </c>
      <c r="BR83" s="178">
        <f t="shared" si="175"/>
        <v>0</v>
      </c>
      <c r="BS83" s="178">
        <f t="shared" si="176"/>
        <v>0.32994465100831627</v>
      </c>
      <c r="BT83" s="178">
        <f t="shared" si="177"/>
        <v>0.10998155033610543</v>
      </c>
      <c r="BU83" s="178">
        <f t="shared" si="178"/>
        <v>2.5</v>
      </c>
      <c r="BY83" s="180">
        <f t="shared" si="179"/>
        <v>0</v>
      </c>
      <c r="BZ83" s="180">
        <f t="shared" si="240"/>
        <v>0</v>
      </c>
      <c r="CA83" s="180">
        <f t="shared" si="241"/>
        <v>0</v>
      </c>
      <c r="CB83" s="180">
        <f t="shared" si="242"/>
        <v>0</v>
      </c>
      <c r="CC83" s="180">
        <f t="shared" si="180"/>
        <v>0</v>
      </c>
      <c r="CG83" s="182">
        <f t="shared" si="181"/>
        <v>0.32498280347784769</v>
      </c>
      <c r="CH83" s="182">
        <f t="shared" si="182"/>
        <v>0.32498280347784769</v>
      </c>
      <c r="CI83" s="182">
        <f t="shared" si="183"/>
        <v>0.32498280347784769</v>
      </c>
      <c r="CJ83" s="182">
        <f t="shared" si="184"/>
        <v>0.32498280347784769</v>
      </c>
      <c r="CK83" s="182">
        <f t="shared" si="185"/>
        <v>0.32498280347784769</v>
      </c>
      <c r="CL83" s="182">
        <f t="shared" si="186"/>
        <v>0.32498280347784769</v>
      </c>
      <c r="CM83" s="182">
        <f t="shared" si="187"/>
        <v>0.32498280347784769</v>
      </c>
      <c r="CN83" s="182">
        <f t="shared" si="188"/>
        <v>0.32498280347784769</v>
      </c>
      <c r="CO83" s="182">
        <f t="shared" si="189"/>
        <v>0.29353814392032124</v>
      </c>
      <c r="CP83" s="182">
        <f t="shared" si="190"/>
        <v>0.25039543514868046</v>
      </c>
      <c r="CQ83" s="182">
        <f t="shared" si="191"/>
        <v>0.20725272637703962</v>
      </c>
      <c r="CR83" s="182">
        <f t="shared" si="192"/>
        <v>0.16411001760539876</v>
      </c>
      <c r="CS83" s="182">
        <f t="shared" si="193"/>
        <v>0.120967308833758</v>
      </c>
      <c r="CT83" s="182">
        <f t="shared" si="194"/>
        <v>0.1050197028056369</v>
      </c>
      <c r="CU83" s="182">
        <f t="shared" si="195"/>
        <v>0.1050197028056369</v>
      </c>
      <c r="CV83" s="182">
        <f t="shared" si="196"/>
        <v>0.1050197028056369</v>
      </c>
      <c r="CW83" s="182">
        <f t="shared" si="197"/>
        <v>0.1050197028056369</v>
      </c>
      <c r="CX83" s="182">
        <f t="shared" si="198"/>
        <v>0.1050197028056369</v>
      </c>
      <c r="CY83" s="182">
        <f t="shared" si="199"/>
        <v>0.1050197028056369</v>
      </c>
      <c r="DA83" s="184">
        <f t="shared" si="243"/>
        <v>0.11444097256497186</v>
      </c>
      <c r="DB83" s="184">
        <f t="shared" si="244"/>
        <v>0.11444097256497186</v>
      </c>
      <c r="DC83" s="184">
        <f t="shared" si="245"/>
        <v>0.11444097256497186</v>
      </c>
      <c r="DD83" s="184">
        <f t="shared" si="246"/>
        <v>0.11444097256497186</v>
      </c>
      <c r="DE83" s="184">
        <f t="shared" si="247"/>
        <v>-2.4023359932759286E-10</v>
      </c>
      <c r="DF83" s="184">
        <f t="shared" si="248"/>
        <v>-2.4023359932759286E-10</v>
      </c>
      <c r="DG83" s="184">
        <f t="shared" si="249"/>
        <v>-2.4023359932759286E-10</v>
      </c>
      <c r="DH83" s="184">
        <f t="shared" si="250"/>
        <v>-2.4023359932759286E-10</v>
      </c>
      <c r="DI83" s="184">
        <f t="shared" si="251"/>
        <v>-2.6434260250799274E-10</v>
      </c>
      <c r="DJ83" s="184">
        <f t="shared" si="252"/>
        <v>-3.0655211487794009E-10</v>
      </c>
      <c r="DK83" s="184">
        <f t="shared" si="253"/>
        <v>-3.6480284770181934E-10</v>
      </c>
      <c r="DL83" s="184">
        <f t="shared" si="254"/>
        <v>-4.5038446242775893E-10</v>
      </c>
      <c r="DM83" s="184">
        <f t="shared" si="255"/>
        <v>-5.8842779506131787E-10</v>
      </c>
      <c r="DN83" s="184">
        <f t="shared" si="256"/>
        <v>-6.6361351192578759E-10</v>
      </c>
      <c r="DO83" s="184">
        <f t="shared" si="257"/>
        <v>-6.6361351192578759E-10</v>
      </c>
      <c r="DP83" s="184">
        <f t="shared" si="258"/>
        <v>-6.6361351192578759E-10</v>
      </c>
      <c r="DQ83" s="184">
        <f t="shared" si="259"/>
        <v>-6.6361351192578759E-10</v>
      </c>
      <c r="DR83" s="184">
        <f t="shared" si="260"/>
        <v>-6.6361351192578759E-10</v>
      </c>
      <c r="DS83" s="184">
        <f t="shared" si="261"/>
        <v>-6.6361351192578759E-10</v>
      </c>
      <c r="DU83" s="185">
        <f t="shared" si="200"/>
        <v>-2.825374089959579E-2</v>
      </c>
      <c r="DV83" s="185">
        <f t="shared" si="201"/>
        <v>6.8210564467579671E-2</v>
      </c>
      <c r="DW83" s="185">
        <f t="shared" si="202"/>
        <v>5.8573739604783216E-2</v>
      </c>
      <c r="DX83" s="185">
        <f t="shared" si="203"/>
        <v>4.4945211185602234E-2</v>
      </c>
      <c r="DY83" s="186">
        <f t="shared" si="204"/>
        <v>-2.825374089959579E-2</v>
      </c>
      <c r="DZ83" s="186">
        <f t="shared" si="205"/>
        <v>6.8210564467579671E-2</v>
      </c>
      <c r="EA83" s="186">
        <f t="shared" si="206"/>
        <v>-7.3198952085198069E-2</v>
      </c>
      <c r="EB83" s="186">
        <f t="shared" si="207"/>
        <v>-9.6368248627964302E-3</v>
      </c>
      <c r="EC83" s="186">
        <f t="shared" si="208"/>
        <v>-9.6368248627965118E-3</v>
      </c>
      <c r="ED83" s="186">
        <f t="shared" si="209"/>
        <v>-7.3198952085198055E-2</v>
      </c>
      <c r="EE83" s="186">
        <f t="shared" si="210"/>
        <v>6.8210564467579643E-2</v>
      </c>
      <c r="EF83" s="186">
        <f t="shared" si="211"/>
        <v>-2.8253740899595862E-2</v>
      </c>
      <c r="EG83" s="186">
        <f t="shared" si="212"/>
        <v>4.4945211185602255E-2</v>
      </c>
      <c r="EH83" s="186">
        <f t="shared" si="213"/>
        <v>5.8573739604783209E-2</v>
      </c>
      <c r="EI83" s="186">
        <f t="shared" si="214"/>
        <v>-4.4945211185602227E-2</v>
      </c>
      <c r="EJ83" s="186">
        <f t="shared" si="215"/>
        <v>5.8573739604783223E-2</v>
      </c>
      <c r="EK83" s="186">
        <f t="shared" si="216"/>
        <v>-6.8210564467579657E-2</v>
      </c>
      <c r="EL83" s="186">
        <f t="shared" si="217"/>
        <v>-2.8253740899595835E-2</v>
      </c>
      <c r="EM83" s="186">
        <f t="shared" si="218"/>
        <v>9.6368248627962186E-3</v>
      </c>
      <c r="EN83" s="186">
        <f t="shared" si="219"/>
        <v>-7.319895208519811E-2</v>
      </c>
      <c r="EO83" s="186">
        <f t="shared" si="220"/>
        <v>7.3198952085198041E-2</v>
      </c>
      <c r="EP83" s="186">
        <f t="shared" si="221"/>
        <v>-9.6368248627966419E-3</v>
      </c>
      <c r="EQ83" s="186">
        <f t="shared" si="222"/>
        <v>-5.8573739604783126E-2</v>
      </c>
      <c r="ER83" s="186">
        <f t="shared" si="223"/>
        <v>4.4945211185602359E-2</v>
      </c>
      <c r="ES83" s="186">
        <f t="shared" si="224"/>
        <v>-5.8573739604783327E-2</v>
      </c>
      <c r="ET83" s="186">
        <f t="shared" si="225"/>
        <v>-4.4945211185602088E-2</v>
      </c>
      <c r="EU83" s="186">
        <f t="shared" si="226"/>
        <v>2.8253740899595439E-2</v>
      </c>
      <c r="EV83" s="186">
        <f t="shared" si="227"/>
        <v>-6.821056446757981E-2</v>
      </c>
      <c r="EW83" s="186">
        <f t="shared" si="228"/>
        <v>7.3198952085198082E-2</v>
      </c>
      <c r="EX83" s="186">
        <f t="shared" si="229"/>
        <v>9.636824862796314E-3</v>
      </c>
    </row>
    <row r="84" spans="3:154" ht="20.100000000000001" customHeight="1" x14ac:dyDescent="0.2">
      <c r="C84" s="127"/>
      <c r="D84" s="127"/>
      <c r="G84" s="127"/>
      <c r="H84" s="127"/>
      <c r="K84" s="127"/>
      <c r="L84" s="127"/>
      <c r="O84" s="211">
        <v>76</v>
      </c>
      <c r="P84" s="211">
        <f t="shared" si="230"/>
        <v>-2.4783675378319479</v>
      </c>
      <c r="Q84" s="212">
        <f t="shared" si="231"/>
        <v>0.66322511575784515</v>
      </c>
      <c r="R84" s="212">
        <f t="shared" si="135"/>
        <v>200.25566589432012</v>
      </c>
      <c r="S84" s="212">
        <f t="shared" si="136"/>
        <v>174.1353616472349</v>
      </c>
      <c r="T84" s="212">
        <f t="shared" si="137"/>
        <v>217.66920205904361</v>
      </c>
      <c r="U84" s="212">
        <f t="shared" si="138"/>
        <v>1</v>
      </c>
      <c r="V84" s="212">
        <f t="shared" si="139"/>
        <v>0</v>
      </c>
      <c r="W84" s="212">
        <f t="shared" si="140"/>
        <v>6.6914461272079631E-2</v>
      </c>
      <c r="X84" s="212">
        <f t="shared" si="141"/>
        <v>7.6951630462891565E-2</v>
      </c>
      <c r="Y84" s="212">
        <f t="shared" si="142"/>
        <v>6.1561304370313256E-2</v>
      </c>
      <c r="Z84" s="212">
        <f t="shared" si="143"/>
        <v>6.0677384008807325</v>
      </c>
      <c r="AA84" s="212">
        <f t="shared" si="144"/>
        <v>6.0677384008807325</v>
      </c>
      <c r="AB84" s="212">
        <f t="shared" si="145"/>
        <v>5.8103474517464715</v>
      </c>
      <c r="AC84" s="212">
        <f t="shared" si="146"/>
        <v>5.5369711589041222</v>
      </c>
      <c r="AD84" s="212">
        <f t="shared" si="147"/>
        <v>109.31887700239666</v>
      </c>
      <c r="AE84" s="212">
        <f t="shared" si="148"/>
        <v>144.68903045059105</v>
      </c>
      <c r="AF84" s="212">
        <f t="shared" si="149"/>
        <v>2.0023811884471576</v>
      </c>
      <c r="AG84" s="212">
        <f t="shared" si="150"/>
        <v>2.2355785498389906</v>
      </c>
      <c r="AH84" s="212">
        <f t="shared" si="151"/>
        <v>1.7043158340147138</v>
      </c>
      <c r="AI84" s="212">
        <f t="shared" si="152"/>
        <v>8.0701195893278896</v>
      </c>
      <c r="AJ84" s="212">
        <f t="shared" si="153"/>
        <v>8.8701195893278904</v>
      </c>
      <c r="AK84" s="212">
        <f t="shared" si="154"/>
        <v>8.8459260015854628</v>
      </c>
      <c r="AL84" s="212">
        <f t="shared" si="155"/>
        <v>8.0412869929188364</v>
      </c>
      <c r="AM84" s="212">
        <f t="shared" si="232"/>
        <v>112.73805160452999</v>
      </c>
      <c r="AN84" s="212">
        <f t="shared" si="133"/>
        <v>113.04638992240825</v>
      </c>
      <c r="AO84" s="212">
        <f t="shared" si="134"/>
        <v>124.35820296932577</v>
      </c>
      <c r="AP84" s="212">
        <f t="shared" si="156"/>
        <v>4.571699669257602</v>
      </c>
      <c r="AQ84" s="212">
        <f t="shared" si="157"/>
        <v>0.14848076134924781</v>
      </c>
      <c r="AR84" s="212">
        <f t="shared" si="158"/>
        <v>0.1441502907730613</v>
      </c>
      <c r="AS84" s="212">
        <f t="shared" si="159"/>
        <v>0.13736803335541906</v>
      </c>
      <c r="AT84" s="212">
        <f t="shared" si="160"/>
        <v>6.9264354433193759E-3</v>
      </c>
      <c r="AU84" s="212">
        <f t="shared" si="161"/>
        <v>5.009189676699121E-2</v>
      </c>
      <c r="AV84" s="212">
        <f t="shared" si="162"/>
        <v>4.734175173964289E-2</v>
      </c>
      <c r="AW84" s="212">
        <f t="shared" si="163"/>
        <v>4.729360053168969E-2</v>
      </c>
      <c r="AX84" s="212">
        <f t="shared" si="233"/>
        <v>1.6759361606001409E-2</v>
      </c>
      <c r="AY84" s="212">
        <f t="shared" si="234"/>
        <v>1.821512512921487E-2</v>
      </c>
      <c r="AZ84" s="178">
        <f t="shared" si="235"/>
        <v>1.4557278862280814E-2</v>
      </c>
      <c r="BA84" s="178">
        <f t="shared" si="164"/>
        <v>2.0130977310636577E-2</v>
      </c>
      <c r="BB84" s="178">
        <f t="shared" si="165"/>
        <v>1.7505197661423111E-2</v>
      </c>
      <c r="BC84" s="178">
        <f t="shared" si="166"/>
        <v>2.1881497076778885E-2</v>
      </c>
      <c r="BD84" s="178">
        <f t="shared" si="167"/>
        <v>0</v>
      </c>
      <c r="BE84" s="178">
        <f t="shared" si="168"/>
        <v>0</v>
      </c>
      <c r="BF84" s="178">
        <f t="shared" si="169"/>
        <v>0</v>
      </c>
      <c r="BG84" s="178">
        <f t="shared" si="236"/>
        <v>3.6890338916637982E-2</v>
      </c>
      <c r="BH84" s="178">
        <f t="shared" si="237"/>
        <v>3.5720322790637984E-2</v>
      </c>
      <c r="BI84" s="178">
        <f t="shared" si="238"/>
        <v>3.6438775939059698E-2</v>
      </c>
      <c r="BJ84" s="178">
        <f t="shared" si="170"/>
        <v>7.3874993848184909</v>
      </c>
      <c r="BK84" s="178">
        <f t="shared" si="171"/>
        <v>6.2201713273037127</v>
      </c>
      <c r="BL84" s="178">
        <f t="shared" si="172"/>
        <v>7.9315992826634023</v>
      </c>
      <c r="BM84" s="180">
        <f t="shared" si="239"/>
        <v>1.3608971053844148E-3</v>
      </c>
      <c r="BN84" s="180">
        <f t="shared" si="239"/>
        <v>1.2759414602673714E-3</v>
      </c>
      <c r="BO84" s="180">
        <f t="shared" si="239"/>
        <v>1.3277843919369959E-3</v>
      </c>
      <c r="BP84" s="178">
        <f t="shared" si="173"/>
        <v>0</v>
      </c>
      <c r="BQ84" s="178">
        <f t="shared" si="174"/>
        <v>0</v>
      </c>
      <c r="BR84" s="178">
        <f t="shared" si="175"/>
        <v>0</v>
      </c>
      <c r="BS84" s="178">
        <f t="shared" si="176"/>
        <v>0.33368443028061728</v>
      </c>
      <c r="BT84" s="178">
        <f t="shared" si="177"/>
        <v>0.11122814342687243</v>
      </c>
      <c r="BU84" s="178">
        <f t="shared" si="178"/>
        <v>2.5</v>
      </c>
      <c r="BY84" s="180">
        <f t="shared" si="179"/>
        <v>0</v>
      </c>
      <c r="BZ84" s="180">
        <f t="shared" si="240"/>
        <v>0</v>
      </c>
      <c r="CA84" s="180">
        <f t="shared" si="241"/>
        <v>0</v>
      </c>
      <c r="CB84" s="180">
        <f t="shared" si="242"/>
        <v>0</v>
      </c>
      <c r="CC84" s="180">
        <f t="shared" si="180"/>
        <v>0</v>
      </c>
      <c r="CG84" s="182">
        <f t="shared" si="181"/>
        <v>0.32872258275014871</v>
      </c>
      <c r="CH84" s="182">
        <f t="shared" si="182"/>
        <v>0.32872258275014871</v>
      </c>
      <c r="CI84" s="182">
        <f t="shared" si="183"/>
        <v>0.32872258275014871</v>
      </c>
      <c r="CJ84" s="182">
        <f t="shared" si="184"/>
        <v>0.32872258275014871</v>
      </c>
      <c r="CK84" s="182">
        <f t="shared" si="185"/>
        <v>0.32872258275014871</v>
      </c>
      <c r="CL84" s="182">
        <f t="shared" si="186"/>
        <v>0.32872258275014871</v>
      </c>
      <c r="CM84" s="182">
        <f t="shared" si="187"/>
        <v>0.32872258275014871</v>
      </c>
      <c r="CN84" s="182">
        <f t="shared" si="188"/>
        <v>0.32872258275014871</v>
      </c>
      <c r="CO84" s="182">
        <f t="shared" si="189"/>
        <v>0.2969215116379012</v>
      </c>
      <c r="CP84" s="182">
        <f t="shared" si="190"/>
        <v>0.25328979900600063</v>
      </c>
      <c r="CQ84" s="182">
        <f t="shared" si="191"/>
        <v>0.20965808637410016</v>
      </c>
      <c r="CR84" s="182">
        <f t="shared" si="192"/>
        <v>0.16602637374219958</v>
      </c>
      <c r="CS84" s="182">
        <f t="shared" si="193"/>
        <v>0.12239466111029915</v>
      </c>
      <c r="CT84" s="182">
        <f t="shared" si="194"/>
        <v>0.10626629589640392</v>
      </c>
      <c r="CU84" s="182">
        <f t="shared" si="195"/>
        <v>0.10626629589640392</v>
      </c>
      <c r="CV84" s="182">
        <f t="shared" si="196"/>
        <v>0.10626629589640392</v>
      </c>
      <c r="CW84" s="182">
        <f t="shared" si="197"/>
        <v>0.10626629589640392</v>
      </c>
      <c r="CX84" s="182">
        <f t="shared" si="198"/>
        <v>0.10626629589640392</v>
      </c>
      <c r="CY84" s="182">
        <f t="shared" si="199"/>
        <v>0.10626629589640392</v>
      </c>
      <c r="DA84" s="184">
        <f t="shared" si="243"/>
        <v>0.11614866472247111</v>
      </c>
      <c r="DB84" s="184">
        <f t="shared" si="244"/>
        <v>0.11614866472247111</v>
      </c>
      <c r="DC84" s="184">
        <f t="shared" si="245"/>
        <v>0.11614866472247111</v>
      </c>
      <c r="DD84" s="184">
        <f t="shared" si="246"/>
        <v>0.11614866472247111</v>
      </c>
      <c r="DE84" s="184">
        <f t="shared" si="247"/>
        <v>-2.3830073428244415E-10</v>
      </c>
      <c r="DF84" s="184">
        <f t="shared" si="248"/>
        <v>-2.3830073428244415E-10</v>
      </c>
      <c r="DG84" s="184">
        <f t="shared" si="249"/>
        <v>-2.3830073428244415E-10</v>
      </c>
      <c r="DH84" s="184">
        <f t="shared" si="250"/>
        <v>-2.3830073428244415E-10</v>
      </c>
      <c r="DI84" s="184">
        <f t="shared" si="251"/>
        <v>-2.6222527098419273E-10</v>
      </c>
      <c r="DJ84" s="184">
        <f t="shared" si="252"/>
        <v>-3.0411600217076051E-10</v>
      </c>
      <c r="DK84" s="184">
        <f t="shared" si="253"/>
        <v>-3.6193554198585332E-10</v>
      </c>
      <c r="DL84" s="184">
        <f t="shared" si="254"/>
        <v>-4.4690203431869268E-10</v>
      </c>
      <c r="DM84" s="184">
        <f t="shared" si="255"/>
        <v>-5.839992959803844E-10</v>
      </c>
      <c r="DN84" s="184">
        <f t="shared" si="256"/>
        <v>-6.5869369631145872E-10</v>
      </c>
      <c r="DO84" s="184">
        <f t="shared" si="257"/>
        <v>-6.5869369631145872E-10</v>
      </c>
      <c r="DP84" s="184">
        <f t="shared" si="258"/>
        <v>-6.5869369631145872E-10</v>
      </c>
      <c r="DQ84" s="184">
        <f t="shared" si="259"/>
        <v>-6.5869369631145872E-10</v>
      </c>
      <c r="DR84" s="184">
        <f t="shared" si="260"/>
        <v>-6.5869369631145872E-10</v>
      </c>
      <c r="DS84" s="184">
        <f t="shared" si="261"/>
        <v>-6.5869369631145872E-10</v>
      </c>
      <c r="DU84" s="185">
        <f t="shared" si="200"/>
        <v>-3.000930522576379E-2</v>
      </c>
      <c r="DV84" s="185">
        <f t="shared" si="201"/>
        <v>6.7402003096381391E-2</v>
      </c>
      <c r="DW84" s="185">
        <f t="shared" si="202"/>
        <v>5.8139967541014553E-2</v>
      </c>
      <c r="DX84" s="185">
        <f t="shared" si="203"/>
        <v>4.5423920965361776E-2</v>
      </c>
      <c r="DY84" s="186">
        <f t="shared" si="204"/>
        <v>-3.000930522576379E-2</v>
      </c>
      <c r="DZ84" s="186">
        <f t="shared" si="205"/>
        <v>6.7402003096381391E-2</v>
      </c>
      <c r="EA84" s="186">
        <f t="shared" si="206"/>
        <v>-7.2659783552706136E-2</v>
      </c>
      <c r="EB84" s="186">
        <f t="shared" si="207"/>
        <v>-1.2811880252779254E-2</v>
      </c>
      <c r="EC84" s="186">
        <f t="shared" si="208"/>
        <v>-5.1466799161007043E-3</v>
      </c>
      <c r="ED84" s="186">
        <f t="shared" si="209"/>
        <v>-7.3600951810277995E-2</v>
      </c>
      <c r="EE84" s="186">
        <f t="shared" si="210"/>
        <v>7.0169594430010515E-2</v>
      </c>
      <c r="EF84" s="186">
        <f t="shared" si="211"/>
        <v>-2.2799483306985197E-2</v>
      </c>
      <c r="EG84" s="186">
        <f t="shared" si="212"/>
        <v>3.9097802512036706E-2</v>
      </c>
      <c r="EH84" s="186">
        <f t="shared" si="213"/>
        <v>6.2569563369640313E-2</v>
      </c>
      <c r="EI84" s="186">
        <f t="shared" si="214"/>
        <v>-5.1252365435023733E-2</v>
      </c>
      <c r="EJ84" s="186">
        <f t="shared" si="215"/>
        <v>5.3073378061439087E-2</v>
      </c>
      <c r="EK84" s="186">
        <f t="shared" si="216"/>
        <v>-6.389594131205234E-2</v>
      </c>
      <c r="EL84" s="186">
        <f t="shared" si="217"/>
        <v>-3.6890338916638094E-2</v>
      </c>
      <c r="EM84" s="186">
        <f t="shared" si="218"/>
        <v>2.0336710948350017E-2</v>
      </c>
      <c r="EN84" s="186">
        <f t="shared" si="219"/>
        <v>-7.0922539501493603E-2</v>
      </c>
      <c r="EO84" s="186">
        <f t="shared" si="220"/>
        <v>7.3735732637827123E-2</v>
      </c>
      <c r="EP84" s="186">
        <f t="shared" si="221"/>
        <v>2.574908522750787E-3</v>
      </c>
      <c r="EQ84" s="186">
        <f t="shared" si="222"/>
        <v>-6.6313633968465346E-2</v>
      </c>
      <c r="ER84" s="186">
        <f t="shared" si="223"/>
        <v>3.2343320352648669E-2</v>
      </c>
      <c r="ES84" s="186">
        <f t="shared" si="224"/>
        <v>-4.7425305545503997E-2</v>
      </c>
      <c r="ET84" s="186">
        <f t="shared" si="225"/>
        <v>-5.6519278263732695E-2</v>
      </c>
      <c r="EU84" s="186">
        <f t="shared" si="226"/>
        <v>4.3367194334541961E-2</v>
      </c>
      <c r="EV84" s="186">
        <f t="shared" si="227"/>
        <v>-5.968982222362311E-2</v>
      </c>
      <c r="EW84" s="186">
        <f t="shared" si="228"/>
        <v>6.8408253266007135E-2</v>
      </c>
      <c r="EX84" s="186">
        <f t="shared" si="229"/>
        <v>2.763872838304042E-2</v>
      </c>
    </row>
    <row r="85" spans="3:154" ht="20.100000000000001" customHeight="1" x14ac:dyDescent="0.2">
      <c r="C85" s="127"/>
      <c r="D85" s="127"/>
      <c r="G85" s="127"/>
      <c r="H85" s="127"/>
      <c r="K85" s="127"/>
      <c r="L85" s="127"/>
      <c r="O85" s="211">
        <v>77</v>
      </c>
      <c r="P85" s="211">
        <f t="shared" si="230"/>
        <v>-2.4696408915719763</v>
      </c>
      <c r="Q85" s="212">
        <f t="shared" si="231"/>
        <v>0.67195176201781692</v>
      </c>
      <c r="R85" s="212">
        <f t="shared" si="135"/>
        <v>202.48478763899658</v>
      </c>
      <c r="S85" s="212">
        <f t="shared" si="136"/>
        <v>176.07372838173615</v>
      </c>
      <c r="T85" s="212">
        <f t="shared" si="137"/>
        <v>220.09216047717018</v>
      </c>
      <c r="U85" s="212">
        <f t="shared" si="138"/>
        <v>1</v>
      </c>
      <c r="V85" s="212">
        <f t="shared" si="139"/>
        <v>0</v>
      </c>
      <c r="W85" s="212">
        <f t="shared" si="140"/>
        <v>6.6177810966670816E-2</v>
      </c>
      <c r="X85" s="212">
        <f t="shared" si="141"/>
        <v>7.6104482611671451E-2</v>
      </c>
      <c r="Y85" s="212">
        <f t="shared" si="142"/>
        <v>6.0883586089337159E-2</v>
      </c>
      <c r="Z85" s="212">
        <f t="shared" si="143"/>
        <v>6.1503590001265067</v>
      </c>
      <c r="AA85" s="212">
        <f t="shared" si="144"/>
        <v>6.1503590001265067</v>
      </c>
      <c r="AB85" s="212">
        <f t="shared" si="145"/>
        <v>5.8907716183141616</v>
      </c>
      <c r="AC85" s="212">
        <f t="shared" si="146"/>
        <v>5.6136113761135693</v>
      </c>
      <c r="AD85" s="212">
        <f t="shared" si="147"/>
        <v>111.17207523435832</v>
      </c>
      <c r="AE85" s="212">
        <f t="shared" si="148"/>
        <v>147.07282265995579</v>
      </c>
      <c r="AF85" s="212">
        <f t="shared" si="149"/>
        <v>2.007748224443473</v>
      </c>
      <c r="AG85" s="212">
        <f t="shared" si="150"/>
        <v>2.241570630976589</v>
      </c>
      <c r="AH85" s="212">
        <f t="shared" si="151"/>
        <v>1.7088839574484647</v>
      </c>
      <c r="AI85" s="212">
        <f t="shared" si="152"/>
        <v>8.1581072245699797</v>
      </c>
      <c r="AJ85" s="212">
        <f t="shared" si="153"/>
        <v>8.9581072245699804</v>
      </c>
      <c r="AK85" s="212">
        <f t="shared" si="154"/>
        <v>8.9323422492907518</v>
      </c>
      <c r="AL85" s="212">
        <f t="shared" si="155"/>
        <v>8.1224953335620338</v>
      </c>
      <c r="AM85" s="212">
        <f t="shared" si="232"/>
        <v>111.63072454159014</v>
      </c>
      <c r="AN85" s="212">
        <f t="shared" si="133"/>
        <v>111.95271879325966</v>
      </c>
      <c r="AO85" s="212">
        <f t="shared" si="134"/>
        <v>123.11487528567906</v>
      </c>
      <c r="AP85" s="212">
        <f t="shared" si="156"/>
        <v>4.6519454254581056</v>
      </c>
      <c r="AQ85" s="212">
        <f t="shared" si="157"/>
        <v>0.15053596399969518</v>
      </c>
      <c r="AR85" s="212">
        <f t="shared" si="158"/>
        <v>0.14614555303443072</v>
      </c>
      <c r="AS85" s="212">
        <f t="shared" si="159"/>
        <v>0.13926941871789539</v>
      </c>
      <c r="AT85" s="212">
        <f t="shared" si="160"/>
        <v>7.1195075572465369E-3</v>
      </c>
      <c r="AU85" s="212">
        <f t="shared" si="161"/>
        <v>5.0982468579388256E-2</v>
      </c>
      <c r="AV85" s="212">
        <f t="shared" si="162"/>
        <v>4.8190611298926968E-2</v>
      </c>
      <c r="AW85" s="212">
        <f t="shared" si="163"/>
        <v>4.8125874618584044E-2</v>
      </c>
      <c r="AX85" s="212">
        <f t="shared" si="233"/>
        <v>1.6869541012319317E-2</v>
      </c>
      <c r="AY85" s="212">
        <f t="shared" si="234"/>
        <v>1.8337607896507957E-2</v>
      </c>
      <c r="AZ85" s="178">
        <f t="shared" si="235"/>
        <v>1.4650379325352843E-2</v>
      </c>
      <c r="BA85" s="178">
        <f t="shared" si="164"/>
        <v>1.9992959457223153E-2</v>
      </c>
      <c r="BB85" s="178">
        <f t="shared" si="165"/>
        <v>1.7385182136715784E-2</v>
      </c>
      <c r="BC85" s="178">
        <f t="shared" si="166"/>
        <v>2.1731477670894731E-2</v>
      </c>
      <c r="BD85" s="178">
        <f t="shared" si="167"/>
        <v>0</v>
      </c>
      <c r="BE85" s="178">
        <f t="shared" si="168"/>
        <v>0</v>
      </c>
      <c r="BF85" s="178">
        <f t="shared" si="169"/>
        <v>0</v>
      </c>
      <c r="BG85" s="178">
        <f t="shared" si="236"/>
        <v>3.6862500469542467E-2</v>
      </c>
      <c r="BH85" s="178">
        <f t="shared" si="237"/>
        <v>3.5722790033223741E-2</v>
      </c>
      <c r="BI85" s="178">
        <f t="shared" si="238"/>
        <v>3.6381856996247575E-2</v>
      </c>
      <c r="BJ85" s="178">
        <f t="shared" si="170"/>
        <v>7.4640955794177177</v>
      </c>
      <c r="BK85" s="178">
        <f t="shared" si="171"/>
        <v>6.2898448293476283</v>
      </c>
      <c r="BL85" s="178">
        <f t="shared" si="172"/>
        <v>8.0073615084755776</v>
      </c>
      <c r="BM85" s="180">
        <f t="shared" si="239"/>
        <v>1.3588439408670186E-3</v>
      </c>
      <c r="BN85" s="180">
        <f t="shared" si="239"/>
        <v>1.2761177277577894E-3</v>
      </c>
      <c r="BO85" s="180">
        <f t="shared" si="239"/>
        <v>1.3236395184954087E-3</v>
      </c>
      <c r="BP85" s="178">
        <f t="shared" si="173"/>
        <v>0</v>
      </c>
      <c r="BQ85" s="178">
        <f t="shared" si="174"/>
        <v>0</v>
      </c>
      <c r="BR85" s="178">
        <f t="shared" si="175"/>
        <v>0</v>
      </c>
      <c r="BS85" s="178">
        <f t="shared" si="176"/>
        <v>0.33739879819164076</v>
      </c>
      <c r="BT85" s="178">
        <f t="shared" si="177"/>
        <v>0.11246626606388027</v>
      </c>
      <c r="BU85" s="178">
        <f t="shared" si="178"/>
        <v>2.5</v>
      </c>
      <c r="BY85" s="180">
        <f t="shared" si="179"/>
        <v>0</v>
      </c>
      <c r="BZ85" s="180">
        <f t="shared" si="240"/>
        <v>0</v>
      </c>
      <c r="CA85" s="180">
        <f t="shared" si="241"/>
        <v>0</v>
      </c>
      <c r="CB85" s="180">
        <f t="shared" si="242"/>
        <v>0</v>
      </c>
      <c r="CC85" s="180">
        <f t="shared" si="180"/>
        <v>0</v>
      </c>
      <c r="CG85" s="182">
        <f t="shared" si="181"/>
        <v>0.33243695066117224</v>
      </c>
      <c r="CH85" s="182">
        <f t="shared" si="182"/>
        <v>0.33243695066117224</v>
      </c>
      <c r="CI85" s="182">
        <f t="shared" si="183"/>
        <v>0.33243695066117224</v>
      </c>
      <c r="CJ85" s="182">
        <f t="shared" si="184"/>
        <v>0.33243695066117224</v>
      </c>
      <c r="CK85" s="182">
        <f t="shared" si="185"/>
        <v>0.33243695066117224</v>
      </c>
      <c r="CL85" s="182">
        <f t="shared" si="186"/>
        <v>0.33243695066117224</v>
      </c>
      <c r="CM85" s="182">
        <f t="shared" si="187"/>
        <v>0.33243695066117224</v>
      </c>
      <c r="CN85" s="182">
        <f t="shared" si="188"/>
        <v>0.33243695066117224</v>
      </c>
      <c r="CO85" s="182">
        <f t="shared" si="189"/>
        <v>0.30028188976889159</v>
      </c>
      <c r="CP85" s="182">
        <f t="shared" si="190"/>
        <v>0.25616449600057523</v>
      </c>
      <c r="CQ85" s="182">
        <f t="shared" si="191"/>
        <v>0.21204710223225906</v>
      </c>
      <c r="CR85" s="182">
        <f t="shared" si="192"/>
        <v>0.16792970846394276</v>
      </c>
      <c r="CS85" s="182">
        <f t="shared" si="193"/>
        <v>0.12381231469562654</v>
      </c>
      <c r="CT85" s="182">
        <f t="shared" si="194"/>
        <v>0.10750441853341174</v>
      </c>
      <c r="CU85" s="182">
        <f t="shared" si="195"/>
        <v>0.10750441853341174</v>
      </c>
      <c r="CV85" s="182">
        <f t="shared" si="196"/>
        <v>0.10750441853341174</v>
      </c>
      <c r="CW85" s="182">
        <f t="shared" si="197"/>
        <v>0.10750441853341174</v>
      </c>
      <c r="CX85" s="182">
        <f t="shared" si="198"/>
        <v>0.10750441853341174</v>
      </c>
      <c r="CY85" s="182">
        <f t="shared" si="199"/>
        <v>0.10750441853341174</v>
      </c>
      <c r="DA85" s="184">
        <f t="shared" si="243"/>
        <v>0.11784731432713556</v>
      </c>
      <c r="DB85" s="184">
        <f t="shared" si="244"/>
        <v>0.11784731432713556</v>
      </c>
      <c r="DC85" s="184">
        <f t="shared" si="245"/>
        <v>0.11784731432713556</v>
      </c>
      <c r="DD85" s="184">
        <f t="shared" si="246"/>
        <v>0.11784731432713556</v>
      </c>
      <c r="DE85" s="184">
        <f t="shared" si="247"/>
        <v>-2.3641155438212794E-10</v>
      </c>
      <c r="DF85" s="184">
        <f t="shared" si="248"/>
        <v>-2.3641155438212794E-10</v>
      </c>
      <c r="DG85" s="184">
        <f t="shared" si="249"/>
        <v>-2.3641155438212794E-10</v>
      </c>
      <c r="DH85" s="184">
        <f t="shared" si="250"/>
        <v>-2.3641155438212794E-10</v>
      </c>
      <c r="DI85" s="184">
        <f t="shared" si="251"/>
        <v>-2.6015564552966349E-10</v>
      </c>
      <c r="DJ85" s="184">
        <f t="shared" si="252"/>
        <v>-3.0173447938439777E-10</v>
      </c>
      <c r="DK85" s="184">
        <f t="shared" si="253"/>
        <v>-3.5913200335060338E-10</v>
      </c>
      <c r="DL85" s="184">
        <f t="shared" si="254"/>
        <v>-4.4349618695953528E-10</v>
      </c>
      <c r="DM85" s="184">
        <f t="shared" si="255"/>
        <v>-5.7966640435141175E-10</v>
      </c>
      <c r="DN85" s="184">
        <f t="shared" si="256"/>
        <v>-6.5387901879816468E-10</v>
      </c>
      <c r="DO85" s="184">
        <f t="shared" si="257"/>
        <v>-6.5387901879816468E-10</v>
      </c>
      <c r="DP85" s="184">
        <f t="shared" si="258"/>
        <v>-6.5387901879816468E-10</v>
      </c>
      <c r="DQ85" s="184">
        <f t="shared" si="259"/>
        <v>-6.5387901879816468E-10</v>
      </c>
      <c r="DR85" s="184">
        <f t="shared" si="260"/>
        <v>-6.5387901879816468E-10</v>
      </c>
      <c r="DS85" s="184">
        <f t="shared" si="261"/>
        <v>-6.5387901879816468E-10</v>
      </c>
      <c r="DU85" s="185">
        <f t="shared" si="200"/>
        <v>-3.1739431016478054E-2</v>
      </c>
      <c r="DV85" s="185">
        <f t="shared" si="201"/>
        <v>6.6543100936297714E-2</v>
      </c>
      <c r="DW85" s="185">
        <f t="shared" si="202"/>
        <v>5.7697787098879745E-2</v>
      </c>
      <c r="DX85" s="185">
        <f t="shared" si="203"/>
        <v>4.5894892170702625E-2</v>
      </c>
      <c r="DY85" s="186">
        <f t="shared" si="204"/>
        <v>-3.1739431016478054E-2</v>
      </c>
      <c r="DZ85" s="186">
        <f t="shared" si="205"/>
        <v>6.6543100936297714E-2</v>
      </c>
      <c r="EA85" s="186">
        <f t="shared" si="206"/>
        <v>-7.1977424041741955E-2</v>
      </c>
      <c r="EB85" s="186">
        <f t="shared" si="207"/>
        <v>-1.5957010740841791E-2</v>
      </c>
      <c r="EC85" s="186">
        <f t="shared" si="208"/>
        <v>-6.4336383781251824E-4</v>
      </c>
      <c r="ED85" s="186">
        <f t="shared" si="209"/>
        <v>-7.3722193716955209E-2</v>
      </c>
      <c r="EE85" s="186">
        <f t="shared" si="210"/>
        <v>7.1687973294456642E-2</v>
      </c>
      <c r="EF85" s="186">
        <f t="shared" si="211"/>
        <v>-1.7210759669501658E-2</v>
      </c>
      <c r="EG85" s="186">
        <f t="shared" si="212"/>
        <v>3.2895934190538254E-2</v>
      </c>
      <c r="EH85" s="186">
        <f t="shared" si="213"/>
        <v>6.59790366495287E-2</v>
      </c>
      <c r="EI85" s="186">
        <f t="shared" si="214"/>
        <v>-5.6888023134880748E-2</v>
      </c>
      <c r="EJ85" s="186">
        <f t="shared" si="215"/>
        <v>4.6894867387309531E-2</v>
      </c>
      <c r="EK85" s="186">
        <f t="shared" si="216"/>
        <v>-5.8489975757997449E-2</v>
      </c>
      <c r="EL85" s="186">
        <f t="shared" si="217"/>
        <v>-4.4880936925346657E-2</v>
      </c>
      <c r="EM85" s="186">
        <f t="shared" si="218"/>
        <v>3.0573259704263445E-2</v>
      </c>
      <c r="EN85" s="186">
        <f t="shared" si="219"/>
        <v>-6.7086895549904046E-2</v>
      </c>
      <c r="EO85" s="186">
        <f t="shared" si="220"/>
        <v>7.2244949768403205E-2</v>
      </c>
      <c r="EP85" s="186">
        <f t="shared" si="221"/>
        <v>1.4698401152131266E-2</v>
      </c>
      <c r="EQ85" s="186">
        <f t="shared" si="222"/>
        <v>-7.137668569604888E-2</v>
      </c>
      <c r="ER85" s="186">
        <f t="shared" si="223"/>
        <v>1.8459266034041681E-2</v>
      </c>
      <c r="ES85" s="186">
        <f t="shared" si="224"/>
        <v>-3.4042416944374009E-2</v>
      </c>
      <c r="ET85" s="186">
        <f t="shared" si="225"/>
        <v>-6.5394874509042911E-2</v>
      </c>
      <c r="EU85" s="186">
        <f t="shared" si="226"/>
        <v>5.606093052794809E-2</v>
      </c>
      <c r="EV85" s="186">
        <f t="shared" si="227"/>
        <v>-4.7880557973029647E-2</v>
      </c>
      <c r="EW85" s="186">
        <f t="shared" si="228"/>
        <v>5.9264347803894273E-2</v>
      </c>
      <c r="EX85" s="186">
        <f t="shared" si="229"/>
        <v>4.3853310511831681E-2</v>
      </c>
    </row>
    <row r="86" spans="3:154" ht="20.100000000000001" customHeight="1" x14ac:dyDescent="0.2">
      <c r="C86" s="127"/>
      <c r="D86" s="127"/>
      <c r="G86" s="127"/>
      <c r="H86" s="127"/>
      <c r="K86" s="127"/>
      <c r="L86" s="127"/>
      <c r="O86" s="211">
        <v>78</v>
      </c>
      <c r="P86" s="211">
        <f t="shared" si="230"/>
        <v>-2.4609142453120043</v>
      </c>
      <c r="Q86" s="212">
        <f t="shared" si="231"/>
        <v>0.68067840827778847</v>
      </c>
      <c r="R86" s="212">
        <f t="shared" si="135"/>
        <v>204.69848938314254</v>
      </c>
      <c r="S86" s="212">
        <f t="shared" si="136"/>
        <v>177.99868642012396</v>
      </c>
      <c r="T86" s="212">
        <f t="shared" si="137"/>
        <v>222.49835802515494</v>
      </c>
      <c r="U86" s="212">
        <f t="shared" si="138"/>
        <v>1</v>
      </c>
      <c r="V86" s="212">
        <f t="shared" si="139"/>
        <v>0</v>
      </c>
      <c r="W86" s="212">
        <f t="shared" si="140"/>
        <v>6.5462134285313028E-2</v>
      </c>
      <c r="X86" s="212">
        <f t="shared" si="141"/>
        <v>7.5281454428109976E-2</v>
      </c>
      <c r="Y86" s="212">
        <f t="shared" si="142"/>
        <v>6.0225163542487983E-2</v>
      </c>
      <c r="Z86" s="212">
        <f t="shared" si="143"/>
        <v>6.2327462888516107</v>
      </c>
      <c r="AA86" s="212">
        <f t="shared" si="144"/>
        <v>6.2327462888516107</v>
      </c>
      <c r="AB86" s="212">
        <f t="shared" si="145"/>
        <v>5.9709825715507883</v>
      </c>
      <c r="AC86" s="212">
        <f t="shared" si="146"/>
        <v>5.6900484116588208</v>
      </c>
      <c r="AD86" s="212">
        <f t="shared" si="147"/>
        <v>113.02274057038562</v>
      </c>
      <c r="AE86" s="212">
        <f t="shared" si="148"/>
        <v>149.45261242283144</v>
      </c>
      <c r="AF86" s="212">
        <f t="shared" si="149"/>
        <v>2.0130781338458248</v>
      </c>
      <c r="AG86" s="212">
        <f t="shared" si="150"/>
        <v>2.2475212617561979</v>
      </c>
      <c r="AH86" s="212">
        <f t="shared" si="151"/>
        <v>1.7134204807841322</v>
      </c>
      <c r="AI86" s="212">
        <f t="shared" si="152"/>
        <v>8.2458244226974351</v>
      </c>
      <c r="AJ86" s="212">
        <f t="shared" si="153"/>
        <v>9.0458244226974358</v>
      </c>
      <c r="AK86" s="212">
        <f t="shared" si="154"/>
        <v>9.0185038333069869</v>
      </c>
      <c r="AL86" s="212">
        <f t="shared" si="155"/>
        <v>8.2034688924429542</v>
      </c>
      <c r="AM86" s="212">
        <f t="shared" si="232"/>
        <v>110.54824339623909</v>
      </c>
      <c r="AN86" s="212">
        <f t="shared" si="133"/>
        <v>110.8831374342623</v>
      </c>
      <c r="AO86" s="212">
        <f t="shared" si="134"/>
        <v>121.89965161216145</v>
      </c>
      <c r="AP86" s="212">
        <f t="shared" si="156"/>
        <v>4.7321152548871197</v>
      </c>
      <c r="AQ86" s="212">
        <f t="shared" si="157"/>
        <v>0.15258571808136259</v>
      </c>
      <c r="AR86" s="212">
        <f t="shared" si="158"/>
        <v>0.14813552563559912</v>
      </c>
      <c r="AS86" s="212">
        <f t="shared" si="159"/>
        <v>0.14116576329817809</v>
      </c>
      <c r="AT86" s="212">
        <f t="shared" si="160"/>
        <v>7.3147113184450826E-3</v>
      </c>
      <c r="AU86" s="212">
        <f t="shared" si="161"/>
        <v>5.1872382846697498E-2</v>
      </c>
      <c r="AV86" s="212">
        <f t="shared" si="162"/>
        <v>4.9038878778658507E-2</v>
      </c>
      <c r="AW86" s="212">
        <f t="shared" si="163"/>
        <v>4.8957339177893112E-2</v>
      </c>
      <c r="AX86" s="212">
        <f t="shared" si="233"/>
        <v>1.69783846255087E-2</v>
      </c>
      <c r="AY86" s="212">
        <f t="shared" si="234"/>
        <v>1.8458590784085453E-2</v>
      </c>
      <c r="AZ86" s="178">
        <f t="shared" si="235"/>
        <v>1.474231896237457E-2</v>
      </c>
      <c r="BA86" s="178">
        <f t="shared" si="164"/>
        <v>1.9853419062541171E-2</v>
      </c>
      <c r="BB86" s="178">
        <f t="shared" si="165"/>
        <v>1.726384266307928E-2</v>
      </c>
      <c r="BC86" s="178">
        <f t="shared" si="166"/>
        <v>2.1579803328849099E-2</v>
      </c>
      <c r="BD86" s="178">
        <f t="shared" si="167"/>
        <v>0</v>
      </c>
      <c r="BE86" s="178">
        <f t="shared" si="168"/>
        <v>0</v>
      </c>
      <c r="BF86" s="178">
        <f t="shared" si="169"/>
        <v>0</v>
      </c>
      <c r="BG86" s="178">
        <f t="shared" si="236"/>
        <v>3.683180368804987E-2</v>
      </c>
      <c r="BH86" s="178">
        <f t="shared" si="237"/>
        <v>3.5722433447164734E-2</v>
      </c>
      <c r="BI86" s="178">
        <f t="shared" si="238"/>
        <v>3.6322122291223669E-2</v>
      </c>
      <c r="BJ86" s="178">
        <f t="shared" si="170"/>
        <v>7.5394145762002669</v>
      </c>
      <c r="BK86" s="178">
        <f t="shared" si="171"/>
        <v>6.358546229325623</v>
      </c>
      <c r="BL86" s="178">
        <f t="shared" si="172"/>
        <v>8.0816125697861452</v>
      </c>
      <c r="BM86" s="180">
        <f t="shared" si="239"/>
        <v>1.356581762915044E-3</v>
      </c>
      <c r="BN86" s="180">
        <f t="shared" si="239"/>
        <v>1.2760922513871138E-3</v>
      </c>
      <c r="BO86" s="180">
        <f t="shared" si="239"/>
        <v>1.3192965677386074E-3</v>
      </c>
      <c r="BP86" s="178">
        <f t="shared" si="173"/>
        <v>0</v>
      </c>
      <c r="BQ86" s="178">
        <f t="shared" si="174"/>
        <v>0</v>
      </c>
      <c r="BR86" s="178">
        <f t="shared" si="175"/>
        <v>0</v>
      </c>
      <c r="BS86" s="178">
        <f t="shared" si="176"/>
        <v>0.34108747187788924</v>
      </c>
      <c r="BT86" s="178">
        <f t="shared" si="177"/>
        <v>0.11369582395929644</v>
      </c>
      <c r="BU86" s="178">
        <f t="shared" si="178"/>
        <v>2.5</v>
      </c>
      <c r="BY86" s="180">
        <f t="shared" si="179"/>
        <v>0</v>
      </c>
      <c r="BZ86" s="180">
        <f t="shared" si="240"/>
        <v>0</v>
      </c>
      <c r="CA86" s="180">
        <f t="shared" si="241"/>
        <v>0</v>
      </c>
      <c r="CB86" s="180">
        <f t="shared" si="242"/>
        <v>0</v>
      </c>
      <c r="CC86" s="180">
        <f t="shared" si="180"/>
        <v>0</v>
      </c>
      <c r="CG86" s="182">
        <f t="shared" si="181"/>
        <v>0.33612562434742072</v>
      </c>
      <c r="CH86" s="182">
        <f t="shared" si="182"/>
        <v>0.33612562434742072</v>
      </c>
      <c r="CI86" s="182">
        <f t="shared" si="183"/>
        <v>0.33612562434742072</v>
      </c>
      <c r="CJ86" s="182">
        <f t="shared" si="184"/>
        <v>0.33612562434742072</v>
      </c>
      <c r="CK86" s="182">
        <f t="shared" si="185"/>
        <v>0.33612562434742072</v>
      </c>
      <c r="CL86" s="182">
        <f t="shared" si="186"/>
        <v>0.33612562434742072</v>
      </c>
      <c r="CM86" s="182">
        <f t="shared" si="187"/>
        <v>0.33612562434742072</v>
      </c>
      <c r="CN86" s="182">
        <f t="shared" si="188"/>
        <v>0.33612562434742072</v>
      </c>
      <c r="CO86" s="182">
        <f t="shared" si="189"/>
        <v>0.30361902240748728</v>
      </c>
      <c r="CP86" s="182">
        <f t="shared" si="190"/>
        <v>0.25901930721309818</v>
      </c>
      <c r="CQ86" s="182">
        <f t="shared" si="191"/>
        <v>0.21441959201870914</v>
      </c>
      <c r="CR86" s="182">
        <f t="shared" si="192"/>
        <v>0.16981987682431998</v>
      </c>
      <c r="CS86" s="182">
        <f t="shared" si="193"/>
        <v>0.12522016162993096</v>
      </c>
      <c r="CT86" s="182">
        <f t="shared" si="194"/>
        <v>0.10873397642882791</v>
      </c>
      <c r="CU86" s="182">
        <f t="shared" si="195"/>
        <v>0.10873397642882791</v>
      </c>
      <c r="CV86" s="182">
        <f t="shared" si="196"/>
        <v>0.10873397642882791</v>
      </c>
      <c r="CW86" s="182">
        <f t="shared" si="197"/>
        <v>0.10873397642882791</v>
      </c>
      <c r="CX86" s="182">
        <f t="shared" si="198"/>
        <v>0.10873397642882791</v>
      </c>
      <c r="CY86" s="182">
        <f t="shared" si="199"/>
        <v>0.10873397642882791</v>
      </c>
      <c r="DA86" s="184">
        <f t="shared" si="243"/>
        <v>0.11953667978965918</v>
      </c>
      <c r="DB86" s="184">
        <f t="shared" si="244"/>
        <v>0.11953667978965918</v>
      </c>
      <c r="DC86" s="184">
        <f t="shared" si="245"/>
        <v>0.11953667978965918</v>
      </c>
      <c r="DD86" s="184">
        <f t="shared" si="246"/>
        <v>0.11953667978965918</v>
      </c>
      <c r="DE86" s="184">
        <f t="shared" si="247"/>
        <v>-2.3456486360140253E-10</v>
      </c>
      <c r="DF86" s="184">
        <f t="shared" si="248"/>
        <v>-2.3456486360140253E-10</v>
      </c>
      <c r="DG86" s="184">
        <f t="shared" si="249"/>
        <v>-2.3456486360140253E-10</v>
      </c>
      <c r="DH86" s="184">
        <f t="shared" si="250"/>
        <v>-2.3456486360140253E-10</v>
      </c>
      <c r="DI86" s="184">
        <f t="shared" si="251"/>
        <v>-2.5813242588987802E-10</v>
      </c>
      <c r="DJ86" s="184">
        <f t="shared" si="252"/>
        <v>-2.994060703943331E-10</v>
      </c>
      <c r="DK86" s="184">
        <f t="shared" si="253"/>
        <v>-3.5639052651358259E-10</v>
      </c>
      <c r="DL86" s="184">
        <f t="shared" si="254"/>
        <v>-4.4016490603893553E-10</v>
      </c>
      <c r="DM86" s="184">
        <f t="shared" si="255"/>
        <v>-5.7542667354472814E-10</v>
      </c>
      <c r="DN86" s="184">
        <f t="shared" si="256"/>
        <v>-6.4916682991533712E-10</v>
      </c>
      <c r="DO86" s="184">
        <f t="shared" si="257"/>
        <v>-6.4916682991533712E-10</v>
      </c>
      <c r="DP86" s="184">
        <f t="shared" si="258"/>
        <v>-6.4916682991533712E-10</v>
      </c>
      <c r="DQ86" s="184">
        <f t="shared" si="259"/>
        <v>-6.4916682991533712E-10</v>
      </c>
      <c r="DR86" s="184">
        <f t="shared" si="260"/>
        <v>-6.4916682991533712E-10</v>
      </c>
      <c r="DS86" s="184">
        <f t="shared" si="261"/>
        <v>-6.4916682991533712E-10</v>
      </c>
      <c r="DU86" s="185">
        <f t="shared" si="200"/>
        <v>-3.3442577925293322E-2</v>
      </c>
      <c r="DV86" s="185">
        <f t="shared" si="201"/>
        <v>6.5634754767355225E-2</v>
      </c>
      <c r="DW86" s="185">
        <f t="shared" si="202"/>
        <v>5.7247374978687843E-2</v>
      </c>
      <c r="DX86" s="185">
        <f t="shared" si="203"/>
        <v>4.6358010200068786E-2</v>
      </c>
      <c r="DY86" s="186">
        <f t="shared" si="204"/>
        <v>-3.3442577925293322E-2</v>
      </c>
      <c r="DZ86" s="186">
        <f t="shared" si="205"/>
        <v>6.5634754767355225E-2</v>
      </c>
      <c r="EA86" s="186">
        <f t="shared" si="206"/>
        <v>-7.1153580822192641E-2</v>
      </c>
      <c r="EB86" s="186">
        <f t="shared" si="207"/>
        <v>-1.9065544519889198E-2</v>
      </c>
      <c r="EC86" s="186">
        <f t="shared" si="208"/>
        <v>3.8552553323330232E-3</v>
      </c>
      <c r="ED86" s="186">
        <f t="shared" si="209"/>
        <v>-7.3562653962338076E-2</v>
      </c>
      <c r="EE86" s="186">
        <f t="shared" si="210"/>
        <v>7.2756686131551729E-2</v>
      </c>
      <c r="EF86" s="186">
        <f t="shared" si="211"/>
        <v>-1.1523527012813648E-2</v>
      </c>
      <c r="EG86" s="186">
        <f t="shared" si="212"/>
        <v>2.6398675931482794E-2</v>
      </c>
      <c r="EH86" s="186">
        <f t="shared" si="213"/>
        <v>6.8770901991501654E-2</v>
      </c>
      <c r="EI86" s="186">
        <f t="shared" si="214"/>
        <v>-6.1779499435022395E-2</v>
      </c>
      <c r="EJ86" s="186">
        <f t="shared" si="215"/>
        <v>4.0120076037044636E-2</v>
      </c>
      <c r="EK86" s="186">
        <f t="shared" si="216"/>
        <v>-5.2088036302303388E-2</v>
      </c>
      <c r="EL86" s="186">
        <f t="shared" si="217"/>
        <v>-5.2088036302303624E-2</v>
      </c>
      <c r="EM86" s="186">
        <f t="shared" si="218"/>
        <v>4.0120076037044976E-2</v>
      </c>
      <c r="EN86" s="186">
        <f t="shared" si="219"/>
        <v>-6.1779499435022173E-2</v>
      </c>
      <c r="EO86" s="186">
        <f t="shared" si="220"/>
        <v>6.8770901991501543E-2</v>
      </c>
      <c r="EP86" s="186">
        <f t="shared" si="221"/>
        <v>2.6398675931483109E-2</v>
      </c>
      <c r="EQ86" s="186">
        <f t="shared" si="222"/>
        <v>-7.3562653962338104E-2</v>
      </c>
      <c r="ER86" s="186">
        <f t="shared" si="223"/>
        <v>3.855255332332652E-3</v>
      </c>
      <c r="ES86" s="186">
        <f t="shared" si="224"/>
        <v>-1.9065544519888802E-2</v>
      </c>
      <c r="ET86" s="186">
        <f t="shared" si="225"/>
        <v>-7.1153580822192738E-2</v>
      </c>
      <c r="EU86" s="186">
        <f t="shared" si="226"/>
        <v>6.5634754767355488E-2</v>
      </c>
      <c r="EV86" s="186">
        <f t="shared" si="227"/>
        <v>-3.3442577925292816E-2</v>
      </c>
      <c r="EW86" s="186">
        <f t="shared" si="228"/>
        <v>4.6358010200068737E-2</v>
      </c>
      <c r="EX86" s="186">
        <f t="shared" si="229"/>
        <v>5.7247374978687884E-2</v>
      </c>
    </row>
    <row r="87" spans="3:154" ht="20.25" customHeight="1" x14ac:dyDescent="0.2">
      <c r="C87" s="127"/>
      <c r="D87" s="127"/>
      <c r="G87" s="127"/>
      <c r="H87" s="127"/>
      <c r="K87" s="127"/>
      <c r="L87" s="127"/>
      <c r="O87" s="211">
        <v>79</v>
      </c>
      <c r="P87" s="211">
        <f t="shared" si="230"/>
        <v>-2.4521875990520328</v>
      </c>
      <c r="Q87" s="212">
        <f t="shared" si="231"/>
        <v>0.68940505453776013</v>
      </c>
      <c r="R87" s="212">
        <f t="shared" si="135"/>
        <v>206.89660254479961</v>
      </c>
      <c r="S87" s="212">
        <f t="shared" si="136"/>
        <v>179.91008916939097</v>
      </c>
      <c r="T87" s="212">
        <f t="shared" si="137"/>
        <v>224.88761146173871</v>
      </c>
      <c r="U87" s="212">
        <f t="shared" si="138"/>
        <v>1</v>
      </c>
      <c r="V87" s="212">
        <f t="shared" si="139"/>
        <v>0</v>
      </c>
      <c r="W87" s="212">
        <f t="shared" si="140"/>
        <v>6.4766650757827116E-2</v>
      </c>
      <c r="X87" s="212">
        <f t="shared" si="141"/>
        <v>7.4481648371501175E-2</v>
      </c>
      <c r="Y87" s="212">
        <f t="shared" si="142"/>
        <v>5.9585318697200941E-2</v>
      </c>
      <c r="Z87" s="212">
        <f t="shared" si="143"/>
        <v>6.3148865653473987</v>
      </c>
      <c r="AA87" s="212">
        <f t="shared" si="144"/>
        <v>6.3148865653473987</v>
      </c>
      <c r="AB87" s="212">
        <f t="shared" si="145"/>
        <v>6.050967018813914</v>
      </c>
      <c r="AC87" s="212">
        <f t="shared" si="146"/>
        <v>5.7662695983149996</v>
      </c>
      <c r="AD87" s="212">
        <f t="shared" si="147"/>
        <v>114.87048562914825</v>
      </c>
      <c r="AE87" s="212">
        <f t="shared" si="148"/>
        <v>151.8279250294492</v>
      </c>
      <c r="AF87" s="212">
        <f t="shared" si="149"/>
        <v>2.0183705107609766</v>
      </c>
      <c r="AG87" s="212">
        <f t="shared" si="150"/>
        <v>2.2534299890142435</v>
      </c>
      <c r="AH87" s="212">
        <f t="shared" si="151"/>
        <v>1.7179250585479005</v>
      </c>
      <c r="AI87" s="212">
        <f t="shared" si="152"/>
        <v>8.3332570761083744</v>
      </c>
      <c r="AJ87" s="212">
        <f t="shared" si="153"/>
        <v>9.1332570761083751</v>
      </c>
      <c r="AK87" s="212">
        <f t="shared" si="154"/>
        <v>9.1043970078281582</v>
      </c>
      <c r="AL87" s="212">
        <f t="shared" si="155"/>
        <v>8.2841946568629012</v>
      </c>
      <c r="AM87" s="212">
        <f t="shared" si="232"/>
        <v>109.48996526287354</v>
      </c>
      <c r="AN87" s="212">
        <f t="shared" si="133"/>
        <v>109.83703798726904</v>
      </c>
      <c r="AO87" s="212">
        <f t="shared" si="134"/>
        <v>120.71179413578444</v>
      </c>
      <c r="AP87" s="212">
        <f t="shared" si="156"/>
        <v>4.8121911802460069</v>
      </c>
      <c r="AQ87" s="212">
        <f t="shared" si="157"/>
        <v>0.15462968390687584</v>
      </c>
      <c r="AR87" s="212">
        <f t="shared" si="158"/>
        <v>0.15011987879624128</v>
      </c>
      <c r="AS87" s="212">
        <f t="shared" si="159"/>
        <v>0.14305675283207478</v>
      </c>
      <c r="AT87" s="212">
        <f t="shared" si="160"/>
        <v>7.5119926699327259E-3</v>
      </c>
      <c r="AU87" s="212">
        <f t="shared" si="161"/>
        <v>5.2761439387559957E-2</v>
      </c>
      <c r="AV87" s="212">
        <f t="shared" si="162"/>
        <v>4.9886358502516395E-2</v>
      </c>
      <c r="AW87" s="212">
        <f t="shared" si="163"/>
        <v>4.9787808569834814E-2</v>
      </c>
      <c r="AX87" s="212">
        <f t="shared" si="233"/>
        <v>1.7085908755505721E-2</v>
      </c>
      <c r="AY87" s="212">
        <f t="shared" si="234"/>
        <v>1.8578091252818233E-2</v>
      </c>
      <c r="AZ87" s="178">
        <f t="shared" si="235"/>
        <v>1.483311237026029E-2</v>
      </c>
      <c r="BA87" s="178">
        <f t="shared" si="164"/>
        <v>1.9712366753131937E-2</v>
      </c>
      <c r="BB87" s="178">
        <f t="shared" si="165"/>
        <v>1.7141188480984296E-2</v>
      </c>
      <c r="BC87" s="178">
        <f t="shared" si="166"/>
        <v>2.1426485601230373E-2</v>
      </c>
      <c r="BD87" s="178">
        <f t="shared" si="167"/>
        <v>0</v>
      </c>
      <c r="BE87" s="178">
        <f t="shared" si="168"/>
        <v>0</v>
      </c>
      <c r="BF87" s="178">
        <f t="shared" si="169"/>
        <v>0</v>
      </c>
      <c r="BG87" s="178">
        <f t="shared" si="236"/>
        <v>3.6798275508637658E-2</v>
      </c>
      <c r="BH87" s="178">
        <f t="shared" si="237"/>
        <v>3.5719279733802525E-2</v>
      </c>
      <c r="BI87" s="178">
        <f t="shared" si="238"/>
        <v>3.6259597971490663E-2</v>
      </c>
      <c r="BJ87" s="178">
        <f t="shared" si="170"/>
        <v>7.6134381822446393</v>
      </c>
      <c r="BK87" s="178">
        <f t="shared" si="171"/>
        <v>6.4262588019748321</v>
      </c>
      <c r="BL87" s="178">
        <f t="shared" si="172"/>
        <v>8.1543343803714414</v>
      </c>
      <c r="BM87" s="180">
        <f t="shared" si="239"/>
        <v>1.354113080409602E-3</v>
      </c>
      <c r="BN87" s="180">
        <f t="shared" si="239"/>
        <v>1.2758669447016358E-3</v>
      </c>
      <c r="BO87" s="180">
        <f t="shared" si="239"/>
        <v>1.3147584450541299E-3</v>
      </c>
      <c r="BP87" s="178">
        <f t="shared" si="173"/>
        <v>0</v>
      </c>
      <c r="BQ87" s="178">
        <f t="shared" si="174"/>
        <v>0</v>
      </c>
      <c r="BR87" s="178">
        <f t="shared" si="175"/>
        <v>0</v>
      </c>
      <c r="BS87" s="178">
        <f t="shared" si="176"/>
        <v>0.34475017043258055</v>
      </c>
      <c r="BT87" s="178">
        <f t="shared" si="177"/>
        <v>0.11491672347752685</v>
      </c>
      <c r="BU87" s="178">
        <f t="shared" si="178"/>
        <v>2.5</v>
      </c>
      <c r="BY87" s="180">
        <f t="shared" si="179"/>
        <v>0</v>
      </c>
      <c r="BZ87" s="180">
        <f t="shared" si="240"/>
        <v>0</v>
      </c>
      <c r="CA87" s="180">
        <f t="shared" si="241"/>
        <v>0</v>
      </c>
      <c r="CB87" s="180">
        <f t="shared" si="242"/>
        <v>0</v>
      </c>
      <c r="CC87" s="180">
        <f t="shared" si="180"/>
        <v>0</v>
      </c>
      <c r="CG87" s="182">
        <f t="shared" si="181"/>
        <v>0.33978832290211203</v>
      </c>
      <c r="CH87" s="182">
        <f t="shared" si="182"/>
        <v>0.33978832290211203</v>
      </c>
      <c r="CI87" s="182">
        <f t="shared" si="183"/>
        <v>0.33978832290211203</v>
      </c>
      <c r="CJ87" s="182">
        <f t="shared" si="184"/>
        <v>0.33978832290211203</v>
      </c>
      <c r="CK87" s="182">
        <f t="shared" si="185"/>
        <v>0.33978832290211203</v>
      </c>
      <c r="CL87" s="182">
        <f t="shared" si="186"/>
        <v>0.33978832290211203</v>
      </c>
      <c r="CM87" s="182">
        <f t="shared" si="187"/>
        <v>0.33978832290211203</v>
      </c>
      <c r="CN87" s="182">
        <f t="shared" si="188"/>
        <v>0.33978832290211203</v>
      </c>
      <c r="CO87" s="182">
        <f t="shared" si="189"/>
        <v>0.30693265541811798</v>
      </c>
      <c r="CP87" s="182">
        <f t="shared" si="190"/>
        <v>0.26185401523864282</v>
      </c>
      <c r="CQ87" s="182">
        <f t="shared" si="191"/>
        <v>0.2167753750591678</v>
      </c>
      <c r="CR87" s="182">
        <f t="shared" si="192"/>
        <v>0.1716967348796927</v>
      </c>
      <c r="CS87" s="182">
        <f t="shared" si="193"/>
        <v>0.1266180947002177</v>
      </c>
      <c r="CT87" s="182">
        <f t="shared" si="194"/>
        <v>0.10995487594705834</v>
      </c>
      <c r="CU87" s="182">
        <f t="shared" si="195"/>
        <v>0.10995487594705834</v>
      </c>
      <c r="CV87" s="182">
        <f t="shared" si="196"/>
        <v>0.10995487594705834</v>
      </c>
      <c r="CW87" s="182">
        <f t="shared" si="197"/>
        <v>0.10995487594705834</v>
      </c>
      <c r="CX87" s="182">
        <f t="shared" si="198"/>
        <v>0.10995487594705834</v>
      </c>
      <c r="CY87" s="182">
        <f t="shared" si="199"/>
        <v>0.10995487594705834</v>
      </c>
      <c r="DA87" s="184">
        <f t="shared" si="243"/>
        <v>0.12121652431348598</v>
      </c>
      <c r="DB87" s="184">
        <f t="shared" si="244"/>
        <v>0.12121652431348598</v>
      </c>
      <c r="DC87" s="184">
        <f t="shared" si="245"/>
        <v>0.12121652431348598</v>
      </c>
      <c r="DD87" s="184">
        <f t="shared" si="246"/>
        <v>0.12121652431348598</v>
      </c>
      <c r="DE87" s="184">
        <f t="shared" si="247"/>
        <v>-2.3275951153859915E-10</v>
      </c>
      <c r="DF87" s="184">
        <f t="shared" si="248"/>
        <v>-2.3275951153859915E-10</v>
      </c>
      <c r="DG87" s="184">
        <f t="shared" si="249"/>
        <v>-2.3275951153859915E-10</v>
      </c>
      <c r="DH87" s="184">
        <f t="shared" si="250"/>
        <v>-2.3275951153859915E-10</v>
      </c>
      <c r="DI87" s="184">
        <f t="shared" si="251"/>
        <v>-2.5615436121355675E-10</v>
      </c>
      <c r="DJ87" s="184">
        <f t="shared" si="252"/>
        <v>-2.9712935477091777E-10</v>
      </c>
      <c r="DK87" s="184">
        <f t="shared" si="253"/>
        <v>-3.5370946990952927E-10</v>
      </c>
      <c r="DL87" s="184">
        <f t="shared" si="254"/>
        <v>-4.3690625142373969E-10</v>
      </c>
      <c r="DM87" s="184">
        <f t="shared" si="255"/>
        <v>-5.7127774489237098E-10</v>
      </c>
      <c r="DN87" s="184">
        <f t="shared" si="256"/>
        <v>-6.4455457418074318E-10</v>
      </c>
      <c r="DO87" s="184">
        <f t="shared" si="257"/>
        <v>-6.4455457418074318E-10</v>
      </c>
      <c r="DP87" s="184">
        <f t="shared" si="258"/>
        <v>-6.4455457418074318E-10</v>
      </c>
      <c r="DQ87" s="184">
        <f t="shared" si="259"/>
        <v>-6.4455457418074318E-10</v>
      </c>
      <c r="DR87" s="184">
        <f t="shared" si="260"/>
        <v>-6.4455457418074318E-10</v>
      </c>
      <c r="DS87" s="184">
        <f t="shared" si="261"/>
        <v>-6.4455457418074318E-10</v>
      </c>
      <c r="DU87" s="185">
        <f t="shared" si="200"/>
        <v>-3.5117239042786158E-2</v>
      </c>
      <c r="DV87" s="185">
        <f t="shared" si="201"/>
        <v>6.4677908466880901E-2</v>
      </c>
      <c r="DW87" s="185">
        <f t="shared" si="202"/>
        <v>5.6788908017478136E-2</v>
      </c>
      <c r="DX87" s="185">
        <f t="shared" si="203"/>
        <v>4.6813163189650148E-2</v>
      </c>
      <c r="DY87" s="186">
        <f t="shared" si="204"/>
        <v>-3.5117239042786158E-2</v>
      </c>
      <c r="DZ87" s="186">
        <f t="shared" si="205"/>
        <v>6.4677908466880901E-2</v>
      </c>
      <c r="EA87" s="186">
        <f t="shared" si="206"/>
        <v>-7.0190278221782129E-2</v>
      </c>
      <c r="EB87" s="186">
        <f t="shared" si="207"/>
        <v>-2.2130909714406819E-2</v>
      </c>
      <c r="EC87" s="186">
        <f t="shared" si="208"/>
        <v>8.3313660973892908E-3</v>
      </c>
      <c r="ED87" s="186">
        <f t="shared" si="209"/>
        <v>-7.3123461765630879E-2</v>
      </c>
      <c r="EE87" s="186">
        <f t="shared" si="210"/>
        <v>7.336967741209624E-2</v>
      </c>
      <c r="EF87" s="186">
        <f t="shared" si="211"/>
        <v>-5.774318841503508E-3</v>
      </c>
      <c r="EG87" s="186">
        <f t="shared" si="212"/>
        <v>1.9667822778817123E-2</v>
      </c>
      <c r="EH87" s="186">
        <f t="shared" si="213"/>
        <v>7.091987781136859E-2</v>
      </c>
      <c r="EI87" s="186">
        <f t="shared" si="214"/>
        <v>-6.586408240075621E-2</v>
      </c>
      <c r="EJ87" s="186">
        <f t="shared" si="215"/>
        <v>3.2838620116332609E-2</v>
      </c>
      <c r="EK87" s="186">
        <f t="shared" si="216"/>
        <v>-4.4802741567389663E-2</v>
      </c>
      <c r="EL87" s="186">
        <f t="shared" si="217"/>
        <v>-5.8388069583469732E-2</v>
      </c>
      <c r="EM87" s="186">
        <f t="shared" si="218"/>
        <v>4.8766550183579088E-2</v>
      </c>
      <c r="EN87" s="186">
        <f t="shared" si="219"/>
        <v>-5.5120557914727877E-2</v>
      </c>
      <c r="EO87" s="186">
        <f t="shared" si="220"/>
        <v>6.3412934464406823E-2</v>
      </c>
      <c r="EP87" s="186">
        <f t="shared" si="221"/>
        <v>3.7353073022861887E-2</v>
      </c>
      <c r="EQ87" s="186">
        <f t="shared" si="222"/>
        <v>-7.2788156444809862E-2</v>
      </c>
      <c r="ER87" s="186">
        <f t="shared" si="223"/>
        <v>-1.08782628670341E-2</v>
      </c>
      <c r="ES87" s="186">
        <f t="shared" si="224"/>
        <v>-3.2102364675751132E-3</v>
      </c>
      <c r="ET87" s="186">
        <f t="shared" si="225"/>
        <v>-7.3526503408367375E-2</v>
      </c>
      <c r="EU87" s="186">
        <f t="shared" si="226"/>
        <v>7.156307245421159E-2</v>
      </c>
      <c r="EV87" s="186">
        <f t="shared" si="227"/>
        <v>-1.7180773630767317E-2</v>
      </c>
      <c r="EW87" s="186">
        <f t="shared" si="228"/>
        <v>3.0519992389668928E-2</v>
      </c>
      <c r="EX87" s="186">
        <f t="shared" si="229"/>
        <v>6.6970011095810328E-2</v>
      </c>
    </row>
    <row r="88" spans="3:154" ht="20.25" customHeight="1" x14ac:dyDescent="0.2">
      <c r="C88" s="127"/>
      <c r="D88" s="127"/>
      <c r="G88" s="127"/>
      <c r="H88" s="127"/>
      <c r="K88" s="127"/>
      <c r="L88" s="127"/>
      <c r="O88" s="211">
        <v>80</v>
      </c>
      <c r="P88" s="211">
        <f t="shared" si="230"/>
        <v>-2.4434609527920612</v>
      </c>
      <c r="Q88" s="212">
        <f t="shared" si="231"/>
        <v>0.69813170079773179</v>
      </c>
      <c r="R88" s="212">
        <f t="shared" si="135"/>
        <v>209.07895972914008</v>
      </c>
      <c r="S88" s="212">
        <f t="shared" si="136"/>
        <v>181.80779106881747</v>
      </c>
      <c r="T88" s="212">
        <f t="shared" si="137"/>
        <v>227.25973883602182</v>
      </c>
      <c r="U88" s="212">
        <f t="shared" si="138"/>
        <v>1</v>
      </c>
      <c r="V88" s="212">
        <f t="shared" si="139"/>
        <v>0</v>
      </c>
      <c r="W88" s="212">
        <f t="shared" si="140"/>
        <v>6.4090619244325589E-2</v>
      </c>
      <c r="X88" s="212">
        <f t="shared" si="141"/>
        <v>7.3704212130974431E-2</v>
      </c>
      <c r="Y88" s="212">
        <f t="shared" si="142"/>
        <v>5.8963369704779542E-2</v>
      </c>
      <c r="Z88" s="212">
        <f t="shared" si="143"/>
        <v>6.396766121474017</v>
      </c>
      <c r="AA88" s="212">
        <f t="shared" si="144"/>
        <v>6.396766121474017</v>
      </c>
      <c r="AB88" s="212">
        <f t="shared" si="145"/>
        <v>6.1307116580079235</v>
      </c>
      <c r="AC88" s="212">
        <f t="shared" si="146"/>
        <v>5.8422622598488152</v>
      </c>
      <c r="AD88" s="212">
        <f t="shared" si="147"/>
        <v>116.71492470841569</v>
      </c>
      <c r="AE88" s="212">
        <f t="shared" si="148"/>
        <v>154.19828752064871</v>
      </c>
      <c r="AF88" s="212">
        <f t="shared" si="149"/>
        <v>2.0236249521539356</v>
      </c>
      <c r="AG88" s="212">
        <f t="shared" si="150"/>
        <v>2.2592963627782696</v>
      </c>
      <c r="AH88" s="212">
        <f t="shared" si="151"/>
        <v>1.7223973476987324</v>
      </c>
      <c r="AI88" s="212">
        <f t="shared" si="152"/>
        <v>8.4203910736279521</v>
      </c>
      <c r="AJ88" s="212">
        <f t="shared" si="153"/>
        <v>9.2203910736279528</v>
      </c>
      <c r="AK88" s="212">
        <f t="shared" si="154"/>
        <v>9.1900080207861947</v>
      </c>
      <c r="AL88" s="212">
        <f t="shared" si="155"/>
        <v>8.3646596075475479</v>
      </c>
      <c r="AM88" s="212">
        <f t="shared" si="232"/>
        <v>108.45526963169571</v>
      </c>
      <c r="AN88" s="212">
        <f t="shared" ref="AN88:AN151" si="262">1000/AK88</f>
        <v>108.81383321300422</v>
      </c>
      <c r="AO88" s="212">
        <f t="shared" ref="AO88:AO151" si="263">1000/AL88</f>
        <v>119.55059104828202</v>
      </c>
      <c r="AP88" s="212">
        <f t="shared" si="156"/>
        <v>4.8921553182381965</v>
      </c>
      <c r="AQ88" s="212">
        <f t="shared" si="157"/>
        <v>0.15666752154728897</v>
      </c>
      <c r="AR88" s="212">
        <f t="shared" si="158"/>
        <v>0.15209828250150575</v>
      </c>
      <c r="AS88" s="212">
        <f t="shared" si="159"/>
        <v>0.14494207283190128</v>
      </c>
      <c r="AT88" s="212">
        <f t="shared" si="160"/>
        <v>7.7112958466359531E-3</v>
      </c>
      <c r="AU88" s="212">
        <f t="shared" si="161"/>
        <v>5.3649439047417785E-2</v>
      </c>
      <c r="AV88" s="212">
        <f t="shared" si="162"/>
        <v>5.0732855852184414E-2</v>
      </c>
      <c r="AW88" s="212">
        <f t="shared" si="163"/>
        <v>5.0617098153170059E-2</v>
      </c>
      <c r="AX88" s="212">
        <f t="shared" si="233"/>
        <v>1.7192129014028029E-2</v>
      </c>
      <c r="AY88" s="212">
        <f t="shared" si="234"/>
        <v>1.8696126035104163E-2</v>
      </c>
      <c r="AZ88" s="178">
        <f t="shared" si="235"/>
        <v>1.4922773521492889E-2</v>
      </c>
      <c r="BA88" s="178">
        <f t="shared" si="164"/>
        <v>1.9569813270674925E-2</v>
      </c>
      <c r="BB88" s="178">
        <f t="shared" si="165"/>
        <v>1.7017228931021672E-2</v>
      </c>
      <c r="BC88" s="178">
        <f t="shared" si="166"/>
        <v>2.1271536163777097E-2</v>
      </c>
      <c r="BD88" s="178">
        <f t="shared" si="167"/>
        <v>0</v>
      </c>
      <c r="BE88" s="178">
        <f t="shared" si="168"/>
        <v>0</v>
      </c>
      <c r="BF88" s="178">
        <f t="shared" si="169"/>
        <v>0</v>
      </c>
      <c r="BG88" s="178">
        <f t="shared" si="236"/>
        <v>3.6761942284702954E-2</v>
      </c>
      <c r="BH88" s="178">
        <f t="shared" si="237"/>
        <v>3.5713354966125835E-2</v>
      </c>
      <c r="BI88" s="178">
        <f t="shared" si="238"/>
        <v>3.6194309685269987E-2</v>
      </c>
      <c r="BJ88" s="178">
        <f t="shared" si="170"/>
        <v>7.6861486505083807</v>
      </c>
      <c r="BK88" s="178">
        <f t="shared" si="171"/>
        <v>6.4929661780479204</v>
      </c>
      <c r="BL88" s="178">
        <f t="shared" si="172"/>
        <v>8.2255093664245518</v>
      </c>
      <c r="BM88" s="180">
        <f t="shared" si="239"/>
        <v>1.3514404005438312E-3</v>
      </c>
      <c r="BN88" s="180">
        <f t="shared" si="239"/>
        <v>1.2754437229365047E-3</v>
      </c>
      <c r="BO88" s="180">
        <f t="shared" si="239"/>
        <v>1.3100280535932288E-3</v>
      </c>
      <c r="BP88" s="178">
        <f t="shared" si="173"/>
        <v>0</v>
      </c>
      <c r="BQ88" s="178">
        <f t="shared" si="174"/>
        <v>0</v>
      </c>
      <c r="BR88" s="178">
        <f t="shared" si="175"/>
        <v>0</v>
      </c>
      <c r="BS88" s="178">
        <f t="shared" si="176"/>
        <v>0.34838661492703876</v>
      </c>
      <c r="BT88" s="178">
        <f t="shared" si="177"/>
        <v>0.11612887164234627</v>
      </c>
      <c r="BU88" s="178">
        <f t="shared" si="178"/>
        <v>2.5</v>
      </c>
      <c r="BY88" s="180">
        <f t="shared" si="179"/>
        <v>0</v>
      </c>
      <c r="BZ88" s="180">
        <f t="shared" si="240"/>
        <v>0</v>
      </c>
      <c r="CA88" s="180">
        <f t="shared" si="241"/>
        <v>0</v>
      </c>
      <c r="CB88" s="180">
        <f t="shared" si="242"/>
        <v>0</v>
      </c>
      <c r="CC88" s="180">
        <f t="shared" si="180"/>
        <v>0</v>
      </c>
      <c r="CG88" s="182">
        <f t="shared" si="181"/>
        <v>0.34342476739657024</v>
      </c>
      <c r="CH88" s="182">
        <f t="shared" si="182"/>
        <v>0.34342476739657024</v>
      </c>
      <c r="CI88" s="182">
        <f t="shared" si="183"/>
        <v>0.34342476739657024</v>
      </c>
      <c r="CJ88" s="182">
        <f t="shared" si="184"/>
        <v>0.34342476739657024</v>
      </c>
      <c r="CK88" s="182">
        <f t="shared" si="185"/>
        <v>0.34342476739657024</v>
      </c>
      <c r="CL88" s="182">
        <f t="shared" si="186"/>
        <v>0.34342476739657024</v>
      </c>
      <c r="CM88" s="182">
        <f t="shared" si="187"/>
        <v>0.34342476739657024</v>
      </c>
      <c r="CN88" s="182">
        <f t="shared" si="188"/>
        <v>0.34342476739657024</v>
      </c>
      <c r="CO88" s="182">
        <f t="shared" si="189"/>
        <v>0.3102225364548003</v>
      </c>
      <c r="CP88" s="182">
        <f t="shared" si="190"/>
        <v>0.26466840420321797</v>
      </c>
      <c r="CQ88" s="182">
        <f t="shared" si="191"/>
        <v>0.21911427195163571</v>
      </c>
      <c r="CR88" s="182">
        <f t="shared" si="192"/>
        <v>0.17356013970005332</v>
      </c>
      <c r="CS88" s="182">
        <f t="shared" si="193"/>
        <v>0.12800600744847107</v>
      </c>
      <c r="CT88" s="182">
        <f t="shared" si="194"/>
        <v>0.11116702411187773</v>
      </c>
      <c r="CU88" s="182">
        <f t="shared" si="195"/>
        <v>0.11116702411187773</v>
      </c>
      <c r="CV88" s="182">
        <f t="shared" si="196"/>
        <v>0.11116702411187773</v>
      </c>
      <c r="CW88" s="182">
        <f t="shared" si="197"/>
        <v>0.11116702411187773</v>
      </c>
      <c r="CX88" s="182">
        <f t="shared" si="198"/>
        <v>0.11116702411187773</v>
      </c>
      <c r="CY88" s="182">
        <f t="shared" si="199"/>
        <v>0.11116702411187773</v>
      </c>
      <c r="DA88" s="184">
        <f t="shared" si="243"/>
        <v>0.12288661572991977</v>
      </c>
      <c r="DB88" s="184">
        <f t="shared" si="244"/>
        <v>0.12288661572991977</v>
      </c>
      <c r="DC88" s="184">
        <f t="shared" si="245"/>
        <v>0.12288661572991977</v>
      </c>
      <c r="DD88" s="184">
        <f t="shared" si="246"/>
        <v>0.12288661572991977</v>
      </c>
      <c r="DE88" s="184">
        <f t="shared" si="247"/>
        <v>0.12288661572991977</v>
      </c>
      <c r="DF88" s="184">
        <f t="shared" si="248"/>
        <v>-2.3099439131066291E-10</v>
      </c>
      <c r="DG88" s="184">
        <f t="shared" si="249"/>
        <v>-2.3099439131066291E-10</v>
      </c>
      <c r="DH88" s="184">
        <f t="shared" si="250"/>
        <v>-2.3099439131066291E-10</v>
      </c>
      <c r="DI88" s="184">
        <f t="shared" si="251"/>
        <v>-2.5422024778293448E-10</v>
      </c>
      <c r="DJ88" s="184">
        <f t="shared" si="252"/>
        <v>-2.9490296523959329E-10</v>
      </c>
      <c r="DK88" s="184">
        <f t="shared" si="253"/>
        <v>-3.5108725281490454E-10</v>
      </c>
      <c r="DL88" s="184">
        <f t="shared" si="254"/>
        <v>-4.337183538631411E-10</v>
      </c>
      <c r="DM88" s="184">
        <f t="shared" si="255"/>
        <v>-5.6721734387954229E-10</v>
      </c>
      <c r="DN88" s="184">
        <f t="shared" si="256"/>
        <v>-6.4003978608947945E-10</v>
      </c>
      <c r="DO88" s="184">
        <f t="shared" si="257"/>
        <v>-6.4003978608947945E-10</v>
      </c>
      <c r="DP88" s="184">
        <f t="shared" si="258"/>
        <v>-6.4003978608947945E-10</v>
      </c>
      <c r="DQ88" s="184">
        <f t="shared" si="259"/>
        <v>-6.4003978608947945E-10</v>
      </c>
      <c r="DR88" s="184">
        <f t="shared" si="260"/>
        <v>-6.4003978608947945E-10</v>
      </c>
      <c r="DS88" s="184">
        <f t="shared" si="261"/>
        <v>-6.4003978608947945E-10</v>
      </c>
      <c r="DU88" s="185">
        <f t="shared" si="200"/>
        <v>-3.6761942284702968E-2</v>
      </c>
      <c r="DV88" s="185">
        <f t="shared" si="201"/>
        <v>6.3673551822020197E-2</v>
      </c>
      <c r="DW88" s="185">
        <f t="shared" si="202"/>
        <v>5.632256321091457E-2</v>
      </c>
      <c r="DX88" s="185">
        <f t="shared" si="203"/>
        <v>4.7260242017237455E-2</v>
      </c>
      <c r="DY88" s="186">
        <f t="shared" si="204"/>
        <v>-3.6761942284702968E-2</v>
      </c>
      <c r="DZ88" s="186">
        <f t="shared" si="205"/>
        <v>6.3673551822020197E-2</v>
      </c>
      <c r="EA88" s="186">
        <f t="shared" si="206"/>
        <v>-6.9089851781385644E-2</v>
      </c>
      <c r="EB88" s="186">
        <f t="shared" si="207"/>
        <v>-2.5146649538288133E-2</v>
      </c>
      <c r="EC88" s="186">
        <f t="shared" si="208"/>
        <v>1.2767288570471144E-2</v>
      </c>
      <c r="ED88" s="186">
        <f t="shared" si="209"/>
        <v>-7.2406891555525571E-2</v>
      </c>
      <c r="EE88" s="186">
        <f t="shared" si="210"/>
        <v>7.3523884569405909E-2</v>
      </c>
      <c r="EF88" s="186">
        <f t="shared" si="211"/>
        <v>2.2519418394771842E-17</v>
      </c>
      <c r="EG88" s="186">
        <f t="shared" si="212"/>
        <v>1.2767288570470971E-2</v>
      </c>
      <c r="EH88" s="186">
        <f t="shared" si="213"/>
        <v>7.2406891555525599E-2</v>
      </c>
      <c r="EI88" s="186">
        <f t="shared" si="214"/>
        <v>-6.9089851781385658E-2</v>
      </c>
      <c r="EJ88" s="186">
        <f t="shared" si="215"/>
        <v>2.5146649538288077E-2</v>
      </c>
      <c r="EK88" s="186">
        <f t="shared" si="216"/>
        <v>-3.6761942284702941E-2</v>
      </c>
      <c r="EL88" s="186">
        <f t="shared" si="217"/>
        <v>-6.3673551822020225E-2</v>
      </c>
      <c r="EM88" s="186">
        <f t="shared" si="218"/>
        <v>5.6322563210914681E-2</v>
      </c>
      <c r="EN88" s="186">
        <f t="shared" si="219"/>
        <v>-4.7260242017237331E-2</v>
      </c>
      <c r="EO88" s="186">
        <f t="shared" si="220"/>
        <v>5.6322563210914493E-2</v>
      </c>
      <c r="EP88" s="186">
        <f t="shared" si="221"/>
        <v>4.7260242017237553E-2</v>
      </c>
      <c r="EQ88" s="186">
        <f t="shared" si="222"/>
        <v>-6.9089851781385631E-2</v>
      </c>
      <c r="ER88" s="186">
        <f t="shared" si="223"/>
        <v>-2.5146649538288161E-2</v>
      </c>
      <c r="ES88" s="186">
        <f t="shared" si="224"/>
        <v>1.2767288570471252E-2</v>
      </c>
      <c r="ET88" s="186">
        <f t="shared" si="225"/>
        <v>-7.2406891555525571E-2</v>
      </c>
      <c r="EU88" s="186">
        <f t="shared" si="226"/>
        <v>7.3523884569405909E-2</v>
      </c>
      <c r="EV88" s="186">
        <f t="shared" si="227"/>
        <v>-6.3046400029823198E-17</v>
      </c>
      <c r="EW88" s="186">
        <f t="shared" si="228"/>
        <v>1.2767288570470992E-2</v>
      </c>
      <c r="EX88" s="186">
        <f t="shared" si="229"/>
        <v>7.2406891555525599E-2</v>
      </c>
    </row>
    <row r="89" spans="3:154" ht="20.100000000000001" customHeight="1" x14ac:dyDescent="0.2">
      <c r="C89" s="127"/>
      <c r="D89" s="127"/>
      <c r="G89" s="127"/>
      <c r="H89" s="127"/>
      <c r="K89" s="127"/>
      <c r="L89" s="127"/>
      <c r="O89" s="211">
        <v>81</v>
      </c>
      <c r="P89" s="211">
        <f t="shared" si="230"/>
        <v>-2.4347343065320897</v>
      </c>
      <c r="Q89" s="212">
        <f t="shared" si="231"/>
        <v>0.70685834705770345</v>
      </c>
      <c r="R89" s="212">
        <f t="shared" si="135"/>
        <v>211.24539474121511</v>
      </c>
      <c r="S89" s="212">
        <f t="shared" si="136"/>
        <v>183.69164760105662</v>
      </c>
      <c r="T89" s="212">
        <f t="shared" si="137"/>
        <v>229.61455950132077</v>
      </c>
      <c r="U89" s="212">
        <f t="shared" si="138"/>
        <v>1</v>
      </c>
      <c r="V89" s="212">
        <f t="shared" si="139"/>
        <v>0</v>
      </c>
      <c r="W89" s="212">
        <f t="shared" si="140"/>
        <v>6.3433335512073946E-2</v>
      </c>
      <c r="X89" s="212">
        <f t="shared" si="141"/>
        <v>7.2948335838885048E-2</v>
      </c>
      <c r="Y89" s="212">
        <f t="shared" si="142"/>
        <v>5.8358668671108033E-2</v>
      </c>
      <c r="Z89" s="212">
        <f t="shared" si="143"/>
        <v>6.4783712459745288</v>
      </c>
      <c r="AA89" s="212">
        <f t="shared" si="144"/>
        <v>6.4783712459745288</v>
      </c>
      <c r="AB89" s="212">
        <f t="shared" si="145"/>
        <v>6.2102031807935516</v>
      </c>
      <c r="AC89" s="212">
        <f t="shared" si="146"/>
        <v>5.9180137140770981</v>
      </c>
      <c r="AD89" s="212">
        <f t="shared" si="147"/>
        <v>118.55567377562903</v>
      </c>
      <c r="AE89" s="212">
        <f t="shared" si="148"/>
        <v>156.56322868785568</v>
      </c>
      <c r="AF89" s="212">
        <f t="shared" si="149"/>
        <v>2.0288410578786467</v>
      </c>
      <c r="AG89" s="212">
        <f t="shared" si="150"/>
        <v>2.2651199363012009</v>
      </c>
      <c r="AH89" s="212">
        <f t="shared" si="151"/>
        <v>1.7268370076544943</v>
      </c>
      <c r="AI89" s="212">
        <f t="shared" si="152"/>
        <v>8.5072123038531764</v>
      </c>
      <c r="AJ89" s="212">
        <f t="shared" si="153"/>
        <v>9.3072123038531771</v>
      </c>
      <c r="AK89" s="212">
        <f t="shared" si="154"/>
        <v>9.2753231170947537</v>
      </c>
      <c r="AL89" s="212">
        <f t="shared" si="155"/>
        <v>8.4448507217315925</v>
      </c>
      <c r="AM89" s="212">
        <f t="shared" si="232"/>
        <v>107.44355746414004</v>
      </c>
      <c r="AN89" s="212">
        <f t="shared" si="262"/>
        <v>107.81295566479663</v>
      </c>
      <c r="AO89" s="212">
        <f t="shared" si="263"/>
        <v>118.41535545757438</v>
      </c>
      <c r="AP89" s="212">
        <f t="shared" si="156"/>
        <v>4.9719898787980235</v>
      </c>
      <c r="AQ89" s="212">
        <f t="shared" si="157"/>
        <v>0.15869889091410258</v>
      </c>
      <c r="AR89" s="212">
        <f t="shared" si="158"/>
        <v>0.15407040658164101</v>
      </c>
      <c r="AS89" s="212">
        <f t="shared" si="159"/>
        <v>0.14682140866236129</v>
      </c>
      <c r="AT89" s="212">
        <f t="shared" si="160"/>
        <v>7.9125633947440596E-3</v>
      </c>
      <c r="AU89" s="212">
        <f t="shared" si="161"/>
        <v>5.4536183688884195E-2</v>
      </c>
      <c r="AV89" s="212">
        <f t="shared" si="162"/>
        <v>5.1578177258469089E-2</v>
      </c>
      <c r="AW89" s="212">
        <f t="shared" si="163"/>
        <v>5.144502427539159E-2</v>
      </c>
      <c r="AX89" s="212">
        <f t="shared" si="233"/>
        <v>1.7297060344967013E-2</v>
      </c>
      <c r="AY89" s="212">
        <f t="shared" si="234"/>
        <v>1.881271116576572E-2</v>
      </c>
      <c r="AZ89" s="178">
        <f t="shared" si="235"/>
        <v>1.5011315791627322E-2</v>
      </c>
      <c r="BA89" s="178">
        <f t="shared" si="164"/>
        <v>1.9425769471169738E-2</v>
      </c>
      <c r="BB89" s="178">
        <f t="shared" si="165"/>
        <v>1.6891973453191076E-2</v>
      </c>
      <c r="BC89" s="178">
        <f t="shared" si="166"/>
        <v>2.1114966816488848E-2</v>
      </c>
      <c r="BD89" s="178">
        <f t="shared" si="167"/>
        <v>0</v>
      </c>
      <c r="BE89" s="178">
        <f t="shared" si="168"/>
        <v>0</v>
      </c>
      <c r="BF89" s="178">
        <f t="shared" si="169"/>
        <v>0</v>
      </c>
      <c r="BG89" s="178">
        <f t="shared" si="236"/>
        <v>3.6722829816136754E-2</v>
      </c>
      <c r="BH89" s="178">
        <f t="shared" si="237"/>
        <v>3.5704684618956796E-2</v>
      </c>
      <c r="BI89" s="178">
        <f t="shared" si="238"/>
        <v>3.6126282608116171E-2</v>
      </c>
      <c r="BJ89" s="178">
        <f t="shared" si="170"/>
        <v>7.7575286805242722</v>
      </c>
      <c r="BK89" s="178">
        <f t="shared" si="171"/>
        <v>6.5586523447322778</v>
      </c>
      <c r="BL89" s="178">
        <f t="shared" si="172"/>
        <v>8.2951204674828194</v>
      </c>
      <c r="BM89" s="180">
        <f t="shared" si="239"/>
        <v>1.3485662297049426E-3</v>
      </c>
      <c r="BN89" s="180">
        <f t="shared" si="239"/>
        <v>1.2748245037391701E-3</v>
      </c>
      <c r="BO89" s="180">
        <f t="shared" si="239"/>
        <v>1.305108295081477E-3</v>
      </c>
      <c r="BP89" s="178">
        <f t="shared" si="173"/>
        <v>0</v>
      </c>
      <c r="BQ89" s="178">
        <f t="shared" si="174"/>
        <v>0</v>
      </c>
      <c r="BR89" s="178">
        <f t="shared" si="175"/>
        <v>0</v>
      </c>
      <c r="BS89" s="178">
        <f t="shared" si="176"/>
        <v>0.35199652843193668</v>
      </c>
      <c r="BT89" s="178">
        <f t="shared" si="177"/>
        <v>0.11733217614397889</v>
      </c>
      <c r="BU89" s="178">
        <f t="shared" si="178"/>
        <v>2.5</v>
      </c>
      <c r="BY89" s="180">
        <f t="shared" si="179"/>
        <v>0</v>
      </c>
      <c r="BZ89" s="180">
        <f t="shared" si="240"/>
        <v>0</v>
      </c>
      <c r="CA89" s="180">
        <f t="shared" si="241"/>
        <v>0</v>
      </c>
      <c r="CB89" s="180">
        <f t="shared" si="242"/>
        <v>0</v>
      </c>
      <c r="CC89" s="180">
        <f t="shared" si="180"/>
        <v>0</v>
      </c>
      <c r="CG89" s="182">
        <f t="shared" si="181"/>
        <v>0.34703468090146816</v>
      </c>
      <c r="CH89" s="182">
        <f t="shared" si="182"/>
        <v>0.34703468090146816</v>
      </c>
      <c r="CI89" s="182">
        <f t="shared" si="183"/>
        <v>0.34703468090146816</v>
      </c>
      <c r="CJ89" s="182">
        <f t="shared" si="184"/>
        <v>0.34703468090146816</v>
      </c>
      <c r="CK89" s="182">
        <f t="shared" si="185"/>
        <v>0.34703468090146816</v>
      </c>
      <c r="CL89" s="182">
        <f t="shared" si="186"/>
        <v>0.34703468090146816</v>
      </c>
      <c r="CM89" s="182">
        <f t="shared" si="187"/>
        <v>0.34703468090146816</v>
      </c>
      <c r="CN89" s="182">
        <f t="shared" si="188"/>
        <v>0.34703468090146816</v>
      </c>
      <c r="CO89" s="182">
        <f t="shared" si="189"/>
        <v>0.31348841498035629</v>
      </c>
      <c r="CP89" s="182">
        <f t="shared" si="190"/>
        <v>0.26746225978020771</v>
      </c>
      <c r="CQ89" s="182">
        <f t="shared" si="191"/>
        <v>0.22143610458005913</v>
      </c>
      <c r="CR89" s="182">
        <f t="shared" si="192"/>
        <v>0.17540994937991042</v>
      </c>
      <c r="CS89" s="182">
        <f t="shared" si="193"/>
        <v>0.12938379417976187</v>
      </c>
      <c r="CT89" s="182">
        <f t="shared" si="194"/>
        <v>0.1123703286135104</v>
      </c>
      <c r="CU89" s="182">
        <f t="shared" si="195"/>
        <v>0.1123703286135104</v>
      </c>
      <c r="CV89" s="182">
        <f t="shared" si="196"/>
        <v>0.1123703286135104</v>
      </c>
      <c r="CW89" s="182">
        <f t="shared" si="197"/>
        <v>0.1123703286135104</v>
      </c>
      <c r="CX89" s="182">
        <f t="shared" si="198"/>
        <v>0.1123703286135104</v>
      </c>
      <c r="CY89" s="182">
        <f t="shared" si="199"/>
        <v>0.1123703286135104</v>
      </c>
      <c r="DA89" s="184">
        <f t="shared" si="243"/>
        <v>0.12454672634283924</v>
      </c>
      <c r="DB89" s="184">
        <f t="shared" si="244"/>
        <v>0.12454672634283924</v>
      </c>
      <c r="DC89" s="184">
        <f t="shared" si="245"/>
        <v>0.12454672634283924</v>
      </c>
      <c r="DD89" s="184">
        <f t="shared" si="246"/>
        <v>0.12454672634283924</v>
      </c>
      <c r="DE89" s="184">
        <f t="shared" si="247"/>
        <v>0.12454672634283924</v>
      </c>
      <c r="DF89" s="184">
        <f t="shared" si="248"/>
        <v>-2.292684375645862E-10</v>
      </c>
      <c r="DG89" s="184">
        <f t="shared" si="249"/>
        <v>-2.292684375645862E-10</v>
      </c>
      <c r="DH89" s="184">
        <f t="shared" si="250"/>
        <v>-2.292684375645862E-10</v>
      </c>
      <c r="DI89" s="184">
        <f t="shared" si="251"/>
        <v>-2.5232892686902355E-10</v>
      </c>
      <c r="DJ89" s="184">
        <f t="shared" si="252"/>
        <v>-2.9272558527998576E-10</v>
      </c>
      <c r="DK89" s="184">
        <f t="shared" si="253"/>
        <v>-3.4852235262806238E-10</v>
      </c>
      <c r="DL89" s="184">
        <f t="shared" si="254"/>
        <v>-4.3059941186861905E-10</v>
      </c>
      <c r="DM89" s="184">
        <f t="shared" si="255"/>
        <v>-5.632432765342602E-10</v>
      </c>
      <c r="DN89" s="184">
        <f t="shared" si="256"/>
        <v>-6.3562008630885056E-10</v>
      </c>
      <c r="DO89" s="184">
        <f t="shared" si="257"/>
        <v>-6.3562008630885056E-10</v>
      </c>
      <c r="DP89" s="184">
        <f t="shared" si="258"/>
        <v>-6.3562008630885056E-10</v>
      </c>
      <c r="DQ89" s="184">
        <f t="shared" si="259"/>
        <v>-6.3562008630885056E-10</v>
      </c>
      <c r="DR89" s="184">
        <f t="shared" si="260"/>
        <v>-6.3562008630885056E-10</v>
      </c>
      <c r="DS89" s="184">
        <f t="shared" si="261"/>
        <v>-6.3562008630885056E-10</v>
      </c>
      <c r="DU89" s="185">
        <f t="shared" si="200"/>
        <v>-3.8375251742479008E-2</v>
      </c>
      <c r="DV89" s="185">
        <f t="shared" si="201"/>
        <v>6.26227192999564E-2</v>
      </c>
      <c r="DW89" s="185">
        <f t="shared" si="202"/>
        <v>5.5848517731810148E-2</v>
      </c>
      <c r="DX89" s="185">
        <f t="shared" si="203"/>
        <v>4.7699140306502991E-2</v>
      </c>
      <c r="DY89" s="186">
        <f t="shared" si="204"/>
        <v>-3.8375251742479008E-2</v>
      </c>
      <c r="DZ89" s="186">
        <f t="shared" si="205"/>
        <v>6.26227192999564E-2</v>
      </c>
      <c r="EA89" s="186">
        <f t="shared" si="206"/>
        <v>-6.7854941686047915E-2</v>
      </c>
      <c r="EB89" s="186">
        <f t="shared" si="207"/>
        <v>-2.8106437120396569E-2</v>
      </c>
      <c r="EC89" s="186">
        <f t="shared" si="208"/>
        <v>1.7145548736493058E-2</v>
      </c>
      <c r="ED89" s="186">
        <f t="shared" si="209"/>
        <v>-7.1416350210188634E-2</v>
      </c>
      <c r="EE89" s="186">
        <f t="shared" si="210"/>
        <v>7.3219251174876931E-2</v>
      </c>
      <c r="EF89" s="186">
        <f t="shared" si="211"/>
        <v>5.7624800398833192E-3</v>
      </c>
      <c r="EG89" s="186">
        <f t="shared" si="212"/>
        <v>5.7624800398832048E-3</v>
      </c>
      <c r="EH89" s="186">
        <f t="shared" si="213"/>
        <v>7.3219251174876931E-2</v>
      </c>
      <c r="EI89" s="186">
        <f t="shared" si="214"/>
        <v>-7.1416350210188634E-2</v>
      </c>
      <c r="EJ89" s="186">
        <f t="shared" si="215"/>
        <v>1.7145548736493071E-2</v>
      </c>
      <c r="EK89" s="186">
        <f t="shared" si="216"/>
        <v>-2.8106437120396417E-2</v>
      </c>
      <c r="EL89" s="186">
        <f t="shared" si="217"/>
        <v>-6.7854941686047984E-2</v>
      </c>
      <c r="EM89" s="186">
        <f t="shared" si="218"/>
        <v>6.2622719299956373E-2</v>
      </c>
      <c r="EN89" s="186">
        <f t="shared" si="219"/>
        <v>-3.8375251742479063E-2</v>
      </c>
      <c r="EO89" s="186">
        <f t="shared" si="220"/>
        <v>4.7699140306503025E-2</v>
      </c>
      <c r="EP89" s="186">
        <f t="shared" si="221"/>
        <v>5.5848517731810113E-2</v>
      </c>
      <c r="EQ89" s="186">
        <f t="shared" si="222"/>
        <v>-6.2622719299956386E-2</v>
      </c>
      <c r="ER89" s="186">
        <f t="shared" si="223"/>
        <v>-3.8375251742479036E-2</v>
      </c>
      <c r="ES89" s="186">
        <f t="shared" si="224"/>
        <v>2.8106437120396632E-2</v>
      </c>
      <c r="ET89" s="186">
        <f t="shared" si="225"/>
        <v>-6.7854941686047887E-2</v>
      </c>
      <c r="EU89" s="186">
        <f t="shared" si="226"/>
        <v>7.1416350210188606E-2</v>
      </c>
      <c r="EV89" s="186">
        <f t="shared" si="227"/>
        <v>1.7145548736493231E-2</v>
      </c>
      <c r="EW89" s="186">
        <f t="shared" si="228"/>
        <v>-5.7624800398831085E-3</v>
      </c>
      <c r="EX89" s="186">
        <f t="shared" si="229"/>
        <v>7.3219251174876945E-2</v>
      </c>
    </row>
    <row r="90" spans="3:154" ht="20.100000000000001" customHeight="1" x14ac:dyDescent="0.2">
      <c r="C90" s="127"/>
      <c r="D90" s="127"/>
      <c r="G90" s="127"/>
      <c r="H90" s="127"/>
      <c r="K90" s="127"/>
      <c r="L90" s="127"/>
      <c r="O90" s="211">
        <v>82</v>
      </c>
      <c r="P90" s="211">
        <f t="shared" si="230"/>
        <v>-2.4260076602721181</v>
      </c>
      <c r="Q90" s="212">
        <f t="shared" si="231"/>
        <v>0.715584993317675</v>
      </c>
      <c r="R90" s="212">
        <f t="shared" si="135"/>
        <v>213.39574259861072</v>
      </c>
      <c r="S90" s="212">
        <f t="shared" si="136"/>
        <v>185.56151530313977</v>
      </c>
      <c r="T90" s="212">
        <f t="shared" si="137"/>
        <v>231.95189412892469</v>
      </c>
      <c r="U90" s="212">
        <f t="shared" si="138"/>
        <v>1</v>
      </c>
      <c r="V90" s="212">
        <f t="shared" si="139"/>
        <v>0</v>
      </c>
      <c r="W90" s="212">
        <f t="shared" si="140"/>
        <v>6.2794129989766898E-2</v>
      </c>
      <c r="X90" s="212">
        <f t="shared" si="141"/>
        <v>7.2213249488231934E-2</v>
      </c>
      <c r="Y90" s="212">
        <f t="shared" si="142"/>
        <v>5.7770599590585552E-2</v>
      </c>
      <c r="Z90" s="212">
        <f t="shared" si="143"/>
        <v>6.5596882277962978</v>
      </c>
      <c r="AA90" s="212">
        <f t="shared" si="144"/>
        <v>6.5596882277962978</v>
      </c>
      <c r="AB90" s="212">
        <f t="shared" si="145"/>
        <v>6.2894282758053652</v>
      </c>
      <c r="AC90" s="212">
        <f t="shared" si="146"/>
        <v>5.9935112759328879</v>
      </c>
      <c r="AD90" s="212">
        <f t="shared" si="147"/>
        <v>120.39235046375146</v>
      </c>
      <c r="AE90" s="212">
        <f t="shared" si="148"/>
        <v>158.92227907932428</v>
      </c>
      <c r="AF90" s="212">
        <f t="shared" si="149"/>
        <v>2.0340184307084637</v>
      </c>
      <c r="AG90" s="212">
        <f t="shared" si="150"/>
        <v>2.2709002660953663</v>
      </c>
      <c r="AH90" s="212">
        <f t="shared" si="151"/>
        <v>1.7312437003178918</v>
      </c>
      <c r="AI90" s="212">
        <f t="shared" si="152"/>
        <v>8.593706658504761</v>
      </c>
      <c r="AJ90" s="212">
        <f t="shared" si="153"/>
        <v>9.3937066585047617</v>
      </c>
      <c r="AK90" s="212">
        <f t="shared" si="154"/>
        <v>9.3603285419007314</v>
      </c>
      <c r="AL90" s="212">
        <f t="shared" si="155"/>
        <v>8.5247549762507795</v>
      </c>
      <c r="AM90" s="212">
        <f t="shared" si="232"/>
        <v>106.45425031391969</v>
      </c>
      <c r="AN90" s="212">
        <f t="shared" si="262"/>
        <v>106.83385690187939</v>
      </c>
      <c r="AO90" s="212">
        <f t="shared" si="263"/>
        <v>117.3054243536515</v>
      </c>
      <c r="AP90" s="212">
        <f t="shared" si="156"/>
        <v>5.0516771645471499</v>
      </c>
      <c r="AQ90" s="212">
        <f t="shared" si="157"/>
        <v>0.16072345184148479</v>
      </c>
      <c r="AR90" s="212">
        <f t="shared" si="158"/>
        <v>0.15603592079181852</v>
      </c>
      <c r="AS90" s="212">
        <f t="shared" si="159"/>
        <v>0.14869444561661399</v>
      </c>
      <c r="AT90" s="212">
        <f t="shared" si="160"/>
        <v>8.1157361924502226E-3</v>
      </c>
      <c r="AU90" s="212">
        <f t="shared" si="161"/>
        <v>5.542147618469935E-2</v>
      </c>
      <c r="AV90" s="212">
        <f t="shared" si="162"/>
        <v>5.2422130194827117E-2</v>
      </c>
      <c r="AW90" s="212">
        <f t="shared" si="163"/>
        <v>5.227140426537779E-2</v>
      </c>
      <c r="AX90" s="212">
        <f t="shared" si="233"/>
        <v>1.7400717053298993E-2</v>
      </c>
      <c r="AY90" s="212">
        <f t="shared" si="234"/>
        <v>1.8927862011487825E-2</v>
      </c>
      <c r="AZ90" s="178">
        <f t="shared" si="235"/>
        <v>1.5098751985434863E-2</v>
      </c>
      <c r="BA90" s="178">
        <f t="shared" si="164"/>
        <v>1.92802463241094E-2</v>
      </c>
      <c r="BB90" s="178">
        <f t="shared" si="165"/>
        <v>1.6765431586182086E-2</v>
      </c>
      <c r="BC90" s="178">
        <f t="shared" si="166"/>
        <v>2.0956789482727611E-2</v>
      </c>
      <c r="BD90" s="178">
        <f t="shared" si="167"/>
        <v>0</v>
      </c>
      <c r="BE90" s="178">
        <f t="shared" si="168"/>
        <v>0</v>
      </c>
      <c r="BF90" s="178">
        <f t="shared" si="169"/>
        <v>0</v>
      </c>
      <c r="BG90" s="178">
        <f t="shared" si="236"/>
        <v>3.6680963377408393E-2</v>
      </c>
      <c r="BH90" s="178">
        <f t="shared" si="237"/>
        <v>3.5693293597669914E-2</v>
      </c>
      <c r="BI90" s="178">
        <f t="shared" si="238"/>
        <v>3.6055541468162478E-2</v>
      </c>
      <c r="BJ90" s="178">
        <f t="shared" si="170"/>
        <v>7.8275614191545078</v>
      </c>
      <c r="BK90" s="178">
        <f t="shared" si="171"/>
        <v>6.6233016461434868</v>
      </c>
      <c r="BL90" s="178">
        <f t="shared" si="172"/>
        <v>8.3631511373842766</v>
      </c>
      <c r="BM90" s="180">
        <f t="shared" si="239"/>
        <v>1.3454930742947757E-3</v>
      </c>
      <c r="BN90" s="180">
        <f t="shared" si="239"/>
        <v>1.274011207849464E-3</v>
      </c>
      <c r="BO90" s="180">
        <f t="shared" si="239"/>
        <v>1.300002070562384E-3</v>
      </c>
      <c r="BP90" s="178">
        <f t="shared" si="173"/>
        <v>0</v>
      </c>
      <c r="BQ90" s="178">
        <f t="shared" si="174"/>
        <v>0</v>
      </c>
      <c r="BR90" s="178">
        <f t="shared" si="175"/>
        <v>0</v>
      </c>
      <c r="BS90" s="178">
        <f t="shared" si="176"/>
        <v>0.35557963603838449</v>
      </c>
      <c r="BT90" s="178">
        <f t="shared" si="177"/>
        <v>0.11852654534612816</v>
      </c>
      <c r="BU90" s="178">
        <f t="shared" si="178"/>
        <v>2.5</v>
      </c>
      <c r="BY90" s="180">
        <f t="shared" si="179"/>
        <v>0</v>
      </c>
      <c r="BZ90" s="180">
        <f t="shared" si="240"/>
        <v>0</v>
      </c>
      <c r="CA90" s="180">
        <f t="shared" si="241"/>
        <v>0</v>
      </c>
      <c r="CB90" s="180">
        <f t="shared" si="242"/>
        <v>0</v>
      </c>
      <c r="CC90" s="180">
        <f t="shared" si="180"/>
        <v>0</v>
      </c>
      <c r="CG90" s="182">
        <f t="shared" si="181"/>
        <v>0.35061778850791597</v>
      </c>
      <c r="CH90" s="182">
        <f t="shared" si="182"/>
        <v>0.35061778850791597</v>
      </c>
      <c r="CI90" s="182">
        <f t="shared" si="183"/>
        <v>0.35061778850791597</v>
      </c>
      <c r="CJ90" s="182">
        <f t="shared" si="184"/>
        <v>0.35061778850791597</v>
      </c>
      <c r="CK90" s="182">
        <f t="shared" si="185"/>
        <v>0.35061778850791597</v>
      </c>
      <c r="CL90" s="182">
        <f t="shared" si="186"/>
        <v>0.35061778850791597</v>
      </c>
      <c r="CM90" s="182">
        <f t="shared" si="187"/>
        <v>0.35061778850791597</v>
      </c>
      <c r="CN90" s="182">
        <f t="shared" si="188"/>
        <v>0.35061778850791597</v>
      </c>
      <c r="CO90" s="182">
        <f t="shared" si="189"/>
        <v>0.31673004228549173</v>
      </c>
      <c r="CP90" s="182">
        <f t="shared" si="190"/>
        <v>0.27023536920669278</v>
      </c>
      <c r="CQ90" s="182">
        <f t="shared" si="191"/>
        <v>0.22374069612789391</v>
      </c>
      <c r="CR90" s="182">
        <f t="shared" si="192"/>
        <v>0.17724602304909493</v>
      </c>
      <c r="CS90" s="182">
        <f t="shared" si="193"/>
        <v>0.13075134997029608</v>
      </c>
      <c r="CT90" s="182">
        <f t="shared" si="194"/>
        <v>0.11356469781565964</v>
      </c>
      <c r="CU90" s="182">
        <f t="shared" si="195"/>
        <v>0.11356469781565964</v>
      </c>
      <c r="CV90" s="182">
        <f t="shared" si="196"/>
        <v>0.11356469781565964</v>
      </c>
      <c r="CW90" s="182">
        <f t="shared" si="197"/>
        <v>0.11356469781565964</v>
      </c>
      <c r="CX90" s="182">
        <f t="shared" si="198"/>
        <v>0.11356469781565964</v>
      </c>
      <c r="CY90" s="182">
        <f t="shared" si="199"/>
        <v>0.11356469781565964</v>
      </c>
      <c r="DA90" s="184">
        <f t="shared" si="243"/>
        <v>0.12619663278240201</v>
      </c>
      <c r="DB90" s="184">
        <f t="shared" si="244"/>
        <v>0.12619663278240201</v>
      </c>
      <c r="DC90" s="184">
        <f t="shared" si="245"/>
        <v>0.12619663278240201</v>
      </c>
      <c r="DD90" s="184">
        <f t="shared" si="246"/>
        <v>0.12619663278240201</v>
      </c>
      <c r="DE90" s="184">
        <f t="shared" si="247"/>
        <v>0.12619663278240201</v>
      </c>
      <c r="DF90" s="184">
        <f t="shared" si="248"/>
        <v>-2.27580624597813E-10</v>
      </c>
      <c r="DG90" s="184">
        <f t="shared" si="249"/>
        <v>-2.27580624597813E-10</v>
      </c>
      <c r="DH90" s="184">
        <f t="shared" si="250"/>
        <v>-2.27580624597813E-10</v>
      </c>
      <c r="DI90" s="184">
        <f t="shared" si="251"/>
        <v>-2.5047928270393596E-10</v>
      </c>
      <c r="DJ90" s="184">
        <f t="shared" si="252"/>
        <v>-2.9059594685511443E-10</v>
      </c>
      <c r="DK90" s="184">
        <f t="shared" si="253"/>
        <v>-3.4601330229536638E-10</v>
      </c>
      <c r="DL90" s="184">
        <f t="shared" si="254"/>
        <v>-4.2754768875885254E-10</v>
      </c>
      <c r="DM90" s="184">
        <f t="shared" si="255"/>
        <v>-5.5935342600330504E-10</v>
      </c>
      <c r="DN90" s="184">
        <f t="shared" si="256"/>
        <v>-6.3129317806693433E-10</v>
      </c>
      <c r="DO90" s="184">
        <f t="shared" si="257"/>
        <v>-6.3129317806693433E-10</v>
      </c>
      <c r="DP90" s="184">
        <f t="shared" si="258"/>
        <v>-6.3129317806693433E-10</v>
      </c>
      <c r="DQ90" s="184">
        <f t="shared" si="259"/>
        <v>-6.3129317806693433E-10</v>
      </c>
      <c r="DR90" s="184">
        <f t="shared" si="260"/>
        <v>-6.3129317806693433E-10</v>
      </c>
      <c r="DS90" s="184">
        <f t="shared" si="261"/>
        <v>-6.3129317806693433E-10</v>
      </c>
      <c r="DU90" s="185">
        <f t="shared" si="200"/>
        <v>-3.9955768994586499E-2</v>
      </c>
      <c r="DV90" s="185">
        <f t="shared" si="201"/>
        <v>6.1526488777032803E-2</v>
      </c>
      <c r="DW90" s="185">
        <f t="shared" si="202"/>
        <v>5.5366948945461528E-2</v>
      </c>
      <c r="DX90" s="185">
        <f t="shared" si="203"/>
        <v>4.812975443163782E-2</v>
      </c>
      <c r="DY90" s="186">
        <f t="shared" si="204"/>
        <v>-3.9955768994586499E-2</v>
      </c>
      <c r="DZ90" s="186">
        <f t="shared" si="205"/>
        <v>6.1526488777032803E-2</v>
      </c>
      <c r="EA90" s="186">
        <f t="shared" si="206"/>
        <v>-6.6488485489902813E-2</v>
      </c>
      <c r="EB90" s="186">
        <f t="shared" si="207"/>
        <v>-3.1004089963069161E-2</v>
      </c>
      <c r="EC90" s="186">
        <f t="shared" si="208"/>
        <v>2.1448951587050361E-2</v>
      </c>
      <c r="ED90" s="186">
        <f t="shared" si="209"/>
        <v>-7.0156359462243148E-2</v>
      </c>
      <c r="EE90" s="186">
        <f t="shared" si="210"/>
        <v>7.2458719699327045E-2</v>
      </c>
      <c r="EF90" s="186">
        <f t="shared" si="211"/>
        <v>1.1476333766210257E-2</v>
      </c>
      <c r="EG90" s="186">
        <f t="shared" si="212"/>
        <v>-1.2803421627472986E-3</v>
      </c>
      <c r="EH90" s="186">
        <f t="shared" si="213"/>
        <v>7.3350753378035552E-2</v>
      </c>
      <c r="EI90" s="186">
        <f t="shared" si="214"/>
        <v>-7.2815098077485929E-2</v>
      </c>
      <c r="EJ90" s="186">
        <f t="shared" si="215"/>
        <v>8.9405698445461698E-3</v>
      </c>
      <c r="EK90" s="186">
        <f t="shared" si="216"/>
        <v>-1.8987463829562755E-2</v>
      </c>
      <c r="EL90" s="186">
        <f t="shared" si="217"/>
        <v>-7.0862179718804513E-2</v>
      </c>
      <c r="EM90" s="186">
        <f t="shared" si="218"/>
        <v>6.7530009636431229E-2</v>
      </c>
      <c r="EN90" s="186">
        <f t="shared" si="219"/>
        <v>-2.8664788429057141E-2</v>
      </c>
      <c r="EO90" s="186">
        <f t="shared" si="220"/>
        <v>3.7784185527493255E-2</v>
      </c>
      <c r="EP90" s="186">
        <f t="shared" si="221"/>
        <v>6.288344473073236E-2</v>
      </c>
      <c r="EQ90" s="186">
        <f t="shared" si="222"/>
        <v>-5.3653516690049793E-2</v>
      </c>
      <c r="ER90" s="186">
        <f t="shared" si="223"/>
        <v>-5.0032713737810097E-2</v>
      </c>
      <c r="ES90" s="186">
        <f t="shared" si="224"/>
        <v>4.2078672511874179E-2</v>
      </c>
      <c r="ET90" s="186">
        <f t="shared" si="225"/>
        <v>-6.0094572274187519E-2</v>
      </c>
      <c r="EU90" s="186">
        <f t="shared" si="226"/>
        <v>6.5365955365571105E-2</v>
      </c>
      <c r="EV90" s="186">
        <f t="shared" si="227"/>
        <v>3.3305617789274954E-2</v>
      </c>
      <c r="EW90" s="186">
        <f t="shared" si="228"/>
        <v>-2.3884307100986921E-2</v>
      </c>
      <c r="EX90" s="186">
        <f t="shared" si="229"/>
        <v>6.936506448843574E-2</v>
      </c>
    </row>
    <row r="91" spans="3:154" ht="20.100000000000001" customHeight="1" x14ac:dyDescent="0.2">
      <c r="C91" s="127"/>
      <c r="D91" s="127"/>
      <c r="G91" s="127"/>
      <c r="H91" s="127"/>
      <c r="K91" s="127"/>
      <c r="L91" s="127"/>
      <c r="O91" s="211">
        <v>83</v>
      </c>
      <c r="P91" s="211">
        <f t="shared" si="230"/>
        <v>-2.4172810140121466</v>
      </c>
      <c r="Q91" s="212">
        <f t="shared" si="231"/>
        <v>0.72431163957764677</v>
      </c>
      <c r="R91" s="212">
        <f t="shared" si="135"/>
        <v>215.52983954401233</v>
      </c>
      <c r="S91" s="212">
        <f t="shared" si="136"/>
        <v>187.41725177740204</v>
      </c>
      <c r="T91" s="212">
        <f t="shared" si="137"/>
        <v>234.27156472175255</v>
      </c>
      <c r="U91" s="212">
        <f t="shared" si="138"/>
        <v>1</v>
      </c>
      <c r="V91" s="212">
        <f t="shared" si="139"/>
        <v>0</v>
      </c>
      <c r="W91" s="212">
        <f t="shared" si="140"/>
        <v>6.2172365684258997E-2</v>
      </c>
      <c r="X91" s="212">
        <f t="shared" si="141"/>
        <v>7.1498220536897847E-2</v>
      </c>
      <c r="Y91" s="212">
        <f t="shared" si="142"/>
        <v>5.7198576429518276E-2</v>
      </c>
      <c r="Z91" s="212">
        <f t="shared" si="143"/>
        <v>6.640703359418624</v>
      </c>
      <c r="AA91" s="212">
        <f t="shared" si="144"/>
        <v>6.640703359418624</v>
      </c>
      <c r="AB91" s="212">
        <f t="shared" si="145"/>
        <v>6.3683736318762723</v>
      </c>
      <c r="AC91" s="212">
        <f t="shared" si="146"/>
        <v>6.0687422605382286</v>
      </c>
      <c r="AD91" s="212">
        <f t="shared" si="147"/>
        <v>122.22457407205385</v>
      </c>
      <c r="AE91" s="212">
        <f t="shared" si="148"/>
        <v>161.2749710122153</v>
      </c>
      <c r="AF91" s="212">
        <f t="shared" si="149"/>
        <v>2.0391566763664013</v>
      </c>
      <c r="AG91" s="212">
        <f t="shared" si="150"/>
        <v>2.2766369119662739</v>
      </c>
      <c r="AH91" s="212">
        <f t="shared" si="151"/>
        <v>1.735617090102217</v>
      </c>
      <c r="AI91" s="212">
        <f t="shared" si="152"/>
        <v>8.6798600357850262</v>
      </c>
      <c r="AJ91" s="212">
        <f t="shared" si="153"/>
        <v>9.4798600357850269</v>
      </c>
      <c r="AK91" s="212">
        <f t="shared" si="154"/>
        <v>9.445010543842546</v>
      </c>
      <c r="AL91" s="212">
        <f t="shared" si="155"/>
        <v>8.6043593506404452</v>
      </c>
      <c r="AM91" s="212">
        <f t="shared" si="232"/>
        <v>105.48678949110561</v>
      </c>
      <c r="AN91" s="212">
        <f t="shared" si="262"/>
        <v>105.87600674007999</v>
      </c>
      <c r="AO91" s="212">
        <f t="shared" si="263"/>
        <v>116.22015762574669</v>
      </c>
      <c r="AP91" s="212">
        <f t="shared" si="156"/>
        <v>5.1311995704651636</v>
      </c>
      <c r="AQ91" s="212">
        <f t="shared" si="157"/>
        <v>0.16274086416867226</v>
      </c>
      <c r="AR91" s="212">
        <f t="shared" si="158"/>
        <v>0.15799449489213047</v>
      </c>
      <c r="AS91" s="212">
        <f t="shared" si="159"/>
        <v>0.15056086899250765</v>
      </c>
      <c r="AT91" s="212">
        <f t="shared" si="160"/>
        <v>8.3207534720731498E-3</v>
      </c>
      <c r="AU91" s="212">
        <f t="shared" si="161"/>
        <v>5.6305120413121086E-2</v>
      </c>
      <c r="AV91" s="212">
        <f t="shared" si="162"/>
        <v>5.3264523173164324E-2</v>
      </c>
      <c r="AW91" s="212">
        <f t="shared" si="163"/>
        <v>5.3096056428364111E-2</v>
      </c>
      <c r="AX91" s="212">
        <f t="shared" si="233"/>
        <v>1.7503112832599161E-2</v>
      </c>
      <c r="AY91" s="212">
        <f t="shared" si="234"/>
        <v>1.904159329887602E-2</v>
      </c>
      <c r="AZ91" s="178">
        <f t="shared" si="235"/>
        <v>1.5185094361765983E-2</v>
      </c>
      <c r="BA91" s="178">
        <f t="shared" si="164"/>
        <v>1.9133254911644967E-2</v>
      </c>
      <c r="BB91" s="178">
        <f t="shared" si="165"/>
        <v>1.6637612966647796E-2</v>
      </c>
      <c r="BC91" s="178">
        <f t="shared" si="166"/>
        <v>2.0797016208309746E-2</v>
      </c>
      <c r="BD91" s="178">
        <f t="shared" si="167"/>
        <v>0</v>
      </c>
      <c r="BE91" s="178">
        <f t="shared" si="168"/>
        <v>0</v>
      </c>
      <c r="BF91" s="178">
        <f t="shared" si="169"/>
        <v>0</v>
      </c>
      <c r="BG91" s="178">
        <f t="shared" si="236"/>
        <v>3.6636367744244128E-2</v>
      </c>
      <c r="BH91" s="178">
        <f t="shared" si="237"/>
        <v>3.5679206265523816E-2</v>
      </c>
      <c r="BI91" s="178">
        <f t="shared" si="238"/>
        <v>3.5982110570075727E-2</v>
      </c>
      <c r="BJ91" s="178">
        <f t="shared" si="170"/>
        <v>7.8962304613923662</v>
      </c>
      <c r="BK91" s="178">
        <f t="shared" si="171"/>
        <v>6.6868987838835379</v>
      </c>
      <c r="BL91" s="178">
        <f t="shared" si="172"/>
        <v>8.4295853452427529</v>
      </c>
      <c r="BM91" s="180">
        <f t="shared" si="239"/>
        <v>1.3422234414914916E-3</v>
      </c>
      <c r="BN91" s="180">
        <f t="shared" si="239"/>
        <v>1.273005759737794E-3</v>
      </c>
      <c r="BO91" s="180">
        <f t="shared" si="239"/>
        <v>1.2947122810771554E-3</v>
      </c>
      <c r="BP91" s="178">
        <f t="shared" si="173"/>
        <v>0</v>
      </c>
      <c r="BQ91" s="178">
        <f t="shared" si="174"/>
        <v>0</v>
      </c>
      <c r="BR91" s="178">
        <f t="shared" si="175"/>
        <v>0</v>
      </c>
      <c r="BS91" s="178">
        <f t="shared" si="176"/>
        <v>0.3591356648788655</v>
      </c>
      <c r="BT91" s="178">
        <f t="shared" si="177"/>
        <v>0.11971188829295518</v>
      </c>
      <c r="BU91" s="178">
        <f t="shared" si="178"/>
        <v>2.5</v>
      </c>
      <c r="BY91" s="180">
        <f t="shared" si="179"/>
        <v>0</v>
      </c>
      <c r="BZ91" s="180">
        <f t="shared" si="240"/>
        <v>0</v>
      </c>
      <c r="CA91" s="180">
        <f t="shared" si="241"/>
        <v>0</v>
      </c>
      <c r="CB91" s="180">
        <f t="shared" si="242"/>
        <v>0</v>
      </c>
      <c r="CC91" s="180">
        <f t="shared" si="180"/>
        <v>0</v>
      </c>
      <c r="CG91" s="182">
        <f t="shared" si="181"/>
        <v>0.35417381734839698</v>
      </c>
      <c r="CH91" s="182">
        <f t="shared" si="182"/>
        <v>0.35417381734839698</v>
      </c>
      <c r="CI91" s="182">
        <f t="shared" si="183"/>
        <v>0.35417381734839698</v>
      </c>
      <c r="CJ91" s="182">
        <f t="shared" si="184"/>
        <v>0.35417381734839698</v>
      </c>
      <c r="CK91" s="182">
        <f t="shared" si="185"/>
        <v>0.35417381734839698</v>
      </c>
      <c r="CL91" s="182">
        <f t="shared" si="186"/>
        <v>0.35417381734839698</v>
      </c>
      <c r="CM91" s="182">
        <f t="shared" si="187"/>
        <v>0.35417381734839698</v>
      </c>
      <c r="CN91" s="182">
        <f t="shared" si="188"/>
        <v>0.35417381734839698</v>
      </c>
      <c r="CO91" s="182">
        <f t="shared" si="189"/>
        <v>0.31994717150773688</v>
      </c>
      <c r="CP91" s="182">
        <f t="shared" si="190"/>
        <v>0.27298752129965403</v>
      </c>
      <c r="CQ91" s="182">
        <f t="shared" si="191"/>
        <v>0.2260278710915713</v>
      </c>
      <c r="CR91" s="182">
        <f t="shared" si="192"/>
        <v>0.17906822088348837</v>
      </c>
      <c r="CS91" s="182">
        <f t="shared" si="193"/>
        <v>0.13210857067540566</v>
      </c>
      <c r="CT91" s="182">
        <f t="shared" si="194"/>
        <v>0.11475004076248667</v>
      </c>
      <c r="CU91" s="182">
        <f t="shared" si="195"/>
        <v>0.11475004076248667</v>
      </c>
      <c r="CV91" s="182">
        <f t="shared" si="196"/>
        <v>0.11475004076248667</v>
      </c>
      <c r="CW91" s="182">
        <f t="shared" si="197"/>
        <v>0.11475004076248667</v>
      </c>
      <c r="CX91" s="182">
        <f t="shared" si="198"/>
        <v>0.11475004076248667</v>
      </c>
      <c r="CY91" s="182">
        <f t="shared" si="199"/>
        <v>0.11475004076248667</v>
      </c>
      <c r="DA91" s="184">
        <f t="shared" si="243"/>
        <v>0.12783611586716556</v>
      </c>
      <c r="DB91" s="184">
        <f t="shared" si="244"/>
        <v>0.12783611586716556</v>
      </c>
      <c r="DC91" s="184">
        <f t="shared" si="245"/>
        <v>0.12783611586716556</v>
      </c>
      <c r="DD91" s="184">
        <f t="shared" si="246"/>
        <v>0.12783611586716556</v>
      </c>
      <c r="DE91" s="184">
        <f t="shared" si="247"/>
        <v>0.12783611586716556</v>
      </c>
      <c r="DF91" s="184">
        <f t="shared" si="248"/>
        <v>-2.2592996458072253E-10</v>
      </c>
      <c r="DG91" s="184">
        <f t="shared" si="249"/>
        <v>-2.2592996458072253E-10</v>
      </c>
      <c r="DH91" s="184">
        <f t="shared" si="250"/>
        <v>-2.2592996458072253E-10</v>
      </c>
      <c r="DI91" s="184">
        <f t="shared" si="251"/>
        <v>-2.4867024056288846E-10</v>
      </c>
      <c r="DJ91" s="184">
        <f t="shared" si="252"/>
        <v>-2.8851282826257574E-10</v>
      </c>
      <c r="DK91" s="184">
        <f t="shared" si="253"/>
        <v>-3.435586878742178E-10</v>
      </c>
      <c r="DL91" s="184">
        <f t="shared" si="254"/>
        <v>-4.2456150985953929E-10</v>
      </c>
      <c r="DM91" s="184">
        <f t="shared" si="255"/>
        <v>-5.5554574930336193E-10</v>
      </c>
      <c r="DN91" s="184">
        <f t="shared" si="256"/>
        <v>-6.270568437234494E-10</v>
      </c>
      <c r="DO91" s="184">
        <f t="shared" si="257"/>
        <v>-6.270568437234494E-10</v>
      </c>
      <c r="DP91" s="184">
        <f t="shared" si="258"/>
        <v>-6.270568437234494E-10</v>
      </c>
      <c r="DQ91" s="184">
        <f t="shared" si="259"/>
        <v>-6.270568437234494E-10</v>
      </c>
      <c r="DR91" s="184">
        <f t="shared" si="260"/>
        <v>-6.270568437234494E-10</v>
      </c>
      <c r="DS91" s="184">
        <f t="shared" si="261"/>
        <v>-6.270568437234494E-10</v>
      </c>
      <c r="DU91" s="185">
        <f t="shared" si="200"/>
        <v>-4.1502134377223276E-2</v>
      </c>
      <c r="DV91" s="185">
        <f t="shared" si="201"/>
        <v>6.0385980228036935E-2</v>
      </c>
      <c r="DW91" s="185">
        <f t="shared" si="202"/>
        <v>5.4878034421962624E-2</v>
      </c>
      <c r="DX91" s="185">
        <f t="shared" si="203"/>
        <v>4.8551983522281059E-2</v>
      </c>
      <c r="DY91" s="186">
        <f t="shared" si="204"/>
        <v>-4.1502134377223276E-2</v>
      </c>
      <c r="DZ91" s="186">
        <f t="shared" si="205"/>
        <v>6.0385980228036935E-2</v>
      </c>
      <c r="EA91" s="186">
        <f t="shared" si="206"/>
        <v>-6.4993710154891443E-2</v>
      </c>
      <c r="EB91" s="186">
        <f t="shared" si="207"/>
        <v>-3.3833583999746883E-2</v>
      </c>
      <c r="EC91" s="186">
        <f t="shared" si="208"/>
        <v>2.5660652813141099E-2</v>
      </c>
      <c r="ED91" s="186">
        <f t="shared" si="209"/>
        <v>-6.8632533562221057E-2</v>
      </c>
      <c r="EE91" s="186">
        <f t="shared" si="210"/>
        <v>7.1248203974261348E-2</v>
      </c>
      <c r="EF91" s="186">
        <f t="shared" si="211"/>
        <v>1.710518039682761E-2</v>
      </c>
      <c r="EG91" s="186">
        <f t="shared" si="212"/>
        <v>-8.2947091388625212E-3</v>
      </c>
      <c r="EH91" s="186">
        <f t="shared" si="213"/>
        <v>7.2801727769797042E-2</v>
      </c>
      <c r="EI91" s="186">
        <f t="shared" si="214"/>
        <v>-7.326994548724107E-2</v>
      </c>
      <c r="EJ91" s="186">
        <f t="shared" si="215"/>
        <v>6.3941712730325028E-4</v>
      </c>
      <c r="EK91" s="186">
        <f t="shared" si="216"/>
        <v>-9.5640111568594324E-3</v>
      </c>
      <c r="EL91" s="186">
        <f t="shared" si="217"/>
        <v>-7.2645877078864107E-2</v>
      </c>
      <c r="EM91" s="186">
        <f t="shared" si="218"/>
        <v>7.0938825967229113E-2</v>
      </c>
      <c r="EN91" s="186">
        <f t="shared" si="219"/>
        <v>-1.8346027808687805E-2</v>
      </c>
      <c r="EO91" s="186">
        <f t="shared" si="220"/>
        <v>2.6854547441976018E-2</v>
      </c>
      <c r="EP91" s="186">
        <f t="shared" si="221"/>
        <v>6.8174240352589371E-2</v>
      </c>
      <c r="EQ91" s="186">
        <f t="shared" si="222"/>
        <v>-4.2549694071191198E-2</v>
      </c>
      <c r="ER91" s="186">
        <f t="shared" si="223"/>
        <v>-5.9652471033595944E-2</v>
      </c>
      <c r="ES91" s="186">
        <f t="shared" si="224"/>
        <v>5.4022327281745323E-2</v>
      </c>
      <c r="ET91" s="186">
        <f t="shared" si="225"/>
        <v>-4.9502342581235093E-2</v>
      </c>
      <c r="EU91" s="186">
        <f t="shared" si="226"/>
        <v>5.5717025181279592E-2</v>
      </c>
      <c r="EV91" s="186">
        <f t="shared" si="227"/>
        <v>4.7586835058812463E-2</v>
      </c>
      <c r="EW91" s="186">
        <f t="shared" si="228"/>
        <v>-4.0441932731083964E-2</v>
      </c>
      <c r="EX91" s="186">
        <f t="shared" si="229"/>
        <v>6.1101095267928264E-2</v>
      </c>
    </row>
    <row r="92" spans="3:154" ht="20.100000000000001" customHeight="1" x14ac:dyDescent="0.2">
      <c r="C92" s="127"/>
      <c r="D92" s="127"/>
      <c r="G92" s="127"/>
      <c r="H92" s="127"/>
      <c r="K92" s="127"/>
      <c r="L92" s="127"/>
      <c r="O92" s="211">
        <v>84</v>
      </c>
      <c r="P92" s="211">
        <f t="shared" si="230"/>
        <v>-2.4085543677521746</v>
      </c>
      <c r="Q92" s="212">
        <f t="shared" si="231"/>
        <v>0.73303828583761843</v>
      </c>
      <c r="R92" s="212">
        <f t="shared" si="135"/>
        <v>217.64752305767493</v>
      </c>
      <c r="S92" s="212">
        <f t="shared" si="136"/>
        <v>189.25871570232601</v>
      </c>
      <c r="T92" s="212">
        <f t="shared" si="137"/>
        <v>236.57339462790753</v>
      </c>
      <c r="U92" s="212">
        <f t="shared" si="138"/>
        <v>1</v>
      </c>
      <c r="V92" s="212">
        <f t="shared" si="139"/>
        <v>0</v>
      </c>
      <c r="W92" s="212">
        <f t="shared" si="140"/>
        <v>6.1567436246214954E-2</v>
      </c>
      <c r="X92" s="212">
        <f t="shared" si="141"/>
        <v>7.0802551683147197E-2</v>
      </c>
      <c r="Y92" s="212">
        <f t="shared" si="142"/>
        <v>5.6642041346517756E-2</v>
      </c>
      <c r="Z92" s="212">
        <f t="shared" si="143"/>
        <v>6.721402940185766</v>
      </c>
      <c r="AA92" s="212">
        <f t="shared" si="144"/>
        <v>6.721402940185766</v>
      </c>
      <c r="AB92" s="212">
        <f t="shared" si="145"/>
        <v>6.4470259412681061</v>
      </c>
      <c r="AC92" s="212">
        <f t="shared" si="146"/>
        <v>6.1436939862827691</v>
      </c>
      <c r="AD92" s="212">
        <f t="shared" si="147"/>
        <v>124.05196557151275</v>
      </c>
      <c r="AE92" s="212">
        <f t="shared" si="148"/>
        <v>163.62083859010826</v>
      </c>
      <c r="AF92" s="212">
        <f t="shared" si="149"/>
        <v>2.0442554035551579</v>
      </c>
      <c r="AG92" s="212">
        <f t="shared" si="150"/>
        <v>2.2823294370461289</v>
      </c>
      <c r="AH92" s="212">
        <f t="shared" si="151"/>
        <v>1.7399568439569055</v>
      </c>
      <c r="AI92" s="212">
        <f t="shared" si="152"/>
        <v>8.7656583437409239</v>
      </c>
      <c r="AJ92" s="212">
        <f t="shared" si="153"/>
        <v>9.5656583437409246</v>
      </c>
      <c r="AK92" s="212">
        <f t="shared" si="154"/>
        <v>9.5293553783142357</v>
      </c>
      <c r="AL92" s="212">
        <f t="shared" si="155"/>
        <v>8.6836508302396744</v>
      </c>
      <c r="AM92" s="212">
        <f t="shared" si="232"/>
        <v>104.54063526681649</v>
      </c>
      <c r="AN92" s="212">
        <f t="shared" si="262"/>
        <v>104.93889253786044</v>
      </c>
      <c r="AO92" s="212">
        <f t="shared" si="263"/>
        <v>115.15893712787613</v>
      </c>
      <c r="AP92" s="212">
        <f t="shared" si="156"/>
        <v>5.2105395837617117</v>
      </c>
      <c r="AQ92" s="212">
        <f t="shared" si="157"/>
        <v>0.16475078782252633</v>
      </c>
      <c r="AR92" s="212">
        <f t="shared" si="158"/>
        <v>0.15994579872773804</v>
      </c>
      <c r="AS92" s="212">
        <f t="shared" si="159"/>
        <v>0.15242036416895713</v>
      </c>
      <c r="AT92" s="212">
        <f t="shared" si="160"/>
        <v>8.5275528435513649E-3</v>
      </c>
      <c r="AU92" s="212">
        <f t="shared" si="161"/>
        <v>5.7186921255606836E-2</v>
      </c>
      <c r="AV92" s="212">
        <f t="shared" si="162"/>
        <v>5.4105165741775207E-2</v>
      </c>
      <c r="AW92" s="212">
        <f t="shared" si="163"/>
        <v>5.3918800043093802E-2</v>
      </c>
      <c r="AX92" s="212">
        <f t="shared" si="233"/>
        <v>1.760426079123668E-2</v>
      </c>
      <c r="AY92" s="212">
        <f t="shared" si="234"/>
        <v>1.9153919141210042E-2</v>
      </c>
      <c r="AZ92" s="178">
        <f t="shared" si="235"/>
        <v>1.5270354657204766E-2</v>
      </c>
      <c r="BA92" s="178">
        <f t="shared" si="164"/>
        <v>1.8984806427741602E-2</v>
      </c>
      <c r="BB92" s="178">
        <f t="shared" si="165"/>
        <v>1.6508527328470961E-2</v>
      </c>
      <c r="BC92" s="178">
        <f t="shared" si="166"/>
        <v>2.0635659160588699E-2</v>
      </c>
      <c r="BD92" s="178">
        <f t="shared" si="167"/>
        <v>0</v>
      </c>
      <c r="BE92" s="178">
        <f t="shared" si="168"/>
        <v>0</v>
      </c>
      <c r="BF92" s="178">
        <f t="shared" si="169"/>
        <v>0</v>
      </c>
      <c r="BG92" s="178">
        <f t="shared" si="236"/>
        <v>3.6589067218978283E-2</v>
      </c>
      <c r="BH92" s="178">
        <f t="shared" si="237"/>
        <v>3.5662446469681003E-2</v>
      </c>
      <c r="BI92" s="178">
        <f t="shared" si="238"/>
        <v>3.5906013817793465E-2</v>
      </c>
      <c r="BJ92" s="178">
        <f t="shared" si="170"/>
        <v>7.9635198512013936</v>
      </c>
      <c r="BK92" s="178">
        <f t="shared" si="171"/>
        <v>6.7494288176547768</v>
      </c>
      <c r="BL92" s="178">
        <f t="shared" si="172"/>
        <v>8.4944075764319535</v>
      </c>
      <c r="BM92" s="180">
        <f t="shared" si="239"/>
        <v>1.3387598399549111E-3</v>
      </c>
      <c r="BN92" s="180">
        <f t="shared" si="239"/>
        <v>1.2718100882028629E-3</v>
      </c>
      <c r="BO92" s="180">
        <f t="shared" si="239"/>
        <v>1.2892418282835752E-3</v>
      </c>
      <c r="BP92" s="178">
        <f t="shared" si="173"/>
        <v>0</v>
      </c>
      <c r="BQ92" s="178">
        <f t="shared" si="174"/>
        <v>0</v>
      </c>
      <c r="BR92" s="178">
        <f t="shared" si="175"/>
        <v>0</v>
      </c>
      <c r="BS92" s="178">
        <f t="shared" si="176"/>
        <v>0.36266434414801574</v>
      </c>
      <c r="BT92" s="178">
        <f t="shared" si="177"/>
        <v>0.12088811471600526</v>
      </c>
      <c r="BU92" s="178">
        <f t="shared" si="178"/>
        <v>2.5</v>
      </c>
      <c r="BY92" s="180">
        <f t="shared" si="179"/>
        <v>0</v>
      </c>
      <c r="BZ92" s="180">
        <f t="shared" si="240"/>
        <v>0</v>
      </c>
      <c r="CA92" s="180">
        <f t="shared" si="241"/>
        <v>0</v>
      </c>
      <c r="CB92" s="180">
        <f t="shared" si="242"/>
        <v>0</v>
      </c>
      <c r="CC92" s="180">
        <f t="shared" si="180"/>
        <v>0</v>
      </c>
      <c r="CG92" s="182">
        <f t="shared" si="181"/>
        <v>0.35770249661754722</v>
      </c>
      <c r="CH92" s="182">
        <f t="shared" si="182"/>
        <v>0.35770249661754722</v>
      </c>
      <c r="CI92" s="182">
        <f t="shared" si="183"/>
        <v>0.35770249661754722</v>
      </c>
      <c r="CJ92" s="182">
        <f t="shared" si="184"/>
        <v>0.35770249661754722</v>
      </c>
      <c r="CK92" s="182">
        <f t="shared" si="185"/>
        <v>0.35770249661754722</v>
      </c>
      <c r="CL92" s="182">
        <f t="shared" si="186"/>
        <v>0.35770249661754722</v>
      </c>
      <c r="CM92" s="182">
        <f t="shared" si="187"/>
        <v>0.35770249661754722</v>
      </c>
      <c r="CN92" s="182">
        <f t="shared" si="188"/>
        <v>0.35770249661754722</v>
      </c>
      <c r="CO92" s="182">
        <f t="shared" si="189"/>
        <v>0.32313955765024593</v>
      </c>
      <c r="CP92" s="182">
        <f t="shared" si="190"/>
        <v>0.2757185064720542</v>
      </c>
      <c r="CQ92" s="182">
        <f t="shared" si="191"/>
        <v>0.22829745529386253</v>
      </c>
      <c r="CR92" s="182">
        <f t="shared" si="192"/>
        <v>0.18087640411567077</v>
      </c>
      <c r="CS92" s="182">
        <f t="shared" si="193"/>
        <v>0.13345535293747912</v>
      </c>
      <c r="CT92" s="182">
        <f t="shared" si="194"/>
        <v>0.11592626718553674</v>
      </c>
      <c r="CU92" s="182">
        <f t="shared" si="195"/>
        <v>0.11592626718553674</v>
      </c>
      <c r="CV92" s="182">
        <f t="shared" si="196"/>
        <v>0.11592626718553674</v>
      </c>
      <c r="CW92" s="182">
        <f t="shared" si="197"/>
        <v>0.11592626718553674</v>
      </c>
      <c r="CX92" s="182">
        <f t="shared" si="198"/>
        <v>0.11592626718553674</v>
      </c>
      <c r="CY92" s="182">
        <f t="shared" si="199"/>
        <v>0.11592626718553674</v>
      </c>
      <c r="DA92" s="184">
        <f t="shared" si="243"/>
        <v>0.12946496047409461</v>
      </c>
      <c r="DB92" s="184">
        <f t="shared" si="244"/>
        <v>0.12946496047409461</v>
      </c>
      <c r="DC92" s="184">
        <f t="shared" si="245"/>
        <v>0.12946496047409461</v>
      </c>
      <c r="DD92" s="184">
        <f t="shared" si="246"/>
        <v>0.12946496047409461</v>
      </c>
      <c r="DE92" s="184">
        <f t="shared" si="247"/>
        <v>0.12946496047409461</v>
      </c>
      <c r="DF92" s="184">
        <f t="shared" si="248"/>
        <v>-2.2431550587479987E-10</v>
      </c>
      <c r="DG92" s="184">
        <f t="shared" si="249"/>
        <v>-2.2431550587479987E-10</v>
      </c>
      <c r="DH92" s="184">
        <f t="shared" si="250"/>
        <v>-2.2431550587479987E-10</v>
      </c>
      <c r="DI92" s="184">
        <f t="shared" si="251"/>
        <v>-2.4690076494905171E-10</v>
      </c>
      <c r="DJ92" s="184">
        <f t="shared" si="252"/>
        <v>-2.8647505210015109E-10</v>
      </c>
      <c r="DK92" s="184">
        <f t="shared" si="253"/>
        <v>-3.411571462245972E-10</v>
      </c>
      <c r="DL92" s="184">
        <f t="shared" si="254"/>
        <v>-4.2163925984875738E-10</v>
      </c>
      <c r="DM92" s="184">
        <f t="shared" si="255"/>
        <v>-5.5181827423702487E-10</v>
      </c>
      <c r="DN92" s="184">
        <f t="shared" si="256"/>
        <v>-6.2290894151231767E-10</v>
      </c>
      <c r="DO92" s="184">
        <f t="shared" si="257"/>
        <v>-6.2290894151231767E-10</v>
      </c>
      <c r="DP92" s="184">
        <f t="shared" si="258"/>
        <v>-6.2290894151231767E-10</v>
      </c>
      <c r="DQ92" s="184">
        <f t="shared" si="259"/>
        <v>-6.2290894151231767E-10</v>
      </c>
      <c r="DR92" s="184">
        <f t="shared" si="260"/>
        <v>-6.2290894151231767E-10</v>
      </c>
      <c r="DS92" s="184">
        <f t="shared" si="261"/>
        <v>-6.2290894151231767E-10</v>
      </c>
      <c r="DU92" s="185">
        <f t="shared" si="200"/>
        <v>-4.3013028212906826E-2</v>
      </c>
      <c r="DV92" s="185">
        <f t="shared" si="201"/>
        <v>5.9202354376961447E-2</v>
      </c>
      <c r="DW92" s="185">
        <f t="shared" si="202"/>
        <v>5.4381951945656516E-2</v>
      </c>
      <c r="DX92" s="185">
        <f t="shared" si="203"/>
        <v>4.8965729468679928E-2</v>
      </c>
      <c r="DY92" s="186">
        <f t="shared" si="204"/>
        <v>-4.3013028212906826E-2</v>
      </c>
      <c r="DZ92" s="186">
        <f t="shared" si="205"/>
        <v>5.9202354376961447E-2</v>
      </c>
      <c r="EA92" s="186">
        <f t="shared" si="206"/>
        <v>-6.3374123424823237E-2</v>
      </c>
      <c r="EB92" s="186">
        <f t="shared" si="207"/>
        <v>-3.6589067218978338E-2</v>
      </c>
      <c r="EC92" s="186">
        <f t="shared" si="208"/>
        <v>2.9764228747844117E-2</v>
      </c>
      <c r="ED92" s="186">
        <f t="shared" si="209"/>
        <v>-6.685155231455478E-2</v>
      </c>
      <c r="EE92" s="186">
        <f t="shared" si="210"/>
        <v>6.9596541607541348E-2</v>
      </c>
      <c r="EF92" s="186">
        <f t="shared" si="211"/>
        <v>2.2613287157983254E-2</v>
      </c>
      <c r="EG92" s="186">
        <f t="shared" si="212"/>
        <v>-1.5214589661885027E-2</v>
      </c>
      <c r="EH92" s="186">
        <f t="shared" si="213"/>
        <v>7.157901662666305E-2</v>
      </c>
      <c r="EI92" s="186">
        <f t="shared" si="214"/>
        <v>-7.277725696075088E-2</v>
      </c>
      <c r="EJ92" s="186">
        <f t="shared" si="215"/>
        <v>-7.6491979375934247E-3</v>
      </c>
      <c r="EK92" s="186">
        <f t="shared" si="216"/>
        <v>1.0085687113761066E-16</v>
      </c>
      <c r="EL92" s="186">
        <f t="shared" si="217"/>
        <v>-7.3178134437956566E-2</v>
      </c>
      <c r="EM92" s="186">
        <f t="shared" si="218"/>
        <v>7.2777256960750908E-2</v>
      </c>
      <c r="EN92" s="186">
        <f t="shared" si="219"/>
        <v>-7.6491979375931593E-3</v>
      </c>
      <c r="EO92" s="186">
        <f t="shared" si="220"/>
        <v>1.5214589661884638E-2</v>
      </c>
      <c r="EP92" s="186">
        <f t="shared" si="221"/>
        <v>7.1579016626663133E-2</v>
      </c>
      <c r="EQ92" s="186">
        <f t="shared" si="222"/>
        <v>-2.9764228747843815E-2</v>
      </c>
      <c r="ER92" s="186">
        <f t="shared" si="223"/>
        <v>-6.6851552314554918E-2</v>
      </c>
      <c r="ES92" s="186">
        <f t="shared" si="224"/>
        <v>6.337412342482332E-2</v>
      </c>
      <c r="ET92" s="186">
        <f t="shared" si="225"/>
        <v>-3.6589067218978193E-2</v>
      </c>
      <c r="EU92" s="186">
        <f t="shared" si="226"/>
        <v>4.3013028212906659E-2</v>
      </c>
      <c r="EV92" s="186">
        <f t="shared" si="227"/>
        <v>5.9202354376961572E-2</v>
      </c>
      <c r="EW92" s="186">
        <f t="shared" si="228"/>
        <v>-5.4381951945656627E-2</v>
      </c>
      <c r="EX92" s="186">
        <f t="shared" si="229"/>
        <v>4.8965729468679803E-2</v>
      </c>
    </row>
    <row r="93" spans="3:154" ht="20.100000000000001" customHeight="1" x14ac:dyDescent="0.2">
      <c r="C93" s="127"/>
      <c r="D93" s="127"/>
      <c r="G93" s="127"/>
      <c r="H93" s="127"/>
      <c r="K93" s="127"/>
      <c r="L93" s="127"/>
      <c r="O93" s="211">
        <v>85</v>
      </c>
      <c r="P93" s="211">
        <f t="shared" si="230"/>
        <v>-2.399827721492203</v>
      </c>
      <c r="Q93" s="212">
        <f t="shared" si="231"/>
        <v>0.74176493209759009</v>
      </c>
      <c r="R93" s="212">
        <f t="shared" si="135"/>
        <v>219.74863186980002</v>
      </c>
      <c r="S93" s="212">
        <f t="shared" si="136"/>
        <v>191.08576684330436</v>
      </c>
      <c r="T93" s="212">
        <f t="shared" si="137"/>
        <v>238.85720855413044</v>
      </c>
      <c r="U93" s="212">
        <f t="shared" si="138"/>
        <v>1</v>
      </c>
      <c r="V93" s="212">
        <f t="shared" si="139"/>
        <v>0</v>
      </c>
      <c r="W93" s="212">
        <f t="shared" si="140"/>
        <v>6.0978764172417849E-2</v>
      </c>
      <c r="X93" s="212">
        <f t="shared" si="141"/>
        <v>7.0125578798280533E-2</v>
      </c>
      <c r="Y93" s="212">
        <f t="shared" si="142"/>
        <v>5.6100463038624426E-2</v>
      </c>
      <c r="Z93" s="212">
        <f t="shared" si="143"/>
        <v>6.8017732796443084</v>
      </c>
      <c r="AA93" s="212">
        <f t="shared" si="144"/>
        <v>6.8017732796443084</v>
      </c>
      <c r="AB93" s="212">
        <f t="shared" si="145"/>
        <v>6.525371902907442</v>
      </c>
      <c r="AC93" s="212">
        <f t="shared" si="146"/>
        <v>6.2183537779073159</v>
      </c>
      <c r="AD93" s="212">
        <f t="shared" si="147"/>
        <v>125.87414761452081</v>
      </c>
      <c r="AE93" s="212">
        <f t="shared" si="148"/>
        <v>165.95941772557711</v>
      </c>
      <c r="AF93" s="212">
        <f t="shared" si="149"/>
        <v>2.0493142239869186</v>
      </c>
      <c r="AG93" s="212">
        <f t="shared" si="150"/>
        <v>2.2879774078271078</v>
      </c>
      <c r="AH93" s="212">
        <f t="shared" si="151"/>
        <v>1.7442626313928997</v>
      </c>
      <c r="AI93" s="212">
        <f t="shared" si="152"/>
        <v>8.8510875036312271</v>
      </c>
      <c r="AJ93" s="212">
        <f t="shared" si="153"/>
        <v>9.6510875036312278</v>
      </c>
      <c r="AK93" s="212">
        <f t="shared" si="154"/>
        <v>9.6133493107345505</v>
      </c>
      <c r="AL93" s="212">
        <f t="shared" si="155"/>
        <v>8.7626164093002163</v>
      </c>
      <c r="AM93" s="212">
        <f t="shared" si="232"/>
        <v>103.61526611625368</v>
      </c>
      <c r="AN93" s="212">
        <f t="shared" si="262"/>
        <v>104.02201851579142</v>
      </c>
      <c r="AO93" s="212">
        <f t="shared" si="263"/>
        <v>114.12116579000862</v>
      </c>
      <c r="AP93" s="212">
        <f t="shared" si="156"/>
        <v>5.2896797839382694</v>
      </c>
      <c r="AQ93" s="212">
        <f t="shared" si="157"/>
        <v>0.1667528829002228</v>
      </c>
      <c r="AR93" s="212">
        <f t="shared" si="158"/>
        <v>0.16188950230914964</v>
      </c>
      <c r="AS93" s="212">
        <f t="shared" si="159"/>
        <v>0.15427261668244488</v>
      </c>
      <c r="AT93" s="212">
        <f t="shared" si="160"/>
        <v>8.7360703193013929E-3</v>
      </c>
      <c r="AU93" s="212">
        <f t="shared" si="161"/>
        <v>5.8066684596653532E-2</v>
      </c>
      <c r="AV93" s="212">
        <f t="shared" si="162"/>
        <v>5.4943868485301008E-2</v>
      </c>
      <c r="AW93" s="212">
        <f t="shared" si="163"/>
        <v>5.4739455361018832E-2</v>
      </c>
      <c r="AX93" s="212">
        <f t="shared" si="233"/>
        <v>1.7704173477324489E-2</v>
      </c>
      <c r="AY93" s="212">
        <f t="shared" si="234"/>
        <v>1.9264853063963343E-2</v>
      </c>
      <c r="AZ93" s="178">
        <f t="shared" si="235"/>
        <v>1.5354544108583156E-2</v>
      </c>
      <c r="BA93" s="178">
        <f t="shared" si="164"/>
        <v>1.8834912177326101E-2</v>
      </c>
      <c r="BB93" s="178">
        <f t="shared" si="165"/>
        <v>1.6378184502022698E-2</v>
      </c>
      <c r="BC93" s="178">
        <f t="shared" si="166"/>
        <v>2.0472730627528371E-2</v>
      </c>
      <c r="BD93" s="178">
        <f t="shared" si="167"/>
        <v>0</v>
      </c>
      <c r="BE93" s="178">
        <f t="shared" si="168"/>
        <v>0</v>
      </c>
      <c r="BF93" s="178">
        <f t="shared" si="169"/>
        <v>0</v>
      </c>
      <c r="BG93" s="178">
        <f t="shared" si="236"/>
        <v>3.653908565465059E-2</v>
      </c>
      <c r="BH93" s="178">
        <f t="shared" si="237"/>
        <v>3.5643037565986038E-2</v>
      </c>
      <c r="BI93" s="178">
        <f t="shared" si="238"/>
        <v>3.5827274736111525E-2</v>
      </c>
      <c r="BJ93" s="178">
        <f t="shared" si="170"/>
        <v>8.0294140823829032</v>
      </c>
      <c r="BK93" s="178">
        <f t="shared" si="171"/>
        <v>6.8108771659211467</v>
      </c>
      <c r="BL93" s="178">
        <f t="shared" si="172"/>
        <v>8.5576028335695185</v>
      </c>
      <c r="BM93" s="180">
        <f t="shared" si="239"/>
        <v>1.3351047804778925E-3</v>
      </c>
      <c r="BN93" s="180">
        <f t="shared" si="239"/>
        <v>1.2704261269302919E-3</v>
      </c>
      <c r="BO93" s="180">
        <f t="shared" si="239"/>
        <v>1.2835936150168152E-3</v>
      </c>
      <c r="BP93" s="178">
        <f t="shared" si="173"/>
        <v>0</v>
      </c>
      <c r="BQ93" s="178">
        <f t="shared" si="174"/>
        <v>0</v>
      </c>
      <c r="BR93" s="178">
        <f t="shared" si="175"/>
        <v>0</v>
      </c>
      <c r="BS93" s="178">
        <f t="shared" si="176"/>
        <v>0.36616540512324697</v>
      </c>
      <c r="BT93" s="178">
        <f t="shared" si="177"/>
        <v>0.12205513504108234</v>
      </c>
      <c r="BU93" s="178">
        <f t="shared" si="178"/>
        <v>2.5</v>
      </c>
      <c r="BY93" s="180">
        <f t="shared" si="179"/>
        <v>0</v>
      </c>
      <c r="BZ93" s="180">
        <f t="shared" si="240"/>
        <v>0</v>
      </c>
      <c r="CA93" s="180">
        <f t="shared" si="241"/>
        <v>0</v>
      </c>
      <c r="CB93" s="180">
        <f t="shared" si="242"/>
        <v>0</v>
      </c>
      <c r="CC93" s="180">
        <f t="shared" si="180"/>
        <v>0</v>
      </c>
      <c r="CG93" s="182">
        <f t="shared" si="181"/>
        <v>0.36120355759277839</v>
      </c>
      <c r="CH93" s="182">
        <f t="shared" si="182"/>
        <v>0.36120355759277839</v>
      </c>
      <c r="CI93" s="182">
        <f t="shared" si="183"/>
        <v>0.36120355759277839</v>
      </c>
      <c r="CJ93" s="182">
        <f t="shared" si="184"/>
        <v>0.36120355759277839</v>
      </c>
      <c r="CK93" s="182">
        <f t="shared" si="185"/>
        <v>0.36120355759277839</v>
      </c>
      <c r="CL93" s="182">
        <f t="shared" si="186"/>
        <v>0.36120355759277839</v>
      </c>
      <c r="CM93" s="182">
        <f t="shared" si="187"/>
        <v>0.36120355759277839</v>
      </c>
      <c r="CN93" s="182">
        <f t="shared" si="188"/>
        <v>0.36120355759277839</v>
      </c>
      <c r="CO93" s="182">
        <f t="shared" si="189"/>
        <v>0.32630695760045408</v>
      </c>
      <c r="CP93" s="182">
        <f t="shared" si="190"/>
        <v>0.27842811674879886</v>
      </c>
      <c r="CQ93" s="182">
        <f t="shared" si="191"/>
        <v>0.23054927589714358</v>
      </c>
      <c r="CR93" s="182">
        <f t="shared" si="192"/>
        <v>0.18267043504548822</v>
      </c>
      <c r="CS93" s="182">
        <f t="shared" si="193"/>
        <v>0.13479159419383296</v>
      </c>
      <c r="CT93" s="182">
        <f t="shared" si="194"/>
        <v>0.11709328751061381</v>
      </c>
      <c r="CU93" s="182">
        <f t="shared" si="195"/>
        <v>0.11709328751061381</v>
      </c>
      <c r="CV93" s="182">
        <f t="shared" si="196"/>
        <v>0.11709328751061381</v>
      </c>
      <c r="CW93" s="182">
        <f t="shared" si="197"/>
        <v>0.11709328751061381</v>
      </c>
      <c r="CX93" s="182">
        <f t="shared" si="198"/>
        <v>0.11709328751061381</v>
      </c>
      <c r="CY93" s="182">
        <f t="shared" si="199"/>
        <v>0.11709328751061381</v>
      </c>
      <c r="DA93" s="184">
        <f t="shared" si="243"/>
        <v>0.13108295541596179</v>
      </c>
      <c r="DB93" s="184">
        <f t="shared" si="244"/>
        <v>0.13108295541596179</v>
      </c>
      <c r="DC93" s="184">
        <f t="shared" si="245"/>
        <v>0.13108295541596179</v>
      </c>
      <c r="DD93" s="184">
        <f t="shared" si="246"/>
        <v>0.13108295541596179</v>
      </c>
      <c r="DE93" s="184">
        <f t="shared" si="247"/>
        <v>0.13108295541596179</v>
      </c>
      <c r="DF93" s="184">
        <f t="shared" si="248"/>
        <v>-2.2273633144055433E-10</v>
      </c>
      <c r="DG93" s="184">
        <f t="shared" si="249"/>
        <v>-2.2273633144055433E-10</v>
      </c>
      <c r="DH93" s="184">
        <f t="shared" si="250"/>
        <v>-2.2273633144055433E-10</v>
      </c>
      <c r="DI93" s="184">
        <f t="shared" si="251"/>
        <v>-2.4516985787488433E-10</v>
      </c>
      <c r="DJ93" s="184">
        <f t="shared" si="252"/>
        <v>-2.8448148333880888E-10</v>
      </c>
      <c r="DK93" s="184">
        <f t="shared" si="253"/>
        <v>-3.3880736282130242E-10</v>
      </c>
      <c r="DL93" s="184">
        <f t="shared" si="254"/>
        <v>-4.1877938023914619E-10</v>
      </c>
      <c r="DM93" s="184">
        <f t="shared" si="255"/>
        <v>-5.4816909646401216E-10</v>
      </c>
      <c r="DN93" s="184">
        <f t="shared" si="256"/>
        <v>-6.188474024460016E-10</v>
      </c>
      <c r="DO93" s="184">
        <f t="shared" si="257"/>
        <v>-6.188474024460016E-10</v>
      </c>
      <c r="DP93" s="184">
        <f t="shared" si="258"/>
        <v>-6.188474024460016E-10</v>
      </c>
      <c r="DQ93" s="184">
        <f t="shared" si="259"/>
        <v>-6.188474024460016E-10</v>
      </c>
      <c r="DR93" s="184">
        <f t="shared" si="260"/>
        <v>-6.188474024460016E-10</v>
      </c>
      <c r="DS93" s="184">
        <f t="shared" si="261"/>
        <v>-6.188474024460016E-10</v>
      </c>
      <c r="DU93" s="185">
        <f t="shared" si="200"/>
        <v>-4.4487171995594293E-2</v>
      </c>
      <c r="DV93" s="185">
        <f t="shared" si="201"/>
        <v>5.7976811310609187E-2</v>
      </c>
      <c r="DW93" s="185">
        <f t="shared" si="202"/>
        <v>5.3878879521875582E-2</v>
      </c>
      <c r="DX93" s="185">
        <f t="shared" si="203"/>
        <v>4.9370896927023573E-2</v>
      </c>
      <c r="DY93" s="186">
        <f t="shared" si="204"/>
        <v>-4.4487171995594293E-2</v>
      </c>
      <c r="DZ93" s="186">
        <f t="shared" si="205"/>
        <v>5.7976811310609187E-2</v>
      </c>
      <c r="EA93" s="186">
        <f t="shared" si="206"/>
        <v>-6.1633504557913249E-2</v>
      </c>
      <c r="EB93" s="186">
        <f t="shared" si="207"/>
        <v>-3.9264872823189648E-2</v>
      </c>
      <c r="EC93" s="186">
        <f t="shared" si="208"/>
        <v>3.3743744259822045E-2</v>
      </c>
      <c r="ED93" s="186">
        <f t="shared" si="209"/>
        <v>-6.482112962020406E-2</v>
      </c>
      <c r="EE93" s="186">
        <f t="shared" si="210"/>
        <v>6.7515426746016863E-2</v>
      </c>
      <c r="EF93" s="186">
        <f t="shared" si="211"/>
        <v>2.7965805427607512E-2</v>
      </c>
      <c r="EG93" s="186">
        <f t="shared" si="212"/>
        <v>-2.1975029929873647E-2</v>
      </c>
      <c r="EH93" s="186">
        <f t="shared" si="213"/>
        <v>6.9695890707363289E-2</v>
      </c>
      <c r="EI93" s="186">
        <f t="shared" si="214"/>
        <v>-7.1345926856897182E-2</v>
      </c>
      <c r="EJ93" s="186">
        <f t="shared" si="215"/>
        <v>-1.5817011185487832E-2</v>
      </c>
      <c r="EK93" s="186">
        <f t="shared" si="216"/>
        <v>9.538615435407731E-3</v>
      </c>
      <c r="EL93" s="186">
        <f t="shared" si="217"/>
        <v>-7.245297742320167E-2</v>
      </c>
      <c r="EM93" s="186">
        <f t="shared" si="218"/>
        <v>7.3008617083011679E-2</v>
      </c>
      <c r="EN93" s="186">
        <f t="shared" si="219"/>
        <v>3.1876250622909579E-3</v>
      </c>
      <c r="EO93" s="186">
        <f t="shared" si="220"/>
        <v>3.1876250622907432E-3</v>
      </c>
      <c r="EP93" s="186">
        <f t="shared" si="221"/>
        <v>7.3008617083011693E-2</v>
      </c>
      <c r="EQ93" s="186">
        <f t="shared" si="222"/>
        <v>-1.5817011185487562E-2</v>
      </c>
      <c r="ER93" s="186">
        <f t="shared" si="223"/>
        <v>-7.1345926856897252E-2</v>
      </c>
      <c r="ES93" s="186">
        <f t="shared" si="224"/>
        <v>6.9695890707363317E-2</v>
      </c>
      <c r="ET93" s="186">
        <f t="shared" si="225"/>
        <v>-2.1975029929873505E-2</v>
      </c>
      <c r="EU93" s="186">
        <f t="shared" si="226"/>
        <v>2.7965805427607016E-2</v>
      </c>
      <c r="EV93" s="186">
        <f t="shared" si="227"/>
        <v>6.7515426746017057E-2</v>
      </c>
      <c r="EW93" s="186">
        <f t="shared" si="228"/>
        <v>-6.4821129620204018E-2</v>
      </c>
      <c r="EX93" s="186">
        <f t="shared" si="229"/>
        <v>3.3743744259822142E-2</v>
      </c>
    </row>
    <row r="94" spans="3:154" ht="20.100000000000001" customHeight="1" x14ac:dyDescent="0.2">
      <c r="C94" s="127"/>
      <c r="D94" s="127"/>
      <c r="G94" s="127"/>
      <c r="H94" s="127"/>
      <c r="K94" s="127"/>
      <c r="L94" s="127"/>
      <c r="O94" s="211">
        <v>86</v>
      </c>
      <c r="P94" s="211">
        <f t="shared" si="230"/>
        <v>-2.3911010752322315</v>
      </c>
      <c r="Q94" s="212">
        <f t="shared" si="231"/>
        <v>0.75049157835756164</v>
      </c>
      <c r="R94" s="212">
        <f t="shared" si="135"/>
        <v>221.83300597281681</v>
      </c>
      <c r="S94" s="212">
        <f t="shared" si="136"/>
        <v>192.89826606331894</v>
      </c>
      <c r="T94" s="212">
        <f t="shared" si="137"/>
        <v>241.12283257914868</v>
      </c>
      <c r="U94" s="212">
        <f t="shared" si="138"/>
        <v>1</v>
      </c>
      <c r="V94" s="212">
        <f t="shared" si="139"/>
        <v>0</v>
      </c>
      <c r="W94" s="212">
        <f t="shared" si="140"/>
        <v>6.0405799133615053E-2</v>
      </c>
      <c r="X94" s="212">
        <f t="shared" si="141"/>
        <v>6.9466669003657319E-2</v>
      </c>
      <c r="Y94" s="212">
        <f t="shared" si="142"/>
        <v>5.5573335202925851E-2</v>
      </c>
      <c r="Z94" s="212">
        <f t="shared" si="143"/>
        <v>6.8818007008839954</v>
      </c>
      <c r="AA94" s="212">
        <f t="shared" si="144"/>
        <v>6.8818007008839954</v>
      </c>
      <c r="AB94" s="212">
        <f t="shared" si="145"/>
        <v>6.6033982256256296</v>
      </c>
      <c r="AC94" s="212">
        <f t="shared" si="146"/>
        <v>6.2927089695914367</v>
      </c>
      <c r="AD94" s="212">
        <f t="shared" si="147"/>
        <v>127.69074454862816</v>
      </c>
      <c r="AE94" s="212">
        <f t="shared" si="148"/>
        <v>168.29024616748163</v>
      </c>
      <c r="AF94" s="212">
        <f t="shared" si="149"/>
        <v>2.0543327524129209</v>
      </c>
      <c r="AG94" s="212">
        <f t="shared" si="150"/>
        <v>2.2935803941943682</v>
      </c>
      <c r="AH94" s="212">
        <f t="shared" si="151"/>
        <v>1.7485341245078154</v>
      </c>
      <c r="AI94" s="212">
        <f t="shared" si="152"/>
        <v>8.9361334532969163</v>
      </c>
      <c r="AJ94" s="212">
        <f t="shared" si="153"/>
        <v>9.736133453296917</v>
      </c>
      <c r="AK94" s="212">
        <f t="shared" si="154"/>
        <v>9.6969786198199976</v>
      </c>
      <c r="AL94" s="212">
        <f t="shared" si="155"/>
        <v>8.8412430940992532</v>
      </c>
      <c r="AM94" s="212">
        <f t="shared" si="232"/>
        <v>102.71017799795801</v>
      </c>
      <c r="AN94" s="212">
        <f t="shared" si="262"/>
        <v>103.12490510766567</v>
      </c>
      <c r="AO94" s="212">
        <f t="shared" si="263"/>
        <v>113.1062667723062</v>
      </c>
      <c r="AP94" s="212">
        <f t="shared" si="156"/>
        <v>5.3686028430283335</v>
      </c>
      <c r="AQ94" s="212">
        <f t="shared" si="157"/>
        <v>0.16874680975204925</v>
      </c>
      <c r="AR94" s="212">
        <f t="shared" si="158"/>
        <v>0.16382527589260354</v>
      </c>
      <c r="AS94" s="212">
        <f t="shared" si="159"/>
        <v>0.15611731230362172</v>
      </c>
      <c r="AT94" s="212">
        <f t="shared" si="160"/>
        <v>8.9462403404292241E-3</v>
      </c>
      <c r="AU94" s="212">
        <f t="shared" si="161"/>
        <v>5.8944217325666994E-2</v>
      </c>
      <c r="AV94" s="212">
        <f t="shared" si="162"/>
        <v>5.5780443026588848E-2</v>
      </c>
      <c r="AW94" s="212">
        <f t="shared" si="163"/>
        <v>5.5557843607427868E-2</v>
      </c>
      <c r="AX94" s="212">
        <f t="shared" si="233"/>
        <v>1.780286290249225E-2</v>
      </c>
      <c r="AY94" s="212">
        <f t="shared" si="234"/>
        <v>1.9374408029154428E-2</v>
      </c>
      <c r="AZ94" s="178">
        <f t="shared" si="235"/>
        <v>1.5437673474418656E-2</v>
      </c>
      <c r="BA94" s="178">
        <f t="shared" si="164"/>
        <v>1.8683583575425971E-2</v>
      </c>
      <c r="BB94" s="178">
        <f t="shared" si="165"/>
        <v>1.624659441341389E-2</v>
      </c>
      <c r="BC94" s="178">
        <f t="shared" si="166"/>
        <v>2.0308243016767362E-2</v>
      </c>
      <c r="BD94" s="178">
        <f t="shared" si="167"/>
        <v>0</v>
      </c>
      <c r="BE94" s="178">
        <f t="shared" si="168"/>
        <v>0</v>
      </c>
      <c r="BF94" s="178">
        <f t="shared" si="169"/>
        <v>0</v>
      </c>
      <c r="BG94" s="178">
        <f t="shared" si="236"/>
        <v>3.6486446477918225E-2</v>
      </c>
      <c r="BH94" s="178">
        <f t="shared" si="237"/>
        <v>3.5621002442568314E-2</v>
      </c>
      <c r="BI94" s="178">
        <f t="shared" si="238"/>
        <v>3.5745916491186018E-2</v>
      </c>
      <c r="BJ94" s="178">
        <f t="shared" si="170"/>
        <v>8.0938980994628942</v>
      </c>
      <c r="BK94" s="178">
        <f t="shared" si="171"/>
        <v>6.8712296066086767</v>
      </c>
      <c r="BL94" s="178">
        <f t="shared" si="172"/>
        <v>8.6191566374924768</v>
      </c>
      <c r="BM94" s="180">
        <f t="shared" si="239"/>
        <v>1.3312607765859912E-3</v>
      </c>
      <c r="BN94" s="180">
        <f t="shared" si="239"/>
        <v>1.2688558150134577E-3</v>
      </c>
      <c r="BO94" s="180">
        <f t="shared" si="239"/>
        <v>1.2777705457948446E-3</v>
      </c>
      <c r="BP94" s="178">
        <f t="shared" si="173"/>
        <v>0</v>
      </c>
      <c r="BQ94" s="178">
        <f t="shared" si="174"/>
        <v>0</v>
      </c>
      <c r="BR94" s="178">
        <f t="shared" si="175"/>
        <v>0</v>
      </c>
      <c r="BS94" s="178">
        <f t="shared" si="176"/>
        <v>0.36963858118521109</v>
      </c>
      <c r="BT94" s="178">
        <f t="shared" si="177"/>
        <v>0.12321286039507033</v>
      </c>
      <c r="BU94" s="178">
        <f t="shared" si="178"/>
        <v>2.5</v>
      </c>
      <c r="BY94" s="180">
        <f t="shared" si="179"/>
        <v>0</v>
      </c>
      <c r="BZ94" s="180">
        <f t="shared" si="240"/>
        <v>0</v>
      </c>
      <c r="CA94" s="180">
        <f t="shared" si="241"/>
        <v>0</v>
      </c>
      <c r="CB94" s="180">
        <f t="shared" si="242"/>
        <v>0</v>
      </c>
      <c r="CC94" s="180">
        <f t="shared" si="180"/>
        <v>0</v>
      </c>
      <c r="CG94" s="182">
        <f t="shared" si="181"/>
        <v>0.36467673365474257</v>
      </c>
      <c r="CH94" s="182">
        <f t="shared" si="182"/>
        <v>0.36467673365474257</v>
      </c>
      <c r="CI94" s="182">
        <f t="shared" si="183"/>
        <v>0.36467673365474257</v>
      </c>
      <c r="CJ94" s="182">
        <f t="shared" si="184"/>
        <v>0.36467673365474257</v>
      </c>
      <c r="CK94" s="182">
        <f t="shared" si="185"/>
        <v>0.36467673365474257</v>
      </c>
      <c r="CL94" s="182">
        <f t="shared" si="186"/>
        <v>0.36467673365474257</v>
      </c>
      <c r="CM94" s="182">
        <f t="shared" si="187"/>
        <v>0.36467673365474257</v>
      </c>
      <c r="CN94" s="182">
        <f t="shared" si="188"/>
        <v>0.36467673365474257</v>
      </c>
      <c r="CO94" s="182">
        <f t="shared" si="189"/>
        <v>0.3294491301485924</v>
      </c>
      <c r="CP94" s="182">
        <f t="shared" si="190"/>
        <v>0.28111614578257471</v>
      </c>
      <c r="CQ94" s="182">
        <f t="shared" si="191"/>
        <v>0.23278316141655719</v>
      </c>
      <c r="CR94" s="182">
        <f t="shared" si="192"/>
        <v>0.18445017705053957</v>
      </c>
      <c r="CS94" s="182">
        <f t="shared" si="193"/>
        <v>0.13611719268452205</v>
      </c>
      <c r="CT94" s="182">
        <f t="shared" si="194"/>
        <v>0.11825101286460184</v>
      </c>
      <c r="CU94" s="182">
        <f t="shared" si="195"/>
        <v>0.11825101286460184</v>
      </c>
      <c r="CV94" s="182">
        <f t="shared" si="196"/>
        <v>0.11825101286460184</v>
      </c>
      <c r="CW94" s="182">
        <f t="shared" si="197"/>
        <v>0.11825101286460184</v>
      </c>
      <c r="CX94" s="182">
        <f t="shared" si="198"/>
        <v>0.11825101286460184</v>
      </c>
      <c r="CY94" s="182">
        <f t="shared" si="199"/>
        <v>0.11825101286460184</v>
      </c>
      <c r="DA94" s="184">
        <f t="shared" si="243"/>
        <v>0.13268989332568265</v>
      </c>
      <c r="DB94" s="184">
        <f t="shared" si="244"/>
        <v>0.13268989332568265</v>
      </c>
      <c r="DC94" s="184">
        <f t="shared" si="245"/>
        <v>0.13268989332568265</v>
      </c>
      <c r="DD94" s="184">
        <f t="shared" si="246"/>
        <v>0.13268989332568265</v>
      </c>
      <c r="DE94" s="184">
        <f t="shared" si="247"/>
        <v>0.13268989332568265</v>
      </c>
      <c r="DF94" s="184">
        <f t="shared" si="248"/>
        <v>-2.211915573296642E-10</v>
      </c>
      <c r="DG94" s="184">
        <f t="shared" si="249"/>
        <v>-2.211915573296642E-10</v>
      </c>
      <c r="DH94" s="184">
        <f t="shared" si="250"/>
        <v>-2.211915573296642E-10</v>
      </c>
      <c r="DI94" s="184">
        <f t="shared" si="251"/>
        <v>-2.4347655723403769E-10</v>
      </c>
      <c r="DJ94" s="184">
        <f t="shared" si="252"/>
        <v>-2.8253102749656811E-10</v>
      </c>
      <c r="DK94" s="184">
        <f t="shared" si="253"/>
        <v>-3.3650806967961149E-10</v>
      </c>
      <c r="DL94" s="184">
        <f t="shared" si="254"/>
        <v>-4.1598036698877661E-10</v>
      </c>
      <c r="DM94" s="184">
        <f t="shared" si="255"/>
        <v>-5.445963767185904E-10</v>
      </c>
      <c r="DN94" s="184">
        <f t="shared" si="256"/>
        <v>-6.1487022737235879E-10</v>
      </c>
      <c r="DO94" s="184">
        <f t="shared" si="257"/>
        <v>-6.1487022737235879E-10</v>
      </c>
      <c r="DP94" s="184">
        <f t="shared" si="258"/>
        <v>-6.1487022737235879E-10</v>
      </c>
      <c r="DQ94" s="184">
        <f t="shared" si="259"/>
        <v>-6.1487022737235879E-10</v>
      </c>
      <c r="DR94" s="184">
        <f t="shared" si="260"/>
        <v>-6.1487022737235879E-10</v>
      </c>
      <c r="DS94" s="184">
        <f t="shared" si="261"/>
        <v>-6.1487022737235879E-10</v>
      </c>
      <c r="DU94" s="185">
        <f t="shared" si="200"/>
        <v>-4.5923329531004933E-2</v>
      </c>
      <c r="DV94" s="185">
        <f t="shared" si="201"/>
        <v>5.6710589056460134E-2</v>
      </c>
      <c r="DW94" s="185">
        <f t="shared" si="202"/>
        <v>5.3368995381110479E-2</v>
      </c>
      <c r="DX94" s="185">
        <f t="shared" si="203"/>
        <v>4.9767393324896714E-2</v>
      </c>
      <c r="DY94" s="186">
        <f t="shared" si="204"/>
        <v>-4.5923329531004933E-2</v>
      </c>
      <c r="DZ94" s="186">
        <f t="shared" si="205"/>
        <v>5.6710589056460134E-2</v>
      </c>
      <c r="EA94" s="186">
        <f t="shared" si="206"/>
        <v>-5.9775894442455207E-2</v>
      </c>
      <c r="EB94" s="186">
        <f t="shared" si="207"/>
        <v>-4.185553189183501E-2</v>
      </c>
      <c r="EC94" s="186">
        <f t="shared" si="208"/>
        <v>3.7583818308591477E-2</v>
      </c>
      <c r="ED94" s="186">
        <f t="shared" si="209"/>
        <v>-6.2549977679378505E-2</v>
      </c>
      <c r="EE94" s="186">
        <f t="shared" si="210"/>
        <v>6.501932371254969E-2</v>
      </c>
      <c r="EF94" s="186">
        <f t="shared" si="211"/>
        <v>3.3129000140460607E-2</v>
      </c>
      <c r="EG94" s="186">
        <f t="shared" si="212"/>
        <v>-2.8512780813760911E-2</v>
      </c>
      <c r="EH94" s="186">
        <f t="shared" si="213"/>
        <v>6.7171902136312855E-2</v>
      </c>
      <c r="EI94" s="186">
        <f t="shared" si="214"/>
        <v>-6.8997225804963896E-2</v>
      </c>
      <c r="EJ94" s="186">
        <f t="shared" si="215"/>
        <v>-2.3757650085031334E-2</v>
      </c>
      <c r="EK94" s="186">
        <f t="shared" si="216"/>
        <v>1.8886774473197941E-2</v>
      </c>
      <c r="EL94" s="186">
        <f t="shared" si="217"/>
        <v>-7.048640192507008E-2</v>
      </c>
      <c r="EM94" s="186">
        <f t="shared" si="218"/>
        <v>7.1632175380265589E-2</v>
      </c>
      <c r="EN94" s="186">
        <f t="shared" si="219"/>
        <v>1.392388439462337E-2</v>
      </c>
      <c r="EO94" s="186">
        <f t="shared" si="220"/>
        <v>-8.8931585509019716E-3</v>
      </c>
      <c r="EP94" s="186">
        <f t="shared" si="221"/>
        <v>7.2428964077449587E-2</v>
      </c>
      <c r="EQ94" s="186">
        <f t="shared" si="222"/>
        <v>-1.2735525867696373E-3</v>
      </c>
      <c r="ER94" s="186">
        <f t="shared" si="223"/>
        <v>-7.2961778830787138E-2</v>
      </c>
      <c r="ES94" s="186">
        <f t="shared" si="224"/>
        <v>7.2695209067020761E-2</v>
      </c>
      <c r="ET94" s="186">
        <f t="shared" si="225"/>
        <v>-6.3600066860113429E-3</v>
      </c>
      <c r="EU94" s="186">
        <f t="shared" si="226"/>
        <v>1.1415475471984435E-2</v>
      </c>
      <c r="EV94" s="186">
        <f t="shared" si="227"/>
        <v>7.2074475551976699E-2</v>
      </c>
      <c r="EW94" s="186">
        <f t="shared" si="228"/>
        <v>-7.110260243694444E-2</v>
      </c>
      <c r="EX94" s="186">
        <f t="shared" si="229"/>
        <v>1.6415329208937221E-2</v>
      </c>
    </row>
    <row r="95" spans="3:154" ht="20.100000000000001" customHeight="1" x14ac:dyDescent="0.2">
      <c r="C95" s="127"/>
      <c r="D95" s="127"/>
      <c r="G95" s="127"/>
      <c r="H95" s="127"/>
      <c r="K95" s="127"/>
      <c r="L95" s="127"/>
      <c r="O95" s="211">
        <v>87</v>
      </c>
      <c r="P95" s="211">
        <f t="shared" si="230"/>
        <v>-2.3823744289722599</v>
      </c>
      <c r="Q95" s="212">
        <f t="shared" si="231"/>
        <v>0.7592182246175333</v>
      </c>
      <c r="R95" s="212">
        <f t="shared" si="135"/>
        <v>223.90048663356734</v>
      </c>
      <c r="S95" s="212">
        <f t="shared" si="136"/>
        <v>194.69607533353681</v>
      </c>
      <c r="T95" s="212">
        <f t="shared" si="137"/>
        <v>243.37009416692101</v>
      </c>
      <c r="U95" s="212">
        <f t="shared" si="138"/>
        <v>1</v>
      </c>
      <c r="V95" s="212">
        <f t="shared" si="139"/>
        <v>0</v>
      </c>
      <c r="W95" s="212">
        <f t="shared" si="140"/>
        <v>5.9848016417803809E-2</v>
      </c>
      <c r="X95" s="212">
        <f t="shared" si="141"/>
        <v>6.8825218880474381E-2</v>
      </c>
      <c r="Y95" s="212">
        <f t="shared" si="142"/>
        <v>5.5060175104379508E-2</v>
      </c>
      <c r="Z95" s="212">
        <f t="shared" si="143"/>
        <v>6.9614715438810233</v>
      </c>
      <c r="AA95" s="212">
        <f t="shared" si="144"/>
        <v>6.9614715438810233</v>
      </c>
      <c r="AB95" s="212">
        <f t="shared" si="145"/>
        <v>6.6810916314021869</v>
      </c>
      <c r="AC95" s="212">
        <f t="shared" si="146"/>
        <v>6.3667469080442434</v>
      </c>
      <c r="AD95" s="212">
        <f t="shared" si="147"/>
        <v>129.50138243405132</v>
      </c>
      <c r="AE95" s="212">
        <f t="shared" si="148"/>
        <v>170.61286353265004</v>
      </c>
      <c r="AF95" s="212">
        <f t="shared" si="149"/>
        <v>2.0593106066527955</v>
      </c>
      <c r="AG95" s="212">
        <f t="shared" si="150"/>
        <v>2.2991379694588057</v>
      </c>
      <c r="AH95" s="212">
        <f t="shared" si="151"/>
        <v>1.7527709980109143</v>
      </c>
      <c r="AI95" s="212">
        <f t="shared" si="152"/>
        <v>9.0207821505338188</v>
      </c>
      <c r="AJ95" s="212">
        <f t="shared" si="153"/>
        <v>9.8207821505338195</v>
      </c>
      <c r="AK95" s="212">
        <f t="shared" si="154"/>
        <v>9.7802296008609932</v>
      </c>
      <c r="AL95" s="212">
        <f t="shared" si="155"/>
        <v>8.9195179060551588</v>
      </c>
      <c r="AM95" s="212">
        <f t="shared" si="232"/>
        <v>101.82488366729974</v>
      </c>
      <c r="AN95" s="212">
        <f t="shared" si="262"/>
        <v>102.24708834156264</v>
      </c>
      <c r="AO95" s="212">
        <f t="shared" si="263"/>
        <v>112.11368266003859</v>
      </c>
      <c r="AP95" s="212">
        <f t="shared" si="156"/>
        <v>5.4472915260054648</v>
      </c>
      <c r="AQ95" s="212">
        <f t="shared" si="157"/>
        <v>0.17073222906428875</v>
      </c>
      <c r="AR95" s="212">
        <f t="shared" si="158"/>
        <v>0.16575279006053401</v>
      </c>
      <c r="AS95" s="212">
        <f t="shared" si="159"/>
        <v>0.15795413711398693</v>
      </c>
      <c r="AT95" s="212">
        <f t="shared" si="160"/>
        <v>9.1579958042838239E-3</v>
      </c>
      <c r="AU95" s="212">
        <f t="shared" si="161"/>
        <v>5.9819327340743488E-2</v>
      </c>
      <c r="AV95" s="212">
        <f t="shared" si="162"/>
        <v>5.6614702030343023E-2</v>
      </c>
      <c r="AW95" s="212">
        <f t="shared" si="163"/>
        <v>5.6373786984386373E-2</v>
      </c>
      <c r="AX95" s="212">
        <f t="shared" si="233"/>
        <v>1.7900340564547264E-2</v>
      </c>
      <c r="AY95" s="212">
        <f t="shared" si="234"/>
        <v>1.9482596458592297E-2</v>
      </c>
      <c r="AZ95" s="178">
        <f t="shared" si="235"/>
        <v>1.5519753055335343E-2</v>
      </c>
      <c r="BA95" s="178">
        <f t="shared" si="164"/>
        <v>1.8530832146300139E-2</v>
      </c>
      <c r="BB95" s="178">
        <f t="shared" si="165"/>
        <v>1.6113767083739249E-2</v>
      </c>
      <c r="BC95" s="178">
        <f t="shared" si="166"/>
        <v>2.0142208854674062E-2</v>
      </c>
      <c r="BD95" s="178">
        <f t="shared" si="167"/>
        <v>0</v>
      </c>
      <c r="BE95" s="178">
        <f t="shared" si="168"/>
        <v>0</v>
      </c>
      <c r="BF95" s="178">
        <f t="shared" si="169"/>
        <v>0</v>
      </c>
      <c r="BG95" s="178">
        <f t="shared" si="236"/>
        <v>3.6431172710847406E-2</v>
      </c>
      <c r="BH95" s="178">
        <f t="shared" si="237"/>
        <v>3.5596363542331547E-2</v>
      </c>
      <c r="BI95" s="178">
        <f t="shared" si="238"/>
        <v>3.5661961910009407E-2</v>
      </c>
      <c r="BJ95" s="178">
        <f t="shared" si="170"/>
        <v>8.1569572985902727</v>
      </c>
      <c r="BK95" s="178">
        <f t="shared" si="171"/>
        <v>6.9304722778377457</v>
      </c>
      <c r="BL95" s="178">
        <f t="shared" si="172"/>
        <v>8.6790550282161387</v>
      </c>
      <c r="BM95" s="180">
        <f t="shared" si="239"/>
        <v>1.3272303450875928E-3</v>
      </c>
      <c r="BN95" s="180">
        <f t="shared" si="239"/>
        <v>1.2671010974378305E-3</v>
      </c>
      <c r="BO95" s="180">
        <f t="shared" si="239"/>
        <v>1.2717755272709619E-3</v>
      </c>
      <c r="BP95" s="178">
        <f t="shared" si="173"/>
        <v>0</v>
      </c>
      <c r="BQ95" s="178">
        <f t="shared" si="174"/>
        <v>0</v>
      </c>
      <c r="BR95" s="178">
        <f t="shared" si="175"/>
        <v>0</v>
      </c>
      <c r="BS95" s="178">
        <f t="shared" si="176"/>
        <v>0.3730836078381039</v>
      </c>
      <c r="BT95" s="178">
        <f t="shared" si="177"/>
        <v>0.12436120261270131</v>
      </c>
      <c r="BU95" s="178">
        <f t="shared" si="178"/>
        <v>2.5</v>
      </c>
      <c r="BY95" s="180">
        <f t="shared" si="179"/>
        <v>0</v>
      </c>
      <c r="BZ95" s="180">
        <f t="shared" si="240"/>
        <v>0</v>
      </c>
      <c r="CA95" s="180">
        <f t="shared" si="241"/>
        <v>0</v>
      </c>
      <c r="CB95" s="180">
        <f t="shared" si="242"/>
        <v>0</v>
      </c>
      <c r="CC95" s="180">
        <f t="shared" si="180"/>
        <v>0</v>
      </c>
      <c r="CG95" s="182">
        <f t="shared" si="181"/>
        <v>0.36812176030763538</v>
      </c>
      <c r="CH95" s="182">
        <f t="shared" si="182"/>
        <v>0.36812176030763538</v>
      </c>
      <c r="CI95" s="182">
        <f t="shared" si="183"/>
        <v>0.36812176030763538</v>
      </c>
      <c r="CJ95" s="182">
        <f t="shared" si="184"/>
        <v>0.36812176030763538</v>
      </c>
      <c r="CK95" s="182">
        <f t="shared" si="185"/>
        <v>0.36812176030763538</v>
      </c>
      <c r="CL95" s="182">
        <f t="shared" si="186"/>
        <v>0.36812176030763538</v>
      </c>
      <c r="CM95" s="182">
        <f t="shared" si="187"/>
        <v>0.36812176030763538</v>
      </c>
      <c r="CN95" s="182">
        <f t="shared" si="188"/>
        <v>0.36812176030763538</v>
      </c>
      <c r="CO95" s="182">
        <f t="shared" si="189"/>
        <v>0.33256583600605549</v>
      </c>
      <c r="CP95" s="182">
        <f t="shared" si="190"/>
        <v>0.28378238886956386</v>
      </c>
      <c r="CQ95" s="182">
        <f t="shared" si="191"/>
        <v>0.23499894173307229</v>
      </c>
      <c r="CR95" s="182">
        <f t="shared" si="192"/>
        <v>0.1862154945965806</v>
      </c>
      <c r="CS95" s="182">
        <f t="shared" si="193"/>
        <v>0.13743204746008905</v>
      </c>
      <c r="CT95" s="182">
        <f t="shared" si="194"/>
        <v>0.11939935508223277</v>
      </c>
      <c r="CU95" s="182">
        <f t="shared" si="195"/>
        <v>0.11939935508223277</v>
      </c>
      <c r="CV95" s="182">
        <f t="shared" si="196"/>
        <v>0.11939935508223277</v>
      </c>
      <c r="CW95" s="182">
        <f t="shared" si="197"/>
        <v>0.11939935508223277</v>
      </c>
      <c r="CX95" s="182">
        <f t="shared" si="198"/>
        <v>0.11939935508223277</v>
      </c>
      <c r="CY95" s="182">
        <f t="shared" si="199"/>
        <v>0.11939935508223277</v>
      </c>
      <c r="DA95" s="184">
        <f t="shared" si="243"/>
        <v>0.13428557054715748</v>
      </c>
      <c r="DB95" s="184">
        <f t="shared" si="244"/>
        <v>0.13428557054715748</v>
      </c>
      <c r="DC95" s="184">
        <f t="shared" si="245"/>
        <v>0.13428557054715748</v>
      </c>
      <c r="DD95" s="184">
        <f t="shared" si="246"/>
        <v>0.13428557054715748</v>
      </c>
      <c r="DE95" s="184">
        <f t="shared" si="247"/>
        <v>0.13428557054715748</v>
      </c>
      <c r="DF95" s="184">
        <f t="shared" si="248"/>
        <v>-2.1968033125621387E-10</v>
      </c>
      <c r="DG95" s="184">
        <f t="shared" si="249"/>
        <v>-2.1968033125621387E-10</v>
      </c>
      <c r="DH95" s="184">
        <f t="shared" si="250"/>
        <v>-2.1968033125621387E-10</v>
      </c>
      <c r="DI95" s="184">
        <f t="shared" si="251"/>
        <v>-2.4181993525833488E-10</v>
      </c>
      <c r="DJ95" s="184">
        <f t="shared" si="252"/>
        <v>-2.8062262890713832E-10</v>
      </c>
      <c r="DK95" s="184">
        <f t="shared" si="253"/>
        <v>-3.3425804338759153E-10</v>
      </c>
      <c r="DL95" s="184">
        <f t="shared" si="254"/>
        <v>-4.1324076823313314E-10</v>
      </c>
      <c r="DM95" s="184">
        <f t="shared" si="255"/>
        <v>-5.4109833816479607E-10</v>
      </c>
      <c r="DN95" s="184">
        <f t="shared" si="256"/>
        <v>-6.1097548417535546E-10</v>
      </c>
      <c r="DO95" s="184">
        <f t="shared" si="257"/>
        <v>-6.1097548417535546E-10</v>
      </c>
      <c r="DP95" s="184">
        <f t="shared" si="258"/>
        <v>-6.1097548417535546E-10</v>
      </c>
      <c r="DQ95" s="184">
        <f t="shared" si="259"/>
        <v>-6.1097548417535546E-10</v>
      </c>
      <c r="DR95" s="184">
        <f t="shared" si="260"/>
        <v>-6.1097548417535546E-10</v>
      </c>
      <c r="DS95" s="184">
        <f t="shared" si="261"/>
        <v>-6.1097548417535546E-10</v>
      </c>
      <c r="DU95" s="185">
        <f t="shared" si="200"/>
        <v>-4.7320308030879381E-2</v>
      </c>
      <c r="DV95" s="185">
        <f t="shared" si="201"/>
        <v>5.5404962126266846E-2</v>
      </c>
      <c r="DW95" s="185">
        <f t="shared" si="202"/>
        <v>5.2852477980741913E-2</v>
      </c>
      <c r="DX95" s="185">
        <f t="shared" si="203"/>
        <v>5.0155128866802463E-2</v>
      </c>
      <c r="DY95" s="186">
        <f t="shared" si="204"/>
        <v>-4.7320308030879381E-2</v>
      </c>
      <c r="DZ95" s="186">
        <f t="shared" si="205"/>
        <v>5.5404962126266846E-2</v>
      </c>
      <c r="EA95" s="186">
        <f t="shared" si="206"/>
        <v>-5.7805585121755362E-2</v>
      </c>
      <c r="EB95" s="186">
        <f t="shared" si="207"/>
        <v>-4.4355785519837952E-2</v>
      </c>
      <c r="EC95" s="186">
        <f t="shared" si="208"/>
        <v>4.1269686883819434E-2</v>
      </c>
      <c r="ED95" s="186">
        <f t="shared" si="209"/>
        <v>-6.0047767026442149E-2</v>
      </c>
      <c r="EE95" s="186">
        <f t="shared" si="210"/>
        <v>6.2125362175578513E-2</v>
      </c>
      <c r="EF95" s="186">
        <f t="shared" si="211"/>
        <v>3.807047090467322E-2</v>
      </c>
      <c r="EG95" s="186">
        <f t="shared" si="212"/>
        <v>-3.4766906411023174E-2</v>
      </c>
      <c r="EH95" s="186">
        <f t="shared" si="213"/>
        <v>6.4032676025272656E-2</v>
      </c>
      <c r="EI95" s="186">
        <f t="shared" si="214"/>
        <v>-6.5764480760838184E-2</v>
      </c>
      <c r="EJ95" s="186">
        <f t="shared" si="215"/>
        <v>-3.1368048243518659E-2</v>
      </c>
      <c r="EK95" s="186">
        <f t="shared" si="216"/>
        <v>2.7883212436144954E-2</v>
      </c>
      <c r="EL95" s="186">
        <f t="shared" si="217"/>
        <v>-6.7316029625871299E-2</v>
      </c>
      <c r="EM95" s="186">
        <f t="shared" si="218"/>
        <v>6.8683069932779811E-2</v>
      </c>
      <c r="EN95" s="186">
        <f t="shared" si="219"/>
        <v>2.4321950681621938E-2</v>
      </c>
      <c r="EO95" s="186">
        <f t="shared" si="220"/>
        <v>-2.0694024150878836E-2</v>
      </c>
      <c r="EP95" s="186">
        <f t="shared" si="221"/>
        <v>6.9861854719104152E-2</v>
      </c>
      <c r="EQ95" s="186">
        <f t="shared" si="222"/>
        <v>1.3278107806512916E-2</v>
      </c>
      <c r="ER95" s="186">
        <f t="shared" si="223"/>
        <v>-7.1642258712501461E-2</v>
      </c>
      <c r="ES95" s="186">
        <f t="shared" si="224"/>
        <v>7.2238997955982931E-2</v>
      </c>
      <c r="ET95" s="186">
        <f t="shared" si="225"/>
        <v>9.5104445041157872E-3</v>
      </c>
      <c r="EU95" s="186">
        <f t="shared" si="226"/>
        <v>-5.7167137343961533E-3</v>
      </c>
      <c r="EV95" s="186">
        <f t="shared" si="227"/>
        <v>7.2637735127338177E-2</v>
      </c>
      <c r="EW95" s="186">
        <f t="shared" si="228"/>
        <v>-7.2837377315696478E-2</v>
      </c>
      <c r="EX95" s="186">
        <f t="shared" si="229"/>
        <v>-1.9073138496940513E-3</v>
      </c>
    </row>
    <row r="96" spans="3:154" ht="20.100000000000001" customHeight="1" x14ac:dyDescent="0.2">
      <c r="C96" s="127"/>
      <c r="D96" s="127"/>
      <c r="G96" s="127"/>
      <c r="H96" s="127"/>
      <c r="K96" s="127"/>
      <c r="L96" s="127"/>
      <c r="O96" s="211">
        <v>88</v>
      </c>
      <c r="P96" s="211">
        <f t="shared" si="230"/>
        <v>-2.3736477827122884</v>
      </c>
      <c r="Q96" s="212">
        <f t="shared" si="231"/>
        <v>0.76794487087750496</v>
      </c>
      <c r="R96" s="212">
        <f t="shared" si="135"/>
        <v>225.95091640539476</v>
      </c>
      <c r="S96" s="212">
        <f t="shared" si="136"/>
        <v>196.47905774382156</v>
      </c>
      <c r="T96" s="212">
        <f t="shared" si="137"/>
        <v>245.59882217977693</v>
      </c>
      <c r="U96" s="212">
        <f t="shared" si="138"/>
        <v>1</v>
      </c>
      <c r="V96" s="212">
        <f t="shared" si="139"/>
        <v>0</v>
      </c>
      <c r="W96" s="212">
        <f t="shared" si="140"/>
        <v>5.9304915479776579E-2</v>
      </c>
      <c r="X96" s="212">
        <f t="shared" si="141"/>
        <v>6.8200652801743061E-2</v>
      </c>
      <c r="Y96" s="212">
        <f t="shared" si="142"/>
        <v>5.4560522241394453E-2</v>
      </c>
      <c r="Z96" s="212">
        <f t="shared" si="143"/>
        <v>7.0407721688428726</v>
      </c>
      <c r="AA96" s="212">
        <f t="shared" si="144"/>
        <v>7.0407721688428726</v>
      </c>
      <c r="AB96" s="212">
        <f t="shared" si="145"/>
        <v>6.7584388586105879</v>
      </c>
      <c r="AC96" s="212">
        <f t="shared" si="146"/>
        <v>6.4404549555974748</v>
      </c>
      <c r="AD96" s="212">
        <f t="shared" si="147"/>
        <v>131.30568906470333</v>
      </c>
      <c r="AE96" s="212">
        <f t="shared" si="148"/>
        <v>172.9268113416525</v>
      </c>
      <c r="AF96" s="212">
        <f t="shared" si="149"/>
        <v>2.0642474076236694</v>
      </c>
      <c r="AG96" s="212">
        <f t="shared" si="150"/>
        <v>2.3046497103895467</v>
      </c>
      <c r="AH96" s="212">
        <f t="shared" si="151"/>
        <v>1.7569729292478755</v>
      </c>
      <c r="AI96" s="212">
        <f t="shared" si="152"/>
        <v>9.1050195764665425</v>
      </c>
      <c r="AJ96" s="212">
        <f t="shared" si="153"/>
        <v>9.9050195764665432</v>
      </c>
      <c r="AK96" s="212">
        <f t="shared" si="154"/>
        <v>9.8630885690001353</v>
      </c>
      <c r="AL96" s="212">
        <f t="shared" si="155"/>
        <v>8.9974278848453508</v>
      </c>
      <c r="AM96" s="212">
        <f t="shared" si="232"/>
        <v>100.95891202233585</v>
      </c>
      <c r="AN96" s="212">
        <f t="shared" si="262"/>
        <v>101.38811924928039</v>
      </c>
      <c r="AO96" s="212">
        <f t="shared" si="263"/>
        <v>111.14287469692658</v>
      </c>
      <c r="AP96" s="212">
        <f t="shared" si="156"/>
        <v>5.5257286913491859</v>
      </c>
      <c r="AQ96" s="212">
        <f t="shared" si="157"/>
        <v>0.17270880194216448</v>
      </c>
      <c r="AR96" s="212">
        <f t="shared" si="158"/>
        <v>0.16767171580209697</v>
      </c>
      <c r="AS96" s="212">
        <f t="shared" si="159"/>
        <v>0.15978277758262519</v>
      </c>
      <c r="AT96" s="212">
        <f t="shared" si="160"/>
        <v>9.3712680933397286E-3</v>
      </c>
      <c r="AU96" s="212">
        <f t="shared" si="161"/>
        <v>6.0691823554248736E-2</v>
      </c>
      <c r="AV96" s="212">
        <f t="shared" si="162"/>
        <v>5.7446459208464438E-2</v>
      </c>
      <c r="AW96" s="212">
        <f t="shared" si="163"/>
        <v>5.718710867538053E-2</v>
      </c>
      <c r="AX96" s="212">
        <f t="shared" si="233"/>
        <v>1.7996617469083456E-2</v>
      </c>
      <c r="AY96" s="212">
        <f t="shared" si="234"/>
        <v>1.9589430256074174E-2</v>
      </c>
      <c r="AZ96" s="178">
        <f t="shared" si="235"/>
        <v>1.5600792713524037E-2</v>
      </c>
      <c r="BA96" s="178">
        <f t="shared" si="164"/>
        <v>1.8376669522561329E-2</v>
      </c>
      <c r="BB96" s="178">
        <f t="shared" si="165"/>
        <v>1.5979712628314196E-2</v>
      </c>
      <c r="BC96" s="178">
        <f t="shared" si="166"/>
        <v>1.9974640785392749E-2</v>
      </c>
      <c r="BD96" s="178">
        <f t="shared" si="167"/>
        <v>0</v>
      </c>
      <c r="BE96" s="178">
        <f t="shared" si="168"/>
        <v>0</v>
      </c>
      <c r="BF96" s="178">
        <f t="shared" si="169"/>
        <v>0</v>
      </c>
      <c r="BG96" s="178">
        <f t="shared" si="236"/>
        <v>3.6373286991644785E-2</v>
      </c>
      <c r="BH96" s="178">
        <f t="shared" si="237"/>
        <v>3.5569142884388366E-2</v>
      </c>
      <c r="BI96" s="178">
        <f t="shared" si="238"/>
        <v>3.5575433498916786E-2</v>
      </c>
      <c r="BJ96" s="178">
        <f t="shared" si="170"/>
        <v>8.2185775284385638</v>
      </c>
      <c r="BK96" s="178">
        <f t="shared" si="171"/>
        <v>6.9885916786799811</v>
      </c>
      <c r="BL96" s="178">
        <f t="shared" si="172"/>
        <v>8.7372845658689435</v>
      </c>
      <c r="BM96" s="180">
        <f t="shared" si="239"/>
        <v>1.3230160065765557E-3</v>
      </c>
      <c r="BN96" s="180">
        <f t="shared" si="239"/>
        <v>1.2651639255300356E-3</v>
      </c>
      <c r="BO96" s="180">
        <f t="shared" si="239"/>
        <v>1.2656114686358506E-3</v>
      </c>
      <c r="BP96" s="178">
        <f t="shared" si="173"/>
        <v>0</v>
      </c>
      <c r="BQ96" s="178">
        <f t="shared" si="174"/>
        <v>0</v>
      </c>
      <c r="BR96" s="178">
        <f t="shared" si="175"/>
        <v>0</v>
      </c>
      <c r="BS96" s="178">
        <f t="shared" si="176"/>
        <v>0.37650022272980793</v>
      </c>
      <c r="BT96" s="178">
        <f t="shared" si="177"/>
        <v>0.12550007424326931</v>
      </c>
      <c r="BU96" s="178">
        <f t="shared" si="178"/>
        <v>2.5</v>
      </c>
      <c r="BY96" s="180">
        <f t="shared" si="179"/>
        <v>0</v>
      </c>
      <c r="BZ96" s="180">
        <f t="shared" si="240"/>
        <v>0</v>
      </c>
      <c r="CA96" s="180">
        <f t="shared" si="241"/>
        <v>0</v>
      </c>
      <c r="CB96" s="180">
        <f t="shared" si="242"/>
        <v>0</v>
      </c>
      <c r="CC96" s="180">
        <f t="shared" si="180"/>
        <v>0</v>
      </c>
      <c r="CG96" s="182">
        <f t="shared" si="181"/>
        <v>0.37153837519933947</v>
      </c>
      <c r="CH96" s="182">
        <f t="shared" si="182"/>
        <v>0.37153837519933947</v>
      </c>
      <c r="CI96" s="182">
        <f t="shared" si="183"/>
        <v>0.37153837519933947</v>
      </c>
      <c r="CJ96" s="182">
        <f t="shared" si="184"/>
        <v>0.37153837519933947</v>
      </c>
      <c r="CK96" s="182">
        <f t="shared" si="185"/>
        <v>0.37153837519933947</v>
      </c>
      <c r="CL96" s="182">
        <f t="shared" si="186"/>
        <v>0.37153837519933947</v>
      </c>
      <c r="CM96" s="182">
        <f t="shared" si="187"/>
        <v>0.37153837519933947</v>
      </c>
      <c r="CN96" s="182">
        <f t="shared" si="188"/>
        <v>0.37153837519933947</v>
      </c>
      <c r="CO96" s="182">
        <f t="shared" si="189"/>
        <v>0.33565683782362582</v>
      </c>
      <c r="CP96" s="182">
        <f t="shared" si="190"/>
        <v>0.28642664296503234</v>
      </c>
      <c r="CQ96" s="182">
        <f t="shared" si="191"/>
        <v>0.23719644810643903</v>
      </c>
      <c r="CR96" s="182">
        <f t="shared" si="192"/>
        <v>0.18796625324784552</v>
      </c>
      <c r="CS96" s="182">
        <f t="shared" si="193"/>
        <v>0.13873605838925213</v>
      </c>
      <c r="CT96" s="182">
        <f t="shared" si="194"/>
        <v>0.12053822671280079</v>
      </c>
      <c r="CU96" s="182">
        <f t="shared" si="195"/>
        <v>0.12053822671280079</v>
      </c>
      <c r="CV96" s="182">
        <f t="shared" si="196"/>
        <v>0.12053822671280079</v>
      </c>
      <c r="CW96" s="182">
        <f t="shared" si="197"/>
        <v>0.12053822671280079</v>
      </c>
      <c r="CX96" s="182">
        <f t="shared" si="198"/>
        <v>0.12053822671280079</v>
      </c>
      <c r="CY96" s="182">
        <f t="shared" si="199"/>
        <v>0.12053822671280079</v>
      </c>
      <c r="DA96" s="184">
        <f t="shared" si="243"/>
        <v>0.13586978703222344</v>
      </c>
      <c r="DB96" s="184">
        <f t="shared" si="244"/>
        <v>0.13586978703222344</v>
      </c>
      <c r="DC96" s="184">
        <f t="shared" si="245"/>
        <v>0.13586978703222344</v>
      </c>
      <c r="DD96" s="184">
        <f t="shared" si="246"/>
        <v>0.13586978703222344</v>
      </c>
      <c r="DE96" s="184">
        <f t="shared" si="247"/>
        <v>0.13586978703222344</v>
      </c>
      <c r="DF96" s="184">
        <f t="shared" si="248"/>
        <v>-2.1820183124224259E-10</v>
      </c>
      <c r="DG96" s="184">
        <f t="shared" si="249"/>
        <v>-2.1820183124224259E-10</v>
      </c>
      <c r="DH96" s="184">
        <f t="shared" si="250"/>
        <v>-2.1820183124224259E-10</v>
      </c>
      <c r="DI96" s="184">
        <f t="shared" si="251"/>
        <v>-2.4019909705469881E-10</v>
      </c>
      <c r="DJ96" s="184">
        <f t="shared" si="252"/>
        <v>-2.7875526907767154E-10</v>
      </c>
      <c r="DK96" s="184">
        <f t="shared" si="253"/>
        <v>-3.3205610323873965E-10</v>
      </c>
      <c r="DL96" s="184">
        <f t="shared" si="254"/>
        <v>-4.1055918213113551E-10</v>
      </c>
      <c r="DM96" s="184">
        <f t="shared" si="255"/>
        <v>-5.3767326388159715E-10</v>
      </c>
      <c r="DN96" s="184">
        <f t="shared" si="256"/>
        <v>-6.0716130511154047E-10</v>
      </c>
      <c r="DO96" s="184">
        <f t="shared" si="257"/>
        <v>-6.0716130511154047E-10</v>
      </c>
      <c r="DP96" s="184">
        <f t="shared" si="258"/>
        <v>-6.0716130511154047E-10</v>
      </c>
      <c r="DQ96" s="184">
        <f t="shared" si="259"/>
        <v>-6.0716130511154047E-10</v>
      </c>
      <c r="DR96" s="184">
        <f t="shared" si="260"/>
        <v>-6.0716130511154047E-10</v>
      </c>
      <c r="DS96" s="184">
        <f t="shared" si="261"/>
        <v>-6.0716130511154047E-10</v>
      </c>
      <c r="DU96" s="185">
        <f t="shared" si="200"/>
        <v>-4.8676959159968058E-2</v>
      </c>
      <c r="DV96" s="185">
        <f t="shared" si="201"/>
        <v>5.4061240026890105E-2</v>
      </c>
      <c r="DW96" s="185">
        <f t="shared" si="202"/>
        <v>5.2329506004460437E-2</v>
      </c>
      <c r="DX96" s="185">
        <f t="shared" si="203"/>
        <v>5.0534016539706808E-2</v>
      </c>
      <c r="DY96" s="186">
        <f t="shared" si="204"/>
        <v>-4.8676959159968058E-2</v>
      </c>
      <c r="DZ96" s="186">
        <f t="shared" si="205"/>
        <v>5.4061240026890105E-2</v>
      </c>
      <c r="EA96" s="186">
        <f t="shared" si="206"/>
        <v>-5.5727108755842601E-2</v>
      </c>
      <c r="EB96" s="186">
        <f t="shared" si="207"/>
        <v>-4.676059640360368E-2</v>
      </c>
      <c r="EC96" s="186">
        <f t="shared" si="208"/>
        <v>4.4787263063439192E-2</v>
      </c>
      <c r="ED96" s="186">
        <f t="shared" si="209"/>
        <v>-5.7325082586879177E-2</v>
      </c>
      <c r="EE96" s="186">
        <f t="shared" si="210"/>
        <v>5.8853214635035733E-2</v>
      </c>
      <c r="EF96" s="186">
        <f t="shared" si="211"/>
        <v>4.2759363342180834E-2</v>
      </c>
      <c r="EG96" s="186">
        <f t="shared" si="212"/>
        <v>-4.0679367923265125E-2</v>
      </c>
      <c r="EH96" s="186">
        <f t="shared" si="213"/>
        <v>6.0309643106802174E-2</v>
      </c>
      <c r="EI96" s="186">
        <f t="shared" si="214"/>
        <v>-6.1692593568431368E-2</v>
      </c>
      <c r="EJ96" s="186">
        <f t="shared" si="215"/>
        <v>-3.8549810960711126E-2</v>
      </c>
      <c r="EK96" s="186">
        <f t="shared" si="216"/>
        <v>3.6373286991644722E-2</v>
      </c>
      <c r="EL96" s="186">
        <f t="shared" si="217"/>
        <v>-6.3000381107812919E-2</v>
      </c>
      <c r="EM96" s="186">
        <f t="shared" si="218"/>
        <v>6.4231412387279446E-2</v>
      </c>
      <c r="EN96" s="186">
        <f t="shared" si="219"/>
        <v>3.4152447775254224E-2</v>
      </c>
      <c r="EO96" s="186">
        <f t="shared" si="220"/>
        <v>-3.1889999062031105E-2</v>
      </c>
      <c r="EP96" s="186">
        <f t="shared" si="221"/>
        <v>6.5384187584842546E-2</v>
      </c>
      <c r="EQ96" s="186">
        <f t="shared" si="222"/>
        <v>2.7251346262558478E-2</v>
      </c>
      <c r="ER96" s="186">
        <f t="shared" si="223"/>
        <v>-6.7449448872354489E-2</v>
      </c>
      <c r="ES96" s="186">
        <f t="shared" si="224"/>
        <v>6.8359418759553398E-2</v>
      </c>
      <c r="ET96" s="186">
        <f t="shared" si="225"/>
        <v>2.488079366021597E-2</v>
      </c>
      <c r="EU96" s="186">
        <f t="shared" si="226"/>
        <v>-2.2479927643390706E-2</v>
      </c>
      <c r="EV96" s="186">
        <f t="shared" si="227"/>
        <v>6.9186103224955095E-2</v>
      </c>
      <c r="EW96" s="186">
        <f t="shared" si="228"/>
        <v>-6.9928495080879394E-2</v>
      </c>
      <c r="EX96" s="186">
        <f t="shared" si="229"/>
        <v>-2.0051673297499358E-2</v>
      </c>
    </row>
    <row r="97" spans="7:154" ht="20.100000000000001" customHeight="1" x14ac:dyDescent="0.3">
      <c r="G97" s="127"/>
      <c r="H97" s="127"/>
      <c r="K97" s="127"/>
      <c r="L97" s="127"/>
      <c r="O97" s="211">
        <v>89</v>
      </c>
      <c r="P97" s="211">
        <f t="shared" si="230"/>
        <v>-2.3649211364523164</v>
      </c>
      <c r="Q97" s="212">
        <f t="shared" si="231"/>
        <v>0.77667151713747673</v>
      </c>
      <c r="R97" s="212">
        <f t="shared" si="135"/>
        <v>227.98413914013341</v>
      </c>
      <c r="S97" s="212">
        <f t="shared" si="136"/>
        <v>198.24707751315947</v>
      </c>
      <c r="T97" s="212">
        <f t="shared" si="137"/>
        <v>247.80884689144935</v>
      </c>
      <c r="U97" s="212">
        <f t="shared" si="138"/>
        <v>1</v>
      </c>
      <c r="V97" s="212">
        <f t="shared" si="139"/>
        <v>0</v>
      </c>
      <c r="W97" s="212">
        <f t="shared" si="140"/>
        <v>5.8776018588571712E-2</v>
      </c>
      <c r="X97" s="212">
        <f t="shared" si="141"/>
        <v>6.7592421376857476E-2</v>
      </c>
      <c r="Y97" s="212">
        <f t="shared" si="142"/>
        <v>5.4073937101485975E-2</v>
      </c>
      <c r="Z97" s="212">
        <f t="shared" si="143"/>
        <v>7.1196889595536943</v>
      </c>
      <c r="AA97" s="212">
        <f t="shared" si="144"/>
        <v>7.1196889595536943</v>
      </c>
      <c r="AB97" s="212">
        <f t="shared" si="145"/>
        <v>6.8354266652655395</v>
      </c>
      <c r="AC97" s="212">
        <f t="shared" si="146"/>
        <v>6.5138204932999786</v>
      </c>
      <c r="AD97" s="212">
        <f t="shared" si="147"/>
        <v>133.10329399251364</v>
      </c>
      <c r="AE97" s="212">
        <f t="shared" si="148"/>
        <v>175.23163305838023</v>
      </c>
      <c r="AF97" s="212">
        <f t="shared" si="149"/>
        <v>2.0691427793690349</v>
      </c>
      <c r="AG97" s="212">
        <f t="shared" si="150"/>
        <v>2.31011519724618</v>
      </c>
      <c r="AH97" s="212">
        <f t="shared" si="151"/>
        <v>1.7611395982253668</v>
      </c>
      <c r="AI97" s="212">
        <f t="shared" si="152"/>
        <v>9.1888317389227296</v>
      </c>
      <c r="AJ97" s="212">
        <f t="shared" si="153"/>
        <v>9.9888317389227304</v>
      </c>
      <c r="AK97" s="212">
        <f t="shared" si="154"/>
        <v>9.9455418625117211</v>
      </c>
      <c r="AL97" s="212">
        <f t="shared" si="155"/>
        <v>9.0749600915253463</v>
      </c>
      <c r="AM97" s="212">
        <f t="shared" si="232"/>
        <v>100.11180748028572</v>
      </c>
      <c r="AN97" s="212">
        <f t="shared" si="262"/>
        <v>100.54756330264469</v>
      </c>
      <c r="AO97" s="212">
        <f t="shared" si="263"/>
        <v>110.19332205480994</v>
      </c>
      <c r="AP97" s="212">
        <f t="shared" si="156"/>
        <v>5.6038972917593171</v>
      </c>
      <c r="AQ97" s="212">
        <f t="shared" si="157"/>
        <v>0.17467618999282228</v>
      </c>
      <c r="AR97" s="212">
        <f t="shared" si="158"/>
        <v>0.16958172459373227</v>
      </c>
      <c r="AS97" s="212">
        <f t="shared" si="159"/>
        <v>0.16160292064297851</v>
      </c>
      <c r="AT97" s="212">
        <f t="shared" si="160"/>
        <v>9.585987105394822E-3</v>
      </c>
      <c r="AU97" s="212">
        <f t="shared" si="161"/>
        <v>6.1561515900088959E-2</v>
      </c>
      <c r="AV97" s="212">
        <f t="shared" si="162"/>
        <v>5.8275529326979367E-2</v>
      </c>
      <c r="AW97" s="212">
        <f t="shared" si="163"/>
        <v>5.7997632851562127E-2</v>
      </c>
      <c r="AX97" s="212">
        <f t="shared" si="233"/>
        <v>1.8091704150095193E-2</v>
      </c>
      <c r="AY97" s="212">
        <f t="shared" si="234"/>
        <v>1.9694920828590274E-2</v>
      </c>
      <c r="AZ97" s="178">
        <f t="shared" si="235"/>
        <v>1.5680801891294255E-2</v>
      </c>
      <c r="BA97" s="178">
        <f t="shared" si="164"/>
        <v>1.8221107444290202E-2</v>
      </c>
      <c r="BB97" s="178">
        <f t="shared" si="165"/>
        <v>1.5844441255904528E-2</v>
      </c>
      <c r="BC97" s="178">
        <f t="shared" si="166"/>
        <v>1.9805551569880658E-2</v>
      </c>
      <c r="BD97" s="178">
        <f t="shared" si="167"/>
        <v>0</v>
      </c>
      <c r="BE97" s="178">
        <f t="shared" si="168"/>
        <v>0</v>
      </c>
      <c r="BF97" s="178">
        <f t="shared" si="169"/>
        <v>0</v>
      </c>
      <c r="BG97" s="178">
        <f t="shared" si="236"/>
        <v>3.6312811594385395E-2</v>
      </c>
      <c r="BH97" s="178">
        <f t="shared" si="237"/>
        <v>3.5539362084494805E-2</v>
      </c>
      <c r="BI97" s="178">
        <f t="shared" si="238"/>
        <v>3.5486353461174916E-2</v>
      </c>
      <c r="BJ97" s="178">
        <f t="shared" si="170"/>
        <v>8.2787450911038096</v>
      </c>
      <c r="BK97" s="178">
        <f t="shared" si="171"/>
        <v>7.0455746699330826</v>
      </c>
      <c r="BL97" s="178">
        <f t="shared" si="172"/>
        <v>8.793832331596148</v>
      </c>
      <c r="BM97" s="180">
        <f t="shared" si="239"/>
        <v>1.3186202858893304E-3</v>
      </c>
      <c r="BN97" s="180">
        <f t="shared" si="239"/>
        <v>1.2630462573728269E-3</v>
      </c>
      <c r="BO97" s="180">
        <f t="shared" si="239"/>
        <v>1.2592812819714409E-3</v>
      </c>
      <c r="BP97" s="178">
        <f t="shared" si="173"/>
        <v>0</v>
      </c>
      <c r="BQ97" s="178">
        <f t="shared" si="174"/>
        <v>0</v>
      </c>
      <c r="BR97" s="178">
        <f t="shared" si="175"/>
        <v>0</v>
      </c>
      <c r="BS97" s="178">
        <f t="shared" si="176"/>
        <v>0.37988816567187139</v>
      </c>
      <c r="BT97" s="178">
        <f t="shared" si="177"/>
        <v>0.12662938855729045</v>
      </c>
      <c r="BU97" s="178">
        <f t="shared" si="178"/>
        <v>2.5</v>
      </c>
      <c r="BY97" s="180">
        <f t="shared" si="179"/>
        <v>0</v>
      </c>
      <c r="BZ97" s="180">
        <f t="shared" si="240"/>
        <v>0</v>
      </c>
      <c r="CA97" s="180">
        <f t="shared" si="241"/>
        <v>0</v>
      </c>
      <c r="CB97" s="180">
        <f t="shared" si="242"/>
        <v>0</v>
      </c>
      <c r="CC97" s="180">
        <f t="shared" si="180"/>
        <v>0</v>
      </c>
      <c r="CG97" s="182">
        <f t="shared" si="181"/>
        <v>0.37492631814140287</v>
      </c>
      <c r="CH97" s="182">
        <f t="shared" si="182"/>
        <v>0.37492631814140287</v>
      </c>
      <c r="CI97" s="182">
        <f t="shared" si="183"/>
        <v>0.37492631814140287</v>
      </c>
      <c r="CJ97" s="182">
        <f t="shared" si="184"/>
        <v>0.37492631814140287</v>
      </c>
      <c r="CK97" s="182">
        <f t="shared" si="185"/>
        <v>0.37492631814140287</v>
      </c>
      <c r="CL97" s="182">
        <f t="shared" si="186"/>
        <v>0.37492631814140287</v>
      </c>
      <c r="CM97" s="182">
        <f t="shared" si="187"/>
        <v>0.37492631814140287</v>
      </c>
      <c r="CN97" s="182">
        <f t="shared" si="188"/>
        <v>0.37492631814140287</v>
      </c>
      <c r="CO97" s="182">
        <f t="shared" si="189"/>
        <v>0.33872190020954757</v>
      </c>
      <c r="CP97" s="182">
        <f t="shared" si="190"/>
        <v>0.28904870669879329</v>
      </c>
      <c r="CQ97" s="182">
        <f t="shared" si="191"/>
        <v>0.23937551318803904</v>
      </c>
      <c r="CR97" s="182">
        <f t="shared" si="192"/>
        <v>0.18970231967728463</v>
      </c>
      <c r="CS97" s="182">
        <f t="shared" si="193"/>
        <v>0.1400291261665304</v>
      </c>
      <c r="CT97" s="182">
        <f t="shared" si="194"/>
        <v>0.12166754102682192</v>
      </c>
      <c r="CU97" s="182">
        <f t="shared" si="195"/>
        <v>0.12166754102682192</v>
      </c>
      <c r="CV97" s="182">
        <f t="shared" si="196"/>
        <v>0.12166754102682192</v>
      </c>
      <c r="CW97" s="182">
        <f t="shared" si="197"/>
        <v>0.12166754102682192</v>
      </c>
      <c r="CX97" s="182">
        <f t="shared" si="198"/>
        <v>0.12166754102682192</v>
      </c>
      <c r="CY97" s="182">
        <f t="shared" si="199"/>
        <v>0.12166754102682192</v>
      </c>
      <c r="DA97" s="184">
        <f t="shared" si="243"/>
        <v>0.13744234624334592</v>
      </c>
      <c r="DB97" s="184">
        <f t="shared" si="244"/>
        <v>0.13744234624334592</v>
      </c>
      <c r="DC97" s="184">
        <f t="shared" si="245"/>
        <v>0.13744234624334592</v>
      </c>
      <c r="DD97" s="184">
        <f t="shared" si="246"/>
        <v>0.13744234624334592</v>
      </c>
      <c r="DE97" s="184">
        <f t="shared" si="247"/>
        <v>0.13744234624334592</v>
      </c>
      <c r="DF97" s="184">
        <f t="shared" si="248"/>
        <v>-2.1675526433315608E-10</v>
      </c>
      <c r="DG97" s="184">
        <f t="shared" si="249"/>
        <v>-2.1675526433315608E-10</v>
      </c>
      <c r="DH97" s="184">
        <f t="shared" si="250"/>
        <v>-2.1675526433315608E-10</v>
      </c>
      <c r="DI97" s="184">
        <f t="shared" si="251"/>
        <v>-2.3861317921726263E-10</v>
      </c>
      <c r="DJ97" s="184">
        <f t="shared" si="252"/>
        <v>-2.7692796513034208E-10</v>
      </c>
      <c r="DK97" s="184">
        <f t="shared" si="253"/>
        <v>-3.2990110945906488E-10</v>
      </c>
      <c r="DL97" s="184">
        <f t="shared" si="254"/>
        <v>-4.0793425481859778E-10</v>
      </c>
      <c r="DM97" s="184">
        <f t="shared" si="255"/>
        <v>-5.3431949447064369E-10</v>
      </c>
      <c r="DN97" s="184">
        <f t="shared" si="256"/>
        <v>-6.0342588427470118E-10</v>
      </c>
      <c r="DO97" s="184">
        <f t="shared" si="257"/>
        <v>-6.0342588427470118E-10</v>
      </c>
      <c r="DP97" s="184">
        <f t="shared" si="258"/>
        <v>-6.0342588427470118E-10</v>
      </c>
      <c r="DQ97" s="184">
        <f t="shared" si="259"/>
        <v>-6.0342588427470118E-10</v>
      </c>
      <c r="DR97" s="184">
        <f t="shared" si="260"/>
        <v>-6.0342588427470118E-10</v>
      </c>
      <c r="DS97" s="184">
        <f t="shared" si="261"/>
        <v>-6.0342588427470118E-10</v>
      </c>
      <c r="DU97" s="185">
        <f t="shared" si="200"/>
        <v>-4.9992180034600806E-2</v>
      </c>
      <c r="DV97" s="185">
        <f t="shared" si="201"/>
        <v>5.2680765739929997E-2</v>
      </c>
      <c r="DW97" s="185">
        <f t="shared" si="202"/>
        <v>5.1800258359493104E-2</v>
      </c>
      <c r="DX97" s="185">
        <f t="shared" si="203"/>
        <v>5.0903972118559529E-2</v>
      </c>
      <c r="DY97" s="186">
        <f t="shared" si="204"/>
        <v>-4.9992180034600806E-2</v>
      </c>
      <c r="DZ97" s="186">
        <f t="shared" si="205"/>
        <v>5.2680765739929997E-2</v>
      </c>
      <c r="EA97" s="186">
        <f t="shared" si="206"/>
        <v>-5.3545226048792499E-2</v>
      </c>
      <c r="EB97" s="186">
        <f t="shared" si="207"/>
        <v>-4.9065159848318385E-2</v>
      </c>
      <c r="EC97" s="186">
        <f t="shared" si="208"/>
        <v>4.8123193939041353E-2</v>
      </c>
      <c r="ED97" s="186">
        <f t="shared" si="209"/>
        <v>-5.4393375963096229E-2</v>
      </c>
      <c r="EE97" s="186">
        <f t="shared" si="210"/>
        <v>5.5224957128161223E-2</v>
      </c>
      <c r="EF97" s="186">
        <f t="shared" si="211"/>
        <v>4.7166569238710557E-2</v>
      </c>
      <c r="EG97" s="186">
        <f t="shared" si="212"/>
        <v>-4.6195577144476876E-2</v>
      </c>
      <c r="EH97" s="186">
        <f t="shared" si="213"/>
        <v>5.6039716236308754E-2</v>
      </c>
      <c r="EI97" s="186">
        <f t="shared" si="214"/>
        <v>-5.6837405104021743E-2</v>
      </c>
      <c r="EJ97" s="186">
        <f t="shared" si="215"/>
        <v>-4.5210513429938447E-2</v>
      </c>
      <c r="EK97" s="186">
        <f t="shared" si="216"/>
        <v>4.421167815504512E-2</v>
      </c>
      <c r="EL97" s="186">
        <f t="shared" si="217"/>
        <v>-5.7617780747543784E-2</v>
      </c>
      <c r="EM97" s="186">
        <f t="shared" si="218"/>
        <v>5.8380605456894191E-2</v>
      </c>
      <c r="EN97" s="186">
        <f t="shared" si="219"/>
        <v>4.3199375574697579E-2</v>
      </c>
      <c r="EO97" s="186">
        <f t="shared" si="220"/>
        <v>-4.2173914046068281E-2</v>
      </c>
      <c r="EP97" s="186">
        <f t="shared" si="221"/>
        <v>5.9125646868276767E-2</v>
      </c>
      <c r="EQ97" s="186">
        <f t="shared" si="222"/>
        <v>4.0084767519219758E-2</v>
      </c>
      <c r="ER97" s="186">
        <f t="shared" si="223"/>
        <v>-6.0561477495908456E-2</v>
      </c>
      <c r="ES97" s="186">
        <f t="shared" si="224"/>
        <v>6.1251829344239062E-2</v>
      </c>
      <c r="ET97" s="186">
        <f t="shared" si="225"/>
        <v>3.9021718895270834E-2</v>
      </c>
      <c r="EU97" s="186">
        <f t="shared" si="226"/>
        <v>-3.7946783877734314E-2</v>
      </c>
      <c r="EV97" s="186">
        <f t="shared" si="227"/>
        <v>6.1923523291991744E-2</v>
      </c>
      <c r="EW97" s="186">
        <f t="shared" si="228"/>
        <v>-6.2576354734683121E-2</v>
      </c>
      <c r="EX97" s="186">
        <f t="shared" si="229"/>
        <v>-3.6860289902229781E-2</v>
      </c>
    </row>
    <row r="98" spans="7:154" ht="20.100000000000001" customHeight="1" x14ac:dyDescent="0.3">
      <c r="O98" s="211">
        <v>90</v>
      </c>
      <c r="P98" s="211">
        <f t="shared" si="230"/>
        <v>-2.3561944901923448</v>
      </c>
      <c r="Q98" s="212">
        <f t="shared" si="231"/>
        <v>0.78539816339744828</v>
      </c>
      <c r="R98" s="212">
        <f t="shared" si="135"/>
        <v>230</v>
      </c>
      <c r="S98" s="212">
        <f t="shared" si="136"/>
        <v>200</v>
      </c>
      <c r="T98" s="212">
        <f t="shared" si="137"/>
        <v>250</v>
      </c>
      <c r="U98" s="212">
        <f t="shared" si="138"/>
        <v>1</v>
      </c>
      <c r="V98" s="212">
        <f t="shared" si="139"/>
        <v>0</v>
      </c>
      <c r="W98" s="212">
        <f t="shared" si="140"/>
        <v>5.8260869565217394E-2</v>
      </c>
      <c r="X98" s="212">
        <f t="shared" si="141"/>
        <v>6.7000000000000004E-2</v>
      </c>
      <c r="Y98" s="212">
        <f t="shared" si="142"/>
        <v>5.3600000000000002E-2</v>
      </c>
      <c r="Z98" s="212">
        <f t="shared" si="143"/>
        <v>7.1982083267193318</v>
      </c>
      <c r="AA98" s="212">
        <f t="shared" si="144"/>
        <v>7.1982083267193318</v>
      </c>
      <c r="AB98" s="212">
        <f t="shared" si="145"/>
        <v>6.9120418322708064</v>
      </c>
      <c r="AC98" s="212">
        <f t="shared" si="146"/>
        <v>6.5868309240127374</v>
      </c>
      <c r="AD98" s="212">
        <f t="shared" si="147"/>
        <v>134.8938285548204</v>
      </c>
      <c r="AE98" s="212">
        <f t="shared" si="148"/>
        <v>177.52687413316761</v>
      </c>
      <c r="AF98" s="212">
        <f t="shared" si="149"/>
        <v>2.0739963490873805</v>
      </c>
      <c r="AG98" s="212">
        <f t="shared" si="150"/>
        <v>2.3155340138107201</v>
      </c>
      <c r="AH98" s="212">
        <f t="shared" si="151"/>
        <v>1.7652706876354136</v>
      </c>
      <c r="AI98" s="212">
        <f t="shared" si="152"/>
        <v>9.2722046758067123</v>
      </c>
      <c r="AJ98" s="212">
        <f t="shared" si="153"/>
        <v>10.072204675806713</v>
      </c>
      <c r="AK98" s="212">
        <f t="shared" si="154"/>
        <v>10.027575846081527</v>
      </c>
      <c r="AL98" s="212">
        <f t="shared" si="155"/>
        <v>9.1521016116481526</v>
      </c>
      <c r="AM98" s="212">
        <f t="shared" si="232"/>
        <v>99.28312938298258</v>
      </c>
      <c r="AN98" s="212">
        <f t="shared" si="262"/>
        <v>99.72499987529585</v>
      </c>
      <c r="AO98" s="212">
        <f t="shared" si="263"/>
        <v>109.26452113766636</v>
      </c>
      <c r="AP98" s="212">
        <f t="shared" si="156"/>
        <v>5.6817803750098186</v>
      </c>
      <c r="AQ98" s="212">
        <f t="shared" si="157"/>
        <v>0.17663405540832725</v>
      </c>
      <c r="AR98" s="212">
        <f t="shared" si="158"/>
        <v>0.17148248847973985</v>
      </c>
      <c r="AS98" s="212">
        <f t="shared" si="159"/>
        <v>0.16341425376963126</v>
      </c>
      <c r="AT98" s="212">
        <f t="shared" si="160"/>
        <v>9.8020812850680393E-3</v>
      </c>
      <c r="AU98" s="212">
        <f t="shared" si="161"/>
        <v>6.2428215342572584E-2</v>
      </c>
      <c r="AV98" s="212">
        <f t="shared" si="162"/>
        <v>5.9101728214465021E-2</v>
      </c>
      <c r="AW98" s="212">
        <f t="shared" si="163"/>
        <v>5.8805184679497462E-2</v>
      </c>
      <c r="AX98" s="212">
        <f t="shared" si="233"/>
        <v>1.8185610689649117E-2</v>
      </c>
      <c r="AY98" s="212">
        <f t="shared" si="234"/>
        <v>1.9799079106587205E-2</v>
      </c>
      <c r="AZ98" s="178">
        <f t="shared" si="235"/>
        <v>1.5759789628766806E-2</v>
      </c>
      <c r="BA98" s="178">
        <f t="shared" si="164"/>
        <v>1.8064157758141314E-2</v>
      </c>
      <c r="BB98" s="178">
        <f t="shared" si="165"/>
        <v>1.5707963267948967E-2</v>
      </c>
      <c r="BC98" s="178">
        <f t="shared" si="166"/>
        <v>1.963495408493621E-2</v>
      </c>
      <c r="BD98" s="178">
        <f t="shared" si="167"/>
        <v>0</v>
      </c>
      <c r="BE98" s="178">
        <f t="shared" si="168"/>
        <v>0</v>
      </c>
      <c r="BF98" s="178">
        <f t="shared" si="169"/>
        <v>0</v>
      </c>
      <c r="BG98" s="178">
        <f t="shared" si="236"/>
        <v>3.6249768447790431E-2</v>
      </c>
      <c r="BH98" s="178">
        <f t="shared" si="237"/>
        <v>3.5507042374536169E-2</v>
      </c>
      <c r="BI98" s="178">
        <f t="shared" si="238"/>
        <v>3.539474371370302E-2</v>
      </c>
      <c r="BJ98" s="178">
        <f t="shared" si="170"/>
        <v>8.3374467429917996</v>
      </c>
      <c r="BK98" s="178">
        <f t="shared" si="171"/>
        <v>7.1014084749072337</v>
      </c>
      <c r="BL98" s="178">
        <f t="shared" si="172"/>
        <v>8.8486859284257555</v>
      </c>
      <c r="BM98" s="180">
        <f t="shared" si="239"/>
        <v>1.3140457125184227E-3</v>
      </c>
      <c r="BN98" s="180">
        <f t="shared" si="239"/>
        <v>1.260750058187107E-3</v>
      </c>
      <c r="BO98" s="180">
        <f t="shared" si="239"/>
        <v>1.2527878825587195E-3</v>
      </c>
      <c r="BP98" s="178">
        <f t="shared" si="173"/>
        <v>0</v>
      </c>
      <c r="BQ98" s="178">
        <f t="shared" si="174"/>
        <v>0</v>
      </c>
      <c r="BR98" s="178">
        <f t="shared" si="175"/>
        <v>0</v>
      </c>
      <c r="BS98" s="178">
        <f t="shared" si="176"/>
        <v>0.3832471786593219</v>
      </c>
      <c r="BT98" s="178">
        <f t="shared" si="177"/>
        <v>0.12774905955310731</v>
      </c>
      <c r="BU98" s="178">
        <f t="shared" si="178"/>
        <v>2.5</v>
      </c>
      <c r="BY98" s="180">
        <f t="shared" si="179"/>
        <v>0</v>
      </c>
      <c r="BZ98" s="180">
        <f t="shared" si="240"/>
        <v>0</v>
      </c>
      <c r="CA98" s="180">
        <f t="shared" si="241"/>
        <v>0</v>
      </c>
      <c r="CB98" s="180">
        <f t="shared" si="242"/>
        <v>0</v>
      </c>
      <c r="CC98" s="180">
        <f t="shared" si="180"/>
        <v>0</v>
      </c>
      <c r="CG98" s="182">
        <f t="shared" si="181"/>
        <v>0.37828533112885332</v>
      </c>
      <c r="CH98" s="182">
        <f t="shared" si="182"/>
        <v>0.37828533112885332</v>
      </c>
      <c r="CI98" s="182">
        <f t="shared" si="183"/>
        <v>0.37828533112885332</v>
      </c>
      <c r="CJ98" s="182">
        <f t="shared" si="184"/>
        <v>0.37828533112885332</v>
      </c>
      <c r="CK98" s="182">
        <f t="shared" si="185"/>
        <v>0.37828533112885332</v>
      </c>
      <c r="CL98" s="182">
        <f t="shared" si="186"/>
        <v>0.37828533112885332</v>
      </c>
      <c r="CM98" s="182">
        <f t="shared" si="187"/>
        <v>0.37828533112885332</v>
      </c>
      <c r="CN98" s="182">
        <f t="shared" si="188"/>
        <v>0.37828533112885332</v>
      </c>
      <c r="CO98" s="182">
        <f t="shared" si="189"/>
        <v>0.34176078974745316</v>
      </c>
      <c r="CP98" s="182">
        <f t="shared" si="190"/>
        <v>0.29164838039054142</v>
      </c>
      <c r="CQ98" s="182">
        <f t="shared" si="191"/>
        <v>0.24153597103362973</v>
      </c>
      <c r="CR98" s="182">
        <f t="shared" si="192"/>
        <v>0.19142356167671792</v>
      </c>
      <c r="CS98" s="182">
        <f t="shared" si="193"/>
        <v>0.14131115231980623</v>
      </c>
      <c r="CT98" s="182">
        <f t="shared" si="194"/>
        <v>0.12278721202263879</v>
      </c>
      <c r="CU98" s="182">
        <f t="shared" si="195"/>
        <v>0.12278721202263879</v>
      </c>
      <c r="CV98" s="182">
        <f t="shared" si="196"/>
        <v>0.12278721202263879</v>
      </c>
      <c r="CW98" s="182">
        <f t="shared" si="197"/>
        <v>0.12278721202263879</v>
      </c>
      <c r="CX98" s="182">
        <f t="shared" si="198"/>
        <v>0.12278721202263879</v>
      </c>
      <c r="CY98" s="182">
        <f t="shared" si="199"/>
        <v>0.12278721202263879</v>
      </c>
      <c r="DA98" s="184">
        <f t="shared" si="243"/>
        <v>0.13900305506170374</v>
      </c>
      <c r="DB98" s="184">
        <f t="shared" si="244"/>
        <v>0.13900305506170374</v>
      </c>
      <c r="DC98" s="184">
        <f t="shared" si="245"/>
        <v>0.13900305506170374</v>
      </c>
      <c r="DD98" s="184">
        <f t="shared" si="246"/>
        <v>0.13900305506170374</v>
      </c>
      <c r="DE98" s="184">
        <f t="shared" si="247"/>
        <v>0.13900305506170374</v>
      </c>
      <c r="DF98" s="184">
        <f t="shared" si="248"/>
        <v>-2.1533986537884975E-10</v>
      </c>
      <c r="DG98" s="184">
        <f t="shared" si="249"/>
        <v>-2.1533986537884975E-10</v>
      </c>
      <c r="DH98" s="184">
        <f t="shared" si="250"/>
        <v>-2.1533986537884975E-10</v>
      </c>
      <c r="DI98" s="184">
        <f t="shared" si="251"/>
        <v>-2.3706134851021155E-10</v>
      </c>
      <c r="DJ98" s="184">
        <f t="shared" si="252"/>
        <v>-2.7513976832283046E-10</v>
      </c>
      <c r="DK98" s="184">
        <f t="shared" si="253"/>
        <v>-3.2779196152311171E-10</v>
      </c>
      <c r="DL98" s="184">
        <f t="shared" si="254"/>
        <v>-4.0536467846295702E-10</v>
      </c>
      <c r="DM98" s="184">
        <f t="shared" si="255"/>
        <v>-5.3103542577973317E-10</v>
      </c>
      <c r="DN98" s="184">
        <f t="shared" si="256"/>
        <v>-5.9976747518160493E-10</v>
      </c>
      <c r="DO98" s="184">
        <f t="shared" si="257"/>
        <v>-5.9976747518160493E-10</v>
      </c>
      <c r="DP98" s="184">
        <f t="shared" si="258"/>
        <v>-5.9976747518160493E-10</v>
      </c>
      <c r="DQ98" s="184">
        <f t="shared" si="259"/>
        <v>-5.9976747518160493E-10</v>
      </c>
      <c r="DR98" s="184">
        <f t="shared" si="260"/>
        <v>-5.9976747518160493E-10</v>
      </c>
      <c r="DS98" s="184">
        <f t="shared" si="261"/>
        <v>-5.9976747518160493E-10</v>
      </c>
      <c r="DU98" s="185">
        <f t="shared" si="200"/>
        <v>-5.1264914171749526E-2</v>
      </c>
      <c r="DV98" s="185">
        <f t="shared" si="201"/>
        <v>5.1264914171749526E-2</v>
      </c>
      <c r="DW98" s="185">
        <f t="shared" si="202"/>
        <v>5.1264914171749526E-2</v>
      </c>
      <c r="DX98" s="185">
        <f t="shared" si="203"/>
        <v>5.1264914171749526E-2</v>
      </c>
      <c r="DY98" s="186">
        <f t="shared" si="204"/>
        <v>-5.1264914171749526E-2</v>
      </c>
      <c r="DZ98" s="186">
        <f t="shared" si="205"/>
        <v>5.1264914171749526E-2</v>
      </c>
      <c r="EA98" s="186">
        <f t="shared" si="206"/>
        <v>-5.1264914171749498E-2</v>
      </c>
      <c r="EB98" s="186">
        <f t="shared" si="207"/>
        <v>-5.1264914171749554E-2</v>
      </c>
      <c r="EC98" s="186">
        <f t="shared" si="208"/>
        <v>5.1264914171749512E-2</v>
      </c>
      <c r="ED98" s="186">
        <f t="shared" si="209"/>
        <v>-5.126491417174954E-2</v>
      </c>
      <c r="EE98" s="186">
        <f t="shared" si="210"/>
        <v>5.1264914171749491E-2</v>
      </c>
      <c r="EF98" s="186">
        <f t="shared" si="211"/>
        <v>5.1264914171749561E-2</v>
      </c>
      <c r="EG98" s="186">
        <f t="shared" si="212"/>
        <v>-5.1264914171749498E-2</v>
      </c>
      <c r="EH98" s="186">
        <f t="shared" si="213"/>
        <v>5.1264914171749554E-2</v>
      </c>
      <c r="EI98" s="186">
        <f t="shared" si="214"/>
        <v>-5.1264914171749457E-2</v>
      </c>
      <c r="EJ98" s="186">
        <f t="shared" si="215"/>
        <v>-5.1264914171749595E-2</v>
      </c>
      <c r="EK98" s="186">
        <f t="shared" si="216"/>
        <v>5.1264914171749505E-2</v>
      </c>
      <c r="EL98" s="186">
        <f t="shared" si="217"/>
        <v>-5.1264914171749547E-2</v>
      </c>
      <c r="EM98" s="186">
        <f t="shared" si="218"/>
        <v>5.1264914171749457E-2</v>
      </c>
      <c r="EN98" s="186">
        <f t="shared" si="219"/>
        <v>5.1264914171749595E-2</v>
      </c>
      <c r="EO98" s="186">
        <f t="shared" si="220"/>
        <v>-5.1264914171749602E-2</v>
      </c>
      <c r="EP98" s="186">
        <f t="shared" si="221"/>
        <v>5.126491417174945E-2</v>
      </c>
      <c r="EQ98" s="186">
        <f t="shared" si="222"/>
        <v>5.1264914171749512E-2</v>
      </c>
      <c r="ER98" s="186">
        <f t="shared" si="223"/>
        <v>-5.126491417174954E-2</v>
      </c>
      <c r="ES98" s="186">
        <f t="shared" si="224"/>
        <v>5.1264914171749443E-2</v>
      </c>
      <c r="ET98" s="186">
        <f t="shared" si="225"/>
        <v>5.1264914171749609E-2</v>
      </c>
      <c r="EU98" s="186">
        <f t="shared" si="226"/>
        <v>-5.1264914171749616E-2</v>
      </c>
      <c r="EV98" s="186">
        <f t="shared" si="227"/>
        <v>5.1264914171749436E-2</v>
      </c>
      <c r="EW98" s="186">
        <f t="shared" si="228"/>
        <v>-5.1264914171749346E-2</v>
      </c>
      <c r="EX98" s="186">
        <f t="shared" si="229"/>
        <v>-5.1264914171749713E-2</v>
      </c>
    </row>
    <row r="99" spans="7:154" ht="20.100000000000001" customHeight="1" x14ac:dyDescent="0.3">
      <c r="O99" s="211">
        <v>91</v>
      </c>
      <c r="P99" s="211">
        <f t="shared" si="230"/>
        <v>-2.3474678439323733</v>
      </c>
      <c r="Q99" s="212">
        <f t="shared" si="231"/>
        <v>0.79412480965741994</v>
      </c>
      <c r="R99" s="212">
        <f t="shared" si="135"/>
        <v>231.99834546938541</v>
      </c>
      <c r="S99" s="212">
        <f t="shared" si="136"/>
        <v>201.73769171250905</v>
      </c>
      <c r="T99" s="212">
        <f t="shared" si="137"/>
        <v>252.17211464063632</v>
      </c>
      <c r="U99" s="212">
        <f t="shared" si="138"/>
        <v>1</v>
      </c>
      <c r="V99" s="212">
        <f t="shared" si="139"/>
        <v>0</v>
      </c>
      <c r="W99" s="212">
        <f t="shared" si="140"/>
        <v>5.7759032603826345E-2</v>
      </c>
      <c r="X99" s="212">
        <f t="shared" si="141"/>
        <v>6.6422887494400298E-2</v>
      </c>
      <c r="Y99" s="212">
        <f t="shared" si="142"/>
        <v>5.3138309995520237E-2</v>
      </c>
      <c r="Z99" s="212">
        <f t="shared" si="143"/>
        <v>7.2763167113109652</v>
      </c>
      <c r="AA99" s="212">
        <f t="shared" si="144"/>
        <v>7.2763167113109652</v>
      </c>
      <c r="AB99" s="212">
        <f t="shared" si="145"/>
        <v>6.9882711666666655</v>
      </c>
      <c r="AC99" s="212">
        <f t="shared" si="146"/>
        <v>6.6594736755035218</v>
      </c>
      <c r="AD99" s="212">
        <f t="shared" si="147"/>
        <v>136.67692590463059</v>
      </c>
      <c r="AE99" s="212">
        <f t="shared" si="148"/>
        <v>179.8120820492081</v>
      </c>
      <c r="AF99" s="212">
        <f t="shared" si="149"/>
        <v>2.0788077471605808</v>
      </c>
      <c r="AG99" s="212">
        <f t="shared" si="150"/>
        <v>2.3209057474193071</v>
      </c>
      <c r="AH99" s="212">
        <f t="shared" si="151"/>
        <v>1.7693658828795633</v>
      </c>
      <c r="AI99" s="212">
        <f t="shared" si="152"/>
        <v>9.3551244584715469</v>
      </c>
      <c r="AJ99" s="212">
        <f t="shared" si="153"/>
        <v>10.155124458471548</v>
      </c>
      <c r="AK99" s="212">
        <f t="shared" si="154"/>
        <v>10.109176914085973</v>
      </c>
      <c r="AL99" s="212">
        <f t="shared" si="155"/>
        <v>9.2288395583830862</v>
      </c>
      <c r="AM99" s="212">
        <f t="shared" si="232"/>
        <v>98.472451429759275</v>
      </c>
      <c r="AN99" s="212">
        <f t="shared" si="262"/>
        <v>98.920021728635021</v>
      </c>
      <c r="AO99" s="212">
        <f t="shared" si="263"/>
        <v>108.35598491813009</v>
      </c>
      <c r="AP99" s="212">
        <f t="shared" si="156"/>
        <v>5.7593610849337153</v>
      </c>
      <c r="AQ99" s="212">
        <f t="shared" si="157"/>
        <v>0.1785820610486511</v>
      </c>
      <c r="AR99" s="212">
        <f t="shared" si="158"/>
        <v>0.17337368015284663</v>
      </c>
      <c r="AS99" s="212">
        <f t="shared" si="159"/>
        <v>0.16521646505508616</v>
      </c>
      <c r="AT99" s="212">
        <f t="shared" si="160"/>
        <v>1.0019477656580523E-2</v>
      </c>
      <c r="AU99" s="212">
        <f t="shared" si="161"/>
        <v>6.3291733886768148E-2</v>
      </c>
      <c r="AV99" s="212">
        <f t="shared" si="162"/>
        <v>5.9924872771883186E-2</v>
      </c>
      <c r="AW99" s="212">
        <f t="shared" si="163"/>
        <v>5.9609590330329199E-2</v>
      </c>
      <c r="AX99" s="212">
        <f t="shared" si="233"/>
        <v>1.8278346736663963E-2</v>
      </c>
      <c r="AY99" s="212">
        <f t="shared" si="234"/>
        <v>1.9901915563338438E-2</v>
      </c>
      <c r="AZ99" s="178">
        <f t="shared" si="235"/>
        <v>1.5837764580753512E-2</v>
      </c>
      <c r="BA99" s="178">
        <f t="shared" si="164"/>
        <v>1.7905832416440913E-2</v>
      </c>
      <c r="BB99" s="178">
        <f t="shared" si="165"/>
        <v>1.5570289057774703E-2</v>
      </c>
      <c r="BC99" s="178">
        <f t="shared" si="166"/>
        <v>1.9462861322218378E-2</v>
      </c>
      <c r="BD99" s="178">
        <f t="shared" si="167"/>
        <v>0</v>
      </c>
      <c r="BE99" s="178">
        <f t="shared" si="168"/>
        <v>0</v>
      </c>
      <c r="BF99" s="178">
        <f t="shared" si="169"/>
        <v>0</v>
      </c>
      <c r="BG99" s="178">
        <f t="shared" si="236"/>
        <v>3.6184179153104873E-2</v>
      </c>
      <c r="BH99" s="178">
        <f t="shared" si="237"/>
        <v>3.547220462111314E-2</v>
      </c>
      <c r="BI99" s="178">
        <f t="shared" si="238"/>
        <v>3.5300625902971894E-2</v>
      </c>
      <c r="BJ99" s="178">
        <f t="shared" si="170"/>
        <v>8.3946696956881581</v>
      </c>
      <c r="BK99" s="178">
        <f t="shared" si="171"/>
        <v>7.1560806802171619</v>
      </c>
      <c r="BL99" s="178">
        <f t="shared" si="172"/>
        <v>8.9018334820904439</v>
      </c>
      <c r="BM99" s="180">
        <f t="shared" si="239"/>
        <v>1.3092948209839893E-3</v>
      </c>
      <c r="BN99" s="180">
        <f t="shared" si="239"/>
        <v>1.2582773006821204E-3</v>
      </c>
      <c r="BO99" s="180">
        <f t="shared" si="239"/>
        <v>1.2461341891415703E-3</v>
      </c>
      <c r="BP99" s="178">
        <f t="shared" si="173"/>
        <v>0</v>
      </c>
      <c r="BQ99" s="178">
        <f t="shared" si="174"/>
        <v>0</v>
      </c>
      <c r="BR99" s="178">
        <f t="shared" si="175"/>
        <v>0</v>
      </c>
      <c r="BS99" s="178">
        <f t="shared" si="176"/>
        <v>0.38657700589031585</v>
      </c>
      <c r="BT99" s="178">
        <f t="shared" si="177"/>
        <v>0.12885900196343861</v>
      </c>
      <c r="BU99" s="178">
        <f t="shared" si="178"/>
        <v>2.5</v>
      </c>
      <c r="BY99" s="180">
        <f t="shared" si="179"/>
        <v>0</v>
      </c>
      <c r="BZ99" s="180">
        <f t="shared" si="240"/>
        <v>0</v>
      </c>
      <c r="CA99" s="180">
        <f t="shared" si="241"/>
        <v>0</v>
      </c>
      <c r="CB99" s="180">
        <f t="shared" si="242"/>
        <v>0</v>
      </c>
      <c r="CC99" s="180">
        <f t="shared" si="180"/>
        <v>0</v>
      </c>
      <c r="CG99" s="182">
        <f t="shared" si="181"/>
        <v>0.38161515835984727</v>
      </c>
      <c r="CH99" s="182">
        <f t="shared" si="182"/>
        <v>0.38161515835984727</v>
      </c>
      <c r="CI99" s="182">
        <f t="shared" si="183"/>
        <v>0.38161515835984727</v>
      </c>
      <c r="CJ99" s="182">
        <f t="shared" si="184"/>
        <v>0.38161515835984727</v>
      </c>
      <c r="CK99" s="182">
        <f t="shared" si="185"/>
        <v>0.38161515835984727</v>
      </c>
      <c r="CL99" s="182">
        <f t="shared" si="186"/>
        <v>0.38161515835984727</v>
      </c>
      <c r="CM99" s="182">
        <f t="shared" si="187"/>
        <v>0.38161515835984727</v>
      </c>
      <c r="CN99" s="182">
        <f t="shared" si="188"/>
        <v>0.38161515835984727</v>
      </c>
      <c r="CO99" s="182">
        <f t="shared" si="189"/>
        <v>0.34477327501413885</v>
      </c>
      <c r="CP99" s="182">
        <f t="shared" si="190"/>
        <v>0.29422546606506023</v>
      </c>
      <c r="CQ99" s="182">
        <f t="shared" si="191"/>
        <v>0.24367765711598172</v>
      </c>
      <c r="CR99" s="182">
        <f t="shared" si="192"/>
        <v>0.19312984816690307</v>
      </c>
      <c r="CS99" s="182">
        <f t="shared" si="193"/>
        <v>0.14258203921782453</v>
      </c>
      <c r="CT99" s="182">
        <f t="shared" si="194"/>
        <v>0.12389715443297007</v>
      </c>
      <c r="CU99" s="182">
        <f t="shared" si="195"/>
        <v>0.12389715443297007</v>
      </c>
      <c r="CV99" s="182">
        <f t="shared" si="196"/>
        <v>0.12389715443297007</v>
      </c>
      <c r="CW99" s="182">
        <f t="shared" si="197"/>
        <v>0.12389715443297007</v>
      </c>
      <c r="CX99" s="182">
        <f t="shared" si="198"/>
        <v>0.12389715443297007</v>
      </c>
      <c r="CY99" s="182">
        <f t="shared" si="199"/>
        <v>0.12389715443297007</v>
      </c>
      <c r="DA99" s="184">
        <f t="shared" si="243"/>
        <v>0.14055172370034669</v>
      </c>
      <c r="DB99" s="184">
        <f t="shared" si="244"/>
        <v>0.14055172370034669</v>
      </c>
      <c r="DC99" s="184">
        <f t="shared" si="245"/>
        <v>0.14055172370034669</v>
      </c>
      <c r="DD99" s="184">
        <f t="shared" si="246"/>
        <v>0.14055172370034669</v>
      </c>
      <c r="DE99" s="184">
        <f t="shared" si="247"/>
        <v>0.14055172370034669</v>
      </c>
      <c r="DF99" s="184">
        <f t="shared" si="248"/>
        <v>-2.139548958766774E-10</v>
      </c>
      <c r="DG99" s="184">
        <f t="shared" si="249"/>
        <v>-2.139548958766774E-10</v>
      </c>
      <c r="DH99" s="184">
        <f t="shared" si="250"/>
        <v>-2.139548958766774E-10</v>
      </c>
      <c r="DI99" s="184">
        <f t="shared" si="251"/>
        <v>-2.3554280061721173E-10</v>
      </c>
      <c r="DJ99" s="184">
        <f t="shared" si="252"/>
        <v>-2.733897626431144E-10</v>
      </c>
      <c r="DK99" s="184">
        <f t="shared" si="253"/>
        <v>-3.2572759655379396E-10</v>
      </c>
      <c r="DL99" s="184">
        <f t="shared" si="254"/>
        <v>-4.0284918941350818E-10</v>
      </c>
      <c r="DM99" s="184">
        <f t="shared" si="255"/>
        <v>-5.2781950673555212E-10</v>
      </c>
      <c r="DN99" s="184">
        <f t="shared" si="256"/>
        <v>-5.961843884721754E-10</v>
      </c>
      <c r="DO99" s="184">
        <f t="shared" si="257"/>
        <v>-5.961843884721754E-10</v>
      </c>
      <c r="DP99" s="184">
        <f t="shared" si="258"/>
        <v>-5.961843884721754E-10</v>
      </c>
      <c r="DQ99" s="184">
        <f t="shared" si="259"/>
        <v>-5.961843884721754E-10</v>
      </c>
      <c r="DR99" s="184">
        <f t="shared" si="260"/>
        <v>-5.961843884721754E-10</v>
      </c>
      <c r="DS99" s="184">
        <f t="shared" si="261"/>
        <v>-5.961843884721754E-10</v>
      </c>
      <c r="DU99" s="185">
        <f t="shared" si="200"/>
        <v>-5.2494152387558744E-2</v>
      </c>
      <c r="DV99" s="185">
        <f t="shared" si="201"/>
        <v>4.9815090575524579E-2</v>
      </c>
      <c r="DW99" s="185">
        <f t="shared" si="202"/>
        <v>5.0723652778993475E-2</v>
      </c>
      <c r="DX99" s="185">
        <f t="shared" si="203"/>
        <v>5.1616764066454844E-2</v>
      </c>
      <c r="DY99" s="186">
        <f t="shared" si="204"/>
        <v>-5.2494152387558744E-2</v>
      </c>
      <c r="DZ99" s="186">
        <f t="shared" si="205"/>
        <v>4.9815090575524579E-2</v>
      </c>
      <c r="EA99" s="186">
        <f t="shared" si="206"/>
        <v>-4.8891354212896726E-2</v>
      </c>
      <c r="EB99" s="186">
        <f t="shared" si="207"/>
        <v>-5.3355550481323143E-2</v>
      </c>
      <c r="EC99" s="186">
        <f t="shared" si="208"/>
        <v>5.4200695957544107E-2</v>
      </c>
      <c r="ED99" s="186">
        <f t="shared" si="209"/>
        <v>-4.7952725070154446E-2</v>
      </c>
      <c r="EE99" s="186">
        <f t="shared" si="210"/>
        <v>4.6999489062827388E-2</v>
      </c>
      <c r="EF99" s="186">
        <f t="shared" si="211"/>
        <v>5.5029331376722411E-2</v>
      </c>
      <c r="EG99" s="186">
        <f t="shared" si="212"/>
        <v>-5.5841204328482323E-2</v>
      </c>
      <c r="EH99" s="186">
        <f t="shared" si="213"/>
        <v>4.6031936555837455E-2</v>
      </c>
      <c r="EI99" s="186">
        <f t="shared" si="214"/>
        <v>-4.5050362275051187E-2</v>
      </c>
      <c r="EJ99" s="186">
        <f t="shared" si="215"/>
        <v>-5.6636067508457913E-2</v>
      </c>
      <c r="EK99" s="186">
        <f t="shared" si="216"/>
        <v>5.7413678793624391E-2</v>
      </c>
      <c r="EL99" s="186">
        <f t="shared" si="217"/>
        <v>-4.4055065217503443E-2</v>
      </c>
      <c r="EM99" s="186">
        <f t="shared" si="218"/>
        <v>4.3046348560319192E-2</v>
      </c>
      <c r="EN99" s="186">
        <f t="shared" si="219"/>
        <v>5.8173801316051738E-2</v>
      </c>
      <c r="EO99" s="186">
        <f t="shared" si="220"/>
        <v>-5.891620353505575E-2</v>
      </c>
      <c r="EP99" s="186">
        <f t="shared" si="221"/>
        <v>4.2024519568364387E-2</v>
      </c>
      <c r="EQ99" s="186">
        <f t="shared" si="222"/>
        <v>6.0346947957825088E-2</v>
      </c>
      <c r="ER99" s="186">
        <f t="shared" si="223"/>
        <v>-3.9942773515512266E-2</v>
      </c>
      <c r="ES99" s="186">
        <f t="shared" si="224"/>
        <v>3.8883490574629184E-2</v>
      </c>
      <c r="ET99" s="186">
        <f t="shared" si="225"/>
        <v>6.1034854342979145E-2</v>
      </c>
      <c r="EU99" s="186">
        <f t="shared" si="226"/>
        <v>-6.1704168920242566E-2</v>
      </c>
      <c r="EV99" s="186">
        <f t="shared" si="227"/>
        <v>3.7812363345844029E-2</v>
      </c>
      <c r="EW99" s="186">
        <f t="shared" si="228"/>
        <v>-3.6729718104887357E-2</v>
      </c>
      <c r="EX99" s="186">
        <f t="shared" si="229"/>
        <v>-6.2354687809911026E-2</v>
      </c>
    </row>
    <row r="100" spans="7:154" ht="20.100000000000001" customHeight="1" x14ac:dyDescent="0.3">
      <c r="O100" s="211">
        <v>92</v>
      </c>
      <c r="P100" s="211">
        <f t="shared" si="230"/>
        <v>-2.3387411976724013</v>
      </c>
      <c r="Q100" s="212">
        <f t="shared" si="231"/>
        <v>0.80285145591739149</v>
      </c>
      <c r="R100" s="212">
        <f t="shared" si="135"/>
        <v>233.97902336654519</v>
      </c>
      <c r="S100" s="212">
        <f t="shared" si="136"/>
        <v>203.46002031873493</v>
      </c>
      <c r="T100" s="212">
        <f t="shared" si="137"/>
        <v>254.32502539841869</v>
      </c>
      <c r="U100" s="212">
        <f t="shared" si="138"/>
        <v>1</v>
      </c>
      <c r="V100" s="212">
        <f t="shared" si="139"/>
        <v>0</v>
      </c>
      <c r="W100" s="212">
        <f t="shared" si="140"/>
        <v>5.7270091169702525E-2</v>
      </c>
      <c r="X100" s="212">
        <f t="shared" si="141"/>
        <v>6.5860604845157905E-2</v>
      </c>
      <c r="Y100" s="212">
        <f t="shared" si="142"/>
        <v>5.2688483876126319E-2</v>
      </c>
      <c r="Z100" s="212">
        <f t="shared" si="143"/>
        <v>7.3540005879064658</v>
      </c>
      <c r="AA100" s="212">
        <f t="shared" si="144"/>
        <v>7.3540005879064658</v>
      </c>
      <c r="AB100" s="212">
        <f t="shared" si="145"/>
        <v>7.0641015048760307</v>
      </c>
      <c r="AC100" s="212">
        <f t="shared" si="146"/>
        <v>6.7317362035402928</v>
      </c>
      <c r="AD100" s="212">
        <f t="shared" si="147"/>
        <v>138.45222104355651</v>
      </c>
      <c r="AE100" s="212">
        <f t="shared" si="148"/>
        <v>182.08680637203099</v>
      </c>
      <c r="AF100" s="212">
        <f t="shared" si="149"/>
        <v>2.083576607182045</v>
      </c>
      <c r="AG100" s="212">
        <f t="shared" si="150"/>
        <v>2.326229988993628</v>
      </c>
      <c r="AH100" s="212">
        <f t="shared" si="151"/>
        <v>1.7734248720928425</v>
      </c>
      <c r="AI100" s="212">
        <f t="shared" si="152"/>
        <v>9.4375771950885117</v>
      </c>
      <c r="AJ100" s="212">
        <f t="shared" si="153"/>
        <v>10.237577195088512</v>
      </c>
      <c r="AK100" s="212">
        <f t="shared" si="154"/>
        <v>10.19033149386966</v>
      </c>
      <c r="AL100" s="212">
        <f t="shared" si="155"/>
        <v>9.3051610756331353</v>
      </c>
      <c r="AM100" s="212">
        <f t="shared" si="232"/>
        <v>97.679361136319542</v>
      </c>
      <c r="AN100" s="212">
        <f t="shared" si="262"/>
        <v>98.132234520690901</v>
      </c>
      <c r="AO100" s="212">
        <f t="shared" si="263"/>
        <v>107.4672423047721</v>
      </c>
      <c r="AP100" s="212">
        <f t="shared" si="156"/>
        <v>5.8366226625310658</v>
      </c>
      <c r="AQ100" s="212">
        <f t="shared" si="157"/>
        <v>0.18051987052462551</v>
      </c>
      <c r="AR100" s="212">
        <f t="shared" si="158"/>
        <v>0.1752549730347403</v>
      </c>
      <c r="AS100" s="212">
        <f t="shared" si="159"/>
        <v>0.16700924328650951</v>
      </c>
      <c r="AT100" s="212">
        <f t="shared" si="160"/>
        <v>1.0238101857802519E-2</v>
      </c>
      <c r="AU100" s="212">
        <f t="shared" si="161"/>
        <v>6.4151884590266911E-2</v>
      </c>
      <c r="AV100" s="212">
        <f t="shared" si="162"/>
        <v>6.0744780983738055E-2</v>
      </c>
      <c r="AW100" s="212">
        <f t="shared" si="163"/>
        <v>6.0410676990264284E-2</v>
      </c>
      <c r="AX100" s="212">
        <f t="shared" si="233"/>
        <v>1.8369921524845182E-2</v>
      </c>
      <c r="AY100" s="212">
        <f t="shared" si="234"/>
        <v>2.0003440233467295E-2</v>
      </c>
      <c r="AZ100" s="178">
        <f t="shared" si="235"/>
        <v>1.5914735032867135E-2</v>
      </c>
      <c r="BA100" s="178">
        <f t="shared" si="164"/>
        <v>1.7746143476276746E-2</v>
      </c>
      <c r="BB100" s="178">
        <f t="shared" si="165"/>
        <v>1.5431429109805866E-2</v>
      </c>
      <c r="BC100" s="178">
        <f t="shared" si="166"/>
        <v>1.9289286387257337E-2</v>
      </c>
      <c r="BD100" s="178">
        <f t="shared" si="167"/>
        <v>0</v>
      </c>
      <c r="BE100" s="178">
        <f t="shared" si="168"/>
        <v>0</v>
      </c>
      <c r="BF100" s="178">
        <f t="shared" si="169"/>
        <v>0</v>
      </c>
      <c r="BG100" s="178">
        <f t="shared" si="236"/>
        <v>3.6116065001121925E-2</v>
      </c>
      <c r="BH100" s="178">
        <f t="shared" si="237"/>
        <v>3.5434869343273161E-2</v>
      </c>
      <c r="BI100" s="178">
        <f t="shared" si="238"/>
        <v>3.5204021420124472E-2</v>
      </c>
      <c r="BJ100" s="178">
        <f t="shared" si="170"/>
        <v>8.4504016168051717</v>
      </c>
      <c r="BK100" s="178">
        <f t="shared" si="171"/>
        <v>7.2095792365740747</v>
      </c>
      <c r="BL100" s="178">
        <f t="shared" si="172"/>
        <v>8.9532636417996319</v>
      </c>
      <c r="BM100" s="180">
        <f t="shared" si="239"/>
        <v>1.3043701511652639E-3</v>
      </c>
      <c r="BN100" s="180">
        <f t="shared" si="239"/>
        <v>1.25562996537484E-3</v>
      </c>
      <c r="BO100" s="180">
        <f t="shared" si="239"/>
        <v>1.2393231241485825E-3</v>
      </c>
      <c r="BP100" s="178">
        <f t="shared" si="173"/>
        <v>0</v>
      </c>
      <c r="BQ100" s="178">
        <f t="shared" si="174"/>
        <v>0</v>
      </c>
      <c r="BR100" s="178">
        <f t="shared" si="175"/>
        <v>0</v>
      </c>
      <c r="BS100" s="178">
        <f t="shared" si="176"/>
        <v>0.38987739378561737</v>
      </c>
      <c r="BT100" s="178">
        <f t="shared" si="177"/>
        <v>0.12995913126187245</v>
      </c>
      <c r="BU100" s="178">
        <f t="shared" si="178"/>
        <v>2.5</v>
      </c>
      <c r="BY100" s="180">
        <f t="shared" si="179"/>
        <v>0</v>
      </c>
      <c r="BZ100" s="180">
        <f t="shared" si="240"/>
        <v>0</v>
      </c>
      <c r="CA100" s="180">
        <f t="shared" si="241"/>
        <v>0</v>
      </c>
      <c r="CB100" s="180">
        <f t="shared" si="242"/>
        <v>0</v>
      </c>
      <c r="CC100" s="180">
        <f t="shared" si="180"/>
        <v>0</v>
      </c>
      <c r="CG100" s="182">
        <f t="shared" si="181"/>
        <v>0.38491554625514879</v>
      </c>
      <c r="CH100" s="182">
        <f t="shared" si="182"/>
        <v>0.38491554625514879</v>
      </c>
      <c r="CI100" s="182">
        <f t="shared" si="183"/>
        <v>0.38491554625514879</v>
      </c>
      <c r="CJ100" s="182">
        <f t="shared" si="184"/>
        <v>0.38491554625514879</v>
      </c>
      <c r="CK100" s="182">
        <f t="shared" si="185"/>
        <v>0.38491554625514879</v>
      </c>
      <c r="CL100" s="182">
        <f t="shared" si="186"/>
        <v>0.38491554625514879</v>
      </c>
      <c r="CM100" s="182">
        <f t="shared" si="187"/>
        <v>0.38491554625514879</v>
      </c>
      <c r="CN100" s="182">
        <f t="shared" si="188"/>
        <v>0.38491554625514879</v>
      </c>
      <c r="CO100" s="182">
        <f t="shared" si="189"/>
        <v>0.347759126597188</v>
      </c>
      <c r="CP100" s="182">
        <f t="shared" si="190"/>
        <v>0.29677976746729789</v>
      </c>
      <c r="CQ100" s="182">
        <f t="shared" si="191"/>
        <v>0.24580040833740782</v>
      </c>
      <c r="CR100" s="182">
        <f t="shared" si="192"/>
        <v>0.19482104920751764</v>
      </c>
      <c r="CS100" s="182">
        <f t="shared" si="193"/>
        <v>0.14384169007762757</v>
      </c>
      <c r="CT100" s="182">
        <f t="shared" si="194"/>
        <v>0.12499728373140392</v>
      </c>
      <c r="CU100" s="182">
        <f t="shared" si="195"/>
        <v>0.12499728373140392</v>
      </c>
      <c r="CV100" s="182">
        <f t="shared" si="196"/>
        <v>0.12499728373140392</v>
      </c>
      <c r="CW100" s="182">
        <f t="shared" si="197"/>
        <v>0.12499728373140392</v>
      </c>
      <c r="CX100" s="182">
        <f t="shared" si="198"/>
        <v>0.12499728373140392</v>
      </c>
      <c r="CY100" s="182">
        <f t="shared" si="199"/>
        <v>0.12499728373140392</v>
      </c>
      <c r="DA100" s="184">
        <f t="shared" si="243"/>
        <v>0.14208816562212365</v>
      </c>
      <c r="DB100" s="184">
        <f t="shared" si="244"/>
        <v>0.14208816562212365</v>
      </c>
      <c r="DC100" s="184">
        <f t="shared" si="245"/>
        <v>0.14208816562212365</v>
      </c>
      <c r="DD100" s="184">
        <f t="shared" si="246"/>
        <v>0.14208816562212365</v>
      </c>
      <c r="DE100" s="184">
        <f t="shared" si="247"/>
        <v>0.14208816562212365</v>
      </c>
      <c r="DF100" s="184">
        <f t="shared" si="248"/>
        <v>-2.1259964287265596E-10</v>
      </c>
      <c r="DG100" s="184">
        <f t="shared" si="249"/>
        <v>-2.1259964287265596E-10</v>
      </c>
      <c r="DH100" s="184">
        <f t="shared" si="250"/>
        <v>-2.1259964287265596E-10</v>
      </c>
      <c r="DI100" s="184">
        <f t="shared" si="251"/>
        <v>-2.3405675895355144E-10</v>
      </c>
      <c r="DJ100" s="184">
        <f t="shared" si="252"/>
        <v>-2.7167706347427419E-10</v>
      </c>
      <c r="DK100" s="184">
        <f t="shared" si="253"/>
        <v>-3.2370698780124184E-10</v>
      </c>
      <c r="DL100" s="184">
        <f t="shared" si="254"/>
        <v>-4.0038656644175347E-10</v>
      </c>
      <c r="DM100" s="184">
        <f t="shared" si="255"/>
        <v>-5.2467023727966729E-10</v>
      </c>
      <c r="DN100" s="184">
        <f t="shared" si="256"/>
        <v>-5.9267498971787225E-10</v>
      </c>
      <c r="DO100" s="184">
        <f t="shared" si="257"/>
        <v>-5.9267498971787225E-10</v>
      </c>
      <c r="DP100" s="184">
        <f t="shared" si="258"/>
        <v>-5.9267498971787225E-10</v>
      </c>
      <c r="DQ100" s="184">
        <f t="shared" si="259"/>
        <v>-5.9267498971787225E-10</v>
      </c>
      <c r="DR100" s="184">
        <f t="shared" si="260"/>
        <v>-5.9267498971787225E-10</v>
      </c>
      <c r="DS100" s="184">
        <f t="shared" si="261"/>
        <v>-5.9267498971787225E-10</v>
      </c>
      <c r="DU100" s="185">
        <f t="shared" si="200"/>
        <v>-5.3678933644377987E-2</v>
      </c>
      <c r="DV100" s="185">
        <f t="shared" si="201"/>
        <v>4.8332728946993267E-2</v>
      </c>
      <c r="DW100" s="185">
        <f t="shared" si="202"/>
        <v>5.0176653722141154E-2</v>
      </c>
      <c r="DX100" s="185">
        <f t="shared" si="203"/>
        <v>5.1959445973849591E-2</v>
      </c>
      <c r="DY100" s="186">
        <f t="shared" si="204"/>
        <v>-5.3678933644377987E-2</v>
      </c>
      <c r="DZ100" s="186">
        <f t="shared" si="205"/>
        <v>4.8332728946993267E-2</v>
      </c>
      <c r="EA100" s="186">
        <f t="shared" si="206"/>
        <v>-4.6429918186709655E-2</v>
      </c>
      <c r="EB100" s="186">
        <f t="shared" si="207"/>
        <v>-5.5333021802866533E-2</v>
      </c>
      <c r="EC100" s="186">
        <f t="shared" si="208"/>
        <v>5.6919695197686936E-2</v>
      </c>
      <c r="ED100" s="186">
        <f t="shared" si="209"/>
        <v>-4.4470539723096128E-2</v>
      </c>
      <c r="EE100" s="186">
        <f t="shared" si="210"/>
        <v>4.2456980756991572E-2</v>
      </c>
      <c r="EF100" s="186">
        <f t="shared" si="211"/>
        <v>5.8437020711715817E-2</v>
      </c>
      <c r="EG100" s="186">
        <f t="shared" si="212"/>
        <v>-5.9883149717540475E-2</v>
      </c>
      <c r="EH100" s="186">
        <f t="shared" si="213"/>
        <v>4.0391694499831134E-2</v>
      </c>
      <c r="EI100" s="186">
        <f t="shared" si="214"/>
        <v>-3.827719718478613E-2</v>
      </c>
      <c r="EJ100" s="186">
        <f t="shared" si="215"/>
        <v>-6.1256320329726437E-2</v>
      </c>
      <c r="EK100" s="186">
        <f t="shared" si="216"/>
        <v>6.2554859551403302E-2</v>
      </c>
      <c r="EL100" s="186">
        <f t="shared" si="217"/>
        <v>-3.6116065001121911E-2</v>
      </c>
      <c r="EM100" s="186">
        <f t="shared" si="218"/>
        <v>3.3910930955506832E-2</v>
      </c>
      <c r="EN100" s="186">
        <f t="shared" si="219"/>
        <v>6.3777185312554399E-2</v>
      </c>
      <c r="EO100" s="186">
        <f t="shared" si="220"/>
        <v>-6.4921808397524303E-2</v>
      </c>
      <c r="EP100" s="186">
        <f t="shared" si="221"/>
        <v>3.1664481664101164E-2</v>
      </c>
      <c r="EQ100" s="186">
        <f t="shared" si="222"/>
        <v>6.6972464719049829E-2</v>
      </c>
      <c r="ER100" s="186">
        <f t="shared" si="223"/>
        <v>-2.7058632155315645E-2</v>
      </c>
      <c r="ES100" s="186">
        <f t="shared" si="224"/>
        <v>2.4704843456085583E-2</v>
      </c>
      <c r="ET100" s="186">
        <f t="shared" si="225"/>
        <v>6.7875999546757035E-2</v>
      </c>
      <c r="EU100" s="186">
        <f t="shared" si="226"/>
        <v>-6.8696837924512727E-2</v>
      </c>
      <c r="EV100" s="186">
        <f t="shared" si="227"/>
        <v>2.2320955710593681E-2</v>
      </c>
      <c r="EW100" s="186">
        <f t="shared" si="228"/>
        <v>-1.9909873318848074E-2</v>
      </c>
      <c r="EX100" s="186">
        <f t="shared" si="229"/>
        <v>-6.9433979787194094E-2</v>
      </c>
    </row>
    <row r="101" spans="7:154" ht="20.100000000000001" customHeight="1" x14ac:dyDescent="0.3">
      <c r="O101" s="211">
        <v>93</v>
      </c>
      <c r="P101" s="211">
        <f t="shared" si="230"/>
        <v>-2.3300145514124297</v>
      </c>
      <c r="Q101" s="212">
        <f t="shared" si="231"/>
        <v>0.81157810217736315</v>
      </c>
      <c r="R101" s="212">
        <f t="shared" si="135"/>
        <v>235.94188285518896</v>
      </c>
      <c r="S101" s="212">
        <f t="shared" si="136"/>
        <v>205.16685465668607</v>
      </c>
      <c r="T101" s="212">
        <f t="shared" si="137"/>
        <v>256.45856832085758</v>
      </c>
      <c r="U101" s="212">
        <f t="shared" si="138"/>
        <v>1</v>
      </c>
      <c r="V101" s="212">
        <f t="shared" si="139"/>
        <v>0</v>
      </c>
      <c r="W101" s="212">
        <f t="shared" si="140"/>
        <v>5.6793646968666206E-2</v>
      </c>
      <c r="X101" s="212">
        <f t="shared" si="141"/>
        <v>6.5312694013966138E-2</v>
      </c>
      <c r="Y101" s="212">
        <f t="shared" si="142"/>
        <v>5.2250155211172912E-2</v>
      </c>
      <c r="Z101" s="212">
        <f t="shared" si="143"/>
        <v>7.4312464680285046</v>
      </c>
      <c r="AA101" s="212">
        <f t="shared" si="144"/>
        <v>7.4312464680285046</v>
      </c>
      <c r="AB101" s="212">
        <f t="shared" si="145"/>
        <v>7.1395197159483788</v>
      </c>
      <c r="AC101" s="212">
        <f t="shared" si="146"/>
        <v>6.8036059949824903</v>
      </c>
      <c r="AD101" s="212">
        <f t="shared" si="147"/>
        <v>140.2193508572467</v>
      </c>
      <c r="AE101" s="212">
        <f t="shared" si="148"/>
        <v>184.35059880182121</v>
      </c>
      <c r="AF101" s="212">
        <f t="shared" si="149"/>
        <v>2.0883025659846179</v>
      </c>
      <c r="AG101" s="212">
        <f t="shared" si="150"/>
        <v>2.3315063330720744</v>
      </c>
      <c r="AH101" s="212">
        <f t="shared" si="151"/>
        <v>1.777447346167508</v>
      </c>
      <c r="AI101" s="212">
        <f t="shared" si="152"/>
        <v>9.5195490340131226</v>
      </c>
      <c r="AJ101" s="212">
        <f t="shared" si="153"/>
        <v>10.319549034013123</v>
      </c>
      <c r="AK101" s="212">
        <f t="shared" si="154"/>
        <v>10.271026049020454</v>
      </c>
      <c r="AL101" s="212">
        <f t="shared" si="155"/>
        <v>9.3810533411499986</v>
      </c>
      <c r="AM101" s="212">
        <f t="shared" si="232"/>
        <v>96.903459318232876</v>
      </c>
      <c r="AN101" s="212">
        <f t="shared" si="262"/>
        <v>97.361256336738606</v>
      </c>
      <c r="AO101" s="212">
        <f t="shared" si="263"/>
        <v>106.59783753850958</v>
      </c>
      <c r="AP101" s="212">
        <f t="shared" si="156"/>
        <v>5.9135484471924586</v>
      </c>
      <c r="AQ101" s="212">
        <f t="shared" si="157"/>
        <v>0.18244714828083855</v>
      </c>
      <c r="AR101" s="212">
        <f t="shared" si="158"/>
        <v>0.17712604135654869</v>
      </c>
      <c r="AS101" s="212">
        <f t="shared" si="159"/>
        <v>0.16879227802242325</v>
      </c>
      <c r="AT101" s="212">
        <f t="shared" si="160"/>
        <v>1.0457878175547268E-2</v>
      </c>
      <c r="AU101" s="212">
        <f t="shared" si="161"/>
        <v>6.5008481576265334E-2</v>
      </c>
      <c r="AV101" s="212">
        <f t="shared" si="162"/>
        <v>6.1561271930479347E-2</v>
      </c>
      <c r="AW101" s="212">
        <f t="shared" si="163"/>
        <v>6.1208272872305632E-2</v>
      </c>
      <c r="AX101" s="212">
        <f t="shared" si="233"/>
        <v>1.8460343889818407E-2</v>
      </c>
      <c r="AY101" s="212">
        <f t="shared" si="234"/>
        <v>2.0103662730665762E-2</v>
      </c>
      <c r="AZ101" s="178">
        <f t="shared" si="235"/>
        <v>1.5990708916902168E-2</v>
      </c>
      <c r="BA101" s="178">
        <f t="shared" si="164"/>
        <v>1.7585103098579878E-2</v>
      </c>
      <c r="BB101" s="178">
        <f t="shared" si="165"/>
        <v>1.5291393998765107E-2</v>
      </c>
      <c r="BC101" s="178">
        <f t="shared" si="166"/>
        <v>1.9114242498456387E-2</v>
      </c>
      <c r="BD101" s="178">
        <f t="shared" si="167"/>
        <v>0</v>
      </c>
      <c r="BE101" s="178">
        <f t="shared" si="168"/>
        <v>0</v>
      </c>
      <c r="BF101" s="178">
        <f t="shared" si="169"/>
        <v>0</v>
      </c>
      <c r="BG101" s="178">
        <f t="shared" si="236"/>
        <v>3.6045446988398289E-2</v>
      </c>
      <c r="BH101" s="178">
        <f t="shared" si="237"/>
        <v>3.5395056729430871E-2</v>
      </c>
      <c r="BI101" s="178">
        <f t="shared" si="238"/>
        <v>3.5104951415358555E-2</v>
      </c>
      <c r="BJ101" s="178">
        <f t="shared" si="170"/>
        <v>8.5046306307995927</v>
      </c>
      <c r="BK101" s="178">
        <f t="shared" si="171"/>
        <v>7.2618924595723016</v>
      </c>
      <c r="BL101" s="178">
        <f t="shared" si="172"/>
        <v>9.0029655809561184</v>
      </c>
      <c r="BM101" s="180">
        <f t="shared" si="239"/>
        <v>1.2992742485934312E-3</v>
      </c>
      <c r="BN101" s="180">
        <f t="shared" si="239"/>
        <v>1.2528100408796296E-3</v>
      </c>
      <c r="BO101" s="180">
        <f t="shared" si="239"/>
        <v>1.2323576138746847E-3</v>
      </c>
      <c r="BP101" s="178">
        <f t="shared" si="173"/>
        <v>0</v>
      </c>
      <c r="BQ101" s="178">
        <f t="shared" si="174"/>
        <v>0</v>
      </c>
      <c r="BR101" s="178">
        <f t="shared" si="175"/>
        <v>0</v>
      </c>
      <c r="BS101" s="178">
        <f t="shared" si="176"/>
        <v>0.39314809100791043</v>
      </c>
      <c r="BT101" s="178">
        <f t="shared" si="177"/>
        <v>0.13104936366930348</v>
      </c>
      <c r="BU101" s="178">
        <f t="shared" si="178"/>
        <v>2.5</v>
      </c>
      <c r="BY101" s="180">
        <f t="shared" si="179"/>
        <v>0</v>
      </c>
      <c r="BZ101" s="180">
        <f t="shared" si="240"/>
        <v>0</v>
      </c>
      <c r="CA101" s="180">
        <f t="shared" si="241"/>
        <v>0</v>
      </c>
      <c r="CB101" s="180">
        <f t="shared" si="242"/>
        <v>0</v>
      </c>
      <c r="CC101" s="180">
        <f t="shared" si="180"/>
        <v>0</v>
      </c>
      <c r="CG101" s="182">
        <f t="shared" si="181"/>
        <v>0.38818624347744196</v>
      </c>
      <c r="CH101" s="182">
        <f t="shared" si="182"/>
        <v>0.38818624347744196</v>
      </c>
      <c r="CI101" s="182">
        <f t="shared" si="183"/>
        <v>0.38818624347744196</v>
      </c>
      <c r="CJ101" s="182">
        <f t="shared" si="184"/>
        <v>0.38818624347744196</v>
      </c>
      <c r="CK101" s="182">
        <f t="shared" si="185"/>
        <v>0.38818624347744196</v>
      </c>
      <c r="CL101" s="182">
        <f t="shared" si="186"/>
        <v>0.38818624347744196</v>
      </c>
      <c r="CM101" s="182">
        <f t="shared" si="187"/>
        <v>0.38818624347744196</v>
      </c>
      <c r="CN101" s="182">
        <f t="shared" si="188"/>
        <v>0.38818624347744196</v>
      </c>
      <c r="CO101" s="182">
        <f t="shared" si="189"/>
        <v>0.35071811711244272</v>
      </c>
      <c r="CP101" s="182">
        <f t="shared" si="190"/>
        <v>0.29931109007731332</v>
      </c>
      <c r="CQ101" s="182">
        <f t="shared" si="191"/>
        <v>0.24790406304218404</v>
      </c>
      <c r="CR101" s="182">
        <f t="shared" si="192"/>
        <v>0.19649703600705468</v>
      </c>
      <c r="CS101" s="182">
        <f t="shared" si="193"/>
        <v>0.14509000897192539</v>
      </c>
      <c r="CT101" s="182">
        <f t="shared" si="194"/>
        <v>0.12608751613883495</v>
      </c>
      <c r="CU101" s="182">
        <f t="shared" si="195"/>
        <v>0.12608751613883495</v>
      </c>
      <c r="CV101" s="182">
        <f t="shared" si="196"/>
        <v>0.12608751613883495</v>
      </c>
      <c r="CW101" s="182">
        <f t="shared" si="197"/>
        <v>0.12608751613883495</v>
      </c>
      <c r="CX101" s="182">
        <f t="shared" si="198"/>
        <v>0.12608751613883495</v>
      </c>
      <c r="CY101" s="182">
        <f t="shared" si="199"/>
        <v>0.12608751613883495</v>
      </c>
      <c r="DA101" s="184">
        <f t="shared" si="243"/>
        <v>0.14361219746210133</v>
      </c>
      <c r="DB101" s="184">
        <f t="shared" si="244"/>
        <v>0.14361219746210133</v>
      </c>
      <c r="DC101" s="184">
        <f t="shared" si="245"/>
        <v>0.14361219746210133</v>
      </c>
      <c r="DD101" s="184">
        <f t="shared" si="246"/>
        <v>0.14361219746210133</v>
      </c>
      <c r="DE101" s="184">
        <f t="shared" si="247"/>
        <v>0.14361219746210133</v>
      </c>
      <c r="DF101" s="184">
        <f t="shared" si="248"/>
        <v>-2.1127341791753408E-10</v>
      </c>
      <c r="DG101" s="184">
        <f t="shared" si="249"/>
        <v>-2.1127341791753408E-10</v>
      </c>
      <c r="DH101" s="184">
        <f t="shared" si="250"/>
        <v>-2.1127341791753408E-10</v>
      </c>
      <c r="DI101" s="184">
        <f t="shared" si="251"/>
        <v>-2.3260247353737993E-10</v>
      </c>
      <c r="DJ101" s="184">
        <f t="shared" si="252"/>
        <v>-2.7000081632530258E-10</v>
      </c>
      <c r="DK101" s="184">
        <f t="shared" si="253"/>
        <v>-3.2172914319617572E-10</v>
      </c>
      <c r="DL101" s="184">
        <f t="shared" si="254"/>
        <v>-3.9797562906682103E-10</v>
      </c>
      <c r="DM101" s="184">
        <f t="shared" si="255"/>
        <v>-5.2158616640211429E-10</v>
      </c>
      <c r="DN101" s="184">
        <f t="shared" si="256"/>
        <v>-5.8923769733242743E-10</v>
      </c>
      <c r="DO101" s="184">
        <f t="shared" si="257"/>
        <v>-5.8923769733242743E-10</v>
      </c>
      <c r="DP101" s="184">
        <f t="shared" si="258"/>
        <v>-5.8923769733242743E-10</v>
      </c>
      <c r="DQ101" s="184">
        <f t="shared" si="259"/>
        <v>-5.8923769733242743E-10</v>
      </c>
      <c r="DR101" s="184">
        <f t="shared" si="260"/>
        <v>-5.8923769733242743E-10</v>
      </c>
      <c r="DS101" s="184">
        <f t="shared" si="261"/>
        <v>-5.8923769733242743E-10</v>
      </c>
      <c r="DU101" s="185">
        <f t="shared" si="200"/>
        <v>-5.4818345845395459E-2</v>
      </c>
      <c r="DV101" s="185">
        <f t="shared" si="201"/>
        <v>4.6819290395608726E-2</v>
      </c>
      <c r="DW101" s="185">
        <f t="shared" si="202"/>
        <v>4.9624096734781208E-2</v>
      </c>
      <c r="DX101" s="185">
        <f t="shared" si="203"/>
        <v>5.2292886874132333E-2</v>
      </c>
      <c r="DY101" s="186">
        <f t="shared" si="204"/>
        <v>-5.4818345845395459E-2</v>
      </c>
      <c r="DZ101" s="186">
        <f t="shared" si="205"/>
        <v>4.6819290395608726E-2</v>
      </c>
      <c r="EA101" s="186">
        <f t="shared" si="206"/>
        <v>-4.3886155635830801E-2</v>
      </c>
      <c r="EB101" s="186">
        <f t="shared" si="207"/>
        <v>-5.719355154107289E-2</v>
      </c>
      <c r="EC101" s="186">
        <f t="shared" si="208"/>
        <v>5.9411993687451189E-2</v>
      </c>
      <c r="ED101" s="186">
        <f t="shared" si="209"/>
        <v>-4.083273197394445E-2</v>
      </c>
      <c r="EE101" s="186">
        <f t="shared" si="210"/>
        <v>3.7667388631965781E-2</v>
      </c>
      <c r="EF101" s="186">
        <f t="shared" si="211"/>
        <v>6.1467591688809317E-2</v>
      </c>
      <c r="EG101" s="186">
        <f t="shared" si="212"/>
        <v>-6.3354711293908239E-2</v>
      </c>
      <c r="EH101" s="186">
        <f t="shared" si="213"/>
        <v>3.4398801595975116E-2</v>
      </c>
      <c r="EI101" s="186">
        <f t="shared" si="214"/>
        <v>-3.1035929835841122E-2</v>
      </c>
      <c r="EJ101" s="186">
        <f t="shared" si="215"/>
        <v>-6.5068180039082629E-2</v>
      </c>
      <c r="EK101" s="186">
        <f t="shared" si="216"/>
        <v>6.6603301425603639E-2</v>
      </c>
      <c r="EL101" s="186">
        <f t="shared" si="217"/>
        <v>-2.7587990749308115E-2</v>
      </c>
      <c r="EM101" s="186">
        <f t="shared" si="218"/>
        <v>2.4064434897749273E-2</v>
      </c>
      <c r="EN101" s="186">
        <f t="shared" si="219"/>
        <v>6.795586779245566E-2</v>
      </c>
      <c r="EO101" s="186">
        <f t="shared" si="220"/>
        <v>-6.912217184924313E-2</v>
      </c>
      <c r="EP101" s="186">
        <f t="shared" si="221"/>
        <v>2.047492010283377E-2</v>
      </c>
      <c r="EQ101" s="186">
        <f t="shared" si="222"/>
        <v>7.0883725293358013E-2</v>
      </c>
      <c r="ER101" s="186">
        <f t="shared" si="223"/>
        <v>-1.3137521947059985E-2</v>
      </c>
      <c r="ES101" s="186">
        <f t="shared" si="224"/>
        <v>9.4097498845307093E-3</v>
      </c>
      <c r="ET101" s="186">
        <f t="shared" si="225"/>
        <v>7.1474146385139145E-2</v>
      </c>
      <c r="EU101" s="186">
        <f t="shared" si="226"/>
        <v>-7.1868661809785669E-2</v>
      </c>
      <c r="EV101" s="186">
        <f t="shared" si="227"/>
        <v>5.6561863516312498E-3</v>
      </c>
      <c r="EW101" s="186">
        <f t="shared" si="228"/>
        <v>-1.8871196050990447E-3</v>
      </c>
      <c r="EX101" s="186">
        <f t="shared" si="229"/>
        <v>-7.2066190227940974E-2</v>
      </c>
    </row>
    <row r="102" spans="7:154" ht="20.100000000000001" customHeight="1" x14ac:dyDescent="0.3">
      <c r="O102" s="211">
        <v>94</v>
      </c>
      <c r="P102" s="211">
        <f t="shared" si="230"/>
        <v>-2.3212879051524582</v>
      </c>
      <c r="Q102" s="212">
        <f t="shared" si="231"/>
        <v>0.82030474843733492</v>
      </c>
      <c r="R102" s="212">
        <f t="shared" si="135"/>
        <v>237.88677445596724</v>
      </c>
      <c r="S102" s="212">
        <f t="shared" si="136"/>
        <v>206.85806474431934</v>
      </c>
      <c r="T102" s="212">
        <f t="shared" si="137"/>
        <v>258.57258093039917</v>
      </c>
      <c r="U102" s="212">
        <f t="shared" si="138"/>
        <v>1</v>
      </c>
      <c r="V102" s="212">
        <f t="shared" si="139"/>
        <v>0</v>
      </c>
      <c r="W102" s="212">
        <f t="shared" si="140"/>
        <v>5.6329318982297337E-2</v>
      </c>
      <c r="X102" s="212">
        <f t="shared" si="141"/>
        <v>6.4778716829641939E-2</v>
      </c>
      <c r="Y102" s="212">
        <f t="shared" si="142"/>
        <v>5.1822973463713548E-2</v>
      </c>
      <c r="Z102" s="212">
        <f t="shared" si="143"/>
        <v>7.5080409034783981</v>
      </c>
      <c r="AA102" s="212">
        <f t="shared" si="144"/>
        <v>7.5080409034783981</v>
      </c>
      <c r="AB102" s="212">
        <f t="shared" si="145"/>
        <v>7.2145127048004598</v>
      </c>
      <c r="AC102" s="212">
        <f t="shared" si="146"/>
        <v>6.8750705708692879</v>
      </c>
      <c r="AD102" s="212">
        <f t="shared" si="147"/>
        <v>141.97795415314172</v>
      </c>
      <c r="AE102" s="212">
        <f t="shared" si="148"/>
        <v>186.60301322837574</v>
      </c>
      <c r="AF102" s="212">
        <f t="shared" si="149"/>
        <v>2.0929852636682402</v>
      </c>
      <c r="AG102" s="212">
        <f t="shared" si="150"/>
        <v>2.3367343778406156</v>
      </c>
      <c r="AH102" s="212">
        <f t="shared" si="151"/>
        <v>1.7814329987765851</v>
      </c>
      <c r="AI102" s="212">
        <f t="shared" si="152"/>
        <v>9.6010261671466388</v>
      </c>
      <c r="AJ102" s="212">
        <f t="shared" si="153"/>
        <v>10.40102616714664</v>
      </c>
      <c r="AK102" s="212">
        <f t="shared" si="154"/>
        <v>10.351247082641077</v>
      </c>
      <c r="AL102" s="212">
        <f t="shared" si="155"/>
        <v>9.4565035696458732</v>
      </c>
      <c r="AM102" s="212">
        <f t="shared" si="232"/>
        <v>96.144359597773658</v>
      </c>
      <c r="AN102" s="212">
        <f t="shared" si="262"/>
        <v>96.606717240571768</v>
      </c>
      <c r="AO102" s="212">
        <f t="shared" si="263"/>
        <v>105.74732961661093</v>
      </c>
      <c r="AP102" s="212">
        <f t="shared" si="156"/>
        <v>5.9901218780307994</v>
      </c>
      <c r="AQ102" s="212">
        <f t="shared" si="157"/>
        <v>0.18436355967845056</v>
      </c>
      <c r="AR102" s="212">
        <f t="shared" si="158"/>
        <v>0.17898656023923945</v>
      </c>
      <c r="AS102" s="212">
        <f t="shared" si="159"/>
        <v>0.17056525966932271</v>
      </c>
      <c r="AT102" s="212">
        <f t="shared" si="160"/>
        <v>1.0678729582091633E-2</v>
      </c>
      <c r="AU102" s="212">
        <f t="shared" si="161"/>
        <v>6.5861340047886713E-2</v>
      </c>
      <c r="AV102" s="212">
        <f t="shared" si="162"/>
        <v>6.2374165802073972E-2</v>
      </c>
      <c r="AW102" s="212">
        <f t="shared" si="163"/>
        <v>6.2002207229150799E-2</v>
      </c>
      <c r="AX102" s="212">
        <f t="shared" si="233"/>
        <v>1.8549622285503522E-2</v>
      </c>
      <c r="AY102" s="212">
        <f t="shared" si="234"/>
        <v>2.0202592264649034E-2</v>
      </c>
      <c r="AZ102" s="178">
        <f t="shared" si="235"/>
        <v>1.6065693825524936E-2</v>
      </c>
      <c r="BA102" s="178">
        <f t="shared" si="164"/>
        <v>1.7422723547198551E-2</v>
      </c>
      <c r="BB102" s="178">
        <f t="shared" si="165"/>
        <v>1.5150194388868304E-2</v>
      </c>
      <c r="BC102" s="178">
        <f t="shared" si="166"/>
        <v>1.893774298608538E-2</v>
      </c>
      <c r="BD102" s="178">
        <f t="shared" si="167"/>
        <v>0</v>
      </c>
      <c r="BE102" s="178">
        <f t="shared" si="168"/>
        <v>0</v>
      </c>
      <c r="BF102" s="178">
        <f t="shared" si="169"/>
        <v>0</v>
      </c>
      <c r="BG102" s="178">
        <f t="shared" si="236"/>
        <v>3.5972345832702077E-2</v>
      </c>
      <c r="BH102" s="178">
        <f t="shared" si="237"/>
        <v>3.5352786653517335E-2</v>
      </c>
      <c r="BI102" s="178">
        <f t="shared" si="238"/>
        <v>3.500343681161032E-2</v>
      </c>
      <c r="BJ102" s="178">
        <f t="shared" si="170"/>
        <v>8.5573453197560525</v>
      </c>
      <c r="BK102" s="178">
        <f t="shared" si="171"/>
        <v>7.3130090304653974</v>
      </c>
      <c r="BL102" s="178">
        <f t="shared" si="172"/>
        <v>9.0509289978122229</v>
      </c>
      <c r="BM102" s="180">
        <f t="shared" si="239"/>
        <v>1.2940096647075185E-3</v>
      </c>
      <c r="BN102" s="180">
        <f t="shared" si="239"/>
        <v>1.2498195241691134E-3</v>
      </c>
      <c r="BO102" s="180">
        <f t="shared" si="239"/>
        <v>1.2252405886243965E-3</v>
      </c>
      <c r="BP102" s="178">
        <f t="shared" si="173"/>
        <v>0</v>
      </c>
      <c r="BQ102" s="178">
        <f t="shared" si="174"/>
        <v>0</v>
      </c>
      <c r="BR102" s="178">
        <f t="shared" si="175"/>
        <v>0</v>
      </c>
      <c r="BS102" s="178">
        <f t="shared" si="176"/>
        <v>0.39638884848093864</v>
      </c>
      <c r="BT102" s="178">
        <f t="shared" si="177"/>
        <v>0.13212961616031288</v>
      </c>
      <c r="BU102" s="178">
        <f t="shared" si="178"/>
        <v>2.5</v>
      </c>
      <c r="BY102" s="180">
        <f t="shared" si="179"/>
        <v>0</v>
      </c>
      <c r="BZ102" s="180">
        <f t="shared" si="240"/>
        <v>0</v>
      </c>
      <c r="CA102" s="180">
        <f t="shared" si="241"/>
        <v>0</v>
      </c>
      <c r="CB102" s="180">
        <f t="shared" si="242"/>
        <v>0</v>
      </c>
      <c r="CC102" s="180">
        <f t="shared" si="180"/>
        <v>0</v>
      </c>
      <c r="CG102" s="182">
        <f t="shared" si="181"/>
        <v>0.39142700095047006</v>
      </c>
      <c r="CH102" s="182">
        <f t="shared" si="182"/>
        <v>0.39142700095047006</v>
      </c>
      <c r="CI102" s="182">
        <f t="shared" si="183"/>
        <v>0.39142700095047006</v>
      </c>
      <c r="CJ102" s="182">
        <f t="shared" si="184"/>
        <v>0.39142700095047006</v>
      </c>
      <c r="CK102" s="182">
        <f t="shared" si="185"/>
        <v>0.39142700095047006</v>
      </c>
      <c r="CL102" s="182">
        <f t="shared" si="186"/>
        <v>0.39142700095047006</v>
      </c>
      <c r="CM102" s="182">
        <f t="shared" si="187"/>
        <v>0.39142700095047006</v>
      </c>
      <c r="CN102" s="182">
        <f t="shared" si="188"/>
        <v>0.39142700095047006</v>
      </c>
      <c r="CO102" s="182">
        <f t="shared" si="189"/>
        <v>0.35365002122131889</v>
      </c>
      <c r="CP102" s="182">
        <f t="shared" si="190"/>
        <v>0.30181924112508945</v>
      </c>
      <c r="CQ102" s="182">
        <f t="shared" si="191"/>
        <v>0.24998846102886005</v>
      </c>
      <c r="CR102" s="182">
        <f t="shared" si="192"/>
        <v>0.19815768093263056</v>
      </c>
      <c r="CS102" s="182">
        <f t="shared" si="193"/>
        <v>0.14632690083640124</v>
      </c>
      <c r="CT102" s="182">
        <f t="shared" si="194"/>
        <v>0.12716776862984439</v>
      </c>
      <c r="CU102" s="182">
        <f t="shared" si="195"/>
        <v>0.12716776862984439</v>
      </c>
      <c r="CV102" s="182">
        <f t="shared" si="196"/>
        <v>0.12716776862984439</v>
      </c>
      <c r="CW102" s="182">
        <f t="shared" si="197"/>
        <v>0.12716776862984439</v>
      </c>
      <c r="CX102" s="182">
        <f t="shared" si="198"/>
        <v>0.12716776862984439</v>
      </c>
      <c r="CY102" s="182">
        <f t="shared" si="199"/>
        <v>0.12716776862984439</v>
      </c>
      <c r="DA102" s="184">
        <f t="shared" si="243"/>
        <v>0.1451236389542106</v>
      </c>
      <c r="DB102" s="184">
        <f t="shared" si="244"/>
        <v>0.1451236389542106</v>
      </c>
      <c r="DC102" s="184">
        <f t="shared" si="245"/>
        <v>0.1451236389542106</v>
      </c>
      <c r="DD102" s="184">
        <f t="shared" si="246"/>
        <v>0.1451236389542106</v>
      </c>
      <c r="DE102" s="184">
        <f t="shared" si="247"/>
        <v>0.1451236389542106</v>
      </c>
      <c r="DF102" s="184">
        <f t="shared" si="248"/>
        <v>-2.0997555607458085E-10</v>
      </c>
      <c r="DG102" s="184">
        <f t="shared" si="249"/>
        <v>-2.0997555607458085E-10</v>
      </c>
      <c r="DH102" s="184">
        <f t="shared" si="250"/>
        <v>-2.0997555607458085E-10</v>
      </c>
      <c r="DI102" s="184">
        <f t="shared" si="251"/>
        <v>-2.31179219916668E-10</v>
      </c>
      <c r="DJ102" s="184">
        <f t="shared" si="252"/>
        <v>-2.683601956241715E-10</v>
      </c>
      <c r="DK102" s="184">
        <f t="shared" si="253"/>
        <v>-3.1979310397361627E-10</v>
      </c>
      <c r="DL102" s="184">
        <f t="shared" si="254"/>
        <v>-3.9561523596123117E-10</v>
      </c>
      <c r="DM102" s="184">
        <f t="shared" si="255"/>
        <v>-5.1856589026728852E-10</v>
      </c>
      <c r="DN102" s="184">
        <f t="shared" si="256"/>
        <v>-5.8587098057945179E-10</v>
      </c>
      <c r="DO102" s="184">
        <f t="shared" si="257"/>
        <v>-5.8587098057945179E-10</v>
      </c>
      <c r="DP102" s="184">
        <f t="shared" si="258"/>
        <v>-5.8587098057945179E-10</v>
      </c>
      <c r="DQ102" s="184">
        <f t="shared" si="259"/>
        <v>-5.8587098057945179E-10</v>
      </c>
      <c r="DR102" s="184">
        <f t="shared" si="260"/>
        <v>-5.8587098057945179E-10</v>
      </c>
      <c r="DS102" s="184">
        <f t="shared" si="261"/>
        <v>-5.8587098057945179E-10</v>
      </c>
      <c r="DU102" s="185">
        <f t="shared" si="200"/>
        <v>-5.5911526576035833E-2</v>
      </c>
      <c r="DV102" s="185">
        <f t="shared" si="201"/>
        <v>4.5276261492832121E-2</v>
      </c>
      <c r="DW102" s="185">
        <f t="shared" si="202"/>
        <v>4.9066161731007731E-2</v>
      </c>
      <c r="DX102" s="185">
        <f t="shared" si="203"/>
        <v>5.2617016561343211E-2</v>
      </c>
      <c r="DY102" s="186">
        <f t="shared" si="204"/>
        <v>-5.5911526576035833E-2</v>
      </c>
      <c r="DZ102" s="186">
        <f t="shared" si="205"/>
        <v>4.5276261492832121E-2</v>
      </c>
      <c r="EA102" s="186">
        <f t="shared" si="206"/>
        <v>-4.1265779859817275E-2</v>
      </c>
      <c r="EB102" s="186">
        <f t="shared" si="207"/>
        <v>-5.8933641253457042E-2</v>
      </c>
      <c r="EC102" s="186">
        <f t="shared" si="208"/>
        <v>6.1668637154680267E-2</v>
      </c>
      <c r="ED102" s="186">
        <f t="shared" si="209"/>
        <v>-3.7054255495347119E-2</v>
      </c>
      <c r="EE102" s="186">
        <f t="shared" si="210"/>
        <v>3.2662206522784426E-2</v>
      </c>
      <c r="EF102" s="186">
        <f t="shared" si="211"/>
        <v>6.4103189654595605E-2</v>
      </c>
      <c r="EG102" s="186">
        <f t="shared" si="212"/>
        <v>-6.622543785814386E-2</v>
      </c>
      <c r="EH102" s="186">
        <f t="shared" si="213"/>
        <v>2.8111030563236189E-2</v>
      </c>
      <c r="EI102" s="186">
        <f t="shared" si="214"/>
        <v>-2.3422900488494713E-2</v>
      </c>
      <c r="EJ102" s="186">
        <f t="shared" si="215"/>
        <v>-6.8025042385405007E-2</v>
      </c>
      <c r="EK102" s="186">
        <f t="shared" si="216"/>
        <v>6.9493235744017778E-2</v>
      </c>
      <c r="EL102" s="186">
        <f t="shared" si="217"/>
        <v>-1.8620656397035078E-2</v>
      </c>
      <c r="EM102" s="186">
        <f t="shared" si="218"/>
        <v>1.372769433935098E-2</v>
      </c>
      <c r="EN102" s="186">
        <f t="shared" si="219"/>
        <v>7.0622865043521318E-2</v>
      </c>
      <c r="EO102" s="186">
        <f t="shared" si="220"/>
        <v>-7.1408426843518419E-2</v>
      </c>
      <c r="EP102" s="186">
        <f t="shared" si="221"/>
        <v>8.7678523347483883E-3</v>
      </c>
      <c r="EQ102" s="186">
        <f t="shared" si="222"/>
        <v>7.1933734140391573E-2</v>
      </c>
      <c r="ER102" s="186">
        <f t="shared" si="223"/>
        <v>1.2556079999497751E-3</v>
      </c>
      <c r="ES102" s="186">
        <f t="shared" si="224"/>
        <v>-6.2703930388497246E-3</v>
      </c>
      <c r="ET102" s="186">
        <f t="shared" si="225"/>
        <v>7.1670920392921E-2</v>
      </c>
      <c r="EU102" s="186">
        <f t="shared" si="226"/>
        <v>-7.1058933125631857E-2</v>
      </c>
      <c r="EV102" s="186">
        <f t="shared" si="227"/>
        <v>-1.1254629353161976E-2</v>
      </c>
      <c r="EW102" s="186">
        <f t="shared" si="228"/>
        <v>1.6184034244577258E-2</v>
      </c>
      <c r="EX102" s="186">
        <f t="shared" si="229"/>
        <v>-7.0100753878973548E-2</v>
      </c>
    </row>
    <row r="103" spans="7:154" ht="20.100000000000001" customHeight="1" x14ac:dyDescent="0.3">
      <c r="O103" s="211">
        <v>95</v>
      </c>
      <c r="P103" s="211">
        <f t="shared" si="230"/>
        <v>-2.3125612588924866</v>
      </c>
      <c r="Q103" s="212">
        <f t="shared" si="231"/>
        <v>0.82903139469730658</v>
      </c>
      <c r="R103" s="212">
        <f t="shared" si="135"/>
        <v>239.8135500578546</v>
      </c>
      <c r="S103" s="212">
        <f t="shared" si="136"/>
        <v>208.53352178943877</v>
      </c>
      <c r="T103" s="212">
        <f t="shared" si="137"/>
        <v>260.66690223679848</v>
      </c>
      <c r="U103" s="212">
        <f t="shared" si="138"/>
        <v>1</v>
      </c>
      <c r="V103" s="212">
        <f t="shared" si="139"/>
        <v>0</v>
      </c>
      <c r="W103" s="212">
        <f t="shared" si="140"/>
        <v>5.5876742564243236E-2</v>
      </c>
      <c r="X103" s="212">
        <f t="shared" si="141"/>
        <v>6.4258253948879726E-2</v>
      </c>
      <c r="Y103" s="212">
        <f t="shared" si="142"/>
        <v>5.1406603159103781E-2</v>
      </c>
      <c r="Z103" s="212">
        <f t="shared" si="143"/>
        <v>7.5843704896648232</v>
      </c>
      <c r="AA103" s="212">
        <f t="shared" si="144"/>
        <v>7.5843704896648232</v>
      </c>
      <c r="AB103" s="212">
        <f t="shared" si="145"/>
        <v>7.2890674154529549</v>
      </c>
      <c r="AC103" s="212">
        <f t="shared" si="146"/>
        <v>6.9461174895039433</v>
      </c>
      <c r="AD103" s="212">
        <f t="shared" si="147"/>
        <v>143.72767170039256</v>
      </c>
      <c r="AE103" s="212">
        <f t="shared" si="148"/>
        <v>188.84360578850314</v>
      </c>
      <c r="AF103" s="212">
        <f t="shared" si="149"/>
        <v>2.0976243436273534</v>
      </c>
      <c r="AG103" s="212">
        <f t="shared" si="150"/>
        <v>2.3419137251634021</v>
      </c>
      <c r="AH103" s="212">
        <f t="shared" si="151"/>
        <v>1.7853815263971968</v>
      </c>
      <c r="AI103" s="212">
        <f t="shared" si="152"/>
        <v>9.6819948332921761</v>
      </c>
      <c r="AJ103" s="212">
        <f t="shared" si="153"/>
        <v>10.481994833292177</v>
      </c>
      <c r="AK103" s="212">
        <f t="shared" si="154"/>
        <v>10.430981140616357</v>
      </c>
      <c r="AL103" s="212">
        <f t="shared" si="155"/>
        <v>9.5314990159011401</v>
      </c>
      <c r="AM103" s="212">
        <f t="shared" si="232"/>
        <v>95.401687932899009</v>
      </c>
      <c r="AN103" s="212">
        <f t="shared" si="262"/>
        <v>95.868258845390926</v>
      </c>
      <c r="AO103" s="212">
        <f t="shared" si="263"/>
        <v>104.91529174285463</v>
      </c>
      <c r="AP103" s="212">
        <f t="shared" si="156"/>
        <v>6.0663264953145699</v>
      </c>
      <c r="AQ103" s="212">
        <f t="shared" si="157"/>
        <v>0.18626877107790446</v>
      </c>
      <c r="AR103" s="212">
        <f t="shared" si="158"/>
        <v>0.18083620577391885</v>
      </c>
      <c r="AS103" s="212">
        <f t="shared" si="159"/>
        <v>0.17232787955819651</v>
      </c>
      <c r="AT103" s="212">
        <f t="shared" si="160"/>
        <v>1.0900577772902376E-2</v>
      </c>
      <c r="AU103" s="212">
        <f t="shared" si="161"/>
        <v>6.671027630366326E-2</v>
      </c>
      <c r="AV103" s="212">
        <f t="shared" si="162"/>
        <v>6.3183283912675414E-2</v>
      </c>
      <c r="AW103" s="212">
        <f t="shared" si="163"/>
        <v>6.2792310367182622E-2</v>
      </c>
      <c r="AX103" s="212">
        <f t="shared" si="233"/>
        <v>1.8637764799767868E-2</v>
      </c>
      <c r="AY103" s="212">
        <f t="shared" si="234"/>
        <v>2.0300237657384423E-2</v>
      </c>
      <c r="AZ103" s="178">
        <f t="shared" si="235"/>
        <v>1.6139697026308557E-2</v>
      </c>
      <c r="BA103" s="178">
        <f t="shared" si="164"/>
        <v>1.7259017187964295E-2</v>
      </c>
      <c r="BB103" s="178">
        <f t="shared" si="165"/>
        <v>1.5007841033012427E-2</v>
      </c>
      <c r="BC103" s="178">
        <f t="shared" si="166"/>
        <v>1.8759801291265532E-2</v>
      </c>
      <c r="BD103" s="178">
        <f t="shared" si="167"/>
        <v>0</v>
      </c>
      <c r="BE103" s="178">
        <f t="shared" si="168"/>
        <v>0</v>
      </c>
      <c r="BF103" s="178">
        <f t="shared" si="169"/>
        <v>0</v>
      </c>
      <c r="BG103" s="178">
        <f t="shared" si="236"/>
        <v>3.5896781987732163E-2</v>
      </c>
      <c r="BH103" s="178">
        <f t="shared" si="237"/>
        <v>3.530807869039685E-2</v>
      </c>
      <c r="BI103" s="178">
        <f t="shared" si="238"/>
        <v>3.4899498317574093E-2</v>
      </c>
      <c r="BJ103" s="178">
        <f t="shared" si="170"/>
        <v>8.6085347241308998</v>
      </c>
      <c r="BK103" s="178">
        <f t="shared" si="171"/>
        <v>7.3629179969270906</v>
      </c>
      <c r="BL103" s="178">
        <f t="shared" si="172"/>
        <v>9.0971441160603987</v>
      </c>
      <c r="BM103" s="180">
        <f t="shared" si="239"/>
        <v>1.2885789570747722E-3</v>
      </c>
      <c r="BN103" s="180">
        <f t="shared" si="239"/>
        <v>1.2466604208072561E-3</v>
      </c>
      <c r="BO103" s="180">
        <f t="shared" si="239"/>
        <v>1.217974982818357E-3</v>
      </c>
      <c r="BP103" s="178">
        <f t="shared" si="173"/>
        <v>0</v>
      </c>
      <c r="BQ103" s="178">
        <f t="shared" si="174"/>
        <v>0</v>
      </c>
      <c r="BR103" s="178">
        <f t="shared" si="175"/>
        <v>0</v>
      </c>
      <c r="BS103" s="178">
        <f t="shared" si="176"/>
        <v>0.3995994194084731</v>
      </c>
      <c r="BT103" s="178">
        <f t="shared" si="177"/>
        <v>0.13319980646949106</v>
      </c>
      <c r="BU103" s="178">
        <f t="shared" si="178"/>
        <v>2.5</v>
      </c>
      <c r="BY103" s="180">
        <f t="shared" si="179"/>
        <v>0</v>
      </c>
      <c r="BZ103" s="180">
        <f t="shared" si="240"/>
        <v>0</v>
      </c>
      <c r="CA103" s="180">
        <f t="shared" si="241"/>
        <v>0</v>
      </c>
      <c r="CB103" s="180">
        <f t="shared" si="242"/>
        <v>0</v>
      </c>
      <c r="CC103" s="180">
        <f t="shared" si="180"/>
        <v>0</v>
      </c>
      <c r="CG103" s="182">
        <f t="shared" si="181"/>
        <v>0.39463757187800469</v>
      </c>
      <c r="CH103" s="182">
        <f t="shared" si="182"/>
        <v>0.39463757187800469</v>
      </c>
      <c r="CI103" s="182">
        <f t="shared" si="183"/>
        <v>0.39463757187800469</v>
      </c>
      <c r="CJ103" s="182">
        <f t="shared" si="184"/>
        <v>0.39463757187800469</v>
      </c>
      <c r="CK103" s="182">
        <f t="shared" si="185"/>
        <v>0.39463757187800469</v>
      </c>
      <c r="CL103" s="182">
        <f t="shared" si="186"/>
        <v>0.39463757187800469</v>
      </c>
      <c r="CM103" s="182">
        <f t="shared" si="187"/>
        <v>0.39463757187800469</v>
      </c>
      <c r="CN103" s="182">
        <f t="shared" si="188"/>
        <v>0.39463757187800469</v>
      </c>
      <c r="CO103" s="182">
        <f t="shared" si="189"/>
        <v>0.35655461564796731</v>
      </c>
      <c r="CP103" s="182">
        <f t="shared" si="190"/>
        <v>0.30430402960521313</v>
      </c>
      <c r="CQ103" s="182">
        <f t="shared" si="191"/>
        <v>0.25205344356245907</v>
      </c>
      <c r="CR103" s="182">
        <f t="shared" si="192"/>
        <v>0.19980285751970481</v>
      </c>
      <c r="CS103" s="182">
        <f t="shared" si="193"/>
        <v>0.14755227147695071</v>
      </c>
      <c r="CT103" s="182">
        <f t="shared" si="194"/>
        <v>0.12823795893902254</v>
      </c>
      <c r="CU103" s="182">
        <f t="shared" si="195"/>
        <v>0.12823795893902254</v>
      </c>
      <c r="CV103" s="182">
        <f t="shared" si="196"/>
        <v>0.12823795893902254</v>
      </c>
      <c r="CW103" s="182">
        <f t="shared" si="197"/>
        <v>0.12823795893902254</v>
      </c>
      <c r="CX103" s="182">
        <f t="shared" si="198"/>
        <v>0.12823795893902254</v>
      </c>
      <c r="CY103" s="182">
        <f t="shared" si="199"/>
        <v>0.12823795893902254</v>
      </c>
      <c r="DA103" s="184">
        <f t="shared" si="243"/>
        <v>0.14662231286187508</v>
      </c>
      <c r="DB103" s="184">
        <f t="shared" si="244"/>
        <v>0.14662231286187508</v>
      </c>
      <c r="DC103" s="184">
        <f t="shared" si="245"/>
        <v>0.14662231286187508</v>
      </c>
      <c r="DD103" s="184">
        <f t="shared" si="246"/>
        <v>0.14662231286187508</v>
      </c>
      <c r="DE103" s="184">
        <f t="shared" si="247"/>
        <v>0.14662231286187508</v>
      </c>
      <c r="DF103" s="184">
        <f t="shared" si="248"/>
        <v>-2.0870541497614643E-10</v>
      </c>
      <c r="DG103" s="184">
        <f t="shared" si="249"/>
        <v>-2.0870541497614643E-10</v>
      </c>
      <c r="DH103" s="184">
        <f t="shared" si="250"/>
        <v>-2.0870541497614643E-10</v>
      </c>
      <c r="DI103" s="184">
        <f t="shared" si="251"/>
        <v>-2.2978629814872693E-10</v>
      </c>
      <c r="DJ103" s="184">
        <f t="shared" si="252"/>
        <v>-2.667544035696471E-10</v>
      </c>
      <c r="DK103" s="184">
        <f t="shared" si="253"/>
        <v>-3.1789794336300213E-10</v>
      </c>
      <c r="DL103" s="184">
        <f t="shared" si="254"/>
        <v>-3.9330428343258454E-10</v>
      </c>
      <c r="DM103" s="184">
        <f t="shared" si="255"/>
        <v>-5.1560805042716542E-10</v>
      </c>
      <c r="DN103" s="184">
        <f t="shared" si="256"/>
        <v>-5.825733576717623E-10</v>
      </c>
      <c r="DO103" s="184">
        <f t="shared" si="257"/>
        <v>-5.825733576717623E-10</v>
      </c>
      <c r="DP103" s="184">
        <f t="shared" si="258"/>
        <v>-5.825733576717623E-10</v>
      </c>
      <c r="DQ103" s="184">
        <f t="shared" si="259"/>
        <v>-5.825733576717623E-10</v>
      </c>
      <c r="DR103" s="184">
        <f t="shared" si="260"/>
        <v>-5.825733576717623E-10</v>
      </c>
      <c r="DS103" s="184">
        <f t="shared" si="261"/>
        <v>-5.825733576717623E-10</v>
      </c>
      <c r="DU103" s="185">
        <f t="shared" si="200"/>
        <v>-5.6957663791347118E-2</v>
      </c>
      <c r="DV103" s="185">
        <f t="shared" si="201"/>
        <v>4.3705152599332664E-2</v>
      </c>
      <c r="DW103" s="185">
        <f t="shared" si="202"/>
        <v>4.8503028791652129E-2</v>
      </c>
      <c r="DX103" s="185">
        <f t="shared" si="203"/>
        <v>5.2931767647937604E-2</v>
      </c>
      <c r="DY103" s="186">
        <f t="shared" si="204"/>
        <v>-5.6957663791347118E-2</v>
      </c>
      <c r="DZ103" s="186">
        <f t="shared" si="205"/>
        <v>4.3705152599332664E-2</v>
      </c>
      <c r="EA103" s="186">
        <f t="shared" si="206"/>
        <v>-3.8574653805839604E-2</v>
      </c>
      <c r="EB103" s="186">
        <f t="shared" si="207"/>
        <v>-6.0550077721326777E-2</v>
      </c>
      <c r="EC103" s="186">
        <f t="shared" si="208"/>
        <v>6.3681668998710583E-2</v>
      </c>
      <c r="ED103" s="186">
        <f t="shared" si="209"/>
        <v>-3.315057860487132E-2</v>
      </c>
      <c r="EE103" s="186">
        <f t="shared" si="210"/>
        <v>2.7474207483853333E-2</v>
      </c>
      <c r="EF103" s="186">
        <f t="shared" si="211"/>
        <v>6.6328604322971149E-2</v>
      </c>
      <c r="EG103" s="186">
        <f t="shared" si="212"/>
        <v>-6.8470738918027602E-2</v>
      </c>
      <c r="EH103" s="186">
        <f t="shared" si="213"/>
        <v>2.1588741054503136E-2</v>
      </c>
      <c r="EI103" s="186">
        <f t="shared" si="214"/>
        <v>-1.5538971270089946E-2</v>
      </c>
      <c r="EJ103" s="186">
        <f t="shared" si="215"/>
        <v>-7.0091769846155325E-2</v>
      </c>
      <c r="EK103" s="186">
        <f t="shared" si="216"/>
        <v>7.1179360083186025E-2</v>
      </c>
      <c r="EL103" s="186">
        <f t="shared" si="217"/>
        <v>-9.3709405316239856E-3</v>
      </c>
      <c r="EM103" s="186">
        <f t="shared" si="218"/>
        <v>3.1315912773837717E-3</v>
      </c>
      <c r="EN103" s="186">
        <f t="shared" si="219"/>
        <v>7.1725232410710965E-2</v>
      </c>
      <c r="EO103" s="186">
        <f t="shared" si="220"/>
        <v>-7.1725232410710965E-2</v>
      </c>
      <c r="EP103" s="186">
        <f t="shared" si="221"/>
        <v>-3.1315912773838463E-3</v>
      </c>
      <c r="EQ103" s="186">
        <f t="shared" si="222"/>
        <v>7.0091769846155283E-2</v>
      </c>
      <c r="ER103" s="186">
        <f t="shared" si="223"/>
        <v>1.5538971270090081E-2</v>
      </c>
      <c r="ES103" s="186">
        <f t="shared" si="224"/>
        <v>-2.1588741054503272E-2</v>
      </c>
      <c r="ET103" s="186">
        <f t="shared" si="225"/>
        <v>6.847073891802756E-2</v>
      </c>
      <c r="EU103" s="186">
        <f t="shared" si="226"/>
        <v>-6.6328604322971108E-2</v>
      </c>
      <c r="EV103" s="186">
        <f t="shared" si="227"/>
        <v>-2.747420748385343E-2</v>
      </c>
      <c r="EW103" s="186">
        <f t="shared" si="228"/>
        <v>3.3150578604871417E-2</v>
      </c>
      <c r="EX103" s="186">
        <f t="shared" si="229"/>
        <v>-6.3681668998710542E-2</v>
      </c>
    </row>
    <row r="104" spans="7:154" ht="20.100000000000001" customHeight="1" x14ac:dyDescent="0.3">
      <c r="O104" s="211">
        <v>96</v>
      </c>
      <c r="P104" s="211">
        <f t="shared" si="230"/>
        <v>-2.3038346126325151</v>
      </c>
      <c r="Q104" s="212">
        <f t="shared" si="231"/>
        <v>0.83775804095727813</v>
      </c>
      <c r="R104" s="212">
        <f t="shared" si="135"/>
        <v>241.72206292942906</v>
      </c>
      <c r="S104" s="212">
        <f t="shared" si="136"/>
        <v>210.19309819950351</v>
      </c>
      <c r="T104" s="212">
        <f t="shared" si="137"/>
        <v>262.74137274937942</v>
      </c>
      <c r="U104" s="212">
        <f t="shared" si="138"/>
        <v>1</v>
      </c>
      <c r="V104" s="212">
        <f t="shared" si="139"/>
        <v>0</v>
      </c>
      <c r="W104" s="212">
        <f t="shared" si="140"/>
        <v>5.5435568593141374E-2</v>
      </c>
      <c r="X104" s="212">
        <f t="shared" si="141"/>
        <v>6.3750903882112589E-2</v>
      </c>
      <c r="Y104" s="212">
        <f t="shared" si="142"/>
        <v>5.1000723105690059E-2</v>
      </c>
      <c r="Z104" s="212">
        <f t="shared" si="143"/>
        <v>7.6602218689263744</v>
      </c>
      <c r="AA104" s="212">
        <f t="shared" si="144"/>
        <v>7.6602218689263744</v>
      </c>
      <c r="AB104" s="212">
        <f t="shared" si="145"/>
        <v>7.3631708342620756</v>
      </c>
      <c r="AC104" s="212">
        <f t="shared" si="146"/>
        <v>7.0167343495333654</v>
      </c>
      <c r="AD104" s="212">
        <f t="shared" si="147"/>
        <v>145.46814627179012</v>
      </c>
      <c r="AE104" s="212">
        <f t="shared" si="148"/>
        <v>191.07193492568396</v>
      </c>
      <c r="AF104" s="212">
        <f t="shared" si="149"/>
        <v>2.1022194525780575</v>
      </c>
      <c r="AG104" s="212">
        <f t="shared" si="150"/>
        <v>2.3470439806130816</v>
      </c>
      <c r="AH104" s="212">
        <f t="shared" si="151"/>
        <v>1.7892926283336772</v>
      </c>
      <c r="AI104" s="212">
        <f t="shared" si="152"/>
        <v>9.7624413215044328</v>
      </c>
      <c r="AJ104" s="212">
        <f t="shared" si="153"/>
        <v>10.562441321504433</v>
      </c>
      <c r="AK104" s="212">
        <f t="shared" si="154"/>
        <v>10.510214814875159</v>
      </c>
      <c r="AL104" s="212">
        <f t="shared" si="155"/>
        <v>9.6060269778670424</v>
      </c>
      <c r="AM104" s="212">
        <f t="shared" si="232"/>
        <v>94.675082167232119</v>
      </c>
      <c r="AN104" s="212">
        <f t="shared" si="262"/>
        <v>95.145533903331369</v>
      </c>
      <c r="AO104" s="212">
        <f t="shared" si="263"/>
        <v>104.10131080248576</v>
      </c>
      <c r="AP104" s="212">
        <f t="shared" si="156"/>
        <v>6.1421459419960804</v>
      </c>
      <c r="AQ104" s="212">
        <f t="shared" si="157"/>
        <v>0.18816244992150843</v>
      </c>
      <c r="AR104" s="212">
        <f t="shared" si="158"/>
        <v>0.1826746551020054</v>
      </c>
      <c r="AS104" s="212">
        <f t="shared" si="159"/>
        <v>0.17407983002092869</v>
      </c>
      <c r="AT104" s="212">
        <f t="shared" si="160"/>
        <v>1.1123343205545545E-2</v>
      </c>
      <c r="AU104" s="212">
        <f t="shared" si="161"/>
        <v>6.7555107754107321E-2</v>
      </c>
      <c r="AV104" s="212">
        <f t="shared" si="162"/>
        <v>6.398844871632145E-2</v>
      </c>
      <c r="AW104" s="212">
        <f t="shared" si="163"/>
        <v>6.357841366148323E-2</v>
      </c>
      <c r="AX104" s="212">
        <f t="shared" si="233"/>
        <v>1.8724779169395626E-2</v>
      </c>
      <c r="AY104" s="212">
        <f t="shared" si="234"/>
        <v>2.0396607358630144E-2</v>
      </c>
      <c r="AZ104" s="178">
        <f t="shared" si="235"/>
        <v>1.6212725475146929E-2</v>
      </c>
      <c r="BA104" s="178">
        <f t="shared" si="164"/>
        <v>1.7093996487750167E-2</v>
      </c>
      <c r="BB104" s="178">
        <f t="shared" si="165"/>
        <v>1.4864344771956669E-2</v>
      </c>
      <c r="BC104" s="178">
        <f t="shared" si="166"/>
        <v>1.8580430964945837E-2</v>
      </c>
      <c r="BD104" s="178">
        <f t="shared" si="167"/>
        <v>0</v>
      </c>
      <c r="BE104" s="178">
        <f t="shared" si="168"/>
        <v>0</v>
      </c>
      <c r="BF104" s="178">
        <f t="shared" si="169"/>
        <v>0</v>
      </c>
      <c r="BG104" s="178">
        <f t="shared" si="236"/>
        <v>3.5818775657145793E-2</v>
      </c>
      <c r="BH104" s="178">
        <f t="shared" si="237"/>
        <v>3.526095213058681E-2</v>
      </c>
      <c r="BI104" s="178">
        <f t="shared" si="238"/>
        <v>3.4793156440092766E-2</v>
      </c>
      <c r="BJ104" s="178">
        <f t="shared" si="170"/>
        <v>8.6581883434516964</v>
      </c>
      <c r="BK104" s="178">
        <f t="shared" si="171"/>
        <v>7.4116087737924259</v>
      </c>
      <c r="BL104" s="178">
        <f t="shared" si="172"/>
        <v>9.1416016853538853</v>
      </c>
      <c r="BM104" s="180">
        <f t="shared" si="239"/>
        <v>1.2829846895769401E-3</v>
      </c>
      <c r="BN104" s="180">
        <f t="shared" si="239"/>
        <v>1.2433347451555345E-3</v>
      </c>
      <c r="BO104" s="180">
        <f t="shared" si="239"/>
        <v>1.2105637350647688E-3</v>
      </c>
      <c r="BP104" s="178">
        <f t="shared" si="173"/>
        <v>0</v>
      </c>
      <c r="BQ104" s="178">
        <f t="shared" si="174"/>
        <v>0</v>
      </c>
      <c r="BR104" s="178">
        <f t="shared" si="175"/>
        <v>0</v>
      </c>
      <c r="BS104" s="178">
        <f t="shared" si="176"/>
        <v>0.40277955929310755</v>
      </c>
      <c r="BT104" s="178">
        <f t="shared" si="177"/>
        <v>0.13425985309770253</v>
      </c>
      <c r="BU104" s="178">
        <f t="shared" si="178"/>
        <v>2.5</v>
      </c>
      <c r="BY104" s="180">
        <f t="shared" si="179"/>
        <v>0</v>
      </c>
      <c r="BZ104" s="180">
        <f t="shared" si="240"/>
        <v>0</v>
      </c>
      <c r="CA104" s="180">
        <f t="shared" si="241"/>
        <v>0</v>
      </c>
      <c r="CB104" s="180">
        <f t="shared" si="242"/>
        <v>0</v>
      </c>
      <c r="CC104" s="180">
        <f t="shared" si="180"/>
        <v>0</v>
      </c>
      <c r="CG104" s="182">
        <f t="shared" si="181"/>
        <v>0.39781771176263908</v>
      </c>
      <c r="CH104" s="182">
        <f t="shared" si="182"/>
        <v>0.39781771176263908</v>
      </c>
      <c r="CI104" s="182">
        <f t="shared" si="183"/>
        <v>0.39781771176263908</v>
      </c>
      <c r="CJ104" s="182">
        <f t="shared" si="184"/>
        <v>0.39781771176263908</v>
      </c>
      <c r="CK104" s="182">
        <f t="shared" si="185"/>
        <v>0.39781771176263908</v>
      </c>
      <c r="CL104" s="182">
        <f t="shared" si="186"/>
        <v>0.39781771176263908</v>
      </c>
      <c r="CM104" s="182">
        <f t="shared" si="187"/>
        <v>0.39781771176263908</v>
      </c>
      <c r="CN104" s="182">
        <f t="shared" si="188"/>
        <v>0.39781771176263908</v>
      </c>
      <c r="CO104" s="182">
        <f t="shared" si="189"/>
        <v>0.35943167919627661</v>
      </c>
      <c r="CP104" s="182">
        <f t="shared" si="190"/>
        <v>0.30676526629142131</v>
      </c>
      <c r="CQ104" s="182">
        <f t="shared" si="191"/>
        <v>0.25409885338656601</v>
      </c>
      <c r="CR104" s="182">
        <f t="shared" si="192"/>
        <v>0.20143244048171055</v>
      </c>
      <c r="CS104" s="182">
        <f t="shared" si="193"/>
        <v>0.14876602757685531</v>
      </c>
      <c r="CT104" s="182">
        <f t="shared" si="194"/>
        <v>0.129298005567234</v>
      </c>
      <c r="CU104" s="182">
        <f t="shared" si="195"/>
        <v>0.129298005567234</v>
      </c>
      <c r="CV104" s="182">
        <f t="shared" si="196"/>
        <v>0.129298005567234</v>
      </c>
      <c r="CW104" s="182">
        <f t="shared" si="197"/>
        <v>0.129298005567234</v>
      </c>
      <c r="CX104" s="182">
        <f t="shared" si="198"/>
        <v>0.129298005567234</v>
      </c>
      <c r="CY104" s="182">
        <f t="shared" si="199"/>
        <v>0.129298005567234</v>
      </c>
      <c r="DA104" s="184">
        <f t="shared" si="243"/>
        <v>0.1481080449123921</v>
      </c>
      <c r="DB104" s="184">
        <f t="shared" si="244"/>
        <v>0.1481080449123921</v>
      </c>
      <c r="DC104" s="184">
        <f t="shared" si="245"/>
        <v>0.1481080449123921</v>
      </c>
      <c r="DD104" s="184">
        <f t="shared" si="246"/>
        <v>0.1481080449123921</v>
      </c>
      <c r="DE104" s="184">
        <f t="shared" si="247"/>
        <v>0.1481080449123921</v>
      </c>
      <c r="DF104" s="184">
        <f t="shared" si="248"/>
        <v>-2.074623739262488E-10</v>
      </c>
      <c r="DG104" s="184">
        <f t="shared" si="249"/>
        <v>-2.074623739262488E-10</v>
      </c>
      <c r="DH104" s="184">
        <f t="shared" si="250"/>
        <v>-2.074623739262488E-10</v>
      </c>
      <c r="DI104" s="184">
        <f t="shared" si="251"/>
        <v>-2.2842303182933583E-10</v>
      </c>
      <c r="DJ104" s="184">
        <f t="shared" si="252"/>
        <v>-2.6518266903857409E-10</v>
      </c>
      <c r="DK104" s="184">
        <f t="shared" si="253"/>
        <v>-3.1604276534103885E-10</v>
      </c>
      <c r="DL104" s="184">
        <f t="shared" si="254"/>
        <v>-3.9104170397702715E-10</v>
      </c>
      <c r="DM104" s="184">
        <f t="shared" si="255"/>
        <v>-5.1271133211718916E-10</v>
      </c>
      <c r="DN104" s="184">
        <f t="shared" si="256"/>
        <v>-5.7934339395759094E-10</v>
      </c>
      <c r="DO104" s="184">
        <f t="shared" si="257"/>
        <v>-5.7934339395759094E-10</v>
      </c>
      <c r="DP104" s="184">
        <f t="shared" si="258"/>
        <v>-5.7934339395759094E-10</v>
      </c>
      <c r="DQ104" s="184">
        <f t="shared" si="259"/>
        <v>-5.7934339395759094E-10</v>
      </c>
      <c r="DR104" s="184">
        <f t="shared" si="260"/>
        <v>-5.7934339395759094E-10</v>
      </c>
      <c r="DS104" s="184">
        <f t="shared" si="261"/>
        <v>-5.7934339395759094E-10</v>
      </c>
      <c r="DU104" s="185">
        <f t="shared" si="200"/>
        <v>-5.795599644866925E-2</v>
      </c>
      <c r="DV104" s="185">
        <f t="shared" si="201"/>
        <v>4.2107496172885867E-2</v>
      </c>
      <c r="DW104" s="185">
        <f t="shared" si="202"/>
        <v>4.7934878148995753E-2</v>
      </c>
      <c r="DX104" s="185">
        <f t="shared" si="203"/>
        <v>5.3237075569087092E-2</v>
      </c>
      <c r="DY104" s="186">
        <f t="shared" si="204"/>
        <v>-5.795599644866925E-2</v>
      </c>
      <c r="DZ104" s="186">
        <f t="shared" si="205"/>
        <v>4.2107496172885867E-2</v>
      </c>
      <c r="EA104" s="186">
        <f t="shared" si="206"/>
        <v>-3.5818775657145835E-2</v>
      </c>
      <c r="EB104" s="186">
        <f t="shared" si="207"/>
        <v>-6.2039939303087793E-2</v>
      </c>
      <c r="EC104" s="186">
        <f t="shared" si="208"/>
        <v>6.5444159599809773E-2</v>
      </c>
      <c r="ED104" s="186">
        <f t="shared" si="209"/>
        <v>-2.9137617139745421E-2</v>
      </c>
      <c r="EE104" s="186">
        <f t="shared" si="210"/>
        <v>2.2137220791523436E-2</v>
      </c>
      <c r="EF104" s="186">
        <f t="shared" si="211"/>
        <v>6.8131359988885462E-2</v>
      </c>
      <c r="EG104" s="186">
        <f t="shared" si="212"/>
        <v>-7.007209894051919E-2</v>
      </c>
      <c r="EH104" s="186">
        <f t="shared" si="213"/>
        <v>1.4894284419798422E-2</v>
      </c>
      <c r="EI104" s="186">
        <f t="shared" si="214"/>
        <v>-7.4881631511406477E-3</v>
      </c>
      <c r="EJ104" s="186">
        <f t="shared" si="215"/>
        <v>-7.1245113312631198E-2</v>
      </c>
      <c r="EK104" s="186">
        <f t="shared" si="216"/>
        <v>7.1637551314291587E-2</v>
      </c>
      <c r="EL104" s="186">
        <f t="shared" si="217"/>
        <v>-9.6535531877878803E-17</v>
      </c>
      <c r="EM104" s="186">
        <f t="shared" si="218"/>
        <v>-7.4881631511405193E-3</v>
      </c>
      <c r="EN104" s="186">
        <f t="shared" si="219"/>
        <v>7.1245113312631225E-2</v>
      </c>
      <c r="EO104" s="186">
        <f t="shared" si="220"/>
        <v>-7.0072098940519245E-2</v>
      </c>
      <c r="EP104" s="186">
        <f t="shared" si="221"/>
        <v>-1.4894284419798171E-2</v>
      </c>
      <c r="EQ104" s="186">
        <f t="shared" si="222"/>
        <v>6.5444159599809829E-2</v>
      </c>
      <c r="ER104" s="186">
        <f t="shared" si="223"/>
        <v>2.9137617139745307E-2</v>
      </c>
      <c r="ES104" s="186">
        <f t="shared" si="224"/>
        <v>-3.5818775657145578E-2</v>
      </c>
      <c r="ET104" s="186">
        <f t="shared" si="225"/>
        <v>6.2039939303087939E-2</v>
      </c>
      <c r="EU104" s="186">
        <f t="shared" si="226"/>
        <v>-5.7955996448669285E-2</v>
      </c>
      <c r="EV104" s="186">
        <f t="shared" si="227"/>
        <v>-4.2107496172885811E-2</v>
      </c>
      <c r="EW104" s="186">
        <f t="shared" si="228"/>
        <v>4.7934878148995545E-2</v>
      </c>
      <c r="EX104" s="186">
        <f t="shared" si="229"/>
        <v>-5.3237075569087286E-2</v>
      </c>
    </row>
    <row r="105" spans="7:154" ht="20.100000000000001" customHeight="1" x14ac:dyDescent="0.3">
      <c r="O105" s="211">
        <v>97</v>
      </c>
      <c r="P105" s="211">
        <f t="shared" si="230"/>
        <v>-2.2951079663725436</v>
      </c>
      <c r="Q105" s="212">
        <f t="shared" si="231"/>
        <v>0.84648468721724979</v>
      </c>
      <c r="R105" s="212">
        <f t="shared" si="135"/>
        <v>243.61216773004648</v>
      </c>
      <c r="S105" s="212">
        <f t="shared" si="136"/>
        <v>211.83666759134476</v>
      </c>
      <c r="T105" s="212">
        <f t="shared" si="137"/>
        <v>264.79583448918095</v>
      </c>
      <c r="U105" s="212">
        <f t="shared" si="138"/>
        <v>1</v>
      </c>
      <c r="V105" s="212">
        <f t="shared" si="139"/>
        <v>0</v>
      </c>
      <c r="W105" s="212">
        <f t="shared" si="140"/>
        <v>5.5005462678074928E-2</v>
      </c>
      <c r="X105" s="212">
        <f t="shared" si="141"/>
        <v>6.3256282079786161E-2</v>
      </c>
      <c r="Y105" s="212">
        <f t="shared" si="142"/>
        <v>5.0605025663828934E-2</v>
      </c>
      <c r="Z105" s="212">
        <f t="shared" si="143"/>
        <v>7.7355817338470434</v>
      </c>
      <c r="AA105" s="212">
        <f t="shared" si="144"/>
        <v>7.7355817338470434</v>
      </c>
      <c r="AB105" s="212">
        <f t="shared" si="145"/>
        <v>7.4368099931452418</v>
      </c>
      <c r="AC105" s="212">
        <f t="shared" si="146"/>
        <v>7.0869087930220216</v>
      </c>
      <c r="AD105" s="212">
        <f t="shared" si="147"/>
        <v>147.19902268756249</v>
      </c>
      <c r="AE105" s="212">
        <f t="shared" si="148"/>
        <v>193.2875614518199</v>
      </c>
      <c r="AF105" s="212">
        <f t="shared" si="149"/>
        <v>2.1067702405850151</v>
      </c>
      <c r="AG105" s="212">
        <f t="shared" si="150"/>
        <v>2.3521247535008398</v>
      </c>
      <c r="AH105" s="212">
        <f t="shared" si="151"/>
        <v>1.7931660067404716</v>
      </c>
      <c r="AI105" s="212">
        <f t="shared" si="152"/>
        <v>9.8423519744320593</v>
      </c>
      <c r="AJ105" s="212">
        <f t="shared" si="153"/>
        <v>10.64235197443206</v>
      </c>
      <c r="AK105" s="212">
        <f t="shared" si="154"/>
        <v>10.588934746646082</v>
      </c>
      <c r="AL105" s="212">
        <f t="shared" si="155"/>
        <v>9.6800747997624939</v>
      </c>
      <c r="AM105" s="212">
        <f t="shared" si="232"/>
        <v>93.964191599983806</v>
      </c>
      <c r="AN105" s="212">
        <f t="shared" si="262"/>
        <v>94.438205912708824</v>
      </c>
      <c r="AO105" s="212">
        <f t="shared" si="263"/>
        <v>103.30498686069404</v>
      </c>
      <c r="AP105" s="212">
        <f t="shared" si="156"/>
        <v>6.2175639653285701</v>
      </c>
      <c r="AQ105" s="212">
        <f t="shared" si="157"/>
        <v>0.19004426481586623</v>
      </c>
      <c r="AR105" s="212">
        <f t="shared" si="158"/>
        <v>0.18450158649525644</v>
      </c>
      <c r="AS105" s="212">
        <f t="shared" si="159"/>
        <v>0.17582080446655962</v>
      </c>
      <c r="AT105" s="212">
        <f t="shared" si="160"/>
        <v>1.1346945139755536E-2</v>
      </c>
      <c r="AU105" s="212">
        <f t="shared" si="161"/>
        <v>6.8395652939300972E-2</v>
      </c>
      <c r="AV105" s="212">
        <f t="shared" si="162"/>
        <v>6.4789483823596034E-2</v>
      </c>
      <c r="AW105" s="212">
        <f t="shared" si="163"/>
        <v>6.4360349571803879E-2</v>
      </c>
      <c r="AX105" s="212">
        <f t="shared" si="233"/>
        <v>1.8810672794407905E-2</v>
      </c>
      <c r="AY105" s="212">
        <f t="shared" si="234"/>
        <v>2.0491709460818231E-2</v>
      </c>
      <c r="AZ105" s="178">
        <f t="shared" si="235"/>
        <v>1.6284785829079204E-2</v>
      </c>
      <c r="BA105" s="178">
        <f t="shared" si="164"/>
        <v>1.6927674013521403E-2</v>
      </c>
      <c r="BB105" s="178">
        <f t="shared" si="165"/>
        <v>1.4719716533496872E-2</v>
      </c>
      <c r="BC105" s="178">
        <f t="shared" si="166"/>
        <v>1.8399645666871096E-2</v>
      </c>
      <c r="BD105" s="178">
        <f t="shared" si="167"/>
        <v>0</v>
      </c>
      <c r="BE105" s="178">
        <f t="shared" si="168"/>
        <v>0</v>
      </c>
      <c r="BF105" s="178">
        <f t="shared" si="169"/>
        <v>0</v>
      </c>
      <c r="BG105" s="178">
        <f t="shared" si="236"/>
        <v>3.5738346807929311E-2</v>
      </c>
      <c r="BH105" s="178">
        <f t="shared" si="237"/>
        <v>3.5211425994315107E-2</v>
      </c>
      <c r="BI105" s="178">
        <f t="shared" si="238"/>
        <v>3.4684431495950296E-2</v>
      </c>
      <c r="BJ105" s="178">
        <f t="shared" si="170"/>
        <v>8.7062961369678469</v>
      </c>
      <c r="BK105" s="178">
        <f t="shared" si="171"/>
        <v>7.4590711437749659</v>
      </c>
      <c r="BL105" s="178">
        <f t="shared" si="172"/>
        <v>9.1842929817529892</v>
      </c>
      <c r="BM105" s="180">
        <f t="shared" si="239"/>
        <v>1.2772294325638313E-3</v>
      </c>
      <c r="BN105" s="180">
        <f t="shared" si="239"/>
        <v>1.2398445205531296E-3</v>
      </c>
      <c r="BO105" s="180">
        <f t="shared" si="239"/>
        <v>1.2030097881972688E-3</v>
      </c>
      <c r="BP105" s="178">
        <f t="shared" si="173"/>
        <v>0</v>
      </c>
      <c r="BQ105" s="178">
        <f t="shared" si="174"/>
        <v>0</v>
      </c>
      <c r="BR105" s="178">
        <f t="shared" si="175"/>
        <v>0</v>
      </c>
      <c r="BS105" s="178">
        <f t="shared" si="176"/>
        <v>0.40592902595487745</v>
      </c>
      <c r="BT105" s="178">
        <f t="shared" si="177"/>
        <v>0.13530967531829247</v>
      </c>
      <c r="BU105" s="178">
        <f t="shared" si="178"/>
        <v>2.5</v>
      </c>
      <c r="BY105" s="180">
        <f t="shared" si="179"/>
        <v>0</v>
      </c>
      <c r="BZ105" s="180">
        <f t="shared" si="240"/>
        <v>0</v>
      </c>
      <c r="CA105" s="180">
        <f t="shared" si="241"/>
        <v>0</v>
      </c>
      <c r="CB105" s="180">
        <f t="shared" si="242"/>
        <v>0</v>
      </c>
      <c r="CC105" s="180">
        <f t="shared" si="180"/>
        <v>0</v>
      </c>
      <c r="CG105" s="182">
        <f t="shared" si="181"/>
        <v>0.40096717842440899</v>
      </c>
      <c r="CH105" s="182">
        <f t="shared" si="182"/>
        <v>0.40096717842440899</v>
      </c>
      <c r="CI105" s="182">
        <f t="shared" si="183"/>
        <v>0.40096717842440899</v>
      </c>
      <c r="CJ105" s="182">
        <f t="shared" si="184"/>
        <v>0.40096717842440899</v>
      </c>
      <c r="CK105" s="182">
        <f t="shared" si="185"/>
        <v>0.40096717842440899</v>
      </c>
      <c r="CL105" s="182">
        <f t="shared" si="186"/>
        <v>0.40096717842440899</v>
      </c>
      <c r="CM105" s="182">
        <f t="shared" si="187"/>
        <v>0.40096717842440899</v>
      </c>
      <c r="CN105" s="182">
        <f t="shared" si="188"/>
        <v>0.40096717842440899</v>
      </c>
      <c r="CO105" s="182">
        <f t="shared" si="189"/>
        <v>0.36228099276671899</v>
      </c>
      <c r="CP105" s="182">
        <f t="shared" si="190"/>
        <v>0.30920276375101141</v>
      </c>
      <c r="CQ105" s="182">
        <f t="shared" si="191"/>
        <v>0.25612453473530394</v>
      </c>
      <c r="CR105" s="182">
        <f t="shared" si="192"/>
        <v>0.20304630571959631</v>
      </c>
      <c r="CS105" s="182">
        <f t="shared" si="193"/>
        <v>0.14996807670388887</v>
      </c>
      <c r="CT105" s="182">
        <f t="shared" si="194"/>
        <v>0.13034782778782397</v>
      </c>
      <c r="CU105" s="182">
        <f t="shared" si="195"/>
        <v>0.13034782778782397</v>
      </c>
      <c r="CV105" s="182">
        <f t="shared" si="196"/>
        <v>0.13034782778782397</v>
      </c>
      <c r="CW105" s="182">
        <f t="shared" si="197"/>
        <v>0.13034782778782397</v>
      </c>
      <c r="CX105" s="182">
        <f t="shared" si="198"/>
        <v>0.13034782778782397</v>
      </c>
      <c r="CY105" s="182">
        <f t="shared" si="199"/>
        <v>0.13034782778782397</v>
      </c>
      <c r="DA105" s="184">
        <f t="shared" si="243"/>
        <v>0.14958066373485165</v>
      </c>
      <c r="DB105" s="184">
        <f t="shared" si="244"/>
        <v>0.14958066373485165</v>
      </c>
      <c r="DC105" s="184">
        <f t="shared" si="245"/>
        <v>0.14958066373485165</v>
      </c>
      <c r="DD105" s="184">
        <f t="shared" si="246"/>
        <v>0.14958066373485165</v>
      </c>
      <c r="DE105" s="184">
        <f t="shared" si="247"/>
        <v>0.14958066373485165</v>
      </c>
      <c r="DF105" s="184">
        <f t="shared" si="248"/>
        <v>-2.0624583304660543E-10</v>
      </c>
      <c r="DG105" s="184">
        <f t="shared" si="249"/>
        <v>-2.0624583304660543E-10</v>
      </c>
      <c r="DH105" s="184">
        <f t="shared" si="250"/>
        <v>-2.0624583304660543E-10</v>
      </c>
      <c r="DI105" s="184">
        <f t="shared" si="251"/>
        <v>-2.2708876716870734E-10</v>
      </c>
      <c r="DJ105" s="184">
        <f t="shared" si="252"/>
        <v>-2.6364424654555308E-10</v>
      </c>
      <c r="DK105" s="184">
        <f t="shared" si="253"/>
        <v>-3.1422670344383609E-10</v>
      </c>
      <c r="DL105" s="184">
        <f t="shared" si="254"/>
        <v>-3.8882646490059953E-10</v>
      </c>
      <c r="DM105" s="184">
        <f t="shared" si="255"/>
        <v>-5.0987446263044576E-10</v>
      </c>
      <c r="DN105" s="184">
        <f t="shared" si="256"/>
        <v>-5.761797001891279E-10</v>
      </c>
      <c r="DO105" s="184">
        <f t="shared" si="257"/>
        <v>-5.761797001891279E-10</v>
      </c>
      <c r="DP105" s="184">
        <f t="shared" si="258"/>
        <v>-5.761797001891279E-10</v>
      </c>
      <c r="DQ105" s="184">
        <f t="shared" si="259"/>
        <v>-5.761797001891279E-10</v>
      </c>
      <c r="DR105" s="184">
        <f t="shared" si="260"/>
        <v>-5.761797001891279E-10</v>
      </c>
      <c r="DS105" s="184">
        <f t="shared" si="261"/>
        <v>-5.761797001891279E-10</v>
      </c>
      <c r="DU105" s="185">
        <f t="shared" si="200"/>
        <v>-5.8905815084941117E-2</v>
      </c>
      <c r="DV105" s="185">
        <f t="shared" si="201"/>
        <v>4.0484845058787716E-2</v>
      </c>
      <c r="DW105" s="185">
        <f t="shared" si="202"/>
        <v>4.7361890170041734E-2</v>
      </c>
      <c r="DX105" s="185">
        <f t="shared" si="203"/>
        <v>5.3532878586680058E-2</v>
      </c>
      <c r="DY105" s="186">
        <f t="shared" si="204"/>
        <v>-5.8905815084941117E-2</v>
      </c>
      <c r="DZ105" s="186">
        <f t="shared" si="205"/>
        <v>4.0484845058787716E-2</v>
      </c>
      <c r="EA105" s="186">
        <f t="shared" si="206"/>
        <v>-3.3004264155748191E-2</v>
      </c>
      <c r="EB105" s="186">
        <f t="shared" si="207"/>
        <v>-6.3400601557027203E-2</v>
      </c>
      <c r="EC105" s="186">
        <f t="shared" si="208"/>
        <v>6.6950231089403262E-2</v>
      </c>
      <c r="ED105" s="186">
        <f t="shared" si="209"/>
        <v>-2.5031665692295157E-2</v>
      </c>
      <c r="EE105" s="186">
        <f t="shared" si="210"/>
        <v>1.6685902748371291E-2</v>
      </c>
      <c r="EF105" s="186">
        <f t="shared" si="211"/>
        <v>6.9501786881541544E-2</v>
      </c>
      <c r="EG105" s="186">
        <f t="shared" si="212"/>
        <v>-7.1017231113535542E-2</v>
      </c>
      <c r="EH105" s="186">
        <f t="shared" si="213"/>
        <v>8.0913914268192604E-3</v>
      </c>
      <c r="EI105" s="186">
        <f t="shared" si="214"/>
        <v>6.2374390414504839E-4</v>
      </c>
      <c r="EJ105" s="186">
        <f t="shared" si="215"/>
        <v>-7.1473972002382563E-2</v>
      </c>
      <c r="EK105" s="186">
        <f t="shared" si="216"/>
        <v>7.0865200593433292E-2</v>
      </c>
      <c r="EL105" s="186">
        <f t="shared" si="217"/>
        <v>9.3295806501570641E-3</v>
      </c>
      <c r="EM105" s="186">
        <f t="shared" si="218"/>
        <v>-1.7896334837336735E-2</v>
      </c>
      <c r="EN105" s="186">
        <f t="shared" si="219"/>
        <v>6.9199992266222476E-2</v>
      </c>
      <c r="EO105" s="186">
        <f t="shared" si="220"/>
        <v>-6.6503171441463518E-2</v>
      </c>
      <c r="EP105" s="186">
        <f t="shared" si="221"/>
        <v>-2.6196295892408832E-2</v>
      </c>
      <c r="EQ105" s="186">
        <f t="shared" si="222"/>
        <v>5.8190285473470729E-2</v>
      </c>
      <c r="ER105" s="186">
        <f t="shared" si="223"/>
        <v>4.1506727247174122E-2</v>
      </c>
      <c r="ES105" s="186">
        <f t="shared" si="224"/>
        <v>-4.8288954279618809E-2</v>
      </c>
      <c r="ET105" s="186">
        <f t="shared" si="225"/>
        <v>5.2698146313093483E-2</v>
      </c>
      <c r="EU105" s="186">
        <f t="shared" si="226"/>
        <v>-4.6420399169914056E-2</v>
      </c>
      <c r="EV105" s="186">
        <f t="shared" si="227"/>
        <v>-5.4351304226864391E-2</v>
      </c>
      <c r="EW105" s="186">
        <f t="shared" si="228"/>
        <v>5.9603401414503376E-2</v>
      </c>
      <c r="EX105" s="186">
        <f t="shared" si="229"/>
        <v>-3.9450630794410649E-2</v>
      </c>
    </row>
    <row r="106" spans="7:154" ht="20.100000000000001" customHeight="1" x14ac:dyDescent="0.3">
      <c r="O106" s="211">
        <v>98</v>
      </c>
      <c r="P106" s="211">
        <f t="shared" si="230"/>
        <v>-2.286381320112572</v>
      </c>
      <c r="Q106" s="212">
        <f t="shared" si="231"/>
        <v>0.85521133347722145</v>
      </c>
      <c r="R106" s="212">
        <f t="shared" si="135"/>
        <v>245.48372052090841</v>
      </c>
      <c r="S106" s="212">
        <f t="shared" si="136"/>
        <v>213.46410480078993</v>
      </c>
      <c r="T106" s="212">
        <f t="shared" si="137"/>
        <v>266.83013100098742</v>
      </c>
      <c r="U106" s="212">
        <f t="shared" si="138"/>
        <v>1</v>
      </c>
      <c r="V106" s="212">
        <f t="shared" si="139"/>
        <v>0</v>
      </c>
      <c r="W106" s="212">
        <f t="shared" si="140"/>
        <v>5.4586104412812544E-2</v>
      </c>
      <c r="X106" s="212">
        <f t="shared" si="141"/>
        <v>6.2774020074734427E-2</v>
      </c>
      <c r="Y106" s="212">
        <f t="shared" si="142"/>
        <v>5.021921605978754E-2</v>
      </c>
      <c r="Z106" s="212">
        <f t="shared" si="143"/>
        <v>7.8104368305636509</v>
      </c>
      <c r="AA106" s="212">
        <f t="shared" si="144"/>
        <v>7.8104368305636509</v>
      </c>
      <c r="AB106" s="212">
        <f t="shared" si="145"/>
        <v>7.5099719727998391</v>
      </c>
      <c r="AC106" s="212">
        <f t="shared" si="146"/>
        <v>7.1566285085192565</v>
      </c>
      <c r="AD106" s="212">
        <f t="shared" si="147"/>
        <v>148.91994786090169</v>
      </c>
      <c r="AE106" s="212">
        <f t="shared" si="148"/>
        <v>195.4900486109083</v>
      </c>
      <c r="AF106" s="212">
        <f t="shared" si="149"/>
        <v>2.1112763610881009</v>
      </c>
      <c r="AG106" s="212">
        <f t="shared" si="150"/>
        <v>2.35715565690615</v>
      </c>
      <c r="AH106" s="212">
        <f t="shared" si="151"/>
        <v>1.7970013666448177</v>
      </c>
      <c r="AI106" s="212">
        <f t="shared" si="152"/>
        <v>9.9217131916517509</v>
      </c>
      <c r="AJ106" s="212">
        <f t="shared" si="153"/>
        <v>10.721713191651752</v>
      </c>
      <c r="AK106" s="212">
        <f t="shared" si="154"/>
        <v>10.667127629705989</v>
      </c>
      <c r="AL106" s="212">
        <f t="shared" si="155"/>
        <v>9.7536298751640746</v>
      </c>
      <c r="AM106" s="212">
        <f t="shared" si="232"/>
        <v>93.268676574806165</v>
      </c>
      <c r="AN106" s="212">
        <f t="shared" si="262"/>
        <v>93.74594874211347</v>
      </c>
      <c r="AO106" s="212">
        <f t="shared" si="263"/>
        <v>102.52593268341322</v>
      </c>
      <c r="AP106" s="212">
        <f t="shared" si="156"/>
        <v>6.2925644185662062</v>
      </c>
      <c r="AQ106" s="212">
        <f t="shared" si="157"/>
        <v>0.19191388561413156</v>
      </c>
      <c r="AR106" s="212">
        <f t="shared" si="158"/>
        <v>0.18631667943562322</v>
      </c>
      <c r="AS106" s="212">
        <f t="shared" si="159"/>
        <v>0.17755049745738422</v>
      </c>
      <c r="AT106" s="212">
        <f t="shared" si="160"/>
        <v>1.1571301678638932E-2</v>
      </c>
      <c r="AU106" s="212">
        <f t="shared" si="161"/>
        <v>6.9231731547437836E-2</v>
      </c>
      <c r="AV106" s="212">
        <f t="shared" si="162"/>
        <v>6.5586214019191777E-2</v>
      </c>
      <c r="AW106" s="212">
        <f t="shared" si="163"/>
        <v>6.5137951659428261E-2</v>
      </c>
      <c r="AX106" s="212">
        <f t="shared" si="233"/>
        <v>1.8895452751765907E-2</v>
      </c>
      <c r="AY106" s="212">
        <f t="shared" si="234"/>
        <v>2.058555171331318E-2</v>
      </c>
      <c r="AZ106" s="178">
        <f t="shared" si="235"/>
        <v>1.6355884458554949E-2</v>
      </c>
      <c r="BA106" s="178">
        <f t="shared" si="164"/>
        <v>1.6760062431378356E-2</v>
      </c>
      <c r="BB106" s="178">
        <f t="shared" si="165"/>
        <v>1.4573967331633351E-2</v>
      </c>
      <c r="BC106" s="178">
        <f t="shared" si="166"/>
        <v>1.8217459164541688E-2</v>
      </c>
      <c r="BD106" s="178">
        <f t="shared" si="167"/>
        <v>0</v>
      </c>
      <c r="BE106" s="178">
        <f t="shared" si="168"/>
        <v>0</v>
      </c>
      <c r="BF106" s="178">
        <f t="shared" si="169"/>
        <v>0</v>
      </c>
      <c r="BG106" s="178">
        <f t="shared" si="236"/>
        <v>3.5655515183144262E-2</v>
      </c>
      <c r="BH106" s="178">
        <f t="shared" si="237"/>
        <v>3.5159519044946533E-2</v>
      </c>
      <c r="BI106" s="178">
        <f t="shared" si="238"/>
        <v>3.4573343623096636E-2</v>
      </c>
      <c r="BJ106" s="178">
        <f t="shared" si="170"/>
        <v>8.7528485242479928</v>
      </c>
      <c r="BK106" s="178">
        <f t="shared" si="171"/>
        <v>7.5052952581558356</v>
      </c>
      <c r="BL106" s="178">
        <f t="shared" si="172"/>
        <v>9.2252098080930285</v>
      </c>
      <c r="BM106" s="180">
        <f t="shared" si="239"/>
        <v>1.271315762975431E-3</v>
      </c>
      <c r="BN106" s="180">
        <f t="shared" si="239"/>
        <v>1.2361917794719579E-3</v>
      </c>
      <c r="BO106" s="180">
        <f t="shared" si="239"/>
        <v>1.1953160892807168E-3</v>
      </c>
      <c r="BP106" s="178">
        <f t="shared" si="173"/>
        <v>0</v>
      </c>
      <c r="BQ106" s="178">
        <f t="shared" si="174"/>
        <v>0</v>
      </c>
      <c r="BR106" s="178">
        <f t="shared" si="175"/>
        <v>0</v>
      </c>
      <c r="BS106" s="178">
        <f t="shared" si="176"/>
        <v>0.40904757954970272</v>
      </c>
      <c r="BT106" s="178">
        <f t="shared" si="177"/>
        <v>0.13634919318323424</v>
      </c>
      <c r="BU106" s="178">
        <f t="shared" si="178"/>
        <v>2.5</v>
      </c>
      <c r="BY106" s="180">
        <f t="shared" si="179"/>
        <v>0</v>
      </c>
      <c r="BZ106" s="180">
        <f t="shared" si="240"/>
        <v>0</v>
      </c>
      <c r="CA106" s="180">
        <f t="shared" si="241"/>
        <v>0</v>
      </c>
      <c r="CB106" s="180">
        <f t="shared" si="242"/>
        <v>0</v>
      </c>
      <c r="CC106" s="180">
        <f t="shared" si="180"/>
        <v>0</v>
      </c>
      <c r="CG106" s="182">
        <f t="shared" si="181"/>
        <v>0.40408573201923431</v>
      </c>
      <c r="CH106" s="182">
        <f t="shared" si="182"/>
        <v>0.40408573201923431</v>
      </c>
      <c r="CI106" s="182">
        <f t="shared" si="183"/>
        <v>0.40408573201923431</v>
      </c>
      <c r="CJ106" s="182">
        <f t="shared" si="184"/>
        <v>0.40408573201923431</v>
      </c>
      <c r="CK106" s="182">
        <f t="shared" si="185"/>
        <v>0.40408573201923431</v>
      </c>
      <c r="CL106" s="182">
        <f t="shared" si="186"/>
        <v>0.40408573201923431</v>
      </c>
      <c r="CM106" s="182">
        <f t="shared" si="187"/>
        <v>0.40408573201923431</v>
      </c>
      <c r="CN106" s="182">
        <f t="shared" si="188"/>
        <v>0.40408573201923431</v>
      </c>
      <c r="CO106" s="182">
        <f t="shared" si="189"/>
        <v>0.36510233937303421</v>
      </c>
      <c r="CP106" s="182">
        <f t="shared" si="190"/>
        <v>0.31161633635911473</v>
      </c>
      <c r="CQ106" s="182">
        <f t="shared" si="191"/>
        <v>0.25813033334519531</v>
      </c>
      <c r="CR106" s="182">
        <f t="shared" si="192"/>
        <v>0.20464433033127577</v>
      </c>
      <c r="CS106" s="182">
        <f t="shared" si="193"/>
        <v>0.15115832731735637</v>
      </c>
      <c r="CT106" s="182">
        <f t="shared" si="194"/>
        <v>0.13138734565276572</v>
      </c>
      <c r="CU106" s="182">
        <f t="shared" si="195"/>
        <v>0.13138734565276572</v>
      </c>
      <c r="CV106" s="182">
        <f t="shared" si="196"/>
        <v>0.13138734565276572</v>
      </c>
      <c r="CW106" s="182">
        <f t="shared" si="197"/>
        <v>0.13138734565276572</v>
      </c>
      <c r="CX106" s="182">
        <f t="shared" si="198"/>
        <v>0.13138734565276572</v>
      </c>
      <c r="CY106" s="182">
        <f t="shared" si="199"/>
        <v>0.13138734565276572</v>
      </c>
      <c r="DA106" s="184">
        <f t="shared" si="243"/>
        <v>0.15104000080139118</v>
      </c>
      <c r="DB106" s="184">
        <f t="shared" si="244"/>
        <v>0.15104000080139118</v>
      </c>
      <c r="DC106" s="184">
        <f t="shared" si="245"/>
        <v>0.15104000080139118</v>
      </c>
      <c r="DD106" s="184">
        <f t="shared" si="246"/>
        <v>0.15104000080139118</v>
      </c>
      <c r="DE106" s="184">
        <f t="shared" si="247"/>
        <v>0.15104000080139118</v>
      </c>
      <c r="DF106" s="184">
        <f t="shared" si="248"/>
        <v>-2.0505521246370408E-10</v>
      </c>
      <c r="DG106" s="184">
        <f t="shared" si="249"/>
        <v>-2.0505521246370408E-10</v>
      </c>
      <c r="DH106" s="184">
        <f t="shared" si="250"/>
        <v>-2.0505521246370408E-10</v>
      </c>
      <c r="DI106" s="184">
        <f t="shared" si="251"/>
        <v>-2.2578287211170627E-10</v>
      </c>
      <c r="DJ106" s="184">
        <f t="shared" si="252"/>
        <v>-2.6213841525213701E-10</v>
      </c>
      <c r="DK106" s="184">
        <f t="shared" si="253"/>
        <v>-3.1244891963510467E-10</v>
      </c>
      <c r="DL106" s="184">
        <f t="shared" si="254"/>
        <v>-3.866575670048285E-10</v>
      </c>
      <c r="DM106" s="184">
        <f t="shared" si="255"/>
        <v>-5.0709620976600902E-10</v>
      </c>
      <c r="DN106" s="184">
        <f t="shared" si="256"/>
        <v>-5.730809308691271E-10</v>
      </c>
      <c r="DO106" s="184">
        <f t="shared" si="257"/>
        <v>-5.730809308691271E-10</v>
      </c>
      <c r="DP106" s="184">
        <f t="shared" si="258"/>
        <v>-5.730809308691271E-10</v>
      </c>
      <c r="DQ106" s="184">
        <f t="shared" si="259"/>
        <v>-5.730809308691271E-10</v>
      </c>
      <c r="DR106" s="184">
        <f t="shared" si="260"/>
        <v>-5.730809308691271E-10</v>
      </c>
      <c r="DS106" s="184">
        <f t="shared" si="261"/>
        <v>-5.730809308691271E-10</v>
      </c>
      <c r="DU106" s="185">
        <f t="shared" si="200"/>
        <v>-5.980646233806855E-2</v>
      </c>
      <c r="DV106" s="185">
        <f t="shared" si="201"/>
        <v>3.8838770764622721E-2</v>
      </c>
      <c r="DW106" s="185">
        <f t="shared" si="202"/>
        <v>4.6784245338419836E-2</v>
      </c>
      <c r="DX106" s="185">
        <f t="shared" si="203"/>
        <v>5.3819117792994954E-2</v>
      </c>
      <c r="DY106" s="186">
        <f t="shared" si="204"/>
        <v>-5.980646233806855E-2</v>
      </c>
      <c r="DZ106" s="186">
        <f t="shared" si="205"/>
        <v>3.8838770764622721E-2</v>
      </c>
      <c r="EA106" s="186">
        <f t="shared" si="206"/>
        <v>-3.0137343696339136E-2</v>
      </c>
      <c r="EB106" s="186">
        <f t="shared" si="207"/>
        <v>-6.4629742122574274E-2</v>
      </c>
      <c r="EC106" s="186">
        <f t="shared" si="208"/>
        <v>6.8195077491906134E-2</v>
      </c>
      <c r="ED106" s="186">
        <f t="shared" si="209"/>
        <v>-2.0849327513726715E-2</v>
      </c>
      <c r="EE106" s="186">
        <f t="shared" si="210"/>
        <v>1.115550288681808E-2</v>
      </c>
      <c r="EF106" s="186">
        <f t="shared" si="211"/>
        <v>7.0433073248608979E-2</v>
      </c>
      <c r="EG106" s="186">
        <f t="shared" si="212"/>
        <v>-7.1300169350961007E-2</v>
      </c>
      <c r="EH106" s="186">
        <f t="shared" si="213"/>
        <v>1.2445490854140246E-3</v>
      </c>
      <c r="EI106" s="186">
        <f t="shared" si="214"/>
        <v>8.6906284482839193E-3</v>
      </c>
      <c r="EJ106" s="186">
        <f t="shared" si="215"/>
        <v>-7.077948875963716E-2</v>
      </c>
      <c r="EK106" s="186">
        <f t="shared" si="216"/>
        <v>6.8881165930082089E-2</v>
      </c>
      <c r="EL106" s="186">
        <f t="shared" si="217"/>
        <v>1.8456652784679606E-2</v>
      </c>
      <c r="EM106" s="186">
        <f t="shared" si="218"/>
        <v>-2.7863439368752518E-2</v>
      </c>
      <c r="EN106" s="186">
        <f t="shared" si="219"/>
        <v>6.5642149556863053E-2</v>
      </c>
      <c r="EO106" s="186">
        <f t="shared" si="220"/>
        <v>-6.112548340935807E-2</v>
      </c>
      <c r="EP106" s="186">
        <f t="shared" si="221"/>
        <v>-3.6727895799705375E-2</v>
      </c>
      <c r="EQ106" s="186">
        <f t="shared" si="222"/>
        <v>4.8634005764176022E-2</v>
      </c>
      <c r="ER106" s="186">
        <f t="shared" si="223"/>
        <v>5.2153586024661983E-2</v>
      </c>
      <c r="ES106" s="186">
        <f t="shared" si="224"/>
        <v>-5.8414576304899456E-2</v>
      </c>
      <c r="ET106" s="186">
        <f t="shared" si="225"/>
        <v>4.0902326670017239E-2</v>
      </c>
      <c r="EU106" s="186">
        <f t="shared" si="226"/>
        <v>-3.2374530312933553E-2</v>
      </c>
      <c r="EV106" s="186">
        <f t="shared" si="227"/>
        <v>-6.3538593302957774E-2</v>
      </c>
      <c r="EW106" s="186">
        <f t="shared" si="228"/>
        <v>6.7425903856452668E-2</v>
      </c>
      <c r="EX106" s="186">
        <f t="shared" si="229"/>
        <v>-2.3216600548791044E-2</v>
      </c>
    </row>
    <row r="107" spans="7:154" ht="20.100000000000001" customHeight="1" x14ac:dyDescent="0.3">
      <c r="O107" s="211">
        <v>99</v>
      </c>
      <c r="P107" s="211">
        <f t="shared" si="230"/>
        <v>-2.2776546738526</v>
      </c>
      <c r="Q107" s="212">
        <f t="shared" si="231"/>
        <v>0.86393797973719322</v>
      </c>
      <c r="R107" s="212">
        <f t="shared" si="135"/>
        <v>247.33657877602383</v>
      </c>
      <c r="S107" s="212">
        <f t="shared" si="136"/>
        <v>215.07528589219461</v>
      </c>
      <c r="T107" s="212">
        <f t="shared" si="137"/>
        <v>268.8441073652433</v>
      </c>
      <c r="U107" s="212">
        <f t="shared" si="138"/>
        <v>1</v>
      </c>
      <c r="V107" s="212">
        <f t="shared" si="139"/>
        <v>0</v>
      </c>
      <c r="W107" s="212">
        <f t="shared" si="140"/>
        <v>5.4177186675386173E-2</v>
      </c>
      <c r="X107" s="212">
        <f t="shared" si="141"/>
        <v>6.2303764676694101E-2</v>
      </c>
      <c r="Y107" s="212">
        <f t="shared" si="142"/>
        <v>4.9843011741355275E-2</v>
      </c>
      <c r="Z107" s="212">
        <f t="shared" si="143"/>
        <v>7.8847739620643003</v>
      </c>
      <c r="AA107" s="212">
        <f t="shared" si="144"/>
        <v>7.8847739620643003</v>
      </c>
      <c r="AB107" s="212">
        <f t="shared" si="145"/>
        <v>7.5826439059142174</v>
      </c>
      <c r="AC107" s="212">
        <f t="shared" si="146"/>
        <v>7.225881234119198</v>
      </c>
      <c r="AD107" s="212">
        <f t="shared" si="147"/>
        <v>150.63057084509373</v>
      </c>
      <c r="AE107" s="212">
        <f t="shared" si="148"/>
        <v>197.67896214448888</v>
      </c>
      <c r="AF107" s="212">
        <f t="shared" si="149"/>
        <v>2.1157374709287922</v>
      </c>
      <c r="AG107" s="212">
        <f t="shared" si="150"/>
        <v>2.3621363077062401</v>
      </c>
      <c r="AH107" s="212">
        <f t="shared" si="151"/>
        <v>1.8007984159692096</v>
      </c>
      <c r="AI107" s="212">
        <f t="shared" si="152"/>
        <v>10.000511432993093</v>
      </c>
      <c r="AJ107" s="212">
        <f t="shared" si="153"/>
        <v>10.800511432993094</v>
      </c>
      <c r="AK107" s="212">
        <f t="shared" si="154"/>
        <v>10.744780213620459</v>
      </c>
      <c r="AL107" s="212">
        <f t="shared" si="155"/>
        <v>9.8266796500884084</v>
      </c>
      <c r="AM107" s="212">
        <f t="shared" si="232"/>
        <v>92.588208086630843</v>
      </c>
      <c r="AN107" s="212">
        <f t="shared" si="262"/>
        <v>93.06844627053097</v>
      </c>
      <c r="AO107" s="212">
        <f t="shared" si="263"/>
        <v>101.76377327930938</v>
      </c>
      <c r="AP107" s="212">
        <f t="shared" si="156"/>
        <v>6.3671312627414576</v>
      </c>
      <c r="AQ107" s="212">
        <f t="shared" si="157"/>
        <v>0.19377098349806296</v>
      </c>
      <c r="AR107" s="212">
        <f t="shared" si="158"/>
        <v>0.18811961469491298</v>
      </c>
      <c r="AS107" s="212">
        <f t="shared" si="159"/>
        <v>0.17926860478486567</v>
      </c>
      <c r="AT107" s="212">
        <f t="shared" si="160"/>
        <v>1.1796329810987509E-2</v>
      </c>
      <c r="AU107" s="212">
        <f t="shared" si="161"/>
        <v>7.0063164434253866E-2</v>
      </c>
      <c r="AV107" s="212">
        <f t="shared" si="162"/>
        <v>6.6378465280315144E-2</v>
      </c>
      <c r="AW107" s="212">
        <f t="shared" si="163"/>
        <v>6.591105460486843E-2</v>
      </c>
      <c r="AX107" s="212">
        <f t="shared" si="233"/>
        <v>1.8979125808487936E-2</v>
      </c>
      <c r="AY107" s="212">
        <f t="shared" si="234"/>
        <v>2.0678141536076781E-2</v>
      </c>
      <c r="AZ107" s="178">
        <f t="shared" si="235"/>
        <v>1.6426027459167859E-2</v>
      </c>
      <c r="BA107" s="178">
        <f t="shared" si="164"/>
        <v>1.6591174505591933E-2</v>
      </c>
      <c r="BB107" s="178">
        <f t="shared" si="165"/>
        <v>1.4427108265732114E-2</v>
      </c>
      <c r="BC107" s="178">
        <f t="shared" si="166"/>
        <v>1.8033885332165142E-2</v>
      </c>
      <c r="BD107" s="178">
        <f t="shared" si="167"/>
        <v>0</v>
      </c>
      <c r="BE107" s="178">
        <f t="shared" si="168"/>
        <v>0</v>
      </c>
      <c r="BF107" s="178">
        <f t="shared" si="169"/>
        <v>0</v>
      </c>
      <c r="BG107" s="178">
        <f t="shared" si="236"/>
        <v>3.5570300314079872E-2</v>
      </c>
      <c r="BH107" s="178">
        <f t="shared" si="237"/>
        <v>3.5105249801808895E-2</v>
      </c>
      <c r="BI107" s="178">
        <f t="shared" si="238"/>
        <v>3.4459912791333001E-2</v>
      </c>
      <c r="BJ107" s="178">
        <f t="shared" si="170"/>
        <v>8.7978363857202417</v>
      </c>
      <c r="BK107" s="178">
        <f t="shared" si="171"/>
        <v>7.5502716374409564</v>
      </c>
      <c r="BL107" s="178">
        <f t="shared" si="172"/>
        <v>9.2643444942700501</v>
      </c>
      <c r="BM107" s="180">
        <f t="shared" si="239"/>
        <v>1.2652462644338308E-3</v>
      </c>
      <c r="BN107" s="180">
        <f t="shared" si="239"/>
        <v>1.2323785636474034E-3</v>
      </c>
      <c r="BO107" s="180">
        <f t="shared" si="239"/>
        <v>1.1874855895862759E-3</v>
      </c>
      <c r="BP107" s="178">
        <f t="shared" si="173"/>
        <v>0</v>
      </c>
      <c r="BQ107" s="178">
        <f t="shared" si="174"/>
        <v>0</v>
      </c>
      <c r="BR107" s="178">
        <f t="shared" si="175"/>
        <v>0</v>
      </c>
      <c r="BS107" s="178">
        <f t="shared" si="176"/>
        <v>0.41213498258765324</v>
      </c>
      <c r="BT107" s="178">
        <f t="shared" si="177"/>
        <v>0.13737832752921775</v>
      </c>
      <c r="BU107" s="178">
        <f t="shared" si="178"/>
        <v>2.5</v>
      </c>
      <c r="BY107" s="180">
        <f t="shared" si="179"/>
        <v>0</v>
      </c>
      <c r="BZ107" s="180">
        <f t="shared" si="240"/>
        <v>0</v>
      </c>
      <c r="CA107" s="180">
        <f t="shared" si="241"/>
        <v>0</v>
      </c>
      <c r="CB107" s="180">
        <f t="shared" si="242"/>
        <v>0</v>
      </c>
      <c r="CC107" s="180">
        <f t="shared" si="180"/>
        <v>0</v>
      </c>
      <c r="CG107" s="182">
        <f t="shared" si="181"/>
        <v>0.40717313505718472</v>
      </c>
      <c r="CH107" s="182">
        <f t="shared" si="182"/>
        <v>0.40717313505718472</v>
      </c>
      <c r="CI107" s="182">
        <f t="shared" si="183"/>
        <v>0.40717313505718472</v>
      </c>
      <c r="CJ107" s="182">
        <f t="shared" si="184"/>
        <v>0.40717313505718472</v>
      </c>
      <c r="CK107" s="182">
        <f t="shared" si="185"/>
        <v>0.40717313505718472</v>
      </c>
      <c r="CL107" s="182">
        <f t="shared" si="186"/>
        <v>0.40717313505718472</v>
      </c>
      <c r="CM107" s="182">
        <f t="shared" si="187"/>
        <v>0.40717313505718472</v>
      </c>
      <c r="CN107" s="182">
        <f t="shared" si="188"/>
        <v>0.40717313505718472</v>
      </c>
      <c r="CO107" s="182">
        <f t="shared" si="189"/>
        <v>0.36789550415875499</v>
      </c>
      <c r="CP107" s="182">
        <f t="shared" si="190"/>
        <v>0.31400580031283259</v>
      </c>
      <c r="CQ107" s="182">
        <f t="shared" si="191"/>
        <v>0.26011609646691025</v>
      </c>
      <c r="CR107" s="182">
        <f t="shared" si="192"/>
        <v>0.20622639262098774</v>
      </c>
      <c r="CS107" s="182">
        <f t="shared" si="193"/>
        <v>0.15233668877506543</v>
      </c>
      <c r="CT107" s="182">
        <f t="shared" si="194"/>
        <v>0.13241647999874923</v>
      </c>
      <c r="CU107" s="182">
        <f t="shared" si="195"/>
        <v>0.13241647999874923</v>
      </c>
      <c r="CV107" s="182">
        <f t="shared" si="196"/>
        <v>0.13241647999874923</v>
      </c>
      <c r="CW107" s="182">
        <f t="shared" si="197"/>
        <v>0.13241647999874923</v>
      </c>
      <c r="CX107" s="182">
        <f t="shared" si="198"/>
        <v>0.13241647999874923</v>
      </c>
      <c r="CY107" s="182">
        <f t="shared" si="199"/>
        <v>0.13241647999874923</v>
      </c>
      <c r="DA107" s="184">
        <f t="shared" si="243"/>
        <v>0.15248589037159768</v>
      </c>
      <c r="DB107" s="184">
        <f t="shared" si="244"/>
        <v>0.15248589037159768</v>
      </c>
      <c r="DC107" s="184">
        <f t="shared" si="245"/>
        <v>0.15248589037159768</v>
      </c>
      <c r="DD107" s="184">
        <f t="shared" si="246"/>
        <v>0.15248589037159768</v>
      </c>
      <c r="DE107" s="184">
        <f t="shared" si="247"/>
        <v>0.15248589037159768</v>
      </c>
      <c r="DF107" s="184">
        <f t="shared" si="248"/>
        <v>-2.0388995153465027E-10</v>
      </c>
      <c r="DG107" s="184">
        <f t="shared" si="249"/>
        <v>-2.0388995153465027E-10</v>
      </c>
      <c r="DH107" s="184">
        <f t="shared" si="250"/>
        <v>-2.0388995153465027E-10</v>
      </c>
      <c r="DI107" s="184">
        <f t="shared" si="251"/>
        <v>-2.2450473549988959E-10</v>
      </c>
      <c r="DJ107" s="184">
        <f t="shared" si="252"/>
        <v>-2.6066447802284282E-10</v>
      </c>
      <c r="DK107" s="184">
        <f t="shared" si="253"/>
        <v>-3.1070860322738275E-10</v>
      </c>
      <c r="DL107" s="184">
        <f t="shared" si="254"/>
        <v>-3.8453404333312973E-10</v>
      </c>
      <c r="DM107" s="184">
        <f t="shared" si="255"/>
        <v>-5.0437538034758663E-10</v>
      </c>
      <c r="DN107" s="184">
        <f t="shared" si="256"/>
        <v>-5.7004578267154825E-10</v>
      </c>
      <c r="DO107" s="184">
        <f t="shared" si="257"/>
        <v>-5.7004578267154825E-10</v>
      </c>
      <c r="DP107" s="184">
        <f t="shared" si="258"/>
        <v>-5.7004578267154825E-10</v>
      </c>
      <c r="DQ107" s="184">
        <f t="shared" si="259"/>
        <v>-5.7004578267154825E-10</v>
      </c>
      <c r="DR107" s="184">
        <f t="shared" si="260"/>
        <v>-5.7004578267154825E-10</v>
      </c>
      <c r="DS107" s="184">
        <f t="shared" si="261"/>
        <v>-5.7004578267154825E-10</v>
      </c>
      <c r="DU107" s="185">
        <f t="shared" si="200"/>
        <v>-6.0657333411842984E-2</v>
      </c>
      <c r="DV107" s="185">
        <f t="shared" si="201"/>
        <v>3.7170861721243967E-2</v>
      </c>
      <c r="DW107" s="185">
        <f t="shared" si="202"/>
        <v>4.6202124234995375E-2</v>
      </c>
      <c r="DX107" s="185">
        <f t="shared" si="203"/>
        <v>5.4095737114021984E-2</v>
      </c>
      <c r="DY107" s="186">
        <f t="shared" si="204"/>
        <v>-6.0657333411842984E-2</v>
      </c>
      <c r="DZ107" s="186">
        <f t="shared" si="205"/>
        <v>3.7170861721243967E-2</v>
      </c>
      <c r="EA107" s="186">
        <f t="shared" si="206"/>
        <v>-2.7224329228898225E-2</v>
      </c>
      <c r="EB107" s="186">
        <f t="shared" si="207"/>
        <v>-6.5725344850916384E-2</v>
      </c>
      <c r="EC107" s="186">
        <f t="shared" si="208"/>
        <v>6.9174980169846606E-2</v>
      </c>
      <c r="ED107" s="186">
        <f t="shared" si="209"/>
        <v>-1.6607443398568358E-2</v>
      </c>
      <c r="EE107" s="186">
        <f t="shared" si="210"/>
        <v>5.5816271948210591E-3</v>
      </c>
      <c r="EF107" s="186">
        <f t="shared" si="211"/>
        <v>7.0921297898398322E-2</v>
      </c>
      <c r="EG107" s="186">
        <f t="shared" si="212"/>
        <v>-7.0921297898398294E-2</v>
      </c>
      <c r="EH107" s="186">
        <f t="shared" si="213"/>
        <v>-5.5816271948212239E-3</v>
      </c>
      <c r="EI107" s="186">
        <f t="shared" si="214"/>
        <v>1.6607443398568462E-2</v>
      </c>
      <c r="EJ107" s="186">
        <f t="shared" si="215"/>
        <v>-6.9174980169846578E-2</v>
      </c>
      <c r="EK107" s="186">
        <f t="shared" si="216"/>
        <v>6.5725344850916301E-2</v>
      </c>
      <c r="EL107" s="186">
        <f t="shared" si="217"/>
        <v>2.7224329228898406E-2</v>
      </c>
      <c r="EM107" s="186">
        <f t="shared" si="218"/>
        <v>-3.7170861721243995E-2</v>
      </c>
      <c r="EN107" s="186">
        <f t="shared" si="219"/>
        <v>6.0657333411842963E-2</v>
      </c>
      <c r="EO107" s="186">
        <f t="shared" si="220"/>
        <v>-5.4095737114021936E-2</v>
      </c>
      <c r="EP107" s="186">
        <f t="shared" si="221"/>
        <v>-4.6202124234995437E-2</v>
      </c>
      <c r="EQ107" s="186">
        <f t="shared" si="222"/>
        <v>3.7170861721243925E-2</v>
      </c>
      <c r="ER107" s="186">
        <f t="shared" si="223"/>
        <v>6.0657333411842998E-2</v>
      </c>
      <c r="ES107" s="186">
        <f t="shared" si="224"/>
        <v>-6.572534485091644E-2</v>
      </c>
      <c r="ET107" s="186">
        <f t="shared" si="225"/>
        <v>2.72243292288981E-2</v>
      </c>
      <c r="EU107" s="186">
        <f t="shared" si="226"/>
        <v>-1.6607443398568324E-2</v>
      </c>
      <c r="EV107" s="186">
        <f t="shared" si="227"/>
        <v>-6.9174980169846606E-2</v>
      </c>
      <c r="EW107" s="186">
        <f t="shared" si="228"/>
        <v>7.0921297898398322E-2</v>
      </c>
      <c r="EX107" s="186">
        <f t="shared" si="229"/>
        <v>-5.5816271948210209E-3</v>
      </c>
    </row>
    <row r="108" spans="7:154" ht="20.100000000000001" customHeight="1" x14ac:dyDescent="0.3">
      <c r="O108" s="211">
        <v>100</v>
      </c>
      <c r="P108" s="211">
        <f t="shared" si="230"/>
        <v>-2.2689280275926285</v>
      </c>
      <c r="Q108" s="212">
        <f t="shared" si="231"/>
        <v>0.87266462599716477</v>
      </c>
      <c r="R108" s="212">
        <f t="shared" si="135"/>
        <v>249.17060139306287</v>
      </c>
      <c r="S108" s="212">
        <f t="shared" si="136"/>
        <v>216.67008816788075</v>
      </c>
      <c r="T108" s="212">
        <f t="shared" si="137"/>
        <v>270.83761020985094</v>
      </c>
      <c r="U108" s="212">
        <f t="shared" si="138"/>
        <v>1</v>
      </c>
      <c r="V108" s="212">
        <f t="shared" si="139"/>
        <v>0</v>
      </c>
      <c r="W108" s="212">
        <f t="shared" si="140"/>
        <v>5.3778414969837082E-2</v>
      </c>
      <c r="X108" s="212">
        <f t="shared" si="141"/>
        <v>6.1845177215312644E-2</v>
      </c>
      <c r="Y108" s="212">
        <f t="shared" si="142"/>
        <v>4.9476141772250112E-2</v>
      </c>
      <c r="Z108" s="212">
        <f t="shared" si="143"/>
        <v>7.9585799914769018</v>
      </c>
      <c r="AA108" s="212">
        <f t="shared" si="144"/>
        <v>7.9585799914769018</v>
      </c>
      <c r="AB108" s="212">
        <f t="shared" si="145"/>
        <v>7.6548129803699263</v>
      </c>
      <c r="AC108" s="212">
        <f t="shared" si="146"/>
        <v>7.2946547605123477</v>
      </c>
      <c r="AD108" s="212">
        <f t="shared" si="147"/>
        <v>152.33054288212708</v>
      </c>
      <c r="AE108" s="212">
        <f t="shared" si="148"/>
        <v>199.85387035871702</v>
      </c>
      <c r="AF108" s="212">
        <f t="shared" si="149"/>
        <v>2.1201532303763022</v>
      </c>
      <c r="AG108" s="212">
        <f t="shared" si="150"/>
        <v>2.3670663266052681</v>
      </c>
      <c r="AH108" s="212">
        <f t="shared" si="151"/>
        <v>1.8045568655536406</v>
      </c>
      <c r="AI108" s="212">
        <f t="shared" si="152"/>
        <v>10.078733221853204</v>
      </c>
      <c r="AJ108" s="212">
        <f t="shared" si="153"/>
        <v>10.878733221853205</v>
      </c>
      <c r="AK108" s="212">
        <f t="shared" si="154"/>
        <v>10.821879306975195</v>
      </c>
      <c r="AL108" s="212">
        <f t="shared" si="155"/>
        <v>9.8992116260659895</v>
      </c>
      <c r="AM108" s="212">
        <f t="shared" si="232"/>
        <v>91.92246740559824</v>
      </c>
      <c r="AN108" s="212">
        <f t="shared" si="262"/>
        <v>92.40539204271613</v>
      </c>
      <c r="AO108" s="212">
        <f t="shared" si="263"/>
        <v>101.01814546189335</v>
      </c>
      <c r="AP108" s="212">
        <f t="shared" si="156"/>
        <v>6.4412485685145242</v>
      </c>
      <c r="AQ108" s="212">
        <f t="shared" si="157"/>
        <v>0.19561523105985601</v>
      </c>
      <c r="AR108" s="212">
        <f t="shared" si="158"/>
        <v>0.18991007441423427</v>
      </c>
      <c r="AS108" s="212">
        <f t="shared" si="159"/>
        <v>0.18097482354534294</v>
      </c>
      <c r="AT108" s="212">
        <f t="shared" si="160"/>
        <v>1.2021945454673335E-2</v>
      </c>
      <c r="AU108" s="212">
        <f t="shared" si="161"/>
        <v>7.0889773643287857E-2</v>
      </c>
      <c r="AV108" s="212">
        <f t="shared" si="162"/>
        <v>6.7166064795876751E-2</v>
      </c>
      <c r="AW108" s="212">
        <f t="shared" si="163"/>
        <v>6.6679494226336428E-2</v>
      </c>
      <c r="AX108" s="212">
        <f t="shared" si="233"/>
        <v>1.9061698434209327E-2</v>
      </c>
      <c r="AY108" s="212">
        <f t="shared" si="234"/>
        <v>2.0769486032767535E-2</v>
      </c>
      <c r="AZ108" s="178">
        <f t="shared" si="235"/>
        <v>1.6495220662884846E-2</v>
      </c>
      <c r="BA108" s="178">
        <f t="shared" si="164"/>
        <v>1.6421023097631573E-2</v>
      </c>
      <c r="BB108" s="178">
        <f t="shared" si="165"/>
        <v>1.4279150519679627E-2</v>
      </c>
      <c r="BC108" s="178">
        <f t="shared" si="166"/>
        <v>1.7848938149599536E-2</v>
      </c>
      <c r="BD108" s="178">
        <f t="shared" si="167"/>
        <v>0</v>
      </c>
      <c r="BE108" s="178">
        <f t="shared" si="168"/>
        <v>0</v>
      </c>
      <c r="BF108" s="178">
        <f t="shared" si="169"/>
        <v>0</v>
      </c>
      <c r="BG108" s="178">
        <f t="shared" si="236"/>
        <v>3.5482721531840899E-2</v>
      </c>
      <c r="BH108" s="178">
        <f t="shared" si="237"/>
        <v>3.5048636552447165E-2</v>
      </c>
      <c r="BI108" s="178">
        <f t="shared" si="238"/>
        <v>3.4344158812484385E-2</v>
      </c>
      <c r="BJ108" s="178">
        <f t="shared" si="170"/>
        <v>8.8412510631513772</v>
      </c>
      <c r="BK108" s="178">
        <f t="shared" si="171"/>
        <v>7.5939911719827355</v>
      </c>
      <c r="BL108" s="178">
        <f t="shared" si="172"/>
        <v>9.3016898974408626</v>
      </c>
      <c r="BM108" s="180">
        <f t="shared" si="239"/>
        <v>1.2590235273061657E-3</v>
      </c>
      <c r="BN108" s="180">
        <f t="shared" si="239"/>
        <v>1.2284069241855354E-3</v>
      </c>
      <c r="BO108" s="180">
        <f t="shared" si="239"/>
        <v>1.1795212445371488E-3</v>
      </c>
      <c r="BP108" s="178">
        <f t="shared" si="173"/>
        <v>0</v>
      </c>
      <c r="BQ108" s="178">
        <f t="shared" si="174"/>
        <v>0</v>
      </c>
      <c r="BR108" s="178">
        <f t="shared" si="175"/>
        <v>0</v>
      </c>
      <c r="BS108" s="178">
        <f t="shared" si="176"/>
        <v>0.41519099995103409</v>
      </c>
      <c r="BT108" s="178">
        <f t="shared" si="177"/>
        <v>0.13839699998367802</v>
      </c>
      <c r="BU108" s="178">
        <f t="shared" si="178"/>
        <v>2.5</v>
      </c>
      <c r="BY108" s="180">
        <f t="shared" si="179"/>
        <v>0</v>
      </c>
      <c r="BZ108" s="180">
        <f t="shared" si="240"/>
        <v>0</v>
      </c>
      <c r="CA108" s="180">
        <f t="shared" si="241"/>
        <v>0</v>
      </c>
      <c r="CB108" s="180">
        <f t="shared" si="242"/>
        <v>0</v>
      </c>
      <c r="CC108" s="180">
        <f t="shared" si="180"/>
        <v>0</v>
      </c>
      <c r="CG108" s="182">
        <f t="shared" si="181"/>
        <v>0.41022915242056551</v>
      </c>
      <c r="CH108" s="182">
        <f t="shared" si="182"/>
        <v>0.41022915242056551</v>
      </c>
      <c r="CI108" s="182">
        <f t="shared" si="183"/>
        <v>0.41022915242056551</v>
      </c>
      <c r="CJ108" s="182">
        <f t="shared" si="184"/>
        <v>0.41022915242056551</v>
      </c>
      <c r="CK108" s="182">
        <f t="shared" si="185"/>
        <v>0.41022915242056551</v>
      </c>
      <c r="CL108" s="182">
        <f t="shared" si="186"/>
        <v>0.41022915242056551</v>
      </c>
      <c r="CM108" s="182">
        <f t="shared" si="187"/>
        <v>0.41022915242056551</v>
      </c>
      <c r="CN108" s="182">
        <f t="shared" si="188"/>
        <v>0.41022915242056551</v>
      </c>
      <c r="CO108" s="182">
        <f t="shared" si="189"/>
        <v>0.37066027441356864</v>
      </c>
      <c r="CP108" s="182">
        <f t="shared" si="190"/>
        <v>0.31637097364523364</v>
      </c>
      <c r="CQ108" s="182">
        <f t="shared" si="191"/>
        <v>0.26208167287689865</v>
      </c>
      <c r="CR108" s="182">
        <f t="shared" si="192"/>
        <v>0.20779237210856361</v>
      </c>
      <c r="CS108" s="182">
        <f t="shared" si="193"/>
        <v>0.15350307134022867</v>
      </c>
      <c r="CT108" s="182">
        <f t="shared" si="194"/>
        <v>0.13343515245320953</v>
      </c>
      <c r="CU108" s="182">
        <f t="shared" si="195"/>
        <v>0.13343515245320953</v>
      </c>
      <c r="CV108" s="182">
        <f t="shared" si="196"/>
        <v>0.13343515245320953</v>
      </c>
      <c r="CW108" s="182">
        <f t="shared" si="197"/>
        <v>0.13343515245320953</v>
      </c>
      <c r="CX108" s="182">
        <f t="shared" si="198"/>
        <v>0.13343515245320953</v>
      </c>
      <c r="CY108" s="182">
        <f t="shared" si="199"/>
        <v>0.13343515245320953</v>
      </c>
      <c r="DA108" s="184">
        <f t="shared" si="243"/>
        <v>0.15391816943988076</v>
      </c>
      <c r="DB108" s="184">
        <f t="shared" si="244"/>
        <v>0.15391816943988076</v>
      </c>
      <c r="DC108" s="184">
        <f t="shared" si="245"/>
        <v>0.15391816943988076</v>
      </c>
      <c r="DD108" s="184">
        <f t="shared" si="246"/>
        <v>0.15391816943988076</v>
      </c>
      <c r="DE108" s="184">
        <f t="shared" si="247"/>
        <v>0.15391816943988076</v>
      </c>
      <c r="DF108" s="184">
        <f t="shared" si="248"/>
        <v>0.15391816943988076</v>
      </c>
      <c r="DG108" s="184">
        <f t="shared" si="249"/>
        <v>-2.0274950810967631E-10</v>
      </c>
      <c r="DH108" s="184">
        <f t="shared" si="250"/>
        <v>-2.0274950810967631E-10</v>
      </c>
      <c r="DI108" s="184">
        <f t="shared" si="251"/>
        <v>-2.2325376627309608E-10</v>
      </c>
      <c r="DJ108" s="184">
        <f t="shared" si="252"/>
        <v>-2.5922176052545112E-10</v>
      </c>
      <c r="DK108" s="184">
        <f t="shared" si="253"/>
        <v>-3.0900496985345175E-10</v>
      </c>
      <c r="DL108" s="184">
        <f t="shared" si="254"/>
        <v>-3.8245495797480872E-10</v>
      </c>
      <c r="DM108" s="184">
        <f t="shared" si="255"/>
        <v>-5.0171081880883247E-10</v>
      </c>
      <c r="DN108" s="184">
        <f t="shared" si="256"/>
        <v>-5.6707299293245409E-10</v>
      </c>
      <c r="DO108" s="184">
        <f t="shared" si="257"/>
        <v>-5.6707299293245409E-10</v>
      </c>
      <c r="DP108" s="184">
        <f t="shared" si="258"/>
        <v>-5.6707299293245409E-10</v>
      </c>
      <c r="DQ108" s="184">
        <f t="shared" si="259"/>
        <v>-5.6707299293245409E-10</v>
      </c>
      <c r="DR108" s="184">
        <f t="shared" si="260"/>
        <v>-5.6707299293245409E-10</v>
      </c>
      <c r="DS108" s="184">
        <f t="shared" si="261"/>
        <v>-5.6707299293245409E-10</v>
      </c>
      <c r="DU108" s="185">
        <f t="shared" si="200"/>
        <v>-6.1457876483966625E-2</v>
      </c>
      <c r="DV108" s="185">
        <f t="shared" si="201"/>
        <v>3.5482721531840899E-2</v>
      </c>
      <c r="DW108" s="185">
        <f t="shared" si="202"/>
        <v>4.5615707517250227E-2</v>
      </c>
      <c r="DX108" s="185">
        <f t="shared" si="203"/>
        <v>5.4362683312409663E-2</v>
      </c>
      <c r="DY108" s="186">
        <f t="shared" si="204"/>
        <v>-6.1457876483966625E-2</v>
      </c>
      <c r="DZ108" s="186">
        <f t="shared" si="205"/>
        <v>3.5482721531840899E-2</v>
      </c>
      <c r="EA108" s="186">
        <f t="shared" si="206"/>
        <v>-2.4271611007810057E-2</v>
      </c>
      <c r="EB108" s="186">
        <f t="shared" si="207"/>
        <v>-6.6685703177744304E-2</v>
      </c>
      <c r="EC108" s="186">
        <f t="shared" si="208"/>
        <v>6.9887318525060263E-2</v>
      </c>
      <c r="ED108" s="186">
        <f t="shared" si="209"/>
        <v>-1.2323019865334621E-2</v>
      </c>
      <c r="EE108" s="186">
        <f t="shared" si="210"/>
        <v>4.5641334489345038E-17</v>
      </c>
      <c r="EF108" s="186">
        <f t="shared" si="211"/>
        <v>7.0965443063681799E-2</v>
      </c>
      <c r="EG108" s="186">
        <f t="shared" si="212"/>
        <v>-6.9887318525060249E-2</v>
      </c>
      <c r="EH108" s="186">
        <f t="shared" si="213"/>
        <v>-1.2323019865334654E-2</v>
      </c>
      <c r="EI108" s="186">
        <f t="shared" si="214"/>
        <v>2.427161100780997E-2</v>
      </c>
      <c r="EJ108" s="186">
        <f t="shared" si="215"/>
        <v>-6.6685703177744332E-2</v>
      </c>
      <c r="EK108" s="186">
        <f t="shared" si="216"/>
        <v>6.1457876483966625E-2</v>
      </c>
      <c r="EL108" s="186">
        <f t="shared" si="217"/>
        <v>3.5482721531840886E-2</v>
      </c>
      <c r="EM108" s="186">
        <f t="shared" si="218"/>
        <v>-4.5615707517250206E-2</v>
      </c>
      <c r="EN108" s="186">
        <f t="shared" si="219"/>
        <v>5.4362683312409676E-2</v>
      </c>
      <c r="EO108" s="186">
        <f t="shared" si="220"/>
        <v>-4.5615707517250345E-2</v>
      </c>
      <c r="EP108" s="186">
        <f t="shared" si="221"/>
        <v>-5.4362683312409565E-2</v>
      </c>
      <c r="EQ108" s="186">
        <f t="shared" si="222"/>
        <v>2.4271611007810084E-2</v>
      </c>
      <c r="ER108" s="186">
        <f t="shared" si="223"/>
        <v>6.6685703177744304E-2</v>
      </c>
      <c r="ES108" s="186">
        <f t="shared" si="224"/>
        <v>-6.9887318525060249E-2</v>
      </c>
      <c r="ET108" s="186">
        <f t="shared" si="225"/>
        <v>1.2323019865334711E-2</v>
      </c>
      <c r="EU108" s="186">
        <f t="shared" si="226"/>
        <v>-7.3894028394414974E-17</v>
      </c>
      <c r="EV108" s="186">
        <f t="shared" si="227"/>
        <v>-7.0965443063681799E-2</v>
      </c>
      <c r="EW108" s="186">
        <f t="shared" si="228"/>
        <v>6.9887318525060305E-2</v>
      </c>
      <c r="EX108" s="186">
        <f t="shared" si="229"/>
        <v>1.2323019865334441E-2</v>
      </c>
    </row>
    <row r="109" spans="7:154" ht="20.100000000000001" customHeight="1" x14ac:dyDescent="0.3">
      <c r="O109" s="211">
        <v>101</v>
      </c>
      <c r="P109" s="211">
        <f t="shared" si="230"/>
        <v>-2.2602013813326565</v>
      </c>
      <c r="Q109" s="212">
        <f t="shared" si="231"/>
        <v>0.88139127225713643</v>
      </c>
      <c r="R109" s="212">
        <f t="shared" si="135"/>
        <v>250.98564870410266</v>
      </c>
      <c r="S109" s="212">
        <f t="shared" si="136"/>
        <v>218.24839017748059</v>
      </c>
      <c r="T109" s="212">
        <f t="shared" si="137"/>
        <v>272.81048772185073</v>
      </c>
      <c r="U109" s="212">
        <f t="shared" si="138"/>
        <v>1</v>
      </c>
      <c r="V109" s="212">
        <f t="shared" si="139"/>
        <v>0</v>
      </c>
      <c r="W109" s="212">
        <f t="shared" si="140"/>
        <v>5.3389506807211169E-2</v>
      </c>
      <c r="X109" s="212">
        <f t="shared" si="141"/>
        <v>6.1397932828292839E-2</v>
      </c>
      <c r="Y109" s="212">
        <f t="shared" si="142"/>
        <v>4.9118346262634276E-2</v>
      </c>
      <c r="Z109" s="212">
        <f t="shared" si="143"/>
        <v>8.0318418453467757</v>
      </c>
      <c r="AA109" s="212">
        <f t="shared" si="144"/>
        <v>8.0318418453467757</v>
      </c>
      <c r="AB109" s="212">
        <f t="shared" si="145"/>
        <v>7.726466442434325</v>
      </c>
      <c r="AC109" s="212">
        <f t="shared" si="146"/>
        <v>7.3629369340279718</v>
      </c>
      <c r="AD109" s="212">
        <f t="shared" si="147"/>
        <v>154.01951745266456</v>
      </c>
      <c r="AE109" s="212">
        <f t="shared" si="148"/>
        <v>202.01434419292522</v>
      </c>
      <c r="AF109" s="212">
        <f t="shared" si="149"/>
        <v>2.1245233031534534</v>
      </c>
      <c r="AG109" s="212">
        <f t="shared" si="150"/>
        <v>2.3719453381632074</v>
      </c>
      <c r="AH109" s="212">
        <f t="shared" si="151"/>
        <v>1.8082764291776234</v>
      </c>
      <c r="AI109" s="212">
        <f t="shared" si="152"/>
        <v>10.156365148500228</v>
      </c>
      <c r="AJ109" s="212">
        <f t="shared" si="153"/>
        <v>10.956365148500229</v>
      </c>
      <c r="AK109" s="212">
        <f t="shared" si="154"/>
        <v>10.898411780597533</v>
      </c>
      <c r="AL109" s="212">
        <f t="shared" si="155"/>
        <v>9.9712133632055959</v>
      </c>
      <c r="AM109" s="212">
        <f t="shared" si="232"/>
        <v>91.271145717235044</v>
      </c>
      <c r="AN109" s="212">
        <f t="shared" si="262"/>
        <v>91.756488939085813</v>
      </c>
      <c r="AO109" s="212">
        <f t="shared" si="263"/>
        <v>100.28869743075229</v>
      </c>
      <c r="AP109" s="212">
        <f t="shared" si="156"/>
        <v>6.5149005180896502</v>
      </c>
      <c r="AQ109" s="212">
        <f t="shared" si="157"/>
        <v>0.19744630238372901</v>
      </c>
      <c r="AR109" s="212">
        <f t="shared" si="158"/>
        <v>0.19168774218320306</v>
      </c>
      <c r="AS109" s="212">
        <f t="shared" si="159"/>
        <v>0.18266885221551055</v>
      </c>
      <c r="AT109" s="212">
        <f t="shared" si="160"/>
        <v>1.2248063501098047E-2</v>
      </c>
      <c r="AU109" s="212">
        <f t="shared" si="161"/>
        <v>7.1711382426913217E-2</v>
      </c>
      <c r="AV109" s="212">
        <f t="shared" si="162"/>
        <v>6.7948840986413225E-2</v>
      </c>
      <c r="AW109" s="212">
        <f t="shared" si="163"/>
        <v>6.7443107498937602E-2</v>
      </c>
      <c r="AX109" s="212">
        <f t="shared" si="233"/>
        <v>1.9143176813212377E-2</v>
      </c>
      <c r="AY109" s="212">
        <f t="shared" si="234"/>
        <v>2.085959200330155E-2</v>
      </c>
      <c r="AZ109" s="178">
        <f t="shared" si="235"/>
        <v>1.6563469648795421E-2</v>
      </c>
      <c r="BA109" s="178">
        <f t="shared" si="164"/>
        <v>1.6249621165185746E-2</v>
      </c>
      <c r="BB109" s="178">
        <f t="shared" si="165"/>
        <v>1.4130105361031084E-2</v>
      </c>
      <c r="BC109" s="178">
        <f t="shared" si="166"/>
        <v>1.7662631701288858E-2</v>
      </c>
      <c r="BD109" s="178">
        <f t="shared" si="167"/>
        <v>0</v>
      </c>
      <c r="BE109" s="178">
        <f t="shared" si="168"/>
        <v>0</v>
      </c>
      <c r="BF109" s="178">
        <f t="shared" si="169"/>
        <v>0</v>
      </c>
      <c r="BG109" s="178">
        <f t="shared" si="236"/>
        <v>3.5392797978398123E-2</v>
      </c>
      <c r="BH109" s="178">
        <f t="shared" si="237"/>
        <v>3.4989697364332634E-2</v>
      </c>
      <c r="BI109" s="178">
        <f t="shared" si="238"/>
        <v>3.4226101350084276E-2</v>
      </c>
      <c r="BJ109" s="178">
        <f t="shared" si="170"/>
        <v>8.8830843600615061</v>
      </c>
      <c r="BK109" s="178">
        <f t="shared" si="171"/>
        <v>7.6364451225628329</v>
      </c>
      <c r="BL109" s="178">
        <f t="shared" si="172"/>
        <v>9.3372394021339851</v>
      </c>
      <c r="BM109" s="180">
        <f t="shared" si="239"/>
        <v>1.2526501487397023E-3</v>
      </c>
      <c r="BN109" s="180">
        <f t="shared" si="239"/>
        <v>1.224278921647586E-3</v>
      </c>
      <c r="BO109" s="180">
        <f t="shared" si="239"/>
        <v>1.1714260136262407E-3</v>
      </c>
      <c r="BP109" s="178">
        <f t="shared" si="173"/>
        <v>0</v>
      </c>
      <c r="BQ109" s="178">
        <f t="shared" si="174"/>
        <v>0</v>
      </c>
      <c r="BR109" s="178">
        <f t="shared" si="175"/>
        <v>0</v>
      </c>
      <c r="BS109" s="178">
        <f t="shared" si="176"/>
        <v>0.41821539891229143</v>
      </c>
      <c r="BT109" s="178">
        <f t="shared" si="177"/>
        <v>0.13940513297076382</v>
      </c>
      <c r="BU109" s="178">
        <f t="shared" si="178"/>
        <v>2.5</v>
      </c>
      <c r="BY109" s="180">
        <f t="shared" si="179"/>
        <v>0</v>
      </c>
      <c r="BZ109" s="180">
        <f t="shared" si="240"/>
        <v>0</v>
      </c>
      <c r="CA109" s="180">
        <f t="shared" si="241"/>
        <v>0</v>
      </c>
      <c r="CB109" s="180">
        <f t="shared" si="242"/>
        <v>0</v>
      </c>
      <c r="CC109" s="180">
        <f t="shared" si="180"/>
        <v>0</v>
      </c>
      <c r="CG109" s="182">
        <f t="shared" si="181"/>
        <v>0.4132535513818229</v>
      </c>
      <c r="CH109" s="182">
        <f t="shared" si="182"/>
        <v>0.4132535513818229</v>
      </c>
      <c r="CI109" s="182">
        <f t="shared" si="183"/>
        <v>0.4132535513818229</v>
      </c>
      <c r="CJ109" s="182">
        <f t="shared" si="184"/>
        <v>0.4132535513818229</v>
      </c>
      <c r="CK109" s="182">
        <f t="shared" si="185"/>
        <v>0.4132535513818229</v>
      </c>
      <c r="CL109" s="182">
        <f t="shared" si="186"/>
        <v>0.4132535513818229</v>
      </c>
      <c r="CM109" s="182">
        <f t="shared" si="187"/>
        <v>0.4132535513818229</v>
      </c>
      <c r="CN109" s="182">
        <f t="shared" si="188"/>
        <v>0.4132535513818229</v>
      </c>
      <c r="CO109" s="182">
        <f t="shared" si="189"/>
        <v>0.37339643958951607</v>
      </c>
      <c r="CP109" s="182">
        <f t="shared" si="190"/>
        <v>0.31871167623921154</v>
      </c>
      <c r="CQ109" s="182">
        <f t="shared" si="191"/>
        <v>0.26402691288890712</v>
      </c>
      <c r="CR109" s="182">
        <f t="shared" si="192"/>
        <v>0.20934214953860253</v>
      </c>
      <c r="CS109" s="182">
        <f t="shared" si="193"/>
        <v>0.15465738618829808</v>
      </c>
      <c r="CT109" s="182">
        <f t="shared" si="194"/>
        <v>0.13444328544029532</v>
      </c>
      <c r="CU109" s="182">
        <f t="shared" si="195"/>
        <v>0.13444328544029532</v>
      </c>
      <c r="CV109" s="182">
        <f t="shared" si="196"/>
        <v>0.13444328544029532</v>
      </c>
      <c r="CW109" s="182">
        <f t="shared" si="197"/>
        <v>0.13444328544029532</v>
      </c>
      <c r="CX109" s="182">
        <f t="shared" si="198"/>
        <v>0.13444328544029532</v>
      </c>
      <c r="CY109" s="182">
        <f t="shared" si="199"/>
        <v>0.13444328544029532</v>
      </c>
      <c r="DA109" s="184">
        <f t="shared" si="243"/>
        <v>0.15533667768564974</v>
      </c>
      <c r="DB109" s="184">
        <f t="shared" si="244"/>
        <v>0.15533667768564974</v>
      </c>
      <c r="DC109" s="184">
        <f t="shared" si="245"/>
        <v>0.15533667768564974</v>
      </c>
      <c r="DD109" s="184">
        <f t="shared" si="246"/>
        <v>0.15533667768564974</v>
      </c>
      <c r="DE109" s="184">
        <f t="shared" si="247"/>
        <v>0.15533667768564974</v>
      </c>
      <c r="DF109" s="184">
        <f t="shared" si="248"/>
        <v>0.15533667768564974</v>
      </c>
      <c r="DG109" s="184">
        <f t="shared" si="249"/>
        <v>-2.0163335782932647E-10</v>
      </c>
      <c r="DH109" s="184">
        <f t="shared" si="250"/>
        <v>-2.0163335782932647E-10</v>
      </c>
      <c r="DI109" s="184">
        <f t="shared" si="251"/>
        <v>-2.2202939270845064E-10</v>
      </c>
      <c r="DJ109" s="184">
        <f t="shared" si="252"/>
        <v>-2.5780961037321767E-10</v>
      </c>
      <c r="DK109" s="184">
        <f t="shared" si="253"/>
        <v>-3.0733726048527284E-10</v>
      </c>
      <c r="DL109" s="184">
        <f t="shared" si="254"/>
        <v>-3.8041940492363846E-10</v>
      </c>
      <c r="DM109" s="184">
        <f t="shared" si="255"/>
        <v>-4.9910140584189938E-10</v>
      </c>
      <c r="DN109" s="184">
        <f t="shared" si="256"/>
        <v>-5.6416133820759755E-10</v>
      </c>
      <c r="DO109" s="184">
        <f t="shared" si="257"/>
        <v>-5.6416133820759755E-10</v>
      </c>
      <c r="DP109" s="184">
        <f t="shared" si="258"/>
        <v>-5.6416133820759755E-10</v>
      </c>
      <c r="DQ109" s="184">
        <f t="shared" si="259"/>
        <v>-5.6416133820759755E-10</v>
      </c>
      <c r="DR109" s="184">
        <f t="shared" si="260"/>
        <v>-5.6416133820759755E-10</v>
      </c>
      <c r="DS109" s="184">
        <f t="shared" si="261"/>
        <v>-5.6416133820759755E-10</v>
      </c>
      <c r="DU109" s="185">
        <f t="shared" si="200"/>
        <v>-6.2207593056808182E-2</v>
      </c>
      <c r="DV109" s="185">
        <f t="shared" si="201"/>
        <v>3.3775967210982423E-2</v>
      </c>
      <c r="DW109" s="185">
        <f t="shared" si="202"/>
        <v>4.5025175897499832E-2</v>
      </c>
      <c r="DX109" s="185">
        <f t="shared" si="203"/>
        <v>5.4619905990014386E-2</v>
      </c>
      <c r="DY109" s="186">
        <f t="shared" si="204"/>
        <v>-6.2207593056808182E-2</v>
      </c>
      <c r="DZ109" s="186">
        <f t="shared" si="205"/>
        <v>3.3775967210982423E-2</v>
      </c>
      <c r="EA109" s="186">
        <f t="shared" si="206"/>
        <v>-2.1285639225574797E-2</v>
      </c>
      <c r="EB109" s="186">
        <f t="shared" si="207"/>
        <v>-6.7509422732811755E-2</v>
      </c>
      <c r="EC109" s="186">
        <f t="shared" si="208"/>
        <v>7.0330575929967207E-2</v>
      </c>
      <c r="ED109" s="186">
        <f t="shared" si="209"/>
        <v>-8.0131569507858082E-3</v>
      </c>
      <c r="EE109" s="186">
        <f t="shared" si="210"/>
        <v>-5.5537738493269418E-3</v>
      </c>
      <c r="EF109" s="186">
        <f t="shared" si="211"/>
        <v>7.0567387587959801E-2</v>
      </c>
      <c r="EG109" s="186">
        <f t="shared" si="212"/>
        <v>-6.8211155912489996E-2</v>
      </c>
      <c r="EH109" s="186">
        <f t="shared" si="213"/>
        <v>-1.8916627713225997E-2</v>
      </c>
      <c r="EI109" s="186">
        <f t="shared" si="214"/>
        <v>3.1584378115597125E-2</v>
      </c>
      <c r="EJ109" s="186">
        <f t="shared" si="215"/>
        <v>-6.3348462128214281E-2</v>
      </c>
      <c r="EK109" s="186">
        <f t="shared" si="216"/>
        <v>5.6157988996829951E-2</v>
      </c>
      <c r="EL109" s="186">
        <f t="shared" si="217"/>
        <v>4.3091540547893332E-2</v>
      </c>
      <c r="EM109" s="186">
        <f t="shared" si="218"/>
        <v>-5.3015277041301545E-2</v>
      </c>
      <c r="EN109" s="186">
        <f t="shared" si="219"/>
        <v>4.6903955005871883E-2</v>
      </c>
      <c r="EO109" s="186">
        <f t="shared" si="220"/>
        <v>-3.5926405493109999E-2</v>
      </c>
      <c r="EP109" s="186">
        <f t="shared" si="221"/>
        <v>-6.0990933615607534E-2</v>
      </c>
      <c r="EQ109" s="186">
        <f t="shared" si="222"/>
        <v>1.0462777254832283E-2</v>
      </c>
      <c r="ER109" s="186">
        <f t="shared" si="223"/>
        <v>7.0008077298798696E-2</v>
      </c>
      <c r="ES109" s="186">
        <f t="shared" si="224"/>
        <v>-7.0718223754249215E-2</v>
      </c>
      <c r="ET109" s="186">
        <f t="shared" si="225"/>
        <v>-3.0876243299258897E-3</v>
      </c>
      <c r="EU109" s="186">
        <f t="shared" si="226"/>
        <v>1.652456920389167E-2</v>
      </c>
      <c r="EV109" s="186">
        <f t="shared" si="227"/>
        <v>-6.8829784305811992E-2</v>
      </c>
      <c r="EW109" s="186">
        <f t="shared" si="228"/>
        <v>6.441215085659957E-2</v>
      </c>
      <c r="EX109" s="186">
        <f t="shared" si="229"/>
        <v>2.9354308320678708E-2</v>
      </c>
    </row>
    <row r="110" spans="7:154" ht="20.100000000000001" customHeight="1" x14ac:dyDescent="0.3">
      <c r="O110" s="211">
        <v>102</v>
      </c>
      <c r="P110" s="211">
        <f t="shared" si="230"/>
        <v>-2.2514747350726849</v>
      </c>
      <c r="Q110" s="212">
        <f t="shared" si="231"/>
        <v>0.89011791851710798</v>
      </c>
      <c r="R110" s="212">
        <f t="shared" si="135"/>
        <v>252.78158248626315</v>
      </c>
      <c r="S110" s="212">
        <f t="shared" si="136"/>
        <v>219.81007172718535</v>
      </c>
      <c r="T110" s="212">
        <f t="shared" si="137"/>
        <v>274.76258965898165</v>
      </c>
      <c r="U110" s="212">
        <f t="shared" si="138"/>
        <v>1</v>
      </c>
      <c r="V110" s="212">
        <f t="shared" si="139"/>
        <v>0</v>
      </c>
      <c r="W110" s="212">
        <f t="shared" si="140"/>
        <v>5.3010191123113941E-2</v>
      </c>
      <c r="X110" s="212">
        <f t="shared" si="141"/>
        <v>6.0961719791581027E-2</v>
      </c>
      <c r="Y110" s="212">
        <f t="shared" si="142"/>
        <v>4.8769375833264829E-2</v>
      </c>
      <c r="Z110" s="212">
        <f t="shared" si="143"/>
        <v>8.1045465169024808</v>
      </c>
      <c r="AA110" s="212">
        <f t="shared" si="144"/>
        <v>8.1045465169024808</v>
      </c>
      <c r="AB110" s="212">
        <f t="shared" si="145"/>
        <v>7.7975915999426153</v>
      </c>
      <c r="AC110" s="212">
        <f t="shared" si="146"/>
        <v>7.4307156596664079</v>
      </c>
      <c r="AD110" s="212">
        <f t="shared" si="147"/>
        <v>155.6971503272681</v>
      </c>
      <c r="AE110" s="212">
        <f t="shared" si="148"/>
        <v>204.15995728954155</v>
      </c>
      <c r="AF110" s="212">
        <f t="shared" si="149"/>
        <v>2.1288473564622836</v>
      </c>
      <c r="AG110" s="212">
        <f t="shared" si="150"/>
        <v>2.3767729708244385</v>
      </c>
      <c r="AH110" s="212">
        <f t="shared" si="151"/>
        <v>1.811956823581987</v>
      </c>
      <c r="AI110" s="212">
        <f t="shared" si="152"/>
        <v>10.233393873364765</v>
      </c>
      <c r="AJ110" s="212">
        <f t="shared" si="153"/>
        <v>11.033393873364766</v>
      </c>
      <c r="AK110" s="212">
        <f t="shared" si="154"/>
        <v>10.974364570767055</v>
      </c>
      <c r="AL110" s="212">
        <f t="shared" si="155"/>
        <v>10.042672483248396</v>
      </c>
      <c r="AM110" s="212">
        <f t="shared" si="232"/>
        <v>90.633943778084131</v>
      </c>
      <c r="AN110" s="212">
        <f t="shared" si="262"/>
        <v>91.121448859439965</v>
      </c>
      <c r="AO110" s="212">
        <f t="shared" si="263"/>
        <v>99.575088370953296</v>
      </c>
      <c r="AP110" s="212">
        <f t="shared" si="156"/>
        <v>6.5880714071935369</v>
      </c>
      <c r="AQ110" s="212">
        <f t="shared" si="157"/>
        <v>0.19926387312723789</v>
      </c>
      <c r="AR110" s="212">
        <f t="shared" si="158"/>
        <v>0.19345230311888653</v>
      </c>
      <c r="AS110" s="212">
        <f t="shared" si="159"/>
        <v>0.18435039072764745</v>
      </c>
      <c r="AT110" s="212">
        <f t="shared" si="160"/>
        <v>1.2474597860667187E-2</v>
      </c>
      <c r="AU110" s="212">
        <f t="shared" si="161"/>
        <v>7.2527815268086118E-2</v>
      </c>
      <c r="AV110" s="212">
        <f t="shared" si="162"/>
        <v>6.8726623524688502E-2</v>
      </c>
      <c r="AW110" s="212">
        <f t="shared" si="163"/>
        <v>6.8201732574532103E-2</v>
      </c>
      <c r="AX110" s="212">
        <f t="shared" si="233"/>
        <v>1.9223566855951939E-2</v>
      </c>
      <c r="AY110" s="212">
        <f t="shared" si="234"/>
        <v>2.0948465955900376E-2</v>
      </c>
      <c r="AZ110" s="178">
        <f t="shared" si="235"/>
        <v>1.6630779753404823E-2</v>
      </c>
      <c r="BA110" s="178">
        <f t="shared" si="164"/>
        <v>1.6076981761175228E-2</v>
      </c>
      <c r="BB110" s="178">
        <f t="shared" si="165"/>
        <v>1.3979984140152371E-2</v>
      </c>
      <c r="BC110" s="178">
        <f t="shared" si="166"/>
        <v>1.7474980175190464E-2</v>
      </c>
      <c r="BD110" s="178">
        <f t="shared" si="167"/>
        <v>0</v>
      </c>
      <c r="BE110" s="178">
        <f t="shared" si="168"/>
        <v>0</v>
      </c>
      <c r="BF110" s="178">
        <f t="shared" si="169"/>
        <v>0</v>
      </c>
      <c r="BG110" s="178">
        <f t="shared" si="236"/>
        <v>3.530054861712717E-2</v>
      </c>
      <c r="BH110" s="178">
        <f t="shared" si="237"/>
        <v>3.4928450096052749E-2</v>
      </c>
      <c r="BI110" s="178">
        <f t="shared" si="238"/>
        <v>3.4105759928595283E-2</v>
      </c>
      <c r="BJ110" s="178">
        <f t="shared" si="170"/>
        <v>8.9233285420706743</v>
      </c>
      <c r="BK110" s="178">
        <f t="shared" si="171"/>
        <v>7.6776251209327686</v>
      </c>
      <c r="BL110" s="178">
        <f t="shared" si="172"/>
        <v>9.3709869202683649</v>
      </c>
      <c r="BM110" s="180">
        <f t="shared" si="239"/>
        <v>1.2461287326701589E-3</v>
      </c>
      <c r="BN110" s="180">
        <f t="shared" si="239"/>
        <v>1.2199966261124474E-3</v>
      </c>
      <c r="BO110" s="180">
        <f t="shared" si="239"/>
        <v>1.1632028603069757E-3</v>
      </c>
      <c r="BP110" s="178">
        <f t="shared" si="173"/>
        <v>0</v>
      </c>
      <c r="BQ110" s="178">
        <f t="shared" si="174"/>
        <v>0</v>
      </c>
      <c r="BR110" s="178">
        <f t="shared" si="175"/>
        <v>0</v>
      </c>
      <c r="BS110" s="178">
        <f t="shared" si="176"/>
        <v>0.42120794915173482</v>
      </c>
      <c r="BT110" s="178">
        <f t="shared" si="177"/>
        <v>0.14040264971724495</v>
      </c>
      <c r="BU110" s="178">
        <f t="shared" si="178"/>
        <v>2.5</v>
      </c>
      <c r="BY110" s="180">
        <f t="shared" si="179"/>
        <v>0</v>
      </c>
      <c r="BZ110" s="180">
        <f t="shared" si="240"/>
        <v>0</v>
      </c>
      <c r="CA110" s="180">
        <f t="shared" si="241"/>
        <v>0</v>
      </c>
      <c r="CB110" s="180">
        <f t="shared" si="242"/>
        <v>0</v>
      </c>
      <c r="CC110" s="180">
        <f t="shared" si="180"/>
        <v>0</v>
      </c>
      <c r="CG110" s="182">
        <f t="shared" si="181"/>
        <v>0.41624610162126624</v>
      </c>
      <c r="CH110" s="182">
        <f t="shared" si="182"/>
        <v>0.41624610162126624</v>
      </c>
      <c r="CI110" s="182">
        <f t="shared" si="183"/>
        <v>0.41624610162126624</v>
      </c>
      <c r="CJ110" s="182">
        <f t="shared" si="184"/>
        <v>0.41624610162126624</v>
      </c>
      <c r="CK110" s="182">
        <f t="shared" si="185"/>
        <v>0.41624610162126624</v>
      </c>
      <c r="CL110" s="182">
        <f t="shared" si="186"/>
        <v>0.41624610162126624</v>
      </c>
      <c r="CM110" s="182">
        <f t="shared" si="187"/>
        <v>0.41624610162126624</v>
      </c>
      <c r="CN110" s="182">
        <f t="shared" si="188"/>
        <v>0.41624610162126624</v>
      </c>
      <c r="CO110" s="182">
        <f t="shared" si="189"/>
        <v>0.37610379131702565</v>
      </c>
      <c r="CP110" s="182">
        <f t="shared" si="190"/>
        <v>0.32102772984120137</v>
      </c>
      <c r="CQ110" s="182">
        <f t="shared" si="191"/>
        <v>0.26595166836537726</v>
      </c>
      <c r="CR110" s="182">
        <f t="shared" si="192"/>
        <v>0.21087560688955298</v>
      </c>
      <c r="CS110" s="182">
        <f t="shared" si="193"/>
        <v>0.15579954541372878</v>
      </c>
      <c r="CT110" s="182">
        <f t="shared" si="194"/>
        <v>0.1354408021867764</v>
      </c>
      <c r="CU110" s="182">
        <f t="shared" si="195"/>
        <v>0.1354408021867764</v>
      </c>
      <c r="CV110" s="182">
        <f t="shared" si="196"/>
        <v>0.1354408021867764</v>
      </c>
      <c r="CW110" s="182">
        <f t="shared" si="197"/>
        <v>0.1354408021867764</v>
      </c>
      <c r="CX110" s="182">
        <f t="shared" si="198"/>
        <v>0.1354408021867764</v>
      </c>
      <c r="CY110" s="182">
        <f t="shared" si="199"/>
        <v>0.1354408021867764</v>
      </c>
      <c r="DA110" s="184">
        <f t="shared" si="243"/>
        <v>0.15674125742613931</v>
      </c>
      <c r="DB110" s="184">
        <f t="shared" si="244"/>
        <v>0.15674125742613931</v>
      </c>
      <c r="DC110" s="184">
        <f t="shared" si="245"/>
        <v>0.15674125742613931</v>
      </c>
      <c r="DD110" s="184">
        <f t="shared" si="246"/>
        <v>0.15674125742613931</v>
      </c>
      <c r="DE110" s="184">
        <f t="shared" si="247"/>
        <v>0.15674125742613931</v>
      </c>
      <c r="DF110" s="184">
        <f t="shared" si="248"/>
        <v>0.15674125742613931</v>
      </c>
      <c r="DG110" s="184">
        <f t="shared" si="249"/>
        <v>-2.0054099345445591E-10</v>
      </c>
      <c r="DH110" s="184">
        <f t="shared" si="250"/>
        <v>-2.0054099345445591E-10</v>
      </c>
      <c r="DI110" s="184">
        <f t="shared" si="251"/>
        <v>-2.2083106169477998E-10</v>
      </c>
      <c r="DJ110" s="184">
        <f t="shared" si="252"/>
        <v>-2.5642739630676756E-10</v>
      </c>
      <c r="DK110" s="184">
        <f t="shared" si="253"/>
        <v>-3.057047404979386E-10</v>
      </c>
      <c r="DL110" s="184">
        <f t="shared" si="254"/>
        <v>-3.784265069881696E-10</v>
      </c>
      <c r="DM110" s="184">
        <f t="shared" si="255"/>
        <v>-4.9654605710601209E-10</v>
      </c>
      <c r="DN110" s="184">
        <f t="shared" si="256"/>
        <v>-5.6130963289334358E-10</v>
      </c>
      <c r="DO110" s="184">
        <f t="shared" si="257"/>
        <v>-5.6130963289334358E-10</v>
      </c>
      <c r="DP110" s="184">
        <f t="shared" si="258"/>
        <v>-5.6130963289334358E-10</v>
      </c>
      <c r="DQ110" s="184">
        <f t="shared" si="259"/>
        <v>-5.6130963289334358E-10</v>
      </c>
      <c r="DR110" s="184">
        <f t="shared" si="260"/>
        <v>-5.6130963289334358E-10</v>
      </c>
      <c r="DS110" s="184">
        <f t="shared" si="261"/>
        <v>-5.6130963289334358E-10</v>
      </c>
      <c r="DU110" s="185">
        <f t="shared" si="200"/>
        <v>-6.2906038250577972E-2</v>
      </c>
      <c r="DV110" s="185">
        <f t="shared" si="201"/>
        <v>3.2052227415539425E-2</v>
      </c>
      <c r="DW110" s="185">
        <f t="shared" si="202"/>
        <v>4.4430710120008536E-2</v>
      </c>
      <c r="DX110" s="185">
        <f t="shared" si="203"/>
        <v>5.4867357590031682E-2</v>
      </c>
      <c r="DY110" s="186">
        <f t="shared" si="204"/>
        <v>-6.2906038250577972E-2</v>
      </c>
      <c r="DZ110" s="186">
        <f t="shared" si="205"/>
        <v>3.2052227415539425E-2</v>
      </c>
      <c r="EA110" s="186">
        <f t="shared" si="206"/>
        <v>-1.8272908569359932E-2</v>
      </c>
      <c r="EB110" s="186">
        <f t="shared" si="207"/>
        <v>-6.8195423182911968E-2</v>
      </c>
      <c r="EC110" s="186">
        <f t="shared" si="208"/>
        <v>7.0504340884205846E-2</v>
      </c>
      <c r="ED110" s="186">
        <f t="shared" si="209"/>
        <v>-3.6949759355557029E-3</v>
      </c>
      <c r="EE110" s="186">
        <f t="shared" si="210"/>
        <v>-1.104444487709398E-2</v>
      </c>
      <c r="EF110" s="186">
        <f t="shared" si="211"/>
        <v>6.9731880571496624E-2</v>
      </c>
      <c r="EG110" s="186">
        <f t="shared" si="212"/>
        <v>-6.5911802467125552E-2</v>
      </c>
      <c r="EH110" s="186">
        <f t="shared" si="213"/>
        <v>-2.5301170451488136E-2</v>
      </c>
      <c r="EI110" s="186">
        <f t="shared" si="214"/>
        <v>3.8452113468666435E-2</v>
      </c>
      <c r="EJ110" s="186">
        <f t="shared" si="215"/>
        <v>-5.9211062315022156E-2</v>
      </c>
      <c r="EK110" s="186">
        <f t="shared" si="216"/>
        <v>4.992251461355203E-2</v>
      </c>
      <c r="EL110" s="186">
        <f t="shared" si="217"/>
        <v>4.9922514613552071E-2</v>
      </c>
      <c r="EM110" s="186">
        <f t="shared" si="218"/>
        <v>-5.9211062315022253E-2</v>
      </c>
      <c r="EN110" s="186">
        <f t="shared" si="219"/>
        <v>3.8452113468666282E-2</v>
      </c>
      <c r="EO110" s="186">
        <f t="shared" si="220"/>
        <v>-2.5301170451488084E-2</v>
      </c>
      <c r="EP110" s="186">
        <f t="shared" si="221"/>
        <v>-6.591180246712558E-2</v>
      </c>
      <c r="EQ110" s="186">
        <f t="shared" si="222"/>
        <v>-3.6949759355559475E-3</v>
      </c>
      <c r="ER110" s="186">
        <f t="shared" si="223"/>
        <v>7.0504340884205832E-2</v>
      </c>
      <c r="ES110" s="186">
        <f t="shared" si="224"/>
        <v>-6.8195423182911968E-2</v>
      </c>
      <c r="ET110" s="186">
        <f t="shared" si="225"/>
        <v>-1.8272908569359952E-2</v>
      </c>
      <c r="EU110" s="186">
        <f t="shared" si="226"/>
        <v>3.2052227415539564E-2</v>
      </c>
      <c r="EV110" s="186">
        <f t="shared" si="227"/>
        <v>-6.2906038250577903E-2</v>
      </c>
      <c r="EW110" s="186">
        <f t="shared" si="228"/>
        <v>5.486735759003155E-2</v>
      </c>
      <c r="EX110" s="186">
        <f t="shared" si="229"/>
        <v>4.4430710120008696E-2</v>
      </c>
    </row>
    <row r="111" spans="7:154" ht="20.100000000000001" customHeight="1" x14ac:dyDescent="0.3">
      <c r="O111" s="211">
        <v>103</v>
      </c>
      <c r="P111" s="211">
        <f t="shared" si="230"/>
        <v>-2.2427480888127134</v>
      </c>
      <c r="Q111" s="212">
        <f t="shared" si="231"/>
        <v>0.89884456477707964</v>
      </c>
      <c r="R111" s="212">
        <f t="shared" si="135"/>
        <v>254.55826597223364</v>
      </c>
      <c r="S111" s="212">
        <f t="shared" si="136"/>
        <v>221.35501388889881</v>
      </c>
      <c r="T111" s="212">
        <f t="shared" si="137"/>
        <v>276.69376736112355</v>
      </c>
      <c r="U111" s="212">
        <f t="shared" si="138"/>
        <v>1</v>
      </c>
      <c r="V111" s="212">
        <f t="shared" si="139"/>
        <v>0</v>
      </c>
      <c r="W111" s="212">
        <f t="shared" si="140"/>
        <v>5.2640207729344086E-2</v>
      </c>
      <c r="X111" s="212">
        <f t="shared" si="141"/>
        <v>6.0536238888745701E-2</v>
      </c>
      <c r="Y111" s="212">
        <f t="shared" si="142"/>
        <v>4.842899111099655E-2</v>
      </c>
      <c r="Z111" s="212">
        <f t="shared" si="143"/>
        <v>8.1766810693088292</v>
      </c>
      <c r="AA111" s="212">
        <f t="shared" si="144"/>
        <v>8.1766810693088292</v>
      </c>
      <c r="AB111" s="212">
        <f t="shared" si="145"/>
        <v>7.868175825468394</v>
      </c>
      <c r="AC111" s="212">
        <f t="shared" si="146"/>
        <v>7.4979789041204636</v>
      </c>
      <c r="AD111" s="212">
        <f t="shared" si="147"/>
        <v>157.36309961877092</v>
      </c>
      <c r="AE111" s="212">
        <f t="shared" si="148"/>
        <v>206.29028606524221</v>
      </c>
      <c r="AF111" s="212">
        <f t="shared" si="149"/>
        <v>2.1331250610093933</v>
      </c>
      <c r="AG111" s="212">
        <f t="shared" si="150"/>
        <v>2.381548856946043</v>
      </c>
      <c r="AH111" s="212">
        <f t="shared" si="151"/>
        <v>1.8155977684904481</v>
      </c>
      <c r="AI111" s="212">
        <f t="shared" si="152"/>
        <v>10.309806130318222</v>
      </c>
      <c r="AJ111" s="212">
        <f t="shared" si="153"/>
        <v>11.109806130318223</v>
      </c>
      <c r="AK111" s="212">
        <f t="shared" si="154"/>
        <v>11.049724682414437</v>
      </c>
      <c r="AL111" s="212">
        <f t="shared" si="155"/>
        <v>10.113576672610913</v>
      </c>
      <c r="AM111" s="212">
        <f t="shared" si="232"/>
        <v>90.010571586036903</v>
      </c>
      <c r="AN111" s="212">
        <f t="shared" si="262"/>
        <v>90.499992419855786</v>
      </c>
      <c r="AO111" s="212">
        <f t="shared" si="263"/>
        <v>98.876988069725172</v>
      </c>
      <c r="AP111" s="212">
        <f t="shared" si="156"/>
        <v>6.6607456471111988</v>
      </c>
      <c r="AQ111" s="212">
        <f t="shared" si="157"/>
        <v>0.20106762060229888</v>
      </c>
      <c r="AR111" s="212">
        <f t="shared" si="158"/>
        <v>0.1952034439444621</v>
      </c>
      <c r="AS111" s="212">
        <f t="shared" si="159"/>
        <v>0.18601914054457575</v>
      </c>
      <c r="AT111" s="212">
        <f t="shared" si="160"/>
        <v>1.270146150925959E-2</v>
      </c>
      <c r="AU111" s="212">
        <f t="shared" si="161"/>
        <v>7.3338897902759173E-2</v>
      </c>
      <c r="AV111" s="212">
        <f t="shared" si="162"/>
        <v>6.9499243356925464E-2</v>
      </c>
      <c r="AW111" s="212">
        <f t="shared" si="163"/>
        <v>6.8955208802216644E-2</v>
      </c>
      <c r="AX111" s="212">
        <f t="shared" si="233"/>
        <v>1.9302874210101406E-2</v>
      </c>
      <c r="AY111" s="212">
        <f t="shared" si="234"/>
        <v>2.1036114118649869E-2</v>
      </c>
      <c r="AZ111" s="178">
        <f t="shared" si="235"/>
        <v>1.6697156080493387E-2</v>
      </c>
      <c r="BA111" s="178">
        <f t="shared" si="164"/>
        <v>1.5903118032759029E-2</v>
      </c>
      <c r="BB111" s="178">
        <f t="shared" si="165"/>
        <v>1.3828798289355678E-2</v>
      </c>
      <c r="BC111" s="178">
        <f t="shared" si="166"/>
        <v>1.7285997861694598E-2</v>
      </c>
      <c r="BD111" s="178">
        <f t="shared" si="167"/>
        <v>0</v>
      </c>
      <c r="BE111" s="178">
        <f t="shared" si="168"/>
        <v>0</v>
      </c>
      <c r="BF111" s="178">
        <f t="shared" si="169"/>
        <v>0</v>
      </c>
      <c r="BG111" s="178">
        <f t="shared" si="236"/>
        <v>3.5205992242860432E-2</v>
      </c>
      <c r="BH111" s="178">
        <f t="shared" si="237"/>
        <v>3.4864912408005544E-2</v>
      </c>
      <c r="BI111" s="178">
        <f t="shared" si="238"/>
        <v>3.3983153942187982E-2</v>
      </c>
      <c r="BJ111" s="178">
        <f t="shared" si="170"/>
        <v>8.9619763371744607</v>
      </c>
      <c r="BK111" s="178">
        <f t="shared" si="171"/>
        <v>7.7175231703093079</v>
      </c>
      <c r="BL111" s="178">
        <f t="shared" si="172"/>
        <v>9.4029268910770103</v>
      </c>
      <c r="BM111" s="180">
        <f t="shared" si="239"/>
        <v>1.239461889804349E-3</v>
      </c>
      <c r="BN111" s="180">
        <f t="shared" si="239"/>
        <v>1.2155621172178989E-3</v>
      </c>
      <c r="BO111" s="180">
        <f t="shared" si="239"/>
        <v>1.1548547518584467E-3</v>
      </c>
      <c r="BP111" s="178">
        <f t="shared" si="173"/>
        <v>0</v>
      </c>
      <c r="BQ111" s="178">
        <f t="shared" si="174"/>
        <v>0</v>
      </c>
      <c r="BR111" s="178">
        <f t="shared" si="175"/>
        <v>0</v>
      </c>
      <c r="BS111" s="178">
        <f t="shared" si="176"/>
        <v>0.42416842277507744</v>
      </c>
      <c r="BT111" s="178">
        <f t="shared" si="177"/>
        <v>0.14138947425835915</v>
      </c>
      <c r="BU111" s="178">
        <f t="shared" si="178"/>
        <v>2.5</v>
      </c>
      <c r="BY111" s="180">
        <f t="shared" si="179"/>
        <v>0</v>
      </c>
      <c r="BZ111" s="180">
        <f t="shared" si="240"/>
        <v>0</v>
      </c>
      <c r="CA111" s="180">
        <f t="shared" si="241"/>
        <v>0</v>
      </c>
      <c r="CB111" s="180">
        <f t="shared" si="242"/>
        <v>0</v>
      </c>
      <c r="CC111" s="180">
        <f t="shared" si="180"/>
        <v>0</v>
      </c>
      <c r="CG111" s="182">
        <f t="shared" si="181"/>
        <v>0.41920657524460886</v>
      </c>
      <c r="CH111" s="182">
        <f t="shared" si="182"/>
        <v>0.41920657524460886</v>
      </c>
      <c r="CI111" s="182">
        <f t="shared" si="183"/>
        <v>0.41920657524460886</v>
      </c>
      <c r="CJ111" s="182">
        <f t="shared" si="184"/>
        <v>0.41920657524460886</v>
      </c>
      <c r="CK111" s="182">
        <f t="shared" si="185"/>
        <v>0.41920657524460886</v>
      </c>
      <c r="CL111" s="182">
        <f t="shared" si="186"/>
        <v>0.41920657524460886</v>
      </c>
      <c r="CM111" s="182">
        <f t="shared" si="187"/>
        <v>0.41920657524460886</v>
      </c>
      <c r="CN111" s="182">
        <f t="shared" si="188"/>
        <v>0.41920657524460886</v>
      </c>
      <c r="CO111" s="182">
        <f t="shared" si="189"/>
        <v>0.37878212342078138</v>
      </c>
      <c r="CP111" s="182">
        <f t="shared" si="190"/>
        <v>0.32331895807475447</v>
      </c>
      <c r="CQ111" s="182">
        <f t="shared" si="191"/>
        <v>0.26785579272872762</v>
      </c>
      <c r="CR111" s="182">
        <f t="shared" si="192"/>
        <v>0.21239262738270062</v>
      </c>
      <c r="CS111" s="182">
        <f t="shared" si="193"/>
        <v>0.15692946203667379</v>
      </c>
      <c r="CT111" s="182">
        <f t="shared" si="194"/>
        <v>0.13642762672789061</v>
      </c>
      <c r="CU111" s="182">
        <f t="shared" si="195"/>
        <v>0.13642762672789061</v>
      </c>
      <c r="CV111" s="182">
        <f t="shared" si="196"/>
        <v>0.13642762672789061</v>
      </c>
      <c r="CW111" s="182">
        <f t="shared" si="197"/>
        <v>0.13642762672789061</v>
      </c>
      <c r="CX111" s="182">
        <f t="shared" si="198"/>
        <v>0.13642762672789061</v>
      </c>
      <c r="CY111" s="182">
        <f t="shared" si="199"/>
        <v>0.13642762672789061</v>
      </c>
      <c r="DA111" s="184">
        <f t="shared" si="243"/>
        <v>0.15813175357173823</v>
      </c>
      <c r="DB111" s="184">
        <f t="shared" si="244"/>
        <v>0.15813175357173823</v>
      </c>
      <c r="DC111" s="184">
        <f t="shared" si="245"/>
        <v>0.15813175357173823</v>
      </c>
      <c r="DD111" s="184">
        <f t="shared" si="246"/>
        <v>0.15813175357173823</v>
      </c>
      <c r="DE111" s="184">
        <f t="shared" si="247"/>
        <v>0.15813175357173823</v>
      </c>
      <c r="DF111" s="184">
        <f t="shared" si="248"/>
        <v>0.15813175357173823</v>
      </c>
      <c r="DG111" s="184">
        <f t="shared" si="249"/>
        <v>-1.9947192422729443E-10</v>
      </c>
      <c r="DH111" s="184">
        <f t="shared" si="250"/>
        <v>-1.9947192422729443E-10</v>
      </c>
      <c r="DI111" s="184">
        <f t="shared" si="251"/>
        <v>-2.1965823804056098E-10</v>
      </c>
      <c r="DJ111" s="184">
        <f t="shared" si="252"/>
        <v>-2.5507450741357777E-10</v>
      </c>
      <c r="DK111" s="184">
        <f t="shared" si="253"/>
        <v>-3.0410669877628439E-10</v>
      </c>
      <c r="DL111" s="184">
        <f t="shared" si="254"/>
        <v>-3.7647541475110536E-10</v>
      </c>
      <c r="DM111" s="184">
        <f t="shared" si="255"/>
        <v>-4.9404372199302697E-10</v>
      </c>
      <c r="DN111" s="184">
        <f t="shared" si="256"/>
        <v>-5.5851672790776086E-10</v>
      </c>
      <c r="DO111" s="184">
        <f t="shared" si="257"/>
        <v>-5.5851672790776086E-10</v>
      </c>
      <c r="DP111" s="184">
        <f t="shared" si="258"/>
        <v>-5.5851672790776086E-10</v>
      </c>
      <c r="DQ111" s="184">
        <f t="shared" si="259"/>
        <v>-5.5851672790776086E-10</v>
      </c>
      <c r="DR111" s="184">
        <f t="shared" si="260"/>
        <v>-5.5851672790776086E-10</v>
      </c>
      <c r="DS111" s="184">
        <f t="shared" si="261"/>
        <v>-5.5851672790776086E-10</v>
      </c>
      <c r="DU111" s="185">
        <f t="shared" si="200"/>
        <v>-6.3552821038682344E-2</v>
      </c>
      <c r="DV111" s="185">
        <f t="shared" si="201"/>
        <v>3.031314066939635E-2</v>
      </c>
      <c r="DW111" s="185">
        <f t="shared" si="202"/>
        <v>4.3832490937062228E-2</v>
      </c>
      <c r="DX111" s="185">
        <f t="shared" si="203"/>
        <v>5.5104993398690766E-2</v>
      </c>
      <c r="DY111" s="186">
        <f t="shared" si="204"/>
        <v>-6.3552821038682344E-2</v>
      </c>
      <c r="DZ111" s="186">
        <f t="shared" si="205"/>
        <v>3.031314066939635E-2</v>
      </c>
      <c r="EA111" s="186">
        <f t="shared" si="206"/>
        <v>-1.5239942738705149E-2</v>
      </c>
      <c r="EB111" s="186">
        <f t="shared" si="207"/>
        <v>-6.8742939306799977E-2</v>
      </c>
      <c r="EC111" s="186">
        <f t="shared" si="208"/>
        <v>7.0409303413106028E-2</v>
      </c>
      <c r="ED111" s="186">
        <f t="shared" si="209"/>
        <v>6.1445268212563509E-4</v>
      </c>
      <c r="EE111" s="186">
        <f t="shared" si="210"/>
        <v>-1.6437351338085458E-2</v>
      </c>
      <c r="EF111" s="186">
        <f t="shared" si="211"/>
        <v>6.8466495749422845E-2</v>
      </c>
      <c r="EG111" s="186">
        <f t="shared" si="212"/>
        <v>-6.301410438486027E-2</v>
      </c>
      <c r="EH111" s="186">
        <f t="shared" si="213"/>
        <v>-3.1417673494250488E-2</v>
      </c>
      <c r="EI111" s="186">
        <f t="shared" si="214"/>
        <v>4.478752977790286E-2</v>
      </c>
      <c r="EJ111" s="186">
        <f t="shared" si="215"/>
        <v>-5.4331618194296959E-2</v>
      </c>
      <c r="EK111" s="186">
        <f t="shared" si="216"/>
        <v>4.2864100294867341E-2</v>
      </c>
      <c r="EL111" s="186">
        <f t="shared" si="217"/>
        <v>5.586158308828125E-2</v>
      </c>
      <c r="EM111" s="186">
        <f t="shared" si="218"/>
        <v>-6.4072178887566042E-2</v>
      </c>
      <c r="EN111" s="186">
        <f t="shared" si="219"/>
        <v>2.9199374168244301E-2</v>
      </c>
      <c r="EO111" s="186">
        <f t="shared" si="220"/>
        <v>-1.4037891905133864E-2</v>
      </c>
      <c r="EP111" s="186">
        <f t="shared" si="221"/>
        <v>-6.8998443098936463E-2</v>
      </c>
      <c r="EQ111" s="186">
        <f t="shared" si="222"/>
        <v>-1.7629752961015994E-2</v>
      </c>
      <c r="ER111" s="186">
        <f t="shared" si="223"/>
        <v>6.8169196634190604E-2</v>
      </c>
      <c r="ES111" s="186">
        <f t="shared" si="224"/>
        <v>-6.2456193024411258E-2</v>
      </c>
      <c r="ET111" s="186">
        <f t="shared" si="225"/>
        <v>-3.2512636191408394E-2</v>
      </c>
      <c r="EU111" s="186">
        <f t="shared" si="226"/>
        <v>4.5728925903306641E-2</v>
      </c>
      <c r="EV111" s="186">
        <f t="shared" si="227"/>
        <v>-5.3541693052678918E-2</v>
      </c>
      <c r="EW111" s="186">
        <f t="shared" si="228"/>
        <v>4.1882652832488716E-2</v>
      </c>
      <c r="EX111" s="186">
        <f t="shared" si="229"/>
        <v>5.6601156798519764E-2</v>
      </c>
    </row>
    <row r="112" spans="7:154" ht="20.100000000000001" customHeight="1" x14ac:dyDescent="0.3">
      <c r="O112" s="211">
        <v>104</v>
      </c>
      <c r="P112" s="211">
        <f t="shared" si="230"/>
        <v>-2.2340214425527418</v>
      </c>
      <c r="Q112" s="212">
        <f t="shared" si="231"/>
        <v>0.90757121103705141</v>
      </c>
      <c r="R112" s="212">
        <f t="shared" si="135"/>
        <v>256.31556386068803</v>
      </c>
      <c r="S112" s="212">
        <f t="shared" si="136"/>
        <v>222.88309900929391</v>
      </c>
      <c r="T112" s="212">
        <f t="shared" si="137"/>
        <v>278.60387376161742</v>
      </c>
      <c r="U112" s="212">
        <f t="shared" si="138"/>
        <v>1</v>
      </c>
      <c r="V112" s="212">
        <f t="shared" si="139"/>
        <v>0</v>
      </c>
      <c r="W112" s="212">
        <f t="shared" si="140"/>
        <v>5.227930679731619E-2</v>
      </c>
      <c r="X112" s="212">
        <f t="shared" si="141"/>
        <v>6.0121202816913626E-2</v>
      </c>
      <c r="Y112" s="212">
        <f t="shared" si="142"/>
        <v>4.8096962253530898E-2</v>
      </c>
      <c r="Z112" s="212">
        <f t="shared" si="143"/>
        <v>8.2482326389062166</v>
      </c>
      <c r="AA112" s="212">
        <f t="shared" si="144"/>
        <v>8.2482326389062166</v>
      </c>
      <c r="AB112" s="212">
        <f t="shared" si="145"/>
        <v>7.9382065594818174</v>
      </c>
      <c r="AC112" s="212">
        <f t="shared" si="146"/>
        <v>7.5647146987849734</v>
      </c>
      <c r="AD112" s="212">
        <f t="shared" si="147"/>
        <v>159.01702583569744</v>
      </c>
      <c r="AE112" s="212">
        <f t="shared" si="148"/>
        <v>208.40490978321702</v>
      </c>
      <c r="AF112" s="212">
        <f t="shared" si="149"/>
        <v>2.1373560910310183</v>
      </c>
      <c r="AG112" s="212">
        <f t="shared" si="150"/>
        <v>2.3862726328258024</v>
      </c>
      <c r="AH112" s="212">
        <f t="shared" si="151"/>
        <v>1.8191989866309561</v>
      </c>
      <c r="AI112" s="212">
        <f t="shared" si="152"/>
        <v>10.385588729937234</v>
      </c>
      <c r="AJ112" s="212">
        <f t="shared" si="153"/>
        <v>11.185588729937235</v>
      </c>
      <c r="AK112" s="212">
        <f t="shared" si="154"/>
        <v>11.124479192307621</v>
      </c>
      <c r="AL112" s="212">
        <f t="shared" si="155"/>
        <v>10.183913685415931</v>
      </c>
      <c r="AM112" s="212">
        <f t="shared" si="232"/>
        <v>89.400748064658302</v>
      </c>
      <c r="AN112" s="212">
        <f t="shared" si="262"/>
        <v>89.891848662136212</v>
      </c>
      <c r="AO112" s="212">
        <f t="shared" si="263"/>
        <v>98.194076549575357</v>
      </c>
      <c r="AP112" s="212">
        <f t="shared" si="156"/>
        <v>6.7329077667747903</v>
      </c>
      <c r="AQ112" s="212">
        <f t="shared" si="157"/>
        <v>0.20285722385589339</v>
      </c>
      <c r="AR112" s="212">
        <f t="shared" si="158"/>
        <v>0.19694085306756912</v>
      </c>
      <c r="AS112" s="212">
        <f t="shared" si="159"/>
        <v>0.18767480473432552</v>
      </c>
      <c r="AT112" s="212">
        <f t="shared" si="160"/>
        <v>1.2928566535660621E-2</v>
      </c>
      <c r="AU112" s="212">
        <f t="shared" si="161"/>
        <v>7.4144457342908504E-2</v>
      </c>
      <c r="AV112" s="212">
        <f t="shared" si="162"/>
        <v>7.0266532724620384E-2</v>
      </c>
      <c r="AW112" s="212">
        <f t="shared" si="163"/>
        <v>6.970337674937753E-2</v>
      </c>
      <c r="AX112" s="212">
        <f t="shared" si="233"/>
        <v>1.9381104271141456E-2</v>
      </c>
      <c r="AY112" s="212">
        <f t="shared" si="234"/>
        <v>2.1122542450592776E-2</v>
      </c>
      <c r="AZ112" s="178">
        <f t="shared" si="235"/>
        <v>1.6762603510563013E-2</v>
      </c>
      <c r="BA112" s="178">
        <f t="shared" si="164"/>
        <v>1.5728043220333207E-2</v>
      </c>
      <c r="BB112" s="178">
        <f t="shared" si="165"/>
        <v>1.3676559322028879E-2</v>
      </c>
      <c r="BC112" s="178">
        <f t="shared" si="166"/>
        <v>1.7095699152536097E-2</v>
      </c>
      <c r="BD112" s="178">
        <f t="shared" si="167"/>
        <v>0</v>
      </c>
      <c r="BE112" s="178">
        <f t="shared" si="168"/>
        <v>0</v>
      </c>
      <c r="BF112" s="178">
        <f t="shared" si="169"/>
        <v>0</v>
      </c>
      <c r="BG112" s="178">
        <f t="shared" si="236"/>
        <v>3.510914749147466E-2</v>
      </c>
      <c r="BH112" s="178">
        <f t="shared" si="237"/>
        <v>3.4799101772621653E-2</v>
      </c>
      <c r="BI112" s="178">
        <f t="shared" si="238"/>
        <v>3.385830266309911E-2</v>
      </c>
      <c r="BJ112" s="178">
        <f t="shared" si="170"/>
        <v>8.9990209359453885</v>
      </c>
      <c r="BK112" s="178">
        <f t="shared" si="171"/>
        <v>7.7561316458217275</v>
      </c>
      <c r="BL112" s="178">
        <f t="shared" si="172"/>
        <v>9.4330542809326996</v>
      </c>
      <c r="BM112" s="180">
        <f t="shared" si="239"/>
        <v>1.2326522375781213E-3</v>
      </c>
      <c r="BN112" s="180">
        <f t="shared" si="239"/>
        <v>1.2109774841812795E-3</v>
      </c>
      <c r="BO112" s="180">
        <f t="shared" si="239"/>
        <v>1.1463846592260243E-3</v>
      </c>
      <c r="BP112" s="178">
        <f t="shared" si="173"/>
        <v>0</v>
      </c>
      <c r="BQ112" s="178">
        <f t="shared" si="174"/>
        <v>0</v>
      </c>
      <c r="BR112" s="178">
        <f t="shared" si="175"/>
        <v>0</v>
      </c>
      <c r="BS112" s="178">
        <f t="shared" si="176"/>
        <v>0.42709659433079106</v>
      </c>
      <c r="BT112" s="178">
        <f t="shared" si="177"/>
        <v>0.14236553144359701</v>
      </c>
      <c r="BU112" s="178">
        <f t="shared" si="178"/>
        <v>2.5</v>
      </c>
      <c r="BY112" s="180">
        <f t="shared" si="179"/>
        <v>0</v>
      </c>
      <c r="BZ112" s="180">
        <f t="shared" si="240"/>
        <v>0</v>
      </c>
      <c r="CA112" s="180">
        <f t="shared" si="241"/>
        <v>0</v>
      </c>
      <c r="CB112" s="180">
        <f t="shared" si="242"/>
        <v>0</v>
      </c>
      <c r="CC112" s="180">
        <f t="shared" si="180"/>
        <v>0</v>
      </c>
      <c r="CG112" s="182">
        <f t="shared" si="181"/>
        <v>0.42213474680032248</v>
      </c>
      <c r="CH112" s="182">
        <f t="shared" si="182"/>
        <v>0.42213474680032248</v>
      </c>
      <c r="CI112" s="182">
        <f t="shared" si="183"/>
        <v>0.42213474680032248</v>
      </c>
      <c r="CJ112" s="182">
        <f t="shared" si="184"/>
        <v>0.42213474680032248</v>
      </c>
      <c r="CK112" s="182">
        <f t="shared" si="185"/>
        <v>0.42213474680032248</v>
      </c>
      <c r="CL112" s="182">
        <f t="shared" si="186"/>
        <v>0.42213474680032248</v>
      </c>
      <c r="CM112" s="182">
        <f t="shared" si="187"/>
        <v>0.42213474680032248</v>
      </c>
      <c r="CN112" s="182">
        <f t="shared" si="188"/>
        <v>0.42213474680032248</v>
      </c>
      <c r="CO112" s="182">
        <f t="shared" si="189"/>
        <v>0.38143123193542416</v>
      </c>
      <c r="CP112" s="182">
        <f t="shared" si="190"/>
        <v>0.32558518645396994</v>
      </c>
      <c r="CQ112" s="182">
        <f t="shared" si="191"/>
        <v>0.26973914097251589</v>
      </c>
      <c r="CR112" s="182">
        <f t="shared" si="192"/>
        <v>0.21389309549106164</v>
      </c>
      <c r="CS112" s="182">
        <f t="shared" si="193"/>
        <v>0.15804705000960764</v>
      </c>
      <c r="CT112" s="182">
        <f t="shared" si="194"/>
        <v>0.13740368391312852</v>
      </c>
      <c r="CU112" s="182">
        <f t="shared" si="195"/>
        <v>0.13740368391312852</v>
      </c>
      <c r="CV112" s="182">
        <f t="shared" si="196"/>
        <v>0.13740368391312852</v>
      </c>
      <c r="CW112" s="182">
        <f t="shared" si="197"/>
        <v>0.13740368391312852</v>
      </c>
      <c r="CX112" s="182">
        <f t="shared" si="198"/>
        <v>0.13740368391312852</v>
      </c>
      <c r="CY112" s="182">
        <f t="shared" si="199"/>
        <v>0.13740368391312852</v>
      </c>
      <c r="DA112" s="184">
        <f t="shared" si="243"/>
        <v>0.15950801358368175</v>
      </c>
      <c r="DB112" s="184">
        <f t="shared" si="244"/>
        <v>0.15950801358368175</v>
      </c>
      <c r="DC112" s="184">
        <f t="shared" si="245"/>
        <v>0.15950801358368175</v>
      </c>
      <c r="DD112" s="184">
        <f t="shared" si="246"/>
        <v>0.15950801358368175</v>
      </c>
      <c r="DE112" s="184">
        <f t="shared" si="247"/>
        <v>0.15950801358368175</v>
      </c>
      <c r="DF112" s="184">
        <f t="shared" si="248"/>
        <v>0.15950801358368175</v>
      </c>
      <c r="DG112" s="184">
        <f t="shared" si="249"/>
        <v>-1.9842567526193426E-10</v>
      </c>
      <c r="DH112" s="184">
        <f t="shared" si="250"/>
        <v>-1.9842567526193426E-10</v>
      </c>
      <c r="DI112" s="184">
        <f t="shared" si="251"/>
        <v>-2.1851040381363422E-10</v>
      </c>
      <c r="DJ112" s="184">
        <f t="shared" si="252"/>
        <v>-2.5375035238308143E-10</v>
      </c>
      <c r="DK112" s="184">
        <f t="shared" si="253"/>
        <v>-3.0254244686194572E-10</v>
      </c>
      <c r="DL112" s="184">
        <f t="shared" si="254"/>
        <v>-3.7456530557522321E-10</v>
      </c>
      <c r="DM112" s="184">
        <f t="shared" si="255"/>
        <v>-4.9159338244711749E-10</v>
      </c>
      <c r="DN112" s="184">
        <f t="shared" si="256"/>
        <v>-5.5578150942890398E-10</v>
      </c>
      <c r="DO112" s="184">
        <f t="shared" si="257"/>
        <v>-5.5578150942890398E-10</v>
      </c>
      <c r="DP112" s="184">
        <f t="shared" si="258"/>
        <v>-5.5578150942890398E-10</v>
      </c>
      <c r="DQ112" s="184">
        <f t="shared" si="259"/>
        <v>-5.5578150942890398E-10</v>
      </c>
      <c r="DR112" s="184">
        <f t="shared" si="260"/>
        <v>-5.5578150942890398E-10</v>
      </c>
      <c r="DS112" s="184">
        <f t="shared" si="261"/>
        <v>-5.5578150942890398E-10</v>
      </c>
      <c r="DU112" s="185">
        <f t="shared" si="200"/>
        <v>-6.4147604425081578E-2</v>
      </c>
      <c r="DV112" s="185">
        <f t="shared" si="201"/>
        <v>2.8560353583871115E-2</v>
      </c>
      <c r="DW112" s="185">
        <f t="shared" si="202"/>
        <v>4.3230699084054851E-2</v>
      </c>
      <c r="DX112" s="185">
        <f t="shared" si="203"/>
        <v>5.5332771546493E-2</v>
      </c>
      <c r="DY112" s="186">
        <f t="shared" si="204"/>
        <v>-6.4147604425081578E-2</v>
      </c>
      <c r="DZ112" s="186">
        <f t="shared" si="205"/>
        <v>2.8560353583871115E-2</v>
      </c>
      <c r="EA112" s="186">
        <f t="shared" si="206"/>
        <v>-1.2193278962668086E-2</v>
      </c>
      <c r="EB112" s="186">
        <f t="shared" si="207"/>
        <v>-6.9151521302506722E-2</v>
      </c>
      <c r="EC112" s="186">
        <f t="shared" si="208"/>
        <v>7.004724674553002E-2</v>
      </c>
      <c r="ED112" s="186">
        <f t="shared" si="209"/>
        <v>4.8981806503353379E-3</v>
      </c>
      <c r="EE112" s="186">
        <f t="shared" si="210"/>
        <v>-2.1698646465764464E-2</v>
      </c>
      <c r="EF112" s="186">
        <f t="shared" si="211"/>
        <v>6.6781567006669235E-2</v>
      </c>
      <c r="EG112" s="186">
        <f t="shared" si="212"/>
        <v>-5.9548491375640444E-2</v>
      </c>
      <c r="EH112" s="186">
        <f t="shared" si="213"/>
        <v>-3.7210027213074717E-2</v>
      </c>
      <c r="EI112" s="186">
        <f t="shared" si="214"/>
        <v>5.0510814293155279E-2</v>
      </c>
      <c r="EJ112" s="186">
        <f t="shared" si="215"/>
        <v>-4.8777726369264751E-2</v>
      </c>
      <c r="EK112" s="186">
        <f t="shared" si="216"/>
        <v>3.5109147491474549E-2</v>
      </c>
      <c r="EL112" s="186">
        <f t="shared" si="217"/>
        <v>6.0810827265663572E-2</v>
      </c>
      <c r="EM112" s="186">
        <f t="shared" si="218"/>
        <v>-6.7498157321206995E-2</v>
      </c>
      <c r="EN112" s="186">
        <f t="shared" si="219"/>
        <v>1.9354785159078267E-2</v>
      </c>
      <c r="EO112" s="186">
        <f t="shared" si="220"/>
        <v>-2.4505831542127425E-3</v>
      </c>
      <c r="EP112" s="186">
        <f t="shared" si="221"/>
        <v>-7.017551989488055E-2</v>
      </c>
      <c r="EQ112" s="186">
        <f t="shared" si="222"/>
        <v>-3.0781674497249265E-2</v>
      </c>
      <c r="ER112" s="186">
        <f t="shared" si="223"/>
        <v>6.3111785471953494E-2</v>
      </c>
      <c r="ES112" s="186">
        <f t="shared" si="224"/>
        <v>-5.3790334676977469E-2</v>
      </c>
      <c r="ET112" s="186">
        <f t="shared" si="225"/>
        <v>-4.5135449988354399E-2</v>
      </c>
      <c r="EU112" s="186">
        <f t="shared" si="226"/>
        <v>5.6807793957239144E-2</v>
      </c>
      <c r="EV112" s="186">
        <f t="shared" si="227"/>
        <v>-4.1273278232100127E-2</v>
      </c>
      <c r="EW112" s="186">
        <f t="shared" si="228"/>
        <v>2.6304236279036403E-2</v>
      </c>
      <c r="EX112" s="186">
        <f t="shared" si="229"/>
        <v>6.5105269403398613E-2</v>
      </c>
    </row>
    <row r="113" spans="15:154" ht="20.100000000000001" customHeight="1" x14ac:dyDescent="0.3">
      <c r="O113" s="211">
        <v>105</v>
      </c>
      <c r="P113" s="211">
        <f t="shared" si="230"/>
        <v>-2.2252947962927703</v>
      </c>
      <c r="Q113" s="212">
        <f t="shared" si="231"/>
        <v>0.91629785729702307</v>
      </c>
      <c r="R113" s="212">
        <f t="shared" si="135"/>
        <v>258.05334232658828</v>
      </c>
      <c r="S113" s="212">
        <f t="shared" si="136"/>
        <v>224.3942107187724</v>
      </c>
      <c r="T113" s="212">
        <f t="shared" si="137"/>
        <v>280.49276339846551</v>
      </c>
      <c r="U113" s="212">
        <f t="shared" si="138"/>
        <v>1</v>
      </c>
      <c r="V113" s="212">
        <f t="shared" si="139"/>
        <v>0</v>
      </c>
      <c r="W113" s="212">
        <f t="shared" si="140"/>
        <v>5.1927248371157191E-2</v>
      </c>
      <c r="X113" s="212">
        <f t="shared" si="141"/>
        <v>5.9716335626830777E-2</v>
      </c>
      <c r="Y113" s="212">
        <f t="shared" si="142"/>
        <v>4.7773068501464615E-2</v>
      </c>
      <c r="Z113" s="212">
        <f t="shared" si="143"/>
        <v>8.319188438435333</v>
      </c>
      <c r="AA113" s="212">
        <f t="shared" si="144"/>
        <v>8.319188438435333</v>
      </c>
      <c r="AB113" s="212">
        <f t="shared" si="145"/>
        <v>8.0076713134944395</v>
      </c>
      <c r="AC113" s="212">
        <f t="shared" si="146"/>
        <v>7.6309111427536811</v>
      </c>
      <c r="AD113" s="212">
        <f t="shared" si="147"/>
        <v>160.65859193663519</v>
      </c>
      <c r="AE113" s="212">
        <f t="shared" si="148"/>
        <v>210.50341062643852</v>
      </c>
      <c r="AF113" s="212">
        <f t="shared" si="149"/>
        <v>2.1415401243178422</v>
      </c>
      <c r="AG113" s="212">
        <f t="shared" si="150"/>
        <v>2.3909439387298939</v>
      </c>
      <c r="AH113" s="212">
        <f t="shared" si="151"/>
        <v>1.8227602037568063</v>
      </c>
      <c r="AI113" s="212">
        <f t="shared" si="152"/>
        <v>10.460728562753175</v>
      </c>
      <c r="AJ113" s="212">
        <f t="shared" si="153"/>
        <v>11.260728562753176</v>
      </c>
      <c r="AK113" s="212">
        <f t="shared" si="154"/>
        <v>11.198615252224334</v>
      </c>
      <c r="AL113" s="212">
        <f t="shared" si="155"/>
        <v>10.253671346510489</v>
      </c>
      <c r="AM113" s="212">
        <f t="shared" si="232"/>
        <v>88.804200760834817</v>
      </c>
      <c r="AN113" s="212">
        <f t="shared" si="262"/>
        <v>89.296754775227612</v>
      </c>
      <c r="AO113" s="212">
        <f t="shared" si="263"/>
        <v>97.526043717045624</v>
      </c>
      <c r="AP113" s="212">
        <f t="shared" si="156"/>
        <v>6.8045424149012046</v>
      </c>
      <c r="AQ113" s="212">
        <f t="shared" si="157"/>
        <v>0.20463236375043309</v>
      </c>
      <c r="AR113" s="212">
        <f t="shared" si="158"/>
        <v>0.19866422065832978</v>
      </c>
      <c r="AS113" s="212">
        <f t="shared" si="159"/>
        <v>0.18931708804448516</v>
      </c>
      <c r="AT113" s="212">
        <f t="shared" si="160"/>
        <v>1.3155824189927183E-2</v>
      </c>
      <c r="AU113" s="212">
        <f t="shared" si="161"/>
        <v>7.4944321900127592E-2</v>
      </c>
      <c r="AV113" s="212">
        <f t="shared" si="162"/>
        <v>7.1028325186894281E-2</v>
      </c>
      <c r="AW113" s="212">
        <f t="shared" si="163"/>
        <v>7.0446078223270661E-2</v>
      </c>
      <c r="AX113" s="212">
        <f t="shared" si="233"/>
        <v>1.9458262192513603E-2</v>
      </c>
      <c r="AY113" s="212">
        <f t="shared" si="234"/>
        <v>2.1207756652376529E-2</v>
      </c>
      <c r="AZ113" s="178">
        <f t="shared" si="235"/>
        <v>1.6827126709890498E-2</v>
      </c>
      <c r="BA113" s="178">
        <f t="shared" si="164"/>
        <v>1.5551770656522567E-2</v>
      </c>
      <c r="BB113" s="178">
        <f t="shared" si="165"/>
        <v>1.3523278831758755E-2</v>
      </c>
      <c r="BC113" s="178">
        <f t="shared" si="166"/>
        <v>1.6904098539698442E-2</v>
      </c>
      <c r="BD113" s="178">
        <f t="shared" si="167"/>
        <v>0</v>
      </c>
      <c r="BE113" s="178">
        <f t="shared" si="168"/>
        <v>0</v>
      </c>
      <c r="BF113" s="178">
        <f t="shared" si="169"/>
        <v>0</v>
      </c>
      <c r="BG113" s="178">
        <f t="shared" si="236"/>
        <v>3.5010032849036171E-2</v>
      </c>
      <c r="BH113" s="178">
        <f t="shared" si="237"/>
        <v>3.4731035484135281E-2</v>
      </c>
      <c r="BI113" s="178">
        <f t="shared" si="238"/>
        <v>3.3731225249588936E-2</v>
      </c>
      <c r="BJ113" s="178">
        <f t="shared" si="170"/>
        <v>9.0344559916574312</v>
      </c>
      <c r="BK113" s="178">
        <f t="shared" si="171"/>
        <v>7.7934432949082133</v>
      </c>
      <c r="BL113" s="178">
        <f t="shared" si="172"/>
        <v>9.461364583073296</v>
      </c>
      <c r="BM113" s="180">
        <f t="shared" si="239"/>
        <v>1.2257024000905917E-3</v>
      </c>
      <c r="BN113" s="180">
        <f t="shared" si="239"/>
        <v>1.2062448258002641E-3</v>
      </c>
      <c r="BO113" s="180">
        <f t="shared" si="239"/>
        <v>1.1377955568385061E-3</v>
      </c>
      <c r="BP113" s="178">
        <f t="shared" si="173"/>
        <v>0</v>
      </c>
      <c r="BQ113" s="178">
        <f t="shared" si="174"/>
        <v>0</v>
      </c>
      <c r="BR113" s="178">
        <f t="shared" si="175"/>
        <v>0</v>
      </c>
      <c r="BS113" s="178">
        <f t="shared" si="176"/>
        <v>0.4299922408272745</v>
      </c>
      <c r="BT113" s="178">
        <f t="shared" si="177"/>
        <v>0.14333074694242481</v>
      </c>
      <c r="BU113" s="178">
        <f t="shared" si="178"/>
        <v>2.5</v>
      </c>
      <c r="BY113" s="180">
        <f t="shared" si="179"/>
        <v>0</v>
      </c>
      <c r="BZ113" s="180">
        <f t="shared" si="240"/>
        <v>0</v>
      </c>
      <c r="CA113" s="180">
        <f t="shared" si="241"/>
        <v>0</v>
      </c>
      <c r="CB113" s="180">
        <f t="shared" si="242"/>
        <v>0</v>
      </c>
      <c r="CC113" s="180">
        <f t="shared" si="180"/>
        <v>0</v>
      </c>
      <c r="CG113" s="182">
        <f t="shared" si="181"/>
        <v>0.42503039329680592</v>
      </c>
      <c r="CH113" s="182">
        <f t="shared" si="182"/>
        <v>0.42503039329680592</v>
      </c>
      <c r="CI113" s="182">
        <f t="shared" si="183"/>
        <v>0.42503039329680592</v>
      </c>
      <c r="CJ113" s="182">
        <f t="shared" si="184"/>
        <v>0.42503039329680592</v>
      </c>
      <c r="CK113" s="182">
        <f t="shared" si="185"/>
        <v>0.42503039329680592</v>
      </c>
      <c r="CL113" s="182">
        <f t="shared" si="186"/>
        <v>0.42503039329680592</v>
      </c>
      <c r="CM113" s="182">
        <f t="shared" si="187"/>
        <v>0.42503039329680592</v>
      </c>
      <c r="CN113" s="182">
        <f t="shared" si="188"/>
        <v>0.42503039329680592</v>
      </c>
      <c r="CO113" s="182">
        <f t="shared" si="189"/>
        <v>0.38405091512108375</v>
      </c>
      <c r="CP113" s="182">
        <f t="shared" si="190"/>
        <v>0.32782624239678254</v>
      </c>
      <c r="CQ113" s="182">
        <f t="shared" si="191"/>
        <v>0.27160156967248145</v>
      </c>
      <c r="CR113" s="182">
        <f t="shared" si="192"/>
        <v>0.21537689694818021</v>
      </c>
      <c r="CS113" s="182">
        <f t="shared" si="193"/>
        <v>0.15915222422387906</v>
      </c>
      <c r="CT113" s="182">
        <f t="shared" si="194"/>
        <v>0.13836889941195632</v>
      </c>
      <c r="CU113" s="182">
        <f t="shared" si="195"/>
        <v>0.13836889941195632</v>
      </c>
      <c r="CV113" s="182">
        <f t="shared" si="196"/>
        <v>0.13836889941195632</v>
      </c>
      <c r="CW113" s="182">
        <f t="shared" si="197"/>
        <v>0.13836889941195632</v>
      </c>
      <c r="CX113" s="182">
        <f t="shared" si="198"/>
        <v>0.13836889941195632</v>
      </c>
      <c r="CY113" s="182">
        <f t="shared" si="199"/>
        <v>0.13836889941195632</v>
      </c>
      <c r="DA113" s="184">
        <f t="shared" si="243"/>
        <v>0.16086988743398054</v>
      </c>
      <c r="DB113" s="184">
        <f t="shared" si="244"/>
        <v>0.16086988743398054</v>
      </c>
      <c r="DC113" s="184">
        <f t="shared" si="245"/>
        <v>0.16086988743398054</v>
      </c>
      <c r="DD113" s="184">
        <f t="shared" si="246"/>
        <v>0.16086988743398054</v>
      </c>
      <c r="DE113" s="184">
        <f t="shared" si="247"/>
        <v>0.16086988743398054</v>
      </c>
      <c r="DF113" s="184">
        <f t="shared" si="248"/>
        <v>0.16086988743398054</v>
      </c>
      <c r="DG113" s="184">
        <f t="shared" si="249"/>
        <v>-1.9740178696269836E-10</v>
      </c>
      <c r="DH113" s="184">
        <f t="shared" si="250"/>
        <v>-1.9740178696269836E-10</v>
      </c>
      <c r="DI113" s="184">
        <f t="shared" si="251"/>
        <v>-2.1738705771102451E-10</v>
      </c>
      <c r="DJ113" s="184">
        <f t="shared" si="252"/>
        <v>-2.5245435879554229E-10</v>
      </c>
      <c r="DK113" s="184">
        <f t="shared" si="253"/>
        <v>-3.0101131813877922E-10</v>
      </c>
      <c r="DL113" s="184">
        <f t="shared" si="254"/>
        <v>-3.726953826534807E-10</v>
      </c>
      <c r="DM113" s="184">
        <f t="shared" si="255"/>
        <v>-4.8919405183589634E-10</v>
      </c>
      <c r="DN113" s="184">
        <f t="shared" si="256"/>
        <v>-5.5310289768747109E-10</v>
      </c>
      <c r="DO113" s="184">
        <f t="shared" si="257"/>
        <v>-5.5310289768747109E-10</v>
      </c>
      <c r="DP113" s="184">
        <f t="shared" si="258"/>
        <v>-5.5310289768747109E-10</v>
      </c>
      <c r="DQ113" s="184">
        <f t="shared" si="259"/>
        <v>-5.5310289768747109E-10</v>
      </c>
      <c r="DR113" s="184">
        <f t="shared" si="260"/>
        <v>-5.5310289768747109E-10</v>
      </c>
      <c r="DS113" s="184">
        <f t="shared" si="261"/>
        <v>-5.5310289768747109E-10</v>
      </c>
      <c r="DU113" s="185">
        <f t="shared" si="200"/>
        <v>-6.4690105563544653E-2</v>
      </c>
      <c r="DV113" s="185">
        <f t="shared" si="201"/>
        <v>2.6795519075767403E-2</v>
      </c>
      <c r="DW113" s="185">
        <f t="shared" si="202"/>
        <v>4.2625515253643026E-2</v>
      </c>
      <c r="DX113" s="185">
        <f t="shared" si="203"/>
        <v>5.5550653008977428E-2</v>
      </c>
      <c r="DY113" s="186">
        <f t="shared" si="204"/>
        <v>-6.4690105563544653E-2</v>
      </c>
      <c r="DZ113" s="186">
        <f t="shared" si="205"/>
        <v>2.6795519075767403E-2</v>
      </c>
      <c r="EA113" s="186">
        <f t="shared" si="206"/>
        <v>-9.1394525545672439E-3</v>
      </c>
      <c r="EB113" s="186">
        <f t="shared" si="207"/>
        <v>-6.9421034329410422E-2</v>
      </c>
      <c r="EC113" s="186">
        <f t="shared" si="208"/>
        <v>6.9421034329410436E-2</v>
      </c>
      <c r="ED113" s="186">
        <f t="shared" si="209"/>
        <v>9.1394525545672317E-3</v>
      </c>
      <c r="EE113" s="186">
        <f t="shared" si="210"/>
        <v>-2.6795519075767337E-2</v>
      </c>
      <c r="EF113" s="186">
        <f t="shared" si="211"/>
        <v>6.4690105563544681E-2</v>
      </c>
      <c r="EG113" s="186">
        <f t="shared" si="212"/>
        <v>-5.5550653008977408E-2</v>
      </c>
      <c r="EH113" s="186">
        <f t="shared" si="213"/>
        <v>-4.262551525364304E-2</v>
      </c>
      <c r="EI113" s="186">
        <f t="shared" si="214"/>
        <v>5.5550653008977401E-2</v>
      </c>
      <c r="EJ113" s="186">
        <f t="shared" si="215"/>
        <v>-4.2625515253643068E-2</v>
      </c>
      <c r="EK113" s="186">
        <f t="shared" si="216"/>
        <v>2.6795519075767358E-2</v>
      </c>
      <c r="EL113" s="186">
        <f t="shared" si="217"/>
        <v>6.4690105563544681E-2</v>
      </c>
      <c r="EM113" s="186">
        <f t="shared" si="218"/>
        <v>-6.9421034329410422E-2</v>
      </c>
      <c r="EN113" s="186">
        <f t="shared" si="219"/>
        <v>9.1394525545673132E-3</v>
      </c>
      <c r="EO113" s="186">
        <f t="shared" si="220"/>
        <v>9.1394525545673167E-3</v>
      </c>
      <c r="EP113" s="186">
        <f t="shared" si="221"/>
        <v>-6.9421034329410408E-2</v>
      </c>
      <c r="EQ113" s="186">
        <f t="shared" si="222"/>
        <v>-4.2625515253643061E-2</v>
      </c>
      <c r="ER113" s="186">
        <f t="shared" si="223"/>
        <v>5.5550653008977394E-2</v>
      </c>
      <c r="ES113" s="186">
        <f t="shared" si="224"/>
        <v>-4.2625515253643095E-2</v>
      </c>
      <c r="ET113" s="186">
        <f t="shared" si="225"/>
        <v>-5.555065300897738E-2</v>
      </c>
      <c r="EU113" s="186">
        <f t="shared" si="226"/>
        <v>6.4690105563544667E-2</v>
      </c>
      <c r="EV113" s="186">
        <f t="shared" si="227"/>
        <v>-2.6795519075767396E-2</v>
      </c>
      <c r="EW113" s="186">
        <f t="shared" si="228"/>
        <v>9.1394525545671085E-3</v>
      </c>
      <c r="EX113" s="186">
        <f t="shared" si="229"/>
        <v>6.9421034329410436E-2</v>
      </c>
    </row>
    <row r="114" spans="15:154" ht="20.100000000000001" customHeight="1" x14ac:dyDescent="0.3">
      <c r="O114" s="211">
        <v>106</v>
      </c>
      <c r="P114" s="211">
        <f t="shared" si="230"/>
        <v>-2.2165681500327987</v>
      </c>
      <c r="Q114" s="212">
        <f t="shared" si="231"/>
        <v>0.92502450355699462</v>
      </c>
      <c r="R114" s="212">
        <f t="shared" si="135"/>
        <v>259.77146903137623</v>
      </c>
      <c r="S114" s="212">
        <f t="shared" si="136"/>
        <v>225.88823394032715</v>
      </c>
      <c r="T114" s="212">
        <f t="shared" si="137"/>
        <v>282.36029242540894</v>
      </c>
      <c r="U114" s="212">
        <f t="shared" si="138"/>
        <v>1</v>
      </c>
      <c r="V114" s="212">
        <f t="shared" si="139"/>
        <v>0</v>
      </c>
      <c r="W114" s="212">
        <f t="shared" si="140"/>
        <v>5.1583801908520965E-2</v>
      </c>
      <c r="X114" s="212">
        <f t="shared" si="141"/>
        <v>5.9321372194799112E-2</v>
      </c>
      <c r="Y114" s="212">
        <f t="shared" si="142"/>
        <v>4.7457097755839291E-2</v>
      </c>
      <c r="Z114" s="212">
        <f t="shared" si="143"/>
        <v>8.3895357602462699</v>
      </c>
      <c r="AA114" s="212">
        <f t="shared" si="144"/>
        <v>8.3895357602462699</v>
      </c>
      <c r="AB114" s="212">
        <f t="shared" si="145"/>
        <v>8.07655767318988</v>
      </c>
      <c r="AC114" s="212">
        <f t="shared" si="146"/>
        <v>7.6965564058026059</v>
      </c>
      <c r="AD114" s="212">
        <f t="shared" si="147"/>
        <v>162.28746338546898</v>
      </c>
      <c r="AE114" s="212">
        <f t="shared" si="148"/>
        <v>212.58537377182563</v>
      </c>
      <c r="AF114" s="212">
        <f t="shared" si="149"/>
        <v>2.14567684223953</v>
      </c>
      <c r="AG114" s="212">
        <f t="shared" si="150"/>
        <v>2.3955624189202878</v>
      </c>
      <c r="AH114" s="212">
        <f t="shared" si="151"/>
        <v>1.8262811486675266</v>
      </c>
      <c r="AI114" s="212">
        <f t="shared" si="152"/>
        <v>10.535212602485799</v>
      </c>
      <c r="AJ114" s="212">
        <f t="shared" si="153"/>
        <v>11.3352126024858</v>
      </c>
      <c r="AK114" s="212">
        <f t="shared" si="154"/>
        <v>11.272120092110168</v>
      </c>
      <c r="AL114" s="212">
        <f t="shared" si="155"/>
        <v>10.322837554470134</v>
      </c>
      <c r="AM114" s="212">
        <f t="shared" si="232"/>
        <v>88.220665555112845</v>
      </c>
      <c r="AN114" s="212">
        <f t="shared" si="262"/>
        <v>88.71445582805157</v>
      </c>
      <c r="AO114" s="212">
        <f t="shared" si="263"/>
        <v>96.872589026354149</v>
      </c>
      <c r="AP114" s="212">
        <f t="shared" si="156"/>
        <v>6.8756343621743641</v>
      </c>
      <c r="AQ114" s="212">
        <f t="shared" si="157"/>
        <v>0.20639272304376288</v>
      </c>
      <c r="AR114" s="212">
        <f t="shared" si="158"/>
        <v>0.20037323872701873</v>
      </c>
      <c r="AS114" s="212">
        <f t="shared" si="159"/>
        <v>0.19094569697621647</v>
      </c>
      <c r="AT114" s="212">
        <f t="shared" si="160"/>
        <v>1.3383144932651615E-2</v>
      </c>
      <c r="AU114" s="212">
        <f t="shared" si="161"/>
        <v>7.5738321209742498E-2</v>
      </c>
      <c r="AV114" s="212">
        <f t="shared" si="162"/>
        <v>7.1784455643338851E-2</v>
      </c>
      <c r="AW114" s="212">
        <f t="shared" si="163"/>
        <v>7.118315629308461E-2</v>
      </c>
      <c r="AX114" s="212">
        <f t="shared" si="233"/>
        <v>1.9534352895359108E-2</v>
      </c>
      <c r="AY114" s="212">
        <f t="shared" si="234"/>
        <v>2.1291762176476731E-2</v>
      </c>
      <c r="AZ114" s="178">
        <f t="shared" si="235"/>
        <v>1.689073013920666E-2</v>
      </c>
      <c r="BA114" s="178">
        <f t="shared" si="164"/>
        <v>1.5374313765165303E-2</v>
      </c>
      <c r="BB114" s="178">
        <f t="shared" si="165"/>
        <v>1.3368968491448091E-2</v>
      </c>
      <c r="BC114" s="178">
        <f t="shared" si="166"/>
        <v>1.6711210614310114E-2</v>
      </c>
      <c r="BD114" s="178">
        <f t="shared" si="167"/>
        <v>0</v>
      </c>
      <c r="BE114" s="178">
        <f t="shared" si="168"/>
        <v>0</v>
      </c>
      <c r="BF114" s="178">
        <f t="shared" si="169"/>
        <v>0</v>
      </c>
      <c r="BG114" s="178">
        <f t="shared" si="236"/>
        <v>3.4908666660524411E-2</v>
      </c>
      <c r="BH114" s="178">
        <f t="shared" si="237"/>
        <v>3.466073066792482E-2</v>
      </c>
      <c r="BI114" s="178">
        <f t="shared" si="238"/>
        <v>3.3601940753516774E-2</v>
      </c>
      <c r="BJ114" s="178">
        <f t="shared" si="170"/>
        <v>9.0682756203310522</v>
      </c>
      <c r="BK114" s="178">
        <f t="shared" si="171"/>
        <v>7.8294512376588736</v>
      </c>
      <c r="BL114" s="178">
        <f t="shared" si="172"/>
        <v>9.4878538172242628</v>
      </c>
      <c r="BM114" s="180">
        <f t="shared" si="239"/>
        <v>1.2186150080156085E-3</v>
      </c>
      <c r="BN114" s="180">
        <f t="shared" si="239"/>
        <v>1.2013662504344242E-3</v>
      </c>
      <c r="BO114" s="180">
        <f t="shared" si="239"/>
        <v>1.1290904224028513E-3</v>
      </c>
      <c r="BP114" s="178">
        <f t="shared" si="173"/>
        <v>0</v>
      </c>
      <c r="BQ114" s="178">
        <f t="shared" si="174"/>
        <v>0</v>
      </c>
      <c r="BR114" s="178">
        <f t="shared" si="175"/>
        <v>0</v>
      </c>
      <c r="BS114" s="178">
        <f t="shared" si="176"/>
        <v>0.43285514174983625</v>
      </c>
      <c r="BT114" s="178">
        <f t="shared" si="177"/>
        <v>0.14428504724994543</v>
      </c>
      <c r="BU114" s="178">
        <f t="shared" si="178"/>
        <v>2.5</v>
      </c>
      <c r="BY114" s="180">
        <f t="shared" si="179"/>
        <v>0</v>
      </c>
      <c r="BZ114" s="180">
        <f t="shared" si="240"/>
        <v>0</v>
      </c>
      <c r="CA114" s="180">
        <f t="shared" si="241"/>
        <v>0</v>
      </c>
      <c r="CB114" s="180">
        <f t="shared" si="242"/>
        <v>0</v>
      </c>
      <c r="CC114" s="180">
        <f t="shared" si="180"/>
        <v>0</v>
      </c>
      <c r="CG114" s="182">
        <f t="shared" si="181"/>
        <v>0.42789329421936778</v>
      </c>
      <c r="CH114" s="182">
        <f t="shared" si="182"/>
        <v>0.42789329421936778</v>
      </c>
      <c r="CI114" s="182">
        <f t="shared" si="183"/>
        <v>0.42789329421936778</v>
      </c>
      <c r="CJ114" s="182">
        <f t="shared" si="184"/>
        <v>0.42789329421936778</v>
      </c>
      <c r="CK114" s="182">
        <f t="shared" si="185"/>
        <v>0.42789329421936778</v>
      </c>
      <c r="CL114" s="182">
        <f t="shared" si="186"/>
        <v>0.42789329421936778</v>
      </c>
      <c r="CM114" s="182">
        <f t="shared" si="187"/>
        <v>0.42789329421936778</v>
      </c>
      <c r="CN114" s="182">
        <f t="shared" si="188"/>
        <v>0.42789329421936778</v>
      </c>
      <c r="CO114" s="182">
        <f t="shared" si="189"/>
        <v>0.38664097347874338</v>
      </c>
      <c r="CP114" s="182">
        <f t="shared" si="190"/>
        <v>0.33004195523810576</v>
      </c>
      <c r="CQ114" s="182">
        <f t="shared" si="191"/>
        <v>0.27344293699746824</v>
      </c>
      <c r="CR114" s="182">
        <f t="shared" si="192"/>
        <v>0.21684391875683054</v>
      </c>
      <c r="CS114" s="182">
        <f t="shared" si="193"/>
        <v>0.16024490051619297</v>
      </c>
      <c r="CT114" s="182">
        <f t="shared" si="194"/>
        <v>0.13932319971947693</v>
      </c>
      <c r="CU114" s="182">
        <f t="shared" si="195"/>
        <v>0.13932319971947693</v>
      </c>
      <c r="CV114" s="182">
        <f t="shared" si="196"/>
        <v>0.13932319971947693</v>
      </c>
      <c r="CW114" s="182">
        <f t="shared" si="197"/>
        <v>0.13932319971947693</v>
      </c>
      <c r="CX114" s="182">
        <f t="shared" si="198"/>
        <v>0.13932319971947693</v>
      </c>
      <c r="CY114" s="182">
        <f t="shared" si="199"/>
        <v>0.13932319971947693</v>
      </c>
      <c r="DA114" s="184">
        <f t="shared" si="243"/>
        <v>0.16221722756746343</v>
      </c>
      <c r="DB114" s="184">
        <f t="shared" si="244"/>
        <v>0.16221722756746343</v>
      </c>
      <c r="DC114" s="184">
        <f t="shared" si="245"/>
        <v>0.16221722756746343</v>
      </c>
      <c r="DD114" s="184">
        <f t="shared" si="246"/>
        <v>0.16221722756746343</v>
      </c>
      <c r="DE114" s="184">
        <f t="shared" si="247"/>
        <v>0.16221722756746343</v>
      </c>
      <c r="DF114" s="184">
        <f t="shared" si="248"/>
        <v>0.16221722756746343</v>
      </c>
      <c r="DG114" s="184">
        <f t="shared" si="249"/>
        <v>-1.9639981446893905E-10</v>
      </c>
      <c r="DH114" s="184">
        <f t="shared" si="250"/>
        <v>-1.9639981446893905E-10</v>
      </c>
      <c r="DI114" s="184">
        <f t="shared" si="251"/>
        <v>-2.162877144573053E-10</v>
      </c>
      <c r="DJ114" s="184">
        <f t="shared" si="252"/>
        <v>-2.5118597244296061E-10</v>
      </c>
      <c r="DK114" s="184">
        <f t="shared" si="253"/>
        <v>-2.9951266705468517E-10</v>
      </c>
      <c r="DL114" s="184">
        <f t="shared" si="254"/>
        <v>-3.7086487410107243E-10</v>
      </c>
      <c r="DM114" s="184">
        <f t="shared" si="255"/>
        <v>-4.8684477387042616E-10</v>
      </c>
      <c r="DN114" s="184">
        <f t="shared" si="256"/>
        <v>-5.5047984581118199E-10</v>
      </c>
      <c r="DO114" s="184">
        <f t="shared" si="257"/>
        <v>-5.5047984581118199E-10</v>
      </c>
      <c r="DP114" s="184">
        <f t="shared" si="258"/>
        <v>-5.5047984581118199E-10</v>
      </c>
      <c r="DQ114" s="184">
        <f t="shared" si="259"/>
        <v>-5.5047984581118199E-10</v>
      </c>
      <c r="DR114" s="184">
        <f t="shared" si="260"/>
        <v>-5.5047984581118199E-10</v>
      </c>
      <c r="DS114" s="184">
        <f t="shared" si="261"/>
        <v>-5.5047984581118199E-10</v>
      </c>
      <c r="DU114" s="185">
        <f t="shared" si="200"/>
        <v>-6.5180095818762052E-2</v>
      </c>
      <c r="DV114" s="185">
        <f t="shared" si="201"/>
        <v>2.5020294584985052E-2</v>
      </c>
      <c r="DW114" s="185">
        <f t="shared" si="202"/>
        <v>4.2017120069021273E-2</v>
      </c>
      <c r="DX114" s="185">
        <f t="shared" si="203"/>
        <v>5.5758601606997679E-2</v>
      </c>
      <c r="DY114" s="186">
        <f t="shared" si="204"/>
        <v>-6.5180095818762052E-2</v>
      </c>
      <c r="DZ114" s="186">
        <f t="shared" si="205"/>
        <v>2.5020294584985052E-2</v>
      </c>
      <c r="EA114" s="186">
        <f t="shared" si="206"/>
        <v>-6.0849815422568797E-3</v>
      </c>
      <c r="EB114" s="186">
        <f t="shared" si="207"/>
        <v>-6.9551657289332991E-2</v>
      </c>
      <c r="EC114" s="186">
        <f t="shared" si="208"/>
        <v>6.8534592263767902E-2</v>
      </c>
      <c r="ED114" s="186">
        <f t="shared" si="209"/>
        <v>1.3321775230858646E-2</v>
      </c>
      <c r="EE114" s="186">
        <f t="shared" si="210"/>
        <v>-3.1696406044905368E-2</v>
      </c>
      <c r="EF114" s="186">
        <f t="shared" si="211"/>
        <v>6.2207699490488474E-2</v>
      </c>
      <c r="EG114" s="186">
        <f t="shared" si="212"/>
        <v>-5.1061165161528602E-2</v>
      </c>
      <c r="EH114" s="186">
        <f t="shared" si="213"/>
        <v>-4.7615306828892028E-2</v>
      </c>
      <c r="EI114" s="186">
        <f t="shared" si="214"/>
        <v>5.9845135145023029E-2</v>
      </c>
      <c r="EJ114" s="186">
        <f t="shared" si="215"/>
        <v>-3.5958584949026609E-2</v>
      </c>
      <c r="EK114" s="186">
        <f t="shared" si="216"/>
        <v>1.8070055541758334E-2</v>
      </c>
      <c r="EL114" s="186">
        <f t="shared" si="217"/>
        <v>6.7438365377433362E-2</v>
      </c>
      <c r="EM114" s="186">
        <f t="shared" si="218"/>
        <v>-6.9806699803016181E-2</v>
      </c>
      <c r="EN114" s="186">
        <f t="shared" si="219"/>
        <v>-1.2184804774860712E-3</v>
      </c>
      <c r="EO114" s="186">
        <f t="shared" si="220"/>
        <v>2.0412612762270441E-2</v>
      </c>
      <c r="EP114" s="186">
        <f t="shared" si="221"/>
        <v>-6.6766647903575532E-2</v>
      </c>
      <c r="EQ114" s="186">
        <f t="shared" si="222"/>
        <v>-5.2691810323001895E-2</v>
      </c>
      <c r="ER114" s="186">
        <f t="shared" si="223"/>
        <v>4.5804291905314126E-2</v>
      </c>
      <c r="ES114" s="186">
        <f t="shared" si="224"/>
        <v>-2.9506080047512713E-2</v>
      </c>
      <c r="ET114" s="186">
        <f t="shared" si="225"/>
        <v>-6.3275992858999902E-2</v>
      </c>
      <c r="EU114" s="186">
        <f t="shared" si="226"/>
        <v>6.8957766092644313E-2</v>
      </c>
      <c r="EV114" s="186">
        <f t="shared" si="227"/>
        <v>-1.0921837188613894E-2</v>
      </c>
      <c r="EW114" s="186">
        <f t="shared" si="228"/>
        <v>-8.5085925701343153E-3</v>
      </c>
      <c r="EX114" s="186">
        <f t="shared" si="229"/>
        <v>6.9296925505666476E-2</v>
      </c>
    </row>
    <row r="115" spans="15:154" ht="20.100000000000001" customHeight="1" x14ac:dyDescent="0.3">
      <c r="O115" s="211">
        <v>107</v>
      </c>
      <c r="P115" s="211">
        <f t="shared" si="230"/>
        <v>-2.2078415037728267</v>
      </c>
      <c r="Q115" s="212">
        <f t="shared" si="231"/>
        <v>0.93375114981696627</v>
      </c>
      <c r="R115" s="212">
        <f t="shared" si="135"/>
        <v>261.46981313305133</v>
      </c>
      <c r="S115" s="212">
        <f t="shared" si="136"/>
        <v>227.36505489830549</v>
      </c>
      <c r="T115" s="212">
        <f t="shared" si="137"/>
        <v>284.20631862288184</v>
      </c>
      <c r="U115" s="212">
        <f t="shared" si="138"/>
        <v>1</v>
      </c>
      <c r="V115" s="212">
        <f t="shared" si="139"/>
        <v>0</v>
      </c>
      <c r="W115" s="212">
        <f t="shared" si="140"/>
        <v>5.1248745847312351E-2</v>
      </c>
      <c r="X115" s="212">
        <f t="shared" si="141"/>
        <v>5.8936057724409206E-2</v>
      </c>
      <c r="Y115" s="212">
        <f t="shared" si="142"/>
        <v>4.7148846179527366E-2</v>
      </c>
      <c r="Z115" s="212">
        <f t="shared" si="143"/>
        <v>8.4592619794911634</v>
      </c>
      <c r="AA115" s="212">
        <f t="shared" si="144"/>
        <v>8.4592619794911634</v>
      </c>
      <c r="AB115" s="212">
        <f t="shared" si="145"/>
        <v>8.1448533015393352</v>
      </c>
      <c r="AC115" s="212">
        <f t="shared" si="146"/>
        <v>7.761638731358973</v>
      </c>
      <c r="AD115" s="212">
        <f t="shared" si="147"/>
        <v>163.90330820738862</v>
      </c>
      <c r="AE115" s="212">
        <f t="shared" si="148"/>
        <v>214.6503874651994</v>
      </c>
      <c r="AF115" s="212">
        <f t="shared" si="149"/>
        <v>2.1497659297689973</v>
      </c>
      <c r="AG115" s="212">
        <f t="shared" si="150"/>
        <v>2.400127721681836</v>
      </c>
      <c r="AH115" s="212">
        <f t="shared" si="151"/>
        <v>1.8297615532295308</v>
      </c>
      <c r="AI115" s="212">
        <f t="shared" si="152"/>
        <v>10.60902790926016</v>
      </c>
      <c r="AJ115" s="212">
        <f t="shared" si="153"/>
        <v>11.409027909260161</v>
      </c>
      <c r="AK115" s="212">
        <f t="shared" si="154"/>
        <v>11.344981023221171</v>
      </c>
      <c r="AL115" s="212">
        <f t="shared" si="155"/>
        <v>10.391400284588505</v>
      </c>
      <c r="AM115" s="212">
        <f t="shared" si="232"/>
        <v>87.649886384128138</v>
      </c>
      <c r="AN115" s="212">
        <f t="shared" si="262"/>
        <v>88.144704513227182</v>
      </c>
      <c r="AO115" s="212">
        <f t="shared" si="263"/>
        <v>96.233421157214096</v>
      </c>
      <c r="AP115" s="212">
        <f t="shared" si="156"/>
        <v>6.9461685034682592</v>
      </c>
      <c r="AQ115" s="212">
        <f t="shared" si="157"/>
        <v>0.20813798646877626</v>
      </c>
      <c r="AR115" s="212">
        <f t="shared" si="158"/>
        <v>0.20206760120135642</v>
      </c>
      <c r="AS115" s="212">
        <f t="shared" si="159"/>
        <v>0.19256033985791149</v>
      </c>
      <c r="AT115" s="212">
        <f t="shared" si="160"/>
        <v>1.3610438485090142E-2</v>
      </c>
      <c r="AU115" s="212">
        <f t="shared" si="161"/>
        <v>7.6526286255402504E-2</v>
      </c>
      <c r="AV115" s="212">
        <f t="shared" si="162"/>
        <v>7.253476035731396E-2</v>
      </c>
      <c r="AW115" s="212">
        <f t="shared" si="163"/>
        <v>7.1914455312445266E-2</v>
      </c>
      <c r="AX115" s="212">
        <f t="shared" si="233"/>
        <v>1.9609381077862198E-2</v>
      </c>
      <c r="AY115" s="212">
        <f t="shared" si="234"/>
        <v>2.1374564237015489E-2</v>
      </c>
      <c r="AZ115" s="178">
        <f t="shared" si="235"/>
        <v>1.6953418062018718E-2</v>
      </c>
      <c r="BA115" s="178">
        <f t="shared" si="164"/>
        <v>1.5195686060290748E-2</v>
      </c>
      <c r="BB115" s="178">
        <f t="shared" si="165"/>
        <v>1.3213640052426737E-2</v>
      </c>
      <c r="BC115" s="178">
        <f t="shared" si="166"/>
        <v>1.6517050065533421E-2</v>
      </c>
      <c r="BD115" s="178">
        <f t="shared" si="167"/>
        <v>0</v>
      </c>
      <c r="BE115" s="178">
        <f t="shared" si="168"/>
        <v>0</v>
      </c>
      <c r="BF115" s="178">
        <f t="shared" si="169"/>
        <v>0</v>
      </c>
      <c r="BG115" s="178">
        <f t="shared" si="236"/>
        <v>3.4805067138152943E-2</v>
      </c>
      <c r="BH115" s="178">
        <f t="shared" si="237"/>
        <v>3.4588204289442225E-2</v>
      </c>
      <c r="BI115" s="178">
        <f t="shared" si="238"/>
        <v>3.3470468127552139E-2</v>
      </c>
      <c r="BJ115" s="178">
        <f t="shared" si="170"/>
        <v>9.1004744006961555</v>
      </c>
      <c r="BK115" s="178">
        <f t="shared" si="171"/>
        <v>7.8641489671028371</v>
      </c>
      <c r="BL115" s="178">
        <f t="shared" si="172"/>
        <v>9.512518529116095</v>
      </c>
      <c r="BM115" s="180">
        <f t="shared" si="239"/>
        <v>1.2113926984913339E-3</v>
      </c>
      <c r="BN115" s="180">
        <f t="shared" si="239"/>
        <v>1.1963438759681896E-3</v>
      </c>
      <c r="BO115" s="180">
        <f t="shared" si="239"/>
        <v>1.1202722366774837E-3</v>
      </c>
      <c r="BP115" s="178">
        <f t="shared" si="173"/>
        <v>0</v>
      </c>
      <c r="BQ115" s="178">
        <f t="shared" si="174"/>
        <v>0</v>
      </c>
      <c r="BR115" s="178">
        <f t="shared" si="175"/>
        <v>0</v>
      </c>
      <c r="BS115" s="178">
        <f t="shared" si="176"/>
        <v>0.4356850790774871</v>
      </c>
      <c r="BT115" s="178">
        <f t="shared" si="177"/>
        <v>0.1452283596924957</v>
      </c>
      <c r="BU115" s="178">
        <f t="shared" si="178"/>
        <v>2.5</v>
      </c>
      <c r="BY115" s="180">
        <f t="shared" si="179"/>
        <v>0</v>
      </c>
      <c r="BZ115" s="180">
        <f t="shared" si="240"/>
        <v>0</v>
      </c>
      <c r="CA115" s="180">
        <f t="shared" si="241"/>
        <v>0</v>
      </c>
      <c r="CB115" s="180">
        <f t="shared" si="242"/>
        <v>0</v>
      </c>
      <c r="CC115" s="180">
        <f t="shared" si="180"/>
        <v>0</v>
      </c>
      <c r="CG115" s="182">
        <f t="shared" si="181"/>
        <v>0.43072323154701858</v>
      </c>
      <c r="CH115" s="182">
        <f t="shared" si="182"/>
        <v>0.43072323154701858</v>
      </c>
      <c r="CI115" s="182">
        <f t="shared" si="183"/>
        <v>0.43072323154701858</v>
      </c>
      <c r="CJ115" s="182">
        <f t="shared" si="184"/>
        <v>0.43072323154701858</v>
      </c>
      <c r="CK115" s="182">
        <f t="shared" si="185"/>
        <v>0.43072323154701858</v>
      </c>
      <c r="CL115" s="182">
        <f t="shared" si="186"/>
        <v>0.43072323154701858</v>
      </c>
      <c r="CM115" s="182">
        <f t="shared" si="187"/>
        <v>0.43072323154701858</v>
      </c>
      <c r="CN115" s="182">
        <f t="shared" si="188"/>
        <v>0.43072323154701858</v>
      </c>
      <c r="CO115" s="182">
        <f t="shared" si="189"/>
        <v>0.38920120976543121</v>
      </c>
      <c r="CP115" s="182">
        <f t="shared" si="190"/>
        <v>0.33223215624282815</v>
      </c>
      <c r="CQ115" s="182">
        <f t="shared" si="191"/>
        <v>0.27526310272022519</v>
      </c>
      <c r="CR115" s="182">
        <f t="shared" si="192"/>
        <v>0.21829404919762213</v>
      </c>
      <c r="CS115" s="182">
        <f t="shared" si="193"/>
        <v>0.16132499567501926</v>
      </c>
      <c r="CT115" s="182">
        <f t="shared" si="194"/>
        <v>0.14026651216202718</v>
      </c>
      <c r="CU115" s="182">
        <f t="shared" si="195"/>
        <v>0.14026651216202718</v>
      </c>
      <c r="CV115" s="182">
        <f t="shared" si="196"/>
        <v>0.14026651216202718</v>
      </c>
      <c r="CW115" s="182">
        <f t="shared" si="197"/>
        <v>0.14026651216202718</v>
      </c>
      <c r="CX115" s="182">
        <f t="shared" si="198"/>
        <v>0.14026651216202718</v>
      </c>
      <c r="CY115" s="182">
        <f t="shared" si="199"/>
        <v>0.14026651216202718</v>
      </c>
      <c r="DA115" s="184">
        <f t="shared" si="243"/>
        <v>0.16354988886581978</v>
      </c>
      <c r="DB115" s="184">
        <f t="shared" si="244"/>
        <v>0.16354988886581978</v>
      </c>
      <c r="DC115" s="184">
        <f t="shared" si="245"/>
        <v>0.16354988886581978</v>
      </c>
      <c r="DD115" s="184">
        <f t="shared" si="246"/>
        <v>0.16354988886581978</v>
      </c>
      <c r="DE115" s="184">
        <f t="shared" si="247"/>
        <v>0.16354988886581978</v>
      </c>
      <c r="DF115" s="184">
        <f t="shared" si="248"/>
        <v>0.16354988886581978</v>
      </c>
      <c r="DG115" s="184">
        <f t="shared" si="249"/>
        <v>-1.9541932712490421E-10</v>
      </c>
      <c r="DH115" s="184">
        <f t="shared" si="250"/>
        <v>-1.9541932712490421E-10</v>
      </c>
      <c r="DI115" s="184">
        <f t="shared" si="251"/>
        <v>-2.1521190423004233E-10</v>
      </c>
      <c r="DJ115" s="184">
        <f t="shared" si="252"/>
        <v>-2.4994465668037303E-10</v>
      </c>
      <c r="DK115" s="184">
        <f t="shared" si="253"/>
        <v>-2.980458683779903E-10</v>
      </c>
      <c r="DL115" s="184">
        <f t="shared" si="254"/>
        <v>-3.6907303208734292E-10</v>
      </c>
      <c r="DM115" s="184">
        <f t="shared" si="255"/>
        <v>-4.8454462157173216E-10</v>
      </c>
      <c r="DN115" s="184">
        <f t="shared" si="256"/>
        <v>-5.4791133871837628E-10</v>
      </c>
      <c r="DO115" s="184">
        <f t="shared" si="257"/>
        <v>-5.4791133871837628E-10</v>
      </c>
      <c r="DP115" s="184">
        <f t="shared" si="258"/>
        <v>-5.4791133871837628E-10</v>
      </c>
      <c r="DQ115" s="184">
        <f t="shared" si="259"/>
        <v>-5.4791133871837628E-10</v>
      </c>
      <c r="DR115" s="184">
        <f t="shared" si="260"/>
        <v>-5.4791133871837628E-10</v>
      </c>
      <c r="DS115" s="184">
        <f t="shared" si="261"/>
        <v>-5.4791133871837628E-10</v>
      </c>
      <c r="DU115" s="185">
        <f t="shared" si="200"/>
        <v>-6.5617400769343734E-2</v>
      </c>
      <c r="DV115" s="185">
        <f t="shared" si="201"/>
        <v>2.3236340293614738E-2</v>
      </c>
      <c r="DW115" s="185">
        <f t="shared" si="202"/>
        <v>4.1405694056367327E-2</v>
      </c>
      <c r="DX115" s="185">
        <f t="shared" si="203"/>
        <v>5.5956584006494198E-2</v>
      </c>
      <c r="DY115" s="186">
        <f t="shared" si="204"/>
        <v>-6.5617400769343734E-2</v>
      </c>
      <c r="DZ115" s="186">
        <f t="shared" si="205"/>
        <v>2.3236340293614738E-2</v>
      </c>
      <c r="EA115" s="186">
        <f t="shared" si="206"/>
        <v>-3.0363514115511964E-3</v>
      </c>
      <c r="EB115" s="186">
        <f t="shared" si="207"/>
        <v>-6.9543880852817722E-2</v>
      </c>
      <c r="EC115" s="186">
        <f t="shared" si="208"/>
        <v>6.7392887246008781E-2</v>
      </c>
      <c r="ED115" s="186">
        <f t="shared" si="209"/>
        <v>1.7428985702331708E-2</v>
      </c>
      <c r="EE115" s="186">
        <f t="shared" si="210"/>
        <v>-3.6371195249054342E-2</v>
      </c>
      <c r="EF115" s="186">
        <f t="shared" si="211"/>
        <v>5.9352396330059856E-2</v>
      </c>
      <c r="EG115" s="186">
        <f t="shared" si="212"/>
        <v>-4.6125070530469672E-2</v>
      </c>
      <c r="EH115" s="186">
        <f t="shared" si="213"/>
        <v>-5.2134908291129989E-2</v>
      </c>
      <c r="EI115" s="186">
        <f t="shared" si="214"/>
        <v>6.3342526251954134E-2</v>
      </c>
      <c r="EJ115" s="186">
        <f t="shared" si="215"/>
        <v>-2.8866852304777479E-2</v>
      </c>
      <c r="EK115" s="186">
        <f t="shared" si="216"/>
        <v>9.0859457670126684E-3</v>
      </c>
      <c r="EL115" s="186">
        <f t="shared" si="217"/>
        <v>6.9014609927784423E-2</v>
      </c>
      <c r="EM115" s="186">
        <f t="shared" si="218"/>
        <v>-6.8655473157793773E-2</v>
      </c>
      <c r="EN115" s="186">
        <f t="shared" si="219"/>
        <v>-1.1488986005944696E-2</v>
      </c>
      <c r="EO115" s="186">
        <f t="shared" si="220"/>
        <v>3.1059889684367948E-2</v>
      </c>
      <c r="EP115" s="186">
        <f t="shared" si="221"/>
        <v>-6.2296501079596986E-2</v>
      </c>
      <c r="EQ115" s="186">
        <f t="shared" si="222"/>
        <v>-6.0585576862524151E-2</v>
      </c>
      <c r="ER115" s="186">
        <f t="shared" si="223"/>
        <v>3.4277670139618785E-2</v>
      </c>
      <c r="ES115" s="186">
        <f t="shared" si="224"/>
        <v>-1.506639058894315E-2</v>
      </c>
      <c r="ET115" s="186">
        <f t="shared" si="225"/>
        <v>-6.7960096149039848E-2</v>
      </c>
      <c r="EU115" s="186">
        <f t="shared" si="226"/>
        <v>6.9395549463539874E-2</v>
      </c>
      <c r="EV115" s="186">
        <f t="shared" si="227"/>
        <v>5.4615481888129012E-3</v>
      </c>
      <c r="EW115" s="186">
        <f t="shared" si="228"/>
        <v>-2.5512199604709192E-2</v>
      </c>
      <c r="EX115" s="186">
        <f t="shared" si="229"/>
        <v>6.4766491840262674E-2</v>
      </c>
    </row>
    <row r="116" spans="15:154" ht="20.100000000000001" customHeight="1" x14ac:dyDescent="0.3">
      <c r="O116" s="211">
        <v>108</v>
      </c>
      <c r="P116" s="211">
        <f t="shared" si="230"/>
        <v>-2.1991148575128552</v>
      </c>
      <c r="Q116" s="212">
        <f t="shared" si="231"/>
        <v>0.94247779607693793</v>
      </c>
      <c r="R116" s="212">
        <f t="shared" si="135"/>
        <v>263.1482452961348</v>
      </c>
      <c r="S116" s="212">
        <f t="shared" si="136"/>
        <v>228.82456112707374</v>
      </c>
      <c r="T116" s="212">
        <f t="shared" si="137"/>
        <v>286.03070140884216</v>
      </c>
      <c r="U116" s="212">
        <f t="shared" si="138"/>
        <v>1</v>
      </c>
      <c r="V116" s="212">
        <f t="shared" si="139"/>
        <v>0</v>
      </c>
      <c r="W116" s="212">
        <f t="shared" si="140"/>
        <v>5.0921867196645237E-2</v>
      </c>
      <c r="X116" s="212">
        <f t="shared" si="141"/>
        <v>5.8560147276142019E-2</v>
      </c>
      <c r="Y116" s="212">
        <f t="shared" si="142"/>
        <v>4.6848117820913616E-2</v>
      </c>
      <c r="Z116" s="212">
        <f t="shared" si="143"/>
        <v>8.5283545572994051</v>
      </c>
      <c r="AA116" s="212">
        <f t="shared" si="144"/>
        <v>8.5283545572994051</v>
      </c>
      <c r="AB116" s="212">
        <f t="shared" si="145"/>
        <v>8.212545941901114</v>
      </c>
      <c r="AC116" s="212">
        <f t="shared" si="146"/>
        <v>7.8261464394549112</v>
      </c>
      <c r="AD116" s="212">
        <f t="shared" si="147"/>
        <v>165.50579704558902</v>
      </c>
      <c r="AE116" s="212">
        <f t="shared" si="148"/>
        <v>216.6980430969343</v>
      </c>
      <c r="AF116" s="212">
        <f t="shared" si="149"/>
        <v>2.1538070755063963</v>
      </c>
      <c r="AG116" s="212">
        <f t="shared" si="150"/>
        <v>2.4046394993490585</v>
      </c>
      <c r="AH116" s="212">
        <f t="shared" si="151"/>
        <v>1.8332011523965364</v>
      </c>
      <c r="AI116" s="212">
        <f t="shared" si="152"/>
        <v>10.682161632805801</v>
      </c>
      <c r="AJ116" s="212">
        <f t="shared" si="153"/>
        <v>11.482161632805802</v>
      </c>
      <c r="AK116" s="212">
        <f t="shared" si="154"/>
        <v>11.417185441250172</v>
      </c>
      <c r="AL116" s="212">
        <f t="shared" si="155"/>
        <v>10.459347591851449</v>
      </c>
      <c r="AM116" s="212">
        <f t="shared" si="232"/>
        <v>87.09161497456104</v>
      </c>
      <c r="AN116" s="212">
        <f t="shared" si="262"/>
        <v>87.587260901185886</v>
      </c>
      <c r="AO116" s="212">
        <f t="shared" si="263"/>
        <v>95.608257706156436</v>
      </c>
      <c r="AP116" s="212">
        <f t="shared" si="156"/>
        <v>7.0161298601070587</v>
      </c>
      <c r="AQ116" s="212">
        <f t="shared" si="157"/>
        <v>0.20986784081262216</v>
      </c>
      <c r="AR116" s="212">
        <f t="shared" si="158"/>
        <v>0.20374700400340634</v>
      </c>
      <c r="AS116" s="212">
        <f t="shared" si="159"/>
        <v>0.19416072691847155</v>
      </c>
      <c r="AT116" s="212">
        <f t="shared" si="160"/>
        <v>1.3837613880121363E-2</v>
      </c>
      <c r="AU116" s="212">
        <f t="shared" si="161"/>
        <v>7.7308049394106293E-2</v>
      </c>
      <c r="AV116" s="212">
        <f t="shared" si="162"/>
        <v>7.3279076979657506E-2</v>
      </c>
      <c r="AW116" s="212">
        <f t="shared" si="163"/>
        <v>7.2639820942322117E-2</v>
      </c>
      <c r="AX116" s="212">
        <f t="shared" si="233"/>
        <v>1.9683351224216328E-2</v>
      </c>
      <c r="AY116" s="212">
        <f t="shared" si="234"/>
        <v>2.1456167819193007E-2</v>
      </c>
      <c r="AZ116" s="178">
        <f t="shared" si="235"/>
        <v>1.7015194552592823E-2</v>
      </c>
      <c r="BA116" s="178">
        <f t="shared" si="164"/>
        <v>1.5015901145090205E-2</v>
      </c>
      <c r="BB116" s="178">
        <f t="shared" si="165"/>
        <v>1.30573053435567E-2</v>
      </c>
      <c r="BC116" s="178">
        <f t="shared" si="166"/>
        <v>1.6321631679445874E-2</v>
      </c>
      <c r="BD116" s="178">
        <f t="shared" si="167"/>
        <v>0</v>
      </c>
      <c r="BE116" s="178">
        <f t="shared" si="168"/>
        <v>0</v>
      </c>
      <c r="BF116" s="178">
        <f t="shared" si="169"/>
        <v>0</v>
      </c>
      <c r="BG116" s="178">
        <f t="shared" si="236"/>
        <v>3.469925236930653E-2</v>
      </c>
      <c r="BH116" s="178">
        <f t="shared" si="237"/>
        <v>3.4513473162749705E-2</v>
      </c>
      <c r="BI116" s="178">
        <f t="shared" si="238"/>
        <v>3.3336826232038694E-2</v>
      </c>
      <c r="BJ116" s="178">
        <f t="shared" si="170"/>
        <v>9.1310473740707607</v>
      </c>
      <c r="BK116" s="178">
        <f t="shared" si="171"/>
        <v>7.8975303494372389</v>
      </c>
      <c r="BL116" s="178">
        <f t="shared" si="172"/>
        <v>9.5353557898947159</v>
      </c>
      <c r="BM116" s="180">
        <f t="shared" si="239"/>
        <v>1.2040381149888248E-3</v>
      </c>
      <c r="BN116" s="180">
        <f t="shared" si="239"/>
        <v>1.1911798297558442E-3</v>
      </c>
      <c r="BO116" s="180">
        <f t="shared" si="239"/>
        <v>1.1113439832251431E-3</v>
      </c>
      <c r="BP116" s="178">
        <f t="shared" si="173"/>
        <v>0</v>
      </c>
      <c r="BQ116" s="178">
        <f t="shared" si="174"/>
        <v>0</v>
      </c>
      <c r="BR116" s="178">
        <f t="shared" si="175"/>
        <v>0</v>
      </c>
      <c r="BS116" s="178">
        <f t="shared" si="176"/>
        <v>0.43848183729954282</v>
      </c>
      <c r="BT116" s="178">
        <f t="shared" si="177"/>
        <v>0.14616061243318093</v>
      </c>
      <c r="BU116" s="178">
        <f t="shared" si="178"/>
        <v>2.5</v>
      </c>
      <c r="BY116" s="180">
        <f t="shared" si="179"/>
        <v>0</v>
      </c>
      <c r="BZ116" s="180">
        <f t="shared" si="240"/>
        <v>0</v>
      </c>
      <c r="CA116" s="180">
        <f t="shared" si="241"/>
        <v>0</v>
      </c>
      <c r="CB116" s="180">
        <f t="shared" si="242"/>
        <v>0</v>
      </c>
      <c r="CC116" s="180">
        <f t="shared" si="180"/>
        <v>0</v>
      </c>
      <c r="CG116" s="182">
        <f t="shared" si="181"/>
        <v>0.43351998976907424</v>
      </c>
      <c r="CH116" s="182">
        <f t="shared" si="182"/>
        <v>0.43351998976907424</v>
      </c>
      <c r="CI116" s="182">
        <f t="shared" si="183"/>
        <v>0.43351998976907424</v>
      </c>
      <c r="CJ116" s="182">
        <f t="shared" si="184"/>
        <v>0.43351998976907424</v>
      </c>
      <c r="CK116" s="182">
        <f t="shared" si="185"/>
        <v>0.43351998976907424</v>
      </c>
      <c r="CL116" s="182">
        <f t="shared" si="186"/>
        <v>0.43351998976907424</v>
      </c>
      <c r="CM116" s="182">
        <f t="shared" si="187"/>
        <v>0.43351998976907424</v>
      </c>
      <c r="CN116" s="182">
        <f t="shared" si="188"/>
        <v>0.43351998976907424</v>
      </c>
      <c r="CO116" s="182">
        <f t="shared" si="189"/>
        <v>0.39173142900924157</v>
      </c>
      <c r="CP116" s="182">
        <f t="shared" si="190"/>
        <v>0.33439667861866351</v>
      </c>
      <c r="CQ116" s="182">
        <f t="shared" si="191"/>
        <v>0.27706192822808562</v>
      </c>
      <c r="CR116" s="182">
        <f t="shared" si="192"/>
        <v>0.21972717783750759</v>
      </c>
      <c r="CS116" s="182">
        <f t="shared" si="193"/>
        <v>0.16239242744692969</v>
      </c>
      <c r="CT116" s="182">
        <f t="shared" si="194"/>
        <v>0.14119876490271241</v>
      </c>
      <c r="CU116" s="182">
        <f t="shared" si="195"/>
        <v>0.14119876490271241</v>
      </c>
      <c r="CV116" s="182">
        <f t="shared" si="196"/>
        <v>0.14119876490271241</v>
      </c>
      <c r="CW116" s="182">
        <f t="shared" si="197"/>
        <v>0.14119876490271241</v>
      </c>
      <c r="CX116" s="182">
        <f t="shared" si="198"/>
        <v>0.14119876490271241</v>
      </c>
      <c r="CY116" s="182">
        <f t="shared" si="199"/>
        <v>0.14119876490271241</v>
      </c>
      <c r="DA116" s="184">
        <f t="shared" si="243"/>
        <v>0.16486772861353383</v>
      </c>
      <c r="DB116" s="184">
        <f t="shared" si="244"/>
        <v>0.16486772861353383</v>
      </c>
      <c r="DC116" s="184">
        <f t="shared" si="245"/>
        <v>0.16486772861353383</v>
      </c>
      <c r="DD116" s="184">
        <f t="shared" si="246"/>
        <v>0.16486772861353383</v>
      </c>
      <c r="DE116" s="184">
        <f t="shared" si="247"/>
        <v>0.16486772861353383</v>
      </c>
      <c r="DF116" s="184">
        <f t="shared" si="248"/>
        <v>0.16486772861353383</v>
      </c>
      <c r="DG116" s="184">
        <f t="shared" si="249"/>
        <v>-1.9445990797338641E-10</v>
      </c>
      <c r="DH116" s="184">
        <f t="shared" si="250"/>
        <v>-1.9445990797338641E-10</v>
      </c>
      <c r="DI116" s="184">
        <f t="shared" si="251"/>
        <v>-2.141591721109326E-10</v>
      </c>
      <c r="DJ116" s="184">
        <f t="shared" si="252"/>
        <v>-2.4872989180600484E-10</v>
      </c>
      <c r="DK116" s="184">
        <f t="shared" si="253"/>
        <v>-2.9661031648664889E-10</v>
      </c>
      <c r="DL116" s="184">
        <f t="shared" si="254"/>
        <v>-3.6731913200557134E-10</v>
      </c>
      <c r="DM116" s="184">
        <f t="shared" si="255"/>
        <v>-4.8229269628154845E-10</v>
      </c>
      <c r="DN116" s="184">
        <f t="shared" si="256"/>
        <v>-5.4539639205846216E-10</v>
      </c>
      <c r="DO116" s="184">
        <f t="shared" si="257"/>
        <v>-5.4539639205846216E-10</v>
      </c>
      <c r="DP116" s="184">
        <f t="shared" si="258"/>
        <v>-5.4539639205846216E-10</v>
      </c>
      <c r="DQ116" s="184">
        <f t="shared" si="259"/>
        <v>-5.4539639205846216E-10</v>
      </c>
      <c r="DR116" s="184">
        <f t="shared" si="260"/>
        <v>-5.4539639205846216E-10</v>
      </c>
      <c r="DS116" s="184">
        <f t="shared" si="261"/>
        <v>-5.4539639205846216E-10</v>
      </c>
      <c r="DU116" s="185">
        <f t="shared" si="200"/>
        <v>-6.6001900152798054E-2</v>
      </c>
      <c r="DV116" s="185">
        <f t="shared" si="201"/>
        <v>2.1445317348441746E-2</v>
      </c>
      <c r="DW116" s="185">
        <f t="shared" si="202"/>
        <v>4.0791417616506065E-2</v>
      </c>
      <c r="DX116" s="185">
        <f t="shared" si="203"/>
        <v>5.6144569717748283E-2</v>
      </c>
      <c r="DY116" s="186">
        <f t="shared" si="204"/>
        <v>-6.6001900152798054E-2</v>
      </c>
      <c r="DZ116" s="186">
        <f t="shared" si="205"/>
        <v>2.1445317348441746E-2</v>
      </c>
      <c r="EA116" s="186">
        <f t="shared" si="206"/>
        <v>8.5023470853480338E-18</v>
      </c>
      <c r="EB116" s="186">
        <f t="shared" si="207"/>
        <v>-6.9398504738613059E-2</v>
      </c>
      <c r="EC116" s="186">
        <f t="shared" si="208"/>
        <v>6.600190015279804E-2</v>
      </c>
      <c r="ED116" s="186">
        <f t="shared" si="209"/>
        <v>2.1445317348441767E-2</v>
      </c>
      <c r="EE116" s="186">
        <f t="shared" si="210"/>
        <v>-4.0791417616506134E-2</v>
      </c>
      <c r="EF116" s="186">
        <f t="shared" si="211"/>
        <v>5.6144569717748241E-2</v>
      </c>
      <c r="EG116" s="186">
        <f t="shared" si="212"/>
        <v>-4.0791417616506107E-2</v>
      </c>
      <c r="EH116" s="186">
        <f t="shared" si="213"/>
        <v>-5.6144569717748255E-2</v>
      </c>
      <c r="EI116" s="186">
        <f t="shared" si="214"/>
        <v>6.6001900152798054E-2</v>
      </c>
      <c r="EJ116" s="186">
        <f t="shared" si="215"/>
        <v>-2.1445317348441677E-2</v>
      </c>
      <c r="EK116" s="186">
        <f t="shared" si="216"/>
        <v>3.6131213012248898E-17</v>
      </c>
      <c r="EL116" s="186">
        <f t="shared" si="217"/>
        <v>6.9398504738613059E-2</v>
      </c>
      <c r="EM116" s="186">
        <f t="shared" si="218"/>
        <v>-6.6001900152798026E-2</v>
      </c>
      <c r="EN116" s="186">
        <f t="shared" si="219"/>
        <v>-2.1445317348441781E-2</v>
      </c>
      <c r="EO116" s="186">
        <f t="shared" si="220"/>
        <v>4.07914176165061E-2</v>
      </c>
      <c r="EP116" s="186">
        <f t="shared" si="221"/>
        <v>-5.6144569717748269E-2</v>
      </c>
      <c r="EQ116" s="186">
        <f t="shared" si="222"/>
        <v>-6.6001900152798054E-2</v>
      </c>
      <c r="ER116" s="186">
        <f t="shared" si="223"/>
        <v>2.1445317348441718E-2</v>
      </c>
      <c r="ES116" s="186">
        <f t="shared" si="224"/>
        <v>4.2511735426740169E-17</v>
      </c>
      <c r="ET116" s="186">
        <f t="shared" si="225"/>
        <v>-6.9398504738613059E-2</v>
      </c>
      <c r="EU116" s="186">
        <f t="shared" si="226"/>
        <v>6.6001900152798026E-2</v>
      </c>
      <c r="EV116" s="186">
        <f t="shared" si="227"/>
        <v>2.1445317348441798E-2</v>
      </c>
      <c r="EW116" s="186">
        <f t="shared" si="228"/>
        <v>-4.0791417616506107E-2</v>
      </c>
      <c r="EX116" s="186">
        <f t="shared" si="229"/>
        <v>5.6144569717748255E-2</v>
      </c>
    </row>
    <row r="117" spans="15:154" ht="20.100000000000001" customHeight="1" x14ac:dyDescent="0.3">
      <c r="O117" s="211">
        <v>109</v>
      </c>
      <c r="P117" s="211">
        <f t="shared" si="230"/>
        <v>-2.1903882112528836</v>
      </c>
      <c r="Q117" s="212">
        <f t="shared" si="231"/>
        <v>0.95120444233690948</v>
      </c>
      <c r="R117" s="212">
        <f t="shared" si="135"/>
        <v>264.80663770151904</v>
      </c>
      <c r="S117" s="212">
        <f t="shared" si="136"/>
        <v>230.26664147958178</v>
      </c>
      <c r="T117" s="212">
        <f t="shared" si="137"/>
        <v>287.83330184947727</v>
      </c>
      <c r="U117" s="212">
        <f t="shared" si="138"/>
        <v>1</v>
      </c>
      <c r="V117" s="212">
        <f t="shared" si="139"/>
        <v>0</v>
      </c>
      <c r="W117" s="212">
        <f t="shared" si="140"/>
        <v>5.0602961150483024E-2</v>
      </c>
      <c r="X117" s="212">
        <f t="shared" si="141"/>
        <v>5.8193405323055475E-2</v>
      </c>
      <c r="Y117" s="212">
        <f t="shared" si="142"/>
        <v>4.6554724258444369E-2</v>
      </c>
      <c r="Z117" s="212">
        <f t="shared" si="143"/>
        <v>8.5968010439345566</v>
      </c>
      <c r="AA117" s="212">
        <f t="shared" si="144"/>
        <v>8.5968010439345566</v>
      </c>
      <c r="AB117" s="212">
        <f t="shared" si="145"/>
        <v>8.2796234211032331</v>
      </c>
      <c r="AC117" s="212">
        <f t="shared" si="146"/>
        <v>7.8900679296650162</v>
      </c>
      <c r="AD117" s="212">
        <f t="shared" si="147"/>
        <v>167.09460321858194</v>
      </c>
      <c r="AE117" s="212">
        <f t="shared" si="148"/>
        <v>218.72793527821057</v>
      </c>
      <c r="AF117" s="212">
        <f t="shared" si="149"/>
        <v>2.1577999717028331</v>
      </c>
      <c r="AG117" s="212">
        <f t="shared" si="150"/>
        <v>2.409097408332618</v>
      </c>
      <c r="AH117" s="212">
        <f t="shared" si="151"/>
        <v>1.8365996842297494</v>
      </c>
      <c r="AI117" s="212">
        <f t="shared" si="152"/>
        <v>10.754601015637389</v>
      </c>
      <c r="AJ117" s="212">
        <f t="shared" si="153"/>
        <v>11.55460101563739</v>
      </c>
      <c r="AK117" s="212">
        <f t="shared" si="154"/>
        <v>11.488720829435852</v>
      </c>
      <c r="AL117" s="212">
        <f t="shared" si="155"/>
        <v>10.526667613894766</v>
      </c>
      <c r="AM117" s="212">
        <f t="shared" si="232"/>
        <v>86.545610588081104</v>
      </c>
      <c r="AN117" s="212">
        <f t="shared" si="262"/>
        <v>87.041892204208466</v>
      </c>
      <c r="AO117" s="212">
        <f t="shared" si="263"/>
        <v>94.996824890722436</v>
      </c>
      <c r="AP117" s="212">
        <f t="shared" si="156"/>
        <v>7.0855035821586787</v>
      </c>
      <c r="AQ117" s="212">
        <f t="shared" si="157"/>
        <v>0.21158197499547979</v>
      </c>
      <c r="AR117" s="212">
        <f t="shared" si="158"/>
        <v>0.20541114512605177</v>
      </c>
      <c r="AS117" s="212">
        <f t="shared" si="159"/>
        <v>0.19574657036018595</v>
      </c>
      <c r="AT117" s="212">
        <f t="shared" si="160"/>
        <v>1.4064579513998638E-2</v>
      </c>
      <c r="AU117" s="212">
        <f t="shared" si="161"/>
        <v>7.80834443816215E-2</v>
      </c>
      <c r="AV117" s="212">
        <f t="shared" si="162"/>
        <v>7.4017244572768273E-2</v>
      </c>
      <c r="AW117" s="212">
        <f t="shared" si="163"/>
        <v>7.335910017429835E-2</v>
      </c>
      <c r="AX117" s="212">
        <f t="shared" si="233"/>
        <v>1.9756267613230558E-2</v>
      </c>
      <c r="AY117" s="212">
        <f t="shared" si="234"/>
        <v>2.1536577688349413E-2</v>
      </c>
      <c r="AZ117" s="178">
        <f t="shared" si="235"/>
        <v>1.7076063503612394E-2</v>
      </c>
      <c r="BA117" s="178">
        <f t="shared" si="164"/>
        <v>1.4834972710881047E-2</v>
      </c>
      <c r="BB117" s="178">
        <f t="shared" si="165"/>
        <v>1.2899976270331343E-2</v>
      </c>
      <c r="BC117" s="178">
        <f t="shared" si="166"/>
        <v>1.6124970337914178E-2</v>
      </c>
      <c r="BD117" s="178">
        <f t="shared" si="167"/>
        <v>0</v>
      </c>
      <c r="BE117" s="178">
        <f t="shared" si="168"/>
        <v>0</v>
      </c>
      <c r="BF117" s="178">
        <f t="shared" si="169"/>
        <v>0</v>
      </c>
      <c r="BG117" s="178">
        <f t="shared" si="236"/>
        <v>3.4591240324111608E-2</v>
      </c>
      <c r="BH117" s="178">
        <f t="shared" si="237"/>
        <v>3.4436553958680755E-2</v>
      </c>
      <c r="BI117" s="178">
        <f t="shared" si="238"/>
        <v>3.3201033841526575E-2</v>
      </c>
      <c r="BJ117" s="178">
        <f t="shared" si="170"/>
        <v>9.159990044153199</v>
      </c>
      <c r="BK117" s="178">
        <f t="shared" si="171"/>
        <v>7.9295896241958141</v>
      </c>
      <c r="BL117" s="178">
        <f t="shared" si="172"/>
        <v>9.5563631954228292</v>
      </c>
      <c r="BM117" s="180">
        <f t="shared" si="239"/>
        <v>1.196553907160445E-3</v>
      </c>
      <c r="BN117" s="180">
        <f t="shared" si="239"/>
        <v>1.1858762485491311E-3</v>
      </c>
      <c r="BO117" s="180">
        <f t="shared" si="239"/>
        <v>1.1023086481461929E-3</v>
      </c>
      <c r="BP117" s="178">
        <f t="shared" si="173"/>
        <v>0</v>
      </c>
      <c r="BQ117" s="178">
        <f t="shared" si="174"/>
        <v>0</v>
      </c>
      <c r="BR117" s="178">
        <f t="shared" si="175"/>
        <v>0</v>
      </c>
      <c r="BS117" s="178">
        <f t="shared" si="176"/>
        <v>0.44124520343203644</v>
      </c>
      <c r="BT117" s="178">
        <f t="shared" si="177"/>
        <v>0.14708173447734549</v>
      </c>
      <c r="BU117" s="178">
        <f t="shared" si="178"/>
        <v>2.5</v>
      </c>
      <c r="BY117" s="180">
        <f t="shared" si="179"/>
        <v>0</v>
      </c>
      <c r="BZ117" s="180">
        <f t="shared" si="240"/>
        <v>0</v>
      </c>
      <c r="CA117" s="180">
        <f t="shared" si="241"/>
        <v>0</v>
      </c>
      <c r="CB117" s="180">
        <f t="shared" si="242"/>
        <v>0</v>
      </c>
      <c r="CC117" s="180">
        <f t="shared" si="180"/>
        <v>0</v>
      </c>
      <c r="CG117" s="182">
        <f t="shared" si="181"/>
        <v>0.43628335590156797</v>
      </c>
      <c r="CH117" s="182">
        <f t="shared" si="182"/>
        <v>0.43628335590156797</v>
      </c>
      <c r="CI117" s="182">
        <f t="shared" si="183"/>
        <v>0.43628335590156797</v>
      </c>
      <c r="CJ117" s="182">
        <f t="shared" si="184"/>
        <v>0.43628335590156797</v>
      </c>
      <c r="CK117" s="182">
        <f t="shared" si="185"/>
        <v>0.43628335590156797</v>
      </c>
      <c r="CL117" s="182">
        <f t="shared" si="186"/>
        <v>0.43628335590156797</v>
      </c>
      <c r="CM117" s="182">
        <f t="shared" si="187"/>
        <v>0.43628335590156797</v>
      </c>
      <c r="CN117" s="182">
        <f t="shared" si="188"/>
        <v>0.43628335590156797</v>
      </c>
      <c r="CO117" s="182">
        <f t="shared" si="189"/>
        <v>0.39423143852418285</v>
      </c>
      <c r="CP117" s="182">
        <f t="shared" si="190"/>
        <v>0.33653535752885261</v>
      </c>
      <c r="CQ117" s="182">
        <f t="shared" si="191"/>
        <v>0.27883927653352247</v>
      </c>
      <c r="CR117" s="182">
        <f t="shared" si="192"/>
        <v>0.22114319553819223</v>
      </c>
      <c r="CS117" s="182">
        <f t="shared" si="193"/>
        <v>0.16344711454286218</v>
      </c>
      <c r="CT117" s="182">
        <f t="shared" si="194"/>
        <v>0.14211988694687697</v>
      </c>
      <c r="CU117" s="182">
        <f t="shared" si="195"/>
        <v>0.14211988694687697</v>
      </c>
      <c r="CV117" s="182">
        <f t="shared" si="196"/>
        <v>0.14211988694687697</v>
      </c>
      <c r="CW117" s="182">
        <f t="shared" si="197"/>
        <v>0.14211988694687697</v>
      </c>
      <c r="CX117" s="182">
        <f t="shared" si="198"/>
        <v>0.14211988694687697</v>
      </c>
      <c r="CY117" s="182">
        <f t="shared" si="199"/>
        <v>0.14211988694687697</v>
      </c>
      <c r="DA117" s="184">
        <f t="shared" si="243"/>
        <v>0.16617060646561024</v>
      </c>
      <c r="DB117" s="184">
        <f t="shared" si="244"/>
        <v>0.16617060646561024</v>
      </c>
      <c r="DC117" s="184">
        <f t="shared" si="245"/>
        <v>0.16617060646561024</v>
      </c>
      <c r="DD117" s="184">
        <f t="shared" si="246"/>
        <v>0.16617060646561024</v>
      </c>
      <c r="DE117" s="184">
        <f t="shared" si="247"/>
        <v>0.16617060646561024</v>
      </c>
      <c r="DF117" s="184">
        <f t="shared" si="248"/>
        <v>0.16617060646561024</v>
      </c>
      <c r="DG117" s="184">
        <f t="shared" si="249"/>
        <v>-1.9352115327194814E-10</v>
      </c>
      <c r="DH117" s="184">
        <f t="shared" si="250"/>
        <v>-1.9352115327194814E-10</v>
      </c>
      <c r="DI117" s="184">
        <f t="shared" si="251"/>
        <v>-2.1312907756133882E-10</v>
      </c>
      <c r="DJ117" s="184">
        <f t="shared" si="252"/>
        <v>-2.4754117446882252E-10</v>
      </c>
      <c r="DK117" s="184">
        <f t="shared" si="253"/>
        <v>-2.9520542468862766E-10</v>
      </c>
      <c r="DL117" s="184">
        <f t="shared" si="254"/>
        <v>-3.6560247167876709E-10</v>
      </c>
      <c r="DM117" s="184">
        <f t="shared" si="255"/>
        <v>-4.8008812671516413E-10</v>
      </c>
      <c r="DN117" s="184">
        <f t="shared" si="256"/>
        <v>-5.4293405119698231E-10</v>
      </c>
      <c r="DO117" s="184">
        <f t="shared" si="257"/>
        <v>-5.4293405119698231E-10</v>
      </c>
      <c r="DP117" s="184">
        <f t="shared" si="258"/>
        <v>-5.4293405119698231E-10</v>
      </c>
      <c r="DQ117" s="184">
        <f t="shared" si="259"/>
        <v>-5.4293405119698231E-10</v>
      </c>
      <c r="DR117" s="184">
        <f t="shared" si="260"/>
        <v>-5.4293405119698231E-10</v>
      </c>
      <c r="DS117" s="184">
        <f t="shared" si="261"/>
        <v>-5.4293405119698231E-10</v>
      </c>
      <c r="DU117" s="185">
        <f t="shared" si="200"/>
        <v>-6.6333527752653276E-2</v>
      </c>
      <c r="DV117" s="185">
        <f t="shared" si="201"/>
        <v>1.9648886088777573E-2</v>
      </c>
      <c r="DW117" s="185">
        <f t="shared" si="202"/>
        <v>4.0174470995838124E-2</v>
      </c>
      <c r="DX117" s="185">
        <f t="shared" si="203"/>
        <v>5.6322531094104261E-2</v>
      </c>
      <c r="DY117" s="186">
        <f t="shared" si="204"/>
        <v>-6.6333527752653276E-2</v>
      </c>
      <c r="DZ117" s="186">
        <f t="shared" si="205"/>
        <v>1.9648886088777573E-2</v>
      </c>
      <c r="EA117" s="186">
        <f t="shared" si="206"/>
        <v>3.0176974222896535E-3</v>
      </c>
      <c r="EB117" s="186">
        <f t="shared" si="207"/>
        <v>-6.9116634256228701E-2</v>
      </c>
      <c r="EC117" s="186">
        <f t="shared" si="208"/>
        <v>6.4368595391683325E-2</v>
      </c>
      <c r="ED117" s="186">
        <f t="shared" si="209"/>
        <v>2.535546402540376E-2</v>
      </c>
      <c r="EE117" s="186">
        <f t="shared" si="210"/>
        <v>-4.493042703562921E-2</v>
      </c>
      <c r="EF117" s="186">
        <f t="shared" si="211"/>
        <v>5.2606770999917681E-2</v>
      </c>
      <c r="EG117" s="186">
        <f t="shared" si="212"/>
        <v>-3.5112762973759884E-2</v>
      </c>
      <c r="EH117" s="186">
        <f t="shared" si="213"/>
        <v>-5.9609642718190629E-2</v>
      </c>
      <c r="EI117" s="186">
        <f t="shared" si="214"/>
        <v>6.7793621914146396E-2</v>
      </c>
      <c r="EJ117" s="186">
        <f t="shared" si="215"/>
        <v>-1.3792768264694015E-2</v>
      </c>
      <c r="EK117" s="186">
        <f t="shared" si="216"/>
        <v>-9.0301257673498156E-3</v>
      </c>
      <c r="EL117" s="186">
        <f t="shared" si="217"/>
        <v>6.8590614935774008E-2</v>
      </c>
      <c r="EM117" s="186">
        <f t="shared" si="218"/>
        <v>-6.1913779152962096E-2</v>
      </c>
      <c r="EN117" s="186">
        <f t="shared" si="219"/>
        <v>-3.086907157074887E-2</v>
      </c>
      <c r="EO117" s="186">
        <f t="shared" si="220"/>
        <v>4.9344435395945636E-2</v>
      </c>
      <c r="EP117" s="186">
        <f t="shared" si="221"/>
        <v>-4.8490641613584851E-2</v>
      </c>
      <c r="EQ117" s="186">
        <f t="shared" si="222"/>
        <v>-6.8737765677964746E-2</v>
      </c>
      <c r="ER117" s="186">
        <f t="shared" si="223"/>
        <v>7.8316791458149706E-3</v>
      </c>
      <c r="ES117" s="186">
        <f t="shared" si="224"/>
        <v>1.497382940278155E-2</v>
      </c>
      <c r="ET117" s="186">
        <f t="shared" si="225"/>
        <v>-6.7542579619512433E-2</v>
      </c>
      <c r="EU117" s="186">
        <f t="shared" si="226"/>
        <v>5.8987761670324969E-2</v>
      </c>
      <c r="EV117" s="186">
        <f t="shared" si="227"/>
        <v>3.6147746842185344E-2</v>
      </c>
      <c r="EW117" s="186">
        <f t="shared" si="228"/>
        <v>-5.3382902807914127E-2</v>
      </c>
      <c r="EX117" s="186">
        <f t="shared" si="229"/>
        <v>4.400546916512281E-2</v>
      </c>
    </row>
    <row r="118" spans="15:154" ht="20.100000000000001" customHeight="1" x14ac:dyDescent="0.3">
      <c r="O118" s="211">
        <v>110</v>
      </c>
      <c r="P118" s="211">
        <f t="shared" si="230"/>
        <v>-2.1816615649929116</v>
      </c>
      <c r="Q118" s="212">
        <f t="shared" si="231"/>
        <v>0.95993108859688125</v>
      </c>
      <c r="R118" s="212">
        <f t="shared" si="135"/>
        <v>266.44486405620182</v>
      </c>
      <c r="S118" s="212">
        <f t="shared" si="136"/>
        <v>231.69118613582771</v>
      </c>
      <c r="T118" s="212">
        <f t="shared" si="137"/>
        <v>289.6139826697846</v>
      </c>
      <c r="U118" s="212">
        <f t="shared" si="138"/>
        <v>1</v>
      </c>
      <c r="V118" s="212">
        <f t="shared" si="139"/>
        <v>0</v>
      </c>
      <c r="W118" s="212">
        <f t="shared" si="140"/>
        <v>5.029183072252242E-2</v>
      </c>
      <c r="X118" s="212">
        <f t="shared" si="141"/>
        <v>5.7835605330900777E-2</v>
      </c>
      <c r="Y118" s="212">
        <f t="shared" si="142"/>
        <v>4.6268484264720626E-2</v>
      </c>
      <c r="Z118" s="212">
        <f t="shared" si="143"/>
        <v>8.6645890819319717</v>
      </c>
      <c r="AA118" s="212">
        <f t="shared" si="144"/>
        <v>8.6645890819319717</v>
      </c>
      <c r="AB118" s="212">
        <f t="shared" si="145"/>
        <v>8.3460736525082559</v>
      </c>
      <c r="AC118" s="212">
        <f t="shared" si="146"/>
        <v>7.9533916840269896</v>
      </c>
      <c r="AD118" s="212">
        <f t="shared" si="147"/>
        <v>168.66940277804508</v>
      </c>
      <c r="AE118" s="212">
        <f t="shared" si="148"/>
        <v>220.73966191777964</v>
      </c>
      <c r="AF118" s="212">
        <f t="shared" si="149"/>
        <v>2.161744314283804</v>
      </c>
      <c r="AG118" s="212">
        <f t="shared" si="150"/>
        <v>2.4135011091454848</v>
      </c>
      <c r="AH118" s="212">
        <f t="shared" si="151"/>
        <v>1.8399568899178134</v>
      </c>
      <c r="AI118" s="212">
        <f t="shared" si="152"/>
        <v>10.826333396215777</v>
      </c>
      <c r="AJ118" s="212">
        <f t="shared" si="153"/>
        <v>11.626333396215777</v>
      </c>
      <c r="AK118" s="212">
        <f t="shared" si="154"/>
        <v>11.559574761653742</v>
      </c>
      <c r="AL118" s="212">
        <f t="shared" si="155"/>
        <v>10.593348573944803</v>
      </c>
      <c r="AM118" s="212">
        <f t="shared" si="232"/>
        <v>86.011639776774956</v>
      </c>
      <c r="AN118" s="212">
        <f t="shared" si="262"/>
        <v>86.508372549937761</v>
      </c>
      <c r="AO118" s="212">
        <f t="shared" si="263"/>
        <v>94.398857265924462</v>
      </c>
      <c r="AP118" s="212">
        <f t="shared" si="156"/>
        <v>7.1542749507583716</v>
      </c>
      <c r="AQ118" s="212">
        <f t="shared" si="157"/>
        <v>0.2132800801488792</v>
      </c>
      <c r="AR118" s="212">
        <f t="shared" si="158"/>
        <v>0.20705972470903217</v>
      </c>
      <c r="AS118" s="212">
        <f t="shared" si="159"/>
        <v>0.19731758443119074</v>
      </c>
      <c r="AT118" s="212">
        <f t="shared" si="160"/>
        <v>1.4291243198860064E-2</v>
      </c>
      <c r="AU118" s="212">
        <f t="shared" si="161"/>
        <v>7.8852306398260269E-2</v>
      </c>
      <c r="AV118" s="212">
        <f t="shared" si="162"/>
        <v>7.4749103635025821E-2</v>
      </c>
      <c r="AW118" s="212">
        <f t="shared" si="163"/>
        <v>7.4072141354167814E-2</v>
      </c>
      <c r="AX118" s="212">
        <f t="shared" si="233"/>
        <v>1.982813432659267E-2</v>
      </c>
      <c r="AY118" s="212">
        <f t="shared" si="234"/>
        <v>2.1615798398673707E-2</v>
      </c>
      <c r="AZ118" s="178">
        <f t="shared" si="235"/>
        <v>1.7136028633527384E-2</v>
      </c>
      <c r="BA118" s="178">
        <f t="shared" si="164"/>
        <v>1.465291453606401E-2</v>
      </c>
      <c r="BB118" s="178">
        <f t="shared" si="165"/>
        <v>1.2741664813968706E-2</v>
      </c>
      <c r="BC118" s="178">
        <f t="shared" si="166"/>
        <v>1.5927081017460883E-2</v>
      </c>
      <c r="BD118" s="178">
        <f t="shared" si="167"/>
        <v>0</v>
      </c>
      <c r="BE118" s="178">
        <f t="shared" si="168"/>
        <v>0</v>
      </c>
      <c r="BF118" s="178">
        <f t="shared" si="169"/>
        <v>0</v>
      </c>
      <c r="BG118" s="178">
        <f t="shared" si="236"/>
        <v>3.4481048862656682E-2</v>
      </c>
      <c r="BH118" s="178">
        <f t="shared" si="237"/>
        <v>3.4357463212642415E-2</v>
      </c>
      <c r="BI118" s="178">
        <f t="shared" si="238"/>
        <v>3.306310965098827E-2</v>
      </c>
      <c r="BJ118" s="178">
        <f t="shared" si="170"/>
        <v>9.1872983767258116</v>
      </c>
      <c r="BK118" s="178">
        <f t="shared" si="171"/>
        <v>7.9603214043551871</v>
      </c>
      <c r="BL118" s="178">
        <f t="shared" si="172"/>
        <v>9.5755388654705058</v>
      </c>
      <c r="BM118" s="180">
        <f t="shared" si="239"/>
        <v>1.1889427306689176E-3</v>
      </c>
      <c r="BN118" s="180">
        <f t="shared" si="239"/>
        <v>1.1804352784080768E-3</v>
      </c>
      <c r="BO118" s="180">
        <f t="shared" si="239"/>
        <v>1.0931692197932738E-3</v>
      </c>
      <c r="BP118" s="178">
        <f t="shared" si="173"/>
        <v>0</v>
      </c>
      <c r="BQ118" s="178">
        <f t="shared" si="174"/>
        <v>0</v>
      </c>
      <c r="BR118" s="178">
        <f t="shared" si="175"/>
        <v>0</v>
      </c>
      <c r="BS118" s="178">
        <f t="shared" si="176"/>
        <v>0.44397496703393874</v>
      </c>
      <c r="BT118" s="178">
        <f t="shared" si="177"/>
        <v>0.14799165567797959</v>
      </c>
      <c r="BU118" s="178">
        <f t="shared" si="178"/>
        <v>2.5</v>
      </c>
      <c r="BY118" s="180">
        <f t="shared" si="179"/>
        <v>0</v>
      </c>
      <c r="BZ118" s="180">
        <f t="shared" si="240"/>
        <v>0.16943678818388089</v>
      </c>
      <c r="CA118" s="180">
        <f t="shared" si="241"/>
        <v>0</v>
      </c>
      <c r="CB118" s="180">
        <f t="shared" si="242"/>
        <v>0</v>
      </c>
      <c r="CC118" s="180">
        <f t="shared" si="180"/>
        <v>0</v>
      </c>
      <c r="CG118" s="182">
        <f t="shared" si="181"/>
        <v>0.43901311950347022</v>
      </c>
      <c r="CH118" s="182">
        <f t="shared" si="182"/>
        <v>0.43901311950347022</v>
      </c>
      <c r="CI118" s="182">
        <f t="shared" si="183"/>
        <v>0.43901311950347022</v>
      </c>
      <c r="CJ118" s="182">
        <f t="shared" si="184"/>
        <v>0.43901311950347022</v>
      </c>
      <c r="CK118" s="182">
        <f t="shared" si="185"/>
        <v>0.43901311950347022</v>
      </c>
      <c r="CL118" s="182">
        <f t="shared" si="186"/>
        <v>0.43901311950347022</v>
      </c>
      <c r="CM118" s="182">
        <f t="shared" si="187"/>
        <v>0.43901311950347022</v>
      </c>
      <c r="CN118" s="182">
        <f t="shared" si="188"/>
        <v>0.43901311950347022</v>
      </c>
      <c r="CO118" s="182">
        <f t="shared" si="189"/>
        <v>0.39670104792485161</v>
      </c>
      <c r="CP118" s="182">
        <f t="shared" si="190"/>
        <v>0.33864803010471639</v>
      </c>
      <c r="CQ118" s="182">
        <f t="shared" si="191"/>
        <v>0.28059501228458128</v>
      </c>
      <c r="CR118" s="182">
        <f t="shared" si="192"/>
        <v>0.22254199446444606</v>
      </c>
      <c r="CS118" s="182">
        <f t="shared" si="193"/>
        <v>0.16448897664431097</v>
      </c>
      <c r="CT118" s="182">
        <f t="shared" si="194"/>
        <v>0.14302980814751107</v>
      </c>
      <c r="CU118" s="182">
        <f t="shared" si="195"/>
        <v>0.14302980814751107</v>
      </c>
      <c r="CV118" s="182">
        <f t="shared" si="196"/>
        <v>0.14302980814751107</v>
      </c>
      <c r="CW118" s="182">
        <f t="shared" si="197"/>
        <v>0.14302980814751107</v>
      </c>
      <c r="CX118" s="182">
        <f t="shared" si="198"/>
        <v>0.14302980814751107</v>
      </c>
      <c r="CY118" s="182">
        <f t="shared" si="199"/>
        <v>0.14302980814751107</v>
      </c>
      <c r="DA118" s="184">
        <f t="shared" si="243"/>
        <v>0.16745838441699465</v>
      </c>
      <c r="DB118" s="184">
        <f t="shared" si="244"/>
        <v>0.16745838441699465</v>
      </c>
      <c r="DC118" s="184">
        <f t="shared" si="245"/>
        <v>0.16745838441699465</v>
      </c>
      <c r="DD118" s="184">
        <f t="shared" si="246"/>
        <v>0.16745838441699465</v>
      </c>
      <c r="DE118" s="184">
        <f t="shared" si="247"/>
        <v>0.16745838441699465</v>
      </c>
      <c r="DF118" s="184">
        <f t="shared" si="248"/>
        <v>0.16745838441699465</v>
      </c>
      <c r="DG118" s="184">
        <f t="shared" si="249"/>
        <v>-1.9260267203058521E-10</v>
      </c>
      <c r="DH118" s="184">
        <f t="shared" si="250"/>
        <v>-1.9260267203058521E-10</v>
      </c>
      <c r="DI118" s="184">
        <f t="shared" si="251"/>
        <v>-2.121211939209946E-10</v>
      </c>
      <c r="DJ118" s="184">
        <f t="shared" si="252"/>
        <v>-2.463780171021197E-10</v>
      </c>
      <c r="DK118" s="184">
        <f t="shared" si="253"/>
        <v>-2.9383062457192819E-10</v>
      </c>
      <c r="DL118" s="184">
        <f t="shared" si="254"/>
        <v>-3.6392237059970985E-10</v>
      </c>
      <c r="DM118" s="184">
        <f t="shared" si="255"/>
        <v>-4.7793006805435666E-10</v>
      </c>
      <c r="DN118" s="184">
        <f t="shared" si="256"/>
        <v>-5.4052339024318336E-10</v>
      </c>
      <c r="DO118" s="184">
        <f t="shared" si="257"/>
        <v>-5.4052339024318336E-10</v>
      </c>
      <c r="DP118" s="184">
        <f t="shared" si="258"/>
        <v>-5.4052339024318336E-10</v>
      </c>
      <c r="DQ118" s="184">
        <f t="shared" si="259"/>
        <v>-5.4052339024318336E-10</v>
      </c>
      <c r="DR118" s="184">
        <f t="shared" si="260"/>
        <v>-5.4052339024318336E-10</v>
      </c>
      <c r="DS118" s="184">
        <f t="shared" si="261"/>
        <v>-5.4052339024318336E-10</v>
      </c>
      <c r="DU118" s="185">
        <f t="shared" si="200"/>
        <v>-6.6612271227950798E-2</v>
      </c>
      <c r="DV118" s="185">
        <f t="shared" si="201"/>
        <v>1.7848704281532297E-2</v>
      </c>
      <c r="DW118" s="185">
        <f t="shared" si="202"/>
        <v>3.9555034256577817E-2</v>
      </c>
      <c r="DX118" s="185">
        <f t="shared" si="203"/>
        <v>5.6490443330147681E-2</v>
      </c>
      <c r="DY118" s="186">
        <f t="shared" si="204"/>
        <v>-6.6612271227950798E-2</v>
      </c>
      <c r="DZ118" s="186">
        <f t="shared" si="205"/>
        <v>1.7848704281532297E-2</v>
      </c>
      <c r="EA118" s="186">
        <f t="shared" si="206"/>
        <v>6.0104428486863369E-3</v>
      </c>
      <c r="EB118" s="186">
        <f t="shared" si="207"/>
        <v>-6.8699676123241987E-2</v>
      </c>
      <c r="EC118" s="186">
        <f t="shared" si="208"/>
        <v>6.2500886178833925E-2</v>
      </c>
      <c r="ED118" s="186">
        <f t="shared" si="209"/>
        <v>2.9144641866664239E-2</v>
      </c>
      <c r="EE118" s="186">
        <f t="shared" si="210"/>
        <v>-4.8763566946418563E-2</v>
      </c>
      <c r="EF118" s="186">
        <f t="shared" si="211"/>
        <v>4.8763566946418369E-2</v>
      </c>
      <c r="EG118" s="186">
        <f t="shared" si="212"/>
        <v>-2.9144641866664021E-2</v>
      </c>
      <c r="EH118" s="186">
        <f t="shared" si="213"/>
        <v>-6.2500886178834023E-2</v>
      </c>
      <c r="EI118" s="186">
        <f t="shared" si="214"/>
        <v>6.8699676123242015E-2</v>
      </c>
      <c r="EJ118" s="186">
        <f t="shared" si="215"/>
        <v>-6.0104428486861851E-3</v>
      </c>
      <c r="EK118" s="186">
        <f t="shared" si="216"/>
        <v>-1.7848704281532565E-2</v>
      </c>
      <c r="EL118" s="186">
        <f t="shared" si="217"/>
        <v>6.6612271227950728E-2</v>
      </c>
      <c r="EM118" s="186">
        <f t="shared" si="218"/>
        <v>-5.6490443330147619E-2</v>
      </c>
      <c r="EN118" s="186">
        <f t="shared" si="219"/>
        <v>-3.9555034256577908E-2</v>
      </c>
      <c r="EO118" s="186">
        <f t="shared" si="220"/>
        <v>5.6490443330147716E-2</v>
      </c>
      <c r="EP118" s="186">
        <f t="shared" si="221"/>
        <v>-3.9555034256577762E-2</v>
      </c>
      <c r="EQ118" s="186">
        <f t="shared" si="222"/>
        <v>-6.8699676123241973E-2</v>
      </c>
      <c r="ER118" s="186">
        <f t="shared" si="223"/>
        <v>-6.0104428486865494E-3</v>
      </c>
      <c r="ES118" s="186">
        <f t="shared" si="224"/>
        <v>2.9144641866664406E-2</v>
      </c>
      <c r="ET118" s="186">
        <f t="shared" si="225"/>
        <v>-6.2500886178833842E-2</v>
      </c>
      <c r="EU118" s="186">
        <f t="shared" si="226"/>
        <v>4.8763566946418216E-2</v>
      </c>
      <c r="EV118" s="186">
        <f t="shared" si="227"/>
        <v>4.8763566946418715E-2</v>
      </c>
      <c r="EW118" s="186">
        <f t="shared" si="228"/>
        <v>-6.2500886178834134E-2</v>
      </c>
      <c r="EX118" s="186">
        <f t="shared" si="229"/>
        <v>2.9144641866663771E-2</v>
      </c>
    </row>
    <row r="119" spans="15:154" ht="20.100000000000001" customHeight="1" x14ac:dyDescent="0.3">
      <c r="O119" s="211">
        <v>111</v>
      </c>
      <c r="P119" s="211">
        <f t="shared" si="230"/>
        <v>-2.1729349187329401</v>
      </c>
      <c r="Q119" s="212">
        <f t="shared" si="231"/>
        <v>0.96865773485685291</v>
      </c>
      <c r="R119" s="212">
        <f t="shared" si="135"/>
        <v>268.06279960290351</v>
      </c>
      <c r="S119" s="212">
        <f t="shared" si="136"/>
        <v>233.09808661122042</v>
      </c>
      <c r="T119" s="212">
        <f t="shared" si="137"/>
        <v>291.37260826402553</v>
      </c>
      <c r="U119" s="212">
        <f t="shared" si="138"/>
        <v>1</v>
      </c>
      <c r="V119" s="212">
        <f t="shared" si="139"/>
        <v>0</v>
      </c>
      <c r="W119" s="212">
        <f t="shared" si="140"/>
        <v>4.9988286400985786E-2</v>
      </c>
      <c r="X119" s="212">
        <f t="shared" si="141"/>
        <v>5.7486529361133659E-2</v>
      </c>
      <c r="Y119" s="212">
        <f t="shared" si="142"/>
        <v>4.5989223488906932E-2</v>
      </c>
      <c r="Z119" s="212">
        <f t="shared" si="143"/>
        <v>8.7317064092163115</v>
      </c>
      <c r="AA119" s="212">
        <f t="shared" si="144"/>
        <v>8.7317064092163115</v>
      </c>
      <c r="AB119" s="212">
        <f t="shared" si="145"/>
        <v>8.4118846390594229</v>
      </c>
      <c r="AC119" s="212">
        <f t="shared" si="146"/>
        <v>8.0161062699444496</v>
      </c>
      <c r="AD119" s="212">
        <f t="shared" si="147"/>
        <v>170.22987456713378</v>
      </c>
      <c r="AE119" s="212">
        <f t="shared" si="148"/>
        <v>222.73282429915588</v>
      </c>
      <c r="AF119" s="212">
        <f t="shared" si="149"/>
        <v>2.1656398028723496</v>
      </c>
      <c r="AG119" s="212">
        <f t="shared" si="150"/>
        <v>2.4178502664287937</v>
      </c>
      <c r="AH119" s="212">
        <f t="shared" si="151"/>
        <v>1.8432725137965167</v>
      </c>
      <c r="AI119" s="212">
        <f t="shared" si="152"/>
        <v>10.89734621208866</v>
      </c>
      <c r="AJ119" s="212">
        <f t="shared" si="153"/>
        <v>11.697346212088661</v>
      </c>
      <c r="AK119" s="212">
        <f t="shared" si="154"/>
        <v>11.629734905488217</v>
      </c>
      <c r="AL119" s="212">
        <f t="shared" si="155"/>
        <v>10.659378783740967</v>
      </c>
      <c r="AM119" s="212">
        <f t="shared" si="232"/>
        <v>85.489476148576912</v>
      </c>
      <c r="AN119" s="212">
        <f t="shared" si="262"/>
        <v>85.986482763943954</v>
      </c>
      <c r="AO119" s="212">
        <f t="shared" si="263"/>
        <v>93.814097452407495</v>
      </c>
      <c r="AP119" s="212">
        <f t="shared" si="156"/>
        <v>7.222429380458979</v>
      </c>
      <c r="AQ119" s="212">
        <f t="shared" si="157"/>
        <v>0.21496184969354307</v>
      </c>
      <c r="AR119" s="212">
        <f t="shared" si="158"/>
        <v>0.20869244511451518</v>
      </c>
      <c r="AS119" s="212">
        <f t="shared" si="159"/>
        <v>0.19887348549748524</v>
      </c>
      <c r="AT119" s="212">
        <f t="shared" si="160"/>
        <v>1.4517512215958314E-2</v>
      </c>
      <c r="AU119" s="212">
        <f t="shared" si="161"/>
        <v>7.9614472074971618E-2</v>
      </c>
      <c r="AV119" s="212">
        <f t="shared" si="162"/>
        <v>7.5474496125510826E-2</v>
      </c>
      <c r="AW119" s="212">
        <f t="shared" si="163"/>
        <v>7.477879420582384E-2</v>
      </c>
      <c r="AX119" s="212">
        <f t="shared" si="233"/>
        <v>1.9898955256804182E-2</v>
      </c>
      <c r="AY119" s="212">
        <f t="shared" si="234"/>
        <v>2.1693834301574927E-2</v>
      </c>
      <c r="AZ119" s="178">
        <f t="shared" si="235"/>
        <v>1.7195093493608458E-2</v>
      </c>
      <c r="BA119" s="178">
        <f t="shared" si="164"/>
        <v>1.4469740485073995E-2</v>
      </c>
      <c r="BB119" s="178">
        <f t="shared" si="165"/>
        <v>1.2582383030499125E-2</v>
      </c>
      <c r="BC119" s="178">
        <f t="shared" si="166"/>
        <v>1.5727978788123907E-2</v>
      </c>
      <c r="BD119" s="178">
        <f t="shared" si="167"/>
        <v>0</v>
      </c>
      <c r="BE119" s="178">
        <f t="shared" si="168"/>
        <v>0</v>
      </c>
      <c r="BF119" s="178">
        <f t="shared" si="169"/>
        <v>0</v>
      </c>
      <c r="BG119" s="178">
        <f t="shared" si="236"/>
        <v>3.4368695741878175E-2</v>
      </c>
      <c r="BH119" s="178">
        <f t="shared" si="237"/>
        <v>3.4276217332074053E-2</v>
      </c>
      <c r="BI119" s="178">
        <f t="shared" si="238"/>
        <v>3.2923072281732364E-2</v>
      </c>
      <c r="BJ119" s="178">
        <f t="shared" si="170"/>
        <v>9.2129687992682516</v>
      </c>
      <c r="BK119" s="178">
        <f t="shared" si="171"/>
        <v>7.9897206763768125</v>
      </c>
      <c r="BL119" s="178">
        <f t="shared" si="172"/>
        <v>9.5928814427934022</v>
      </c>
      <c r="BM119" s="180">
        <f t="shared" si="239"/>
        <v>1.1812072469977949E-3</v>
      </c>
      <c r="BN119" s="180">
        <f t="shared" si="239"/>
        <v>1.1748590745955737E-3</v>
      </c>
      <c r="BO119" s="180">
        <f t="shared" si="239"/>
        <v>1.0839286884681738E-3</v>
      </c>
      <c r="BP119" s="178">
        <f t="shared" si="173"/>
        <v>0</v>
      </c>
      <c r="BQ119" s="178">
        <f t="shared" si="174"/>
        <v>0</v>
      </c>
      <c r="BR119" s="178">
        <f t="shared" si="175"/>
        <v>0</v>
      </c>
      <c r="BS119" s="178">
        <f t="shared" si="176"/>
        <v>0.44667092022318239</v>
      </c>
      <c r="BT119" s="178">
        <f t="shared" si="177"/>
        <v>0.14889030674106082</v>
      </c>
      <c r="BU119" s="178">
        <f t="shared" si="178"/>
        <v>2.5</v>
      </c>
      <c r="BY119" s="180">
        <f t="shared" si="179"/>
        <v>0</v>
      </c>
      <c r="BZ119" s="180">
        <f t="shared" si="240"/>
        <v>0.17071177230009851</v>
      </c>
      <c r="CA119" s="180">
        <f t="shared" si="241"/>
        <v>0</v>
      </c>
      <c r="CB119" s="180">
        <f t="shared" si="242"/>
        <v>0</v>
      </c>
      <c r="CC119" s="180">
        <f t="shared" si="180"/>
        <v>0</v>
      </c>
      <c r="CG119" s="182">
        <f t="shared" si="181"/>
        <v>0.44170907269271398</v>
      </c>
      <c r="CH119" s="182">
        <f t="shared" si="182"/>
        <v>0.44170907269271398</v>
      </c>
      <c r="CI119" s="182">
        <f t="shared" si="183"/>
        <v>0.44170907269271398</v>
      </c>
      <c r="CJ119" s="182">
        <f t="shared" si="184"/>
        <v>0.44170907269271398</v>
      </c>
      <c r="CK119" s="182">
        <f t="shared" si="185"/>
        <v>0.44170907269271398</v>
      </c>
      <c r="CL119" s="182">
        <f t="shared" si="186"/>
        <v>0.44170907269271398</v>
      </c>
      <c r="CM119" s="182">
        <f t="shared" si="187"/>
        <v>0.44170907269271398</v>
      </c>
      <c r="CN119" s="182">
        <f t="shared" si="188"/>
        <v>0.44170907269271398</v>
      </c>
      <c r="CO119" s="182">
        <f t="shared" si="189"/>
        <v>0.39914006914093031</v>
      </c>
      <c r="CP119" s="182">
        <f t="shared" si="190"/>
        <v>0.34073453545805854</v>
      </c>
      <c r="CQ119" s="182">
        <f t="shared" si="191"/>
        <v>0.28232900177518683</v>
      </c>
      <c r="CR119" s="182">
        <f t="shared" si="192"/>
        <v>0.223923468092315</v>
      </c>
      <c r="CS119" s="182">
        <f t="shared" si="193"/>
        <v>0.1655179344094434</v>
      </c>
      <c r="CT119" s="182">
        <f t="shared" si="194"/>
        <v>0.1439284592105923</v>
      </c>
      <c r="CU119" s="182">
        <f t="shared" si="195"/>
        <v>0.1439284592105923</v>
      </c>
      <c r="CV119" s="182">
        <f t="shared" si="196"/>
        <v>0.1439284592105923</v>
      </c>
      <c r="CW119" s="182">
        <f t="shared" si="197"/>
        <v>0.1439284592105923</v>
      </c>
      <c r="CX119" s="182">
        <f t="shared" si="198"/>
        <v>0.1439284592105923</v>
      </c>
      <c r="CY119" s="182">
        <f t="shared" si="199"/>
        <v>0.1439284592105923</v>
      </c>
      <c r="DA119" s="184">
        <f t="shared" si="243"/>
        <v>0.16873092677359919</v>
      </c>
      <c r="DB119" s="184">
        <f t="shared" si="244"/>
        <v>0.16873092677359919</v>
      </c>
      <c r="DC119" s="184">
        <f t="shared" si="245"/>
        <v>0.16873092677359919</v>
      </c>
      <c r="DD119" s="184">
        <f t="shared" si="246"/>
        <v>0.16873092677359919</v>
      </c>
      <c r="DE119" s="184">
        <f t="shared" si="247"/>
        <v>0.16873092677359919</v>
      </c>
      <c r="DF119" s="184">
        <f t="shared" si="248"/>
        <v>0.16873092677359919</v>
      </c>
      <c r="DG119" s="184">
        <f t="shared" si="249"/>
        <v>-1.9170408556975696E-10</v>
      </c>
      <c r="DH119" s="184">
        <f t="shared" si="250"/>
        <v>-1.9170408556975696E-10</v>
      </c>
      <c r="DI119" s="184">
        <f t="shared" si="251"/>
        <v>-2.1113510792872578E-10</v>
      </c>
      <c r="DJ119" s="184">
        <f t="shared" si="252"/>
        <v>-2.4523994738184697E-10</v>
      </c>
      <c r="DK119" s="184">
        <f t="shared" si="253"/>
        <v>-2.9248536538279377E-10</v>
      </c>
      <c r="DL119" s="184">
        <f t="shared" si="254"/>
        <v>-3.6227816920357865E-10</v>
      </c>
      <c r="DM119" s="184">
        <f t="shared" si="255"/>
        <v>-4.7581770107850342E-10</v>
      </c>
      <c r="DN119" s="184">
        <f t="shared" si="256"/>
        <v>-5.381635111180974E-10</v>
      </c>
      <c r="DO119" s="184">
        <f t="shared" si="257"/>
        <v>-5.381635111180974E-10</v>
      </c>
      <c r="DP119" s="184">
        <f t="shared" si="258"/>
        <v>-5.381635111180974E-10</v>
      </c>
      <c r="DQ119" s="184">
        <f t="shared" si="259"/>
        <v>-5.381635111180974E-10</v>
      </c>
      <c r="DR119" s="184">
        <f t="shared" si="260"/>
        <v>-5.381635111180974E-10</v>
      </c>
      <c r="DS119" s="184">
        <f t="shared" si="261"/>
        <v>-5.381635111180974E-10</v>
      </c>
      <c r="DU119" s="185">
        <f t="shared" si="200"/>
        <v>-6.6838171885404099E-2</v>
      </c>
      <c r="DV119" s="185">
        <f t="shared" si="201"/>
        <v>1.6046425365431296E-2</v>
      </c>
      <c r="DW119" s="185">
        <f t="shared" si="202"/>
        <v>3.8933287246343477E-2</v>
      </c>
      <c r="DX119" s="185">
        <f t="shared" si="203"/>
        <v>5.6648284459327528E-2</v>
      </c>
      <c r="DY119" s="186">
        <f t="shared" si="204"/>
        <v>-6.6838171885404099E-2</v>
      </c>
      <c r="DZ119" s="186">
        <f t="shared" si="205"/>
        <v>1.6046425365431296E-2</v>
      </c>
      <c r="EA119" s="186">
        <f t="shared" si="206"/>
        <v>8.9720299735137465E-3</v>
      </c>
      <c r="EB119" s="186">
        <f t="shared" si="207"/>
        <v>-6.8149333570810156E-2</v>
      </c>
      <c r="EC119" s="186">
        <f t="shared" si="208"/>
        <v>6.0407595915669896E-2</v>
      </c>
      <c r="ED119" s="186">
        <f t="shared" si="209"/>
        <v>3.2798648503868585E-2</v>
      </c>
      <c r="EE119" s="186">
        <f t="shared" si="210"/>
        <v>-5.2268322544033075E-2</v>
      </c>
      <c r="EF119" s="186">
        <f t="shared" si="211"/>
        <v>4.4641364746433362E-2</v>
      </c>
      <c r="EG119" s="186">
        <f t="shared" si="212"/>
        <v>-2.2945012763114739E-2</v>
      </c>
      <c r="EH119" s="186">
        <f t="shared" si="213"/>
        <v>-6.4794717202034932E-2</v>
      </c>
      <c r="EI119" s="186">
        <f t="shared" si="214"/>
        <v>6.8713836896449526E-2</v>
      </c>
      <c r="EJ119" s="186">
        <f t="shared" si="215"/>
        <v>1.7993351436883613E-3</v>
      </c>
      <c r="EK119" s="186">
        <f t="shared" si="216"/>
        <v>-2.6304660904826933E-2</v>
      </c>
      <c r="EL119" s="186">
        <f t="shared" si="217"/>
        <v>6.3505069110058057E-2</v>
      </c>
      <c r="EM119" s="186">
        <f t="shared" si="218"/>
        <v>-4.9860342112555085E-2</v>
      </c>
      <c r="EN119" s="186">
        <f t="shared" si="219"/>
        <v>-4.7315697949096618E-2</v>
      </c>
      <c r="EO119" s="186">
        <f t="shared" si="220"/>
        <v>6.2041358037834005E-2</v>
      </c>
      <c r="EP119" s="186">
        <f t="shared" si="221"/>
        <v>-2.9592209799412909E-2</v>
      </c>
      <c r="EQ119" s="186">
        <f t="shared" si="222"/>
        <v>-6.5906767477986378E-2</v>
      </c>
      <c r="ER119" s="186">
        <f t="shared" si="223"/>
        <v>-1.9522473936307794E-2</v>
      </c>
      <c r="ES119" s="186">
        <f t="shared" si="224"/>
        <v>4.1844672665983518E-2</v>
      </c>
      <c r="ET119" s="186">
        <f t="shared" si="225"/>
        <v>-5.4533039136544295E-2</v>
      </c>
      <c r="EU119" s="186">
        <f t="shared" si="226"/>
        <v>3.5915188392580705E-2</v>
      </c>
      <c r="EV119" s="186">
        <f t="shared" si="227"/>
        <v>5.8608260771981752E-2</v>
      </c>
      <c r="EW119" s="186">
        <f t="shared" si="228"/>
        <v>-6.758637750954824E-2</v>
      </c>
      <c r="EX119" s="186">
        <f t="shared" si="229"/>
        <v>1.2526394658001583E-2</v>
      </c>
    </row>
    <row r="120" spans="15:154" ht="20.100000000000001" customHeight="1" x14ac:dyDescent="0.3">
      <c r="O120" s="211">
        <v>112</v>
      </c>
      <c r="P120" s="211">
        <f t="shared" si="230"/>
        <v>-2.1642082724729685</v>
      </c>
      <c r="Q120" s="212">
        <f t="shared" si="231"/>
        <v>0.97738438111682457</v>
      </c>
      <c r="R120" s="212">
        <f t="shared" si="135"/>
        <v>269.66032112956805</v>
      </c>
      <c r="S120" s="212">
        <f t="shared" si="136"/>
        <v>234.48723576484178</v>
      </c>
      <c r="T120" s="212">
        <f t="shared" si="137"/>
        <v>293.1090447060522</v>
      </c>
      <c r="U120" s="212">
        <f t="shared" si="138"/>
        <v>1</v>
      </c>
      <c r="V120" s="212">
        <f t="shared" si="139"/>
        <v>0</v>
      </c>
      <c r="W120" s="212">
        <f t="shared" si="140"/>
        <v>4.9692145822082166E-2</v>
      </c>
      <c r="X120" s="212">
        <f t="shared" si="141"/>
        <v>5.7145967695394491E-2</v>
      </c>
      <c r="Y120" s="212">
        <f t="shared" si="142"/>
        <v>4.5716774156315594E-2</v>
      </c>
      <c r="Z120" s="212">
        <f t="shared" si="143"/>
        <v>8.7981408621980126</v>
      </c>
      <c r="AA120" s="212">
        <f t="shared" si="144"/>
        <v>8.7981408621980126</v>
      </c>
      <c r="AB120" s="212">
        <f t="shared" si="145"/>
        <v>8.4770444763072366</v>
      </c>
      <c r="AC120" s="212">
        <f t="shared" si="146"/>
        <v>8.0782003430711047</v>
      </c>
      <c r="AD120" s="212">
        <f t="shared" si="147"/>
        <v>171.77570027918745</v>
      </c>
      <c r="AE120" s="212">
        <f t="shared" si="148"/>
        <v>224.70702715815369</v>
      </c>
      <c r="AF120" s="212">
        <f t="shared" si="149"/>
        <v>2.1694861408119319</v>
      </c>
      <c r="AG120" s="212">
        <f t="shared" si="150"/>
        <v>2.4221445489773781</v>
      </c>
      <c r="AH120" s="212">
        <f t="shared" si="151"/>
        <v>1.8465463033682643</v>
      </c>
      <c r="AI120" s="212">
        <f t="shared" si="152"/>
        <v>10.967627003009945</v>
      </c>
      <c r="AJ120" s="212">
        <f t="shared" si="153"/>
        <v>11.767627003009945</v>
      </c>
      <c r="AK120" s="212">
        <f t="shared" si="154"/>
        <v>11.699189025284616</v>
      </c>
      <c r="AL120" s="212">
        <f t="shared" si="155"/>
        <v>10.724746646439369</v>
      </c>
      <c r="AM120" s="212">
        <f t="shared" si="232"/>
        <v>84.978900142247724</v>
      </c>
      <c r="AN120" s="212">
        <f t="shared" si="262"/>
        <v>85.476010160941229</v>
      </c>
      <c r="AO120" s="212">
        <f t="shared" si="263"/>
        <v>93.242295875772641</v>
      </c>
      <c r="AP120" s="212">
        <f t="shared" si="156"/>
        <v>7.2899524216047595</v>
      </c>
      <c r="AQ120" s="212">
        <f t="shared" si="157"/>
        <v>0.21662697941673029</v>
      </c>
      <c r="AR120" s="212">
        <f t="shared" si="158"/>
        <v>0.21030901100218416</v>
      </c>
      <c r="AS120" s="212">
        <f t="shared" si="159"/>
        <v>0.20041399211448638</v>
      </c>
      <c r="AT120" s="212">
        <f t="shared" si="160"/>
        <v>1.4743293369572277E-2</v>
      </c>
      <c r="AU120" s="212">
        <f t="shared" si="161"/>
        <v>8.0369779519716508E-2</v>
      </c>
      <c r="AV120" s="212">
        <f t="shared" si="162"/>
        <v>7.6193265488992148E-2</v>
      </c>
      <c r="AW120" s="212">
        <f t="shared" si="163"/>
        <v>7.5478909855405923E-2</v>
      </c>
      <c r="AX120" s="212">
        <f t="shared" si="233"/>
        <v>1.9968734114802347E-2</v>
      </c>
      <c r="AY120" s="212">
        <f t="shared" si="234"/>
        <v>2.1770689553730471E-2</v>
      </c>
      <c r="AZ120" s="178">
        <f t="shared" si="235"/>
        <v>1.7253261474719606E-2</v>
      </c>
      <c r="BA120" s="178">
        <f t="shared" si="164"/>
        <v>1.4285464507324161E-2</v>
      </c>
      <c r="BB120" s="178">
        <f t="shared" si="165"/>
        <v>1.2422143049847099E-2</v>
      </c>
      <c r="BC120" s="178">
        <f t="shared" si="166"/>
        <v>1.5527678812308873E-2</v>
      </c>
      <c r="BD120" s="178">
        <f t="shared" si="167"/>
        <v>0</v>
      </c>
      <c r="BE120" s="178">
        <f t="shared" si="168"/>
        <v>0</v>
      </c>
      <c r="BF120" s="178">
        <f t="shared" si="169"/>
        <v>0</v>
      </c>
      <c r="BG120" s="178">
        <f t="shared" si="236"/>
        <v>3.425419862212651E-2</v>
      </c>
      <c r="BH120" s="178">
        <f t="shared" si="237"/>
        <v>3.4192832603577569E-2</v>
      </c>
      <c r="BI120" s="178">
        <f t="shared" si="238"/>
        <v>3.2780940287028479E-2</v>
      </c>
      <c r="BJ120" s="178">
        <f t="shared" si="170"/>
        <v>9.2369982004786415</v>
      </c>
      <c r="BK120" s="178">
        <f t="shared" si="171"/>
        <v>8.0177828001828626</v>
      </c>
      <c r="BL120" s="178">
        <f t="shared" si="172"/>
        <v>9.6083900920970589</v>
      </c>
      <c r="BM120" s="180">
        <f t="shared" si="239"/>
        <v>1.1733501232440936E-3</v>
      </c>
      <c r="BN120" s="180">
        <f t="shared" si="239"/>
        <v>1.1691498014562772E-3</v>
      </c>
      <c r="BO120" s="180">
        <f t="shared" si="239"/>
        <v>1.0745900461017269E-3</v>
      </c>
      <c r="BP120" s="178">
        <f t="shared" si="173"/>
        <v>0</v>
      </c>
      <c r="BQ120" s="178">
        <f t="shared" si="174"/>
        <v>0</v>
      </c>
      <c r="BR120" s="178">
        <f t="shared" si="175"/>
        <v>0</v>
      </c>
      <c r="BS120" s="178">
        <f t="shared" si="176"/>
        <v>0.4493328576924942</v>
      </c>
      <c r="BT120" s="178">
        <f t="shared" si="177"/>
        <v>0.14977761923083141</v>
      </c>
      <c r="BU120" s="178">
        <f t="shared" si="178"/>
        <v>2.5</v>
      </c>
      <c r="BY120" s="180">
        <f t="shared" si="179"/>
        <v>0</v>
      </c>
      <c r="BZ120" s="180">
        <f t="shared" si="240"/>
        <v>0.17197133346810078</v>
      </c>
      <c r="CA120" s="180">
        <f t="shared" si="241"/>
        <v>0</v>
      </c>
      <c r="CB120" s="180">
        <f t="shared" si="242"/>
        <v>0</v>
      </c>
      <c r="CC120" s="180">
        <f t="shared" si="180"/>
        <v>0</v>
      </c>
      <c r="CG120" s="182">
        <f t="shared" si="181"/>
        <v>0.44437101016202574</v>
      </c>
      <c r="CH120" s="182">
        <f t="shared" si="182"/>
        <v>0.44437101016202574</v>
      </c>
      <c r="CI120" s="182">
        <f t="shared" si="183"/>
        <v>0.44437101016202574</v>
      </c>
      <c r="CJ120" s="182">
        <f t="shared" si="184"/>
        <v>0.44437101016202574</v>
      </c>
      <c r="CK120" s="182">
        <f t="shared" si="185"/>
        <v>0.44437101016202574</v>
      </c>
      <c r="CL120" s="182">
        <f t="shared" si="186"/>
        <v>0.44437101016202574</v>
      </c>
      <c r="CM120" s="182">
        <f t="shared" si="187"/>
        <v>0.44437101016202574</v>
      </c>
      <c r="CN120" s="182">
        <f t="shared" si="188"/>
        <v>0.44437101016202574</v>
      </c>
      <c r="CO120" s="182">
        <f t="shared" si="189"/>
        <v>0.40154831643151023</v>
      </c>
      <c r="CP120" s="182">
        <f t="shared" si="190"/>
        <v>0.34279471469341805</v>
      </c>
      <c r="CQ120" s="182">
        <f t="shared" si="191"/>
        <v>0.28404111295532597</v>
      </c>
      <c r="CR120" s="182">
        <f t="shared" si="192"/>
        <v>0.22528751121723375</v>
      </c>
      <c r="CS120" s="182">
        <f t="shared" si="193"/>
        <v>0.16653390947914171</v>
      </c>
      <c r="CT120" s="182">
        <f t="shared" si="194"/>
        <v>0.14481577170036289</v>
      </c>
      <c r="CU120" s="182">
        <f t="shared" si="195"/>
        <v>0.14481577170036289</v>
      </c>
      <c r="CV120" s="182">
        <f t="shared" si="196"/>
        <v>0.14481577170036289</v>
      </c>
      <c r="CW120" s="182">
        <f t="shared" si="197"/>
        <v>0.14481577170036289</v>
      </c>
      <c r="CX120" s="182">
        <f t="shared" si="198"/>
        <v>0.14481577170036289</v>
      </c>
      <c r="CY120" s="182">
        <f t="shared" si="199"/>
        <v>0.14481577170036289</v>
      </c>
      <c r="DA120" s="184">
        <f t="shared" si="243"/>
        <v>0.16998810012484872</v>
      </c>
      <c r="DB120" s="184">
        <f t="shared" si="244"/>
        <v>0.16998810012484872</v>
      </c>
      <c r="DC120" s="184">
        <f t="shared" si="245"/>
        <v>0.16998810012484872</v>
      </c>
      <c r="DD120" s="184">
        <f t="shared" si="246"/>
        <v>0.16998810012484872</v>
      </c>
      <c r="DE120" s="184">
        <f t="shared" si="247"/>
        <v>0.16998810012484872</v>
      </c>
      <c r="DF120" s="184">
        <f t="shared" si="248"/>
        <v>0.16998810012484872</v>
      </c>
      <c r="DG120" s="184">
        <f t="shared" si="249"/>
        <v>-1.9082502709777283E-10</v>
      </c>
      <c r="DH120" s="184">
        <f t="shared" si="250"/>
        <v>-1.9082502709777283E-10</v>
      </c>
      <c r="DI120" s="184">
        <f t="shared" si="251"/>
        <v>-2.101704192640992E-10</v>
      </c>
      <c r="DJ120" s="184">
        <f t="shared" si="252"/>
        <v>-2.4412650770846835E-10</v>
      </c>
      <c r="DK120" s="184">
        <f t="shared" si="253"/>
        <v>-2.911691134307242E-10</v>
      </c>
      <c r="DL120" s="184">
        <f t="shared" si="254"/>
        <v>-3.6066922817159521E-10</v>
      </c>
      <c r="DM120" s="184">
        <f t="shared" si="255"/>
        <v>-4.7375023133207298E-10</v>
      </c>
      <c r="DN120" s="184">
        <f t="shared" si="256"/>
        <v>-5.3585354266123981E-10</v>
      </c>
      <c r="DO120" s="184">
        <f t="shared" si="257"/>
        <v>-5.3585354266123981E-10</v>
      </c>
      <c r="DP120" s="184">
        <f t="shared" si="258"/>
        <v>-5.3585354266123981E-10</v>
      </c>
      <c r="DQ120" s="184">
        <f t="shared" si="259"/>
        <v>-5.3585354266123981E-10</v>
      </c>
      <c r="DR120" s="184">
        <f t="shared" si="260"/>
        <v>-5.3585354266123981E-10</v>
      </c>
      <c r="DS120" s="184">
        <f t="shared" si="261"/>
        <v>-5.3585354266123981E-10</v>
      </c>
      <c r="DU120" s="185">
        <f t="shared" si="200"/>
        <v>-6.701132439458457E-2</v>
      </c>
      <c r="DV120" s="185">
        <f t="shared" si="201"/>
        <v>1.424369670626734E-2</v>
      </c>
      <c r="DW120" s="185">
        <f t="shared" si="202"/>
        <v>3.8309409567141156E-2</v>
      </c>
      <c r="DX120" s="185">
        <f t="shared" si="203"/>
        <v>5.6796035351012034E-2</v>
      </c>
      <c r="DY120" s="186">
        <f t="shared" si="204"/>
        <v>-6.701132439458457E-2</v>
      </c>
      <c r="DZ120" s="186">
        <f t="shared" si="205"/>
        <v>1.424369670626734E-2</v>
      </c>
      <c r="EA120" s="186">
        <f t="shared" si="206"/>
        <v>1.1896358336346684E-2</v>
      </c>
      <c r="EB120" s="186">
        <f t="shared" si="207"/>
        <v>-6.746760075258057E-2</v>
      </c>
      <c r="EC120" s="186">
        <f t="shared" si="208"/>
        <v>5.8098415853716882E-2</v>
      </c>
      <c r="ED120" s="186">
        <f t="shared" si="209"/>
        <v>3.6303919461470741E-2</v>
      </c>
      <c r="EE120" s="186">
        <f t="shared" si="210"/>
        <v>-5.5424457627990517E-2</v>
      </c>
      <c r="EF120" s="186">
        <f t="shared" si="211"/>
        <v>4.0268225558366219E-2</v>
      </c>
      <c r="EG120" s="186">
        <f t="shared" si="212"/>
        <v>-1.6573681325824721E-2</v>
      </c>
      <c r="EH120" s="186">
        <f t="shared" si="213"/>
        <v>-6.6473405060116952E-2</v>
      </c>
      <c r="EI120" s="186">
        <f t="shared" si="214"/>
        <v>6.7841678231646746E-2</v>
      </c>
      <c r="EJ120" s="186">
        <f t="shared" si="215"/>
        <v>9.5345260862867882E-3</v>
      </c>
      <c r="EK120" s="186">
        <f t="shared" si="216"/>
        <v>-3.42541986221266E-2</v>
      </c>
      <c r="EL120" s="186">
        <f t="shared" si="217"/>
        <v>5.9330012386078892E-2</v>
      </c>
      <c r="EM120" s="186">
        <f t="shared" si="218"/>
        <v>-4.2177980919593031E-2</v>
      </c>
      <c r="EN120" s="186">
        <f t="shared" si="219"/>
        <v>-5.3985353740832534E-2</v>
      </c>
      <c r="EO120" s="186">
        <f t="shared" si="220"/>
        <v>6.58544981210267E-2</v>
      </c>
      <c r="EP120" s="186">
        <f t="shared" si="221"/>
        <v>-1.8883473467666494E-2</v>
      </c>
      <c r="EQ120" s="186">
        <f t="shared" si="222"/>
        <v>-6.0489324437436334E-2</v>
      </c>
      <c r="ER120" s="186">
        <f t="shared" si="223"/>
        <v>-3.2162744318216099E-2</v>
      </c>
      <c r="ES120" s="186">
        <f t="shared" si="224"/>
        <v>5.2480477015947671E-2</v>
      </c>
      <c r="ET120" s="186">
        <f t="shared" si="225"/>
        <v>-4.4036348908089135E-2</v>
      </c>
      <c r="EU120" s="186">
        <f t="shared" si="226"/>
        <v>2.1170259005863841E-2</v>
      </c>
      <c r="EV120" s="186">
        <f t="shared" si="227"/>
        <v>6.5155357620083829E-2</v>
      </c>
      <c r="EW120" s="186">
        <f t="shared" si="228"/>
        <v>-6.8341514231785999E-2</v>
      </c>
      <c r="EX120" s="186">
        <f t="shared" si="229"/>
        <v>-4.7789042136210762E-3</v>
      </c>
    </row>
    <row r="121" spans="15:154" ht="20.100000000000001" customHeight="1" x14ac:dyDescent="0.3">
      <c r="O121" s="211">
        <v>113</v>
      </c>
      <c r="P121" s="211">
        <f t="shared" si="230"/>
        <v>-2.155481626212997</v>
      </c>
      <c r="Q121" s="212">
        <f t="shared" si="231"/>
        <v>0.98611102737679612</v>
      </c>
      <c r="R121" s="212">
        <f t="shared" si="135"/>
        <v>271.23730697874612</v>
      </c>
      <c r="S121" s="212">
        <f t="shared" si="136"/>
        <v>235.85852780760536</v>
      </c>
      <c r="T121" s="212">
        <f t="shared" si="137"/>
        <v>294.82315975950667</v>
      </c>
      <c r="U121" s="212">
        <f t="shared" si="138"/>
        <v>1</v>
      </c>
      <c r="V121" s="212">
        <f t="shared" si="139"/>
        <v>0</v>
      </c>
      <c r="W121" s="212">
        <f t="shared" si="140"/>
        <v>4.9403233460985553E-2</v>
      </c>
      <c r="X121" s="212">
        <f t="shared" si="141"/>
        <v>5.6813718480133377E-2</v>
      </c>
      <c r="Y121" s="212">
        <f t="shared" si="142"/>
        <v>4.5450974784106708E-2</v>
      </c>
      <c r="Z121" s="212">
        <f t="shared" si="143"/>
        <v>8.8638803788478011</v>
      </c>
      <c r="AA121" s="212">
        <f t="shared" si="144"/>
        <v>8.8638803788478011</v>
      </c>
      <c r="AB121" s="212">
        <f t="shared" si="145"/>
        <v>8.5415413554156103</v>
      </c>
      <c r="AC121" s="212">
        <f t="shared" si="146"/>
        <v>8.1396626501754845</v>
      </c>
      <c r="AD121" s="212">
        <f t="shared" si="147"/>
        <v>173.30656451676245</v>
      </c>
      <c r="AE121" s="212">
        <f t="shared" si="148"/>
        <v>226.66187876069102</v>
      </c>
      <c r="AF121" s="212">
        <f t="shared" si="149"/>
        <v>2.1732830351890255</v>
      </c>
      <c r="AG121" s="212">
        <f t="shared" si="150"/>
        <v>2.4263836297649966</v>
      </c>
      <c r="AH121" s="212">
        <f t="shared" si="151"/>
        <v>1.8497780093213054</v>
      </c>
      <c r="AI121" s="212">
        <f t="shared" si="152"/>
        <v>11.037163414036826</v>
      </c>
      <c r="AJ121" s="212">
        <f t="shared" si="153"/>
        <v>11.837163414036826</v>
      </c>
      <c r="AK121" s="212">
        <f t="shared" si="154"/>
        <v>11.767924985180608</v>
      </c>
      <c r="AL121" s="212">
        <f t="shared" si="155"/>
        <v>10.78944065949679</v>
      </c>
      <c r="AM121" s="212">
        <f t="shared" si="232"/>
        <v>84.479698811471437</v>
      </c>
      <c r="AN121" s="212">
        <f t="shared" si="262"/>
        <v>84.976748344275123</v>
      </c>
      <c r="AO121" s="212">
        <f t="shared" si="263"/>
        <v>92.683210516553231</v>
      </c>
      <c r="AP121" s="212">
        <f t="shared" si="156"/>
        <v>7.3568297627256456</v>
      </c>
      <c r="AQ121" s="212">
        <f t="shared" si="157"/>
        <v>0.21827516754905671</v>
      </c>
      <c r="AR121" s="212">
        <f t="shared" si="158"/>
        <v>0.2119091294038182</v>
      </c>
      <c r="AS121" s="212">
        <f t="shared" si="159"/>
        <v>0.20193882509810018</v>
      </c>
      <c r="AT121" s="212">
        <f t="shared" si="160"/>
        <v>1.4968493041561393E-2</v>
      </c>
      <c r="AU121" s="212">
        <f t="shared" si="161"/>
        <v>8.1118068344090605E-2</v>
      </c>
      <c r="AV121" s="212">
        <f t="shared" si="162"/>
        <v>7.6905256681147408E-2</v>
      </c>
      <c r="AW121" s="212">
        <f t="shared" si="163"/>
        <v>7.6172340855672344E-2</v>
      </c>
      <c r="AX121" s="212">
        <f t="shared" si="233"/>
        <v>2.0037474437282921E-2</v>
      </c>
      <c r="AY121" s="212">
        <f t="shared" si="234"/>
        <v>2.1846368124825596E-2</v>
      </c>
      <c r="AZ121" s="178">
        <f t="shared" si="235"/>
        <v>1.7310535813821731E-2</v>
      </c>
      <c r="BA121" s="178">
        <f t="shared" si="164"/>
        <v>1.4100100636143673E-2</v>
      </c>
      <c r="BB121" s="178">
        <f t="shared" si="165"/>
        <v>1.2260957074907543E-2</v>
      </c>
      <c r="BC121" s="178">
        <f t="shared" si="166"/>
        <v>1.532619634363443E-2</v>
      </c>
      <c r="BD121" s="178">
        <f t="shared" si="167"/>
        <v>0</v>
      </c>
      <c r="BE121" s="178">
        <f t="shared" si="168"/>
        <v>0</v>
      </c>
      <c r="BF121" s="178">
        <f t="shared" si="169"/>
        <v>0</v>
      </c>
      <c r="BG121" s="178">
        <f t="shared" si="236"/>
        <v>3.4137575073426595E-2</v>
      </c>
      <c r="BH121" s="178">
        <f t="shared" si="237"/>
        <v>3.4107325199733141E-2</v>
      </c>
      <c r="BI121" s="178">
        <f t="shared" si="238"/>
        <v>3.2636732157456161E-2</v>
      </c>
      <c r="BJ121" s="178">
        <f t="shared" si="170"/>
        <v>9.2593839297010003</v>
      </c>
      <c r="BK121" s="178">
        <f t="shared" si="171"/>
        <v>8.0445035090642971</v>
      </c>
      <c r="BL121" s="178">
        <f t="shared" si="172"/>
        <v>9.6220644988859263</v>
      </c>
      <c r="BM121" s="180">
        <f t="shared" si="239"/>
        <v>1.1653740318938368E-3</v>
      </c>
      <c r="BN121" s="180">
        <f t="shared" si="239"/>
        <v>1.1633096322803513E-3</v>
      </c>
      <c r="BO121" s="180">
        <f t="shared" si="239"/>
        <v>1.065156285917533E-3</v>
      </c>
      <c r="BP121" s="178">
        <f t="shared" si="173"/>
        <v>0</v>
      </c>
      <c r="BQ121" s="178">
        <f t="shared" si="174"/>
        <v>0</v>
      </c>
      <c r="BR121" s="178">
        <f t="shared" si="175"/>
        <v>0</v>
      </c>
      <c r="BS121" s="178">
        <f t="shared" si="176"/>
        <v>0.44999999999999996</v>
      </c>
      <c r="BT121" s="178">
        <f t="shared" si="177"/>
        <v>0.15065352557500991</v>
      </c>
      <c r="BU121" s="178">
        <f t="shared" si="178"/>
        <v>2.5</v>
      </c>
      <c r="BY121" s="180">
        <f t="shared" si="179"/>
        <v>0</v>
      </c>
      <c r="BZ121" s="180">
        <f t="shared" si="240"/>
        <v>0.17243077334036611</v>
      </c>
      <c r="CA121" s="180">
        <f t="shared" si="241"/>
        <v>0</v>
      </c>
      <c r="CB121" s="180">
        <f t="shared" si="242"/>
        <v>0</v>
      </c>
      <c r="CC121" s="180">
        <f t="shared" si="180"/>
        <v>0</v>
      </c>
      <c r="CG121" s="182">
        <f t="shared" si="181"/>
        <v>0.4469987291945613</v>
      </c>
      <c r="CH121" s="182">
        <f t="shared" si="182"/>
        <v>0.4469987291945613</v>
      </c>
      <c r="CI121" s="182">
        <f t="shared" si="183"/>
        <v>0.4469987291945613</v>
      </c>
      <c r="CJ121" s="182">
        <f t="shared" si="184"/>
        <v>0.4469987291945613</v>
      </c>
      <c r="CK121" s="182">
        <f t="shared" si="185"/>
        <v>0.4469987291945613</v>
      </c>
      <c r="CL121" s="182">
        <f t="shared" si="186"/>
        <v>0.4469987291945613</v>
      </c>
      <c r="CM121" s="182">
        <f t="shared" si="187"/>
        <v>0.4469987291945613</v>
      </c>
      <c r="CN121" s="182">
        <f t="shared" si="188"/>
        <v>0.4469987291945613</v>
      </c>
      <c r="CO121" s="182">
        <f t="shared" si="189"/>
        <v>0.40392560639923619</v>
      </c>
      <c r="CP121" s="182">
        <f t="shared" si="190"/>
        <v>0.3448284109201698</v>
      </c>
      <c r="CQ121" s="182">
        <f t="shared" si="191"/>
        <v>0.28573121544110353</v>
      </c>
      <c r="CR121" s="182">
        <f t="shared" si="192"/>
        <v>0.22663401996203714</v>
      </c>
      <c r="CS121" s="182">
        <f t="shared" si="193"/>
        <v>0.16753682448297086</v>
      </c>
      <c r="CT121" s="182">
        <f t="shared" si="194"/>
        <v>0.14569167804454142</v>
      </c>
      <c r="CU121" s="182">
        <f t="shared" si="195"/>
        <v>0.14569167804454142</v>
      </c>
      <c r="CV121" s="182">
        <f t="shared" si="196"/>
        <v>0.14569167804454142</v>
      </c>
      <c r="CW121" s="182">
        <f t="shared" si="197"/>
        <v>0.14569167804454142</v>
      </c>
      <c r="CX121" s="182">
        <f t="shared" si="198"/>
        <v>0.14569167804454142</v>
      </c>
      <c r="CY121" s="182">
        <f t="shared" si="199"/>
        <v>0.14569167804454142</v>
      </c>
      <c r="DA121" s="184">
        <f t="shared" si="243"/>
        <v>0.17122977331766737</v>
      </c>
      <c r="DB121" s="184">
        <f t="shared" si="244"/>
        <v>0.17122977331766737</v>
      </c>
      <c r="DC121" s="184">
        <f t="shared" si="245"/>
        <v>0.17122977331766737</v>
      </c>
      <c r="DD121" s="184">
        <f t="shared" si="246"/>
        <v>0.17122977331766737</v>
      </c>
      <c r="DE121" s="184">
        <f t="shared" si="247"/>
        <v>0.17122977331766737</v>
      </c>
      <c r="DF121" s="184">
        <f t="shared" si="248"/>
        <v>0.17122977331766737</v>
      </c>
      <c r="DG121" s="184">
        <f t="shared" si="249"/>
        <v>-1.8996514130658376E-10</v>
      </c>
      <c r="DH121" s="184">
        <f t="shared" si="250"/>
        <v>-1.8996514130658376E-10</v>
      </c>
      <c r="DI121" s="184">
        <f t="shared" si="251"/>
        <v>-2.0922674010897426E-10</v>
      </c>
      <c r="DJ121" s="184">
        <f t="shared" si="252"/>
        <v>-2.4303725471119991E-10</v>
      </c>
      <c r="DK121" s="184">
        <f t="shared" si="253"/>
        <v>-2.8988135151900465E-10</v>
      </c>
      <c r="DL121" s="184">
        <f t="shared" si="254"/>
        <v>-3.5909492776420643E-10</v>
      </c>
      <c r="DM121" s="184">
        <f t="shared" si="255"/>
        <v>-4.7172688832679465E-10</v>
      </c>
      <c r="DN121" s="184">
        <f t="shared" si="256"/>
        <v>-5.3359263977414422E-10</v>
      </c>
      <c r="DO121" s="184">
        <f t="shared" si="257"/>
        <v>-5.3359263977414422E-10</v>
      </c>
      <c r="DP121" s="184">
        <f t="shared" si="258"/>
        <v>-5.3359263977414422E-10</v>
      </c>
      <c r="DQ121" s="184">
        <f t="shared" si="259"/>
        <v>-5.3359263977414422E-10</v>
      </c>
      <c r="DR121" s="184">
        <f t="shared" si="260"/>
        <v>-5.3359263977414422E-10</v>
      </c>
      <c r="DS121" s="184">
        <f t="shared" si="261"/>
        <v>-5.3359263977414422E-10</v>
      </c>
      <c r="DU121" s="185">
        <f t="shared" si="200"/>
        <v>-6.7131876446559241E-2</v>
      </c>
      <c r="DV121" s="185">
        <f t="shared" si="201"/>
        <v>1.2442157865067065E-2</v>
      </c>
      <c r="DW121" s="185">
        <f t="shared" si="202"/>
        <v>3.7683580543782277E-2</v>
      </c>
      <c r="DX121" s="185">
        <f t="shared" si="203"/>
        <v>5.6933679706968013E-2</v>
      </c>
      <c r="DY121" s="186">
        <f t="shared" si="204"/>
        <v>-6.7131876446559241E-2</v>
      </c>
      <c r="DZ121" s="186">
        <f t="shared" si="205"/>
        <v>1.2442157865067065E-2</v>
      </c>
      <c r="EA121" s="186">
        <f t="shared" si="206"/>
        <v>1.4777447139350933E-2</v>
      </c>
      <c r="EB121" s="186">
        <f t="shared" si="207"/>
        <v>-6.6656756473886691E-2</v>
      </c>
      <c r="EC121" s="186">
        <f t="shared" si="208"/>
        <v>5.5583859252660933E-2</v>
      </c>
      <c r="ED121" s="186">
        <f t="shared" si="209"/>
        <v>3.9647581491885811E-2</v>
      </c>
      <c r="EE121" s="186">
        <f t="shared" si="210"/>
        <v>-5.8214135242513246E-2</v>
      </c>
      <c r="EF121" s="186">
        <f t="shared" si="211"/>
        <v>3.5673667957496658E-2</v>
      </c>
      <c r="EG121" s="186">
        <f t="shared" si="212"/>
        <v>-1.0091709737992199E-2</v>
      </c>
      <c r="EH121" s="186">
        <f t="shared" si="213"/>
        <v>-6.7525206568654489E-2</v>
      </c>
      <c r="EI121" s="186">
        <f t="shared" si="214"/>
        <v>6.6100425511136929E-2</v>
      </c>
      <c r="EJ121" s="186">
        <f t="shared" si="215"/>
        <v>1.7094732370586736E-2</v>
      </c>
      <c r="EK121" s="186">
        <f t="shared" si="216"/>
        <v>-4.1563277969183243E-2</v>
      </c>
      <c r="EL121" s="186">
        <f t="shared" si="217"/>
        <v>5.4166318427891644E-2</v>
      </c>
      <c r="EM121" s="186">
        <f t="shared" si="218"/>
        <v>-3.3620292501912175E-2</v>
      </c>
      <c r="EN121" s="186">
        <f t="shared" si="219"/>
        <v>-5.9423665821465563E-2</v>
      </c>
      <c r="EO121" s="186">
        <f t="shared" si="220"/>
        <v>6.7836267628006569E-2</v>
      </c>
      <c r="EP121" s="186">
        <f t="shared" si="221"/>
        <v>-7.7289664171101237E-3</v>
      </c>
      <c r="EQ121" s="186">
        <f t="shared" si="222"/>
        <v>-5.2682784287799683E-2</v>
      </c>
      <c r="ER121" s="186">
        <f t="shared" si="223"/>
        <v>-4.3428335994607409E-2</v>
      </c>
      <c r="ES121" s="186">
        <f t="shared" si="224"/>
        <v>6.0560797817128434E-2</v>
      </c>
      <c r="ET121" s="186">
        <f t="shared" si="225"/>
        <v>-3.1525955898723174E-2</v>
      </c>
      <c r="EU121" s="186">
        <f t="shared" si="226"/>
        <v>5.3568065412049294E-3</v>
      </c>
      <c r="EV121" s="186">
        <f t="shared" si="227"/>
        <v>6.8064680644629866E-2</v>
      </c>
      <c r="EW121" s="186">
        <f t="shared" si="228"/>
        <v>-6.4746939947015927E-2</v>
      </c>
      <c r="EX121" s="186">
        <f t="shared" si="229"/>
        <v>-2.1664023058353219E-2</v>
      </c>
    </row>
    <row r="122" spans="15:154" ht="20.100000000000001" customHeight="1" x14ac:dyDescent="0.3">
      <c r="O122" s="211">
        <v>114</v>
      </c>
      <c r="P122" s="211">
        <f t="shared" si="230"/>
        <v>-2.1467549799530254</v>
      </c>
      <c r="Q122" s="212">
        <f t="shared" si="231"/>
        <v>0.99483767363676778</v>
      </c>
      <c r="R122" s="212">
        <f t="shared" si="135"/>
        <v>272.79363705685995</v>
      </c>
      <c r="S122" s="212">
        <f t="shared" si="136"/>
        <v>237.21185831031298</v>
      </c>
      <c r="T122" s="212">
        <f t="shared" si="137"/>
        <v>296.51482288789123</v>
      </c>
      <c r="U122" s="212">
        <f t="shared" si="138"/>
        <v>1</v>
      </c>
      <c r="V122" s="212">
        <f t="shared" si="139"/>
        <v>0</v>
      </c>
      <c r="W122" s="212">
        <f t="shared" si="140"/>
        <v>4.9121380339259751E-2</v>
      </c>
      <c r="X122" s="212">
        <f t="shared" si="141"/>
        <v>5.648958739014872E-2</v>
      </c>
      <c r="Y122" s="212">
        <f t="shared" si="142"/>
        <v>4.5191669912118974E-2</v>
      </c>
      <c r="Z122" s="212">
        <f t="shared" si="143"/>
        <v>8.9289130017483682</v>
      </c>
      <c r="AA122" s="212">
        <f t="shared" si="144"/>
        <v>8.9289130017483682</v>
      </c>
      <c r="AB122" s="212">
        <f t="shared" si="145"/>
        <v>8.6053635661467194</v>
      </c>
      <c r="AC122" s="212">
        <f t="shared" si="146"/>
        <v>8.2004820319853344</v>
      </c>
      <c r="AD122" s="212">
        <f t="shared" si="147"/>
        <v>174.82215485092829</v>
      </c>
      <c r="AE122" s="212">
        <f t="shared" si="148"/>
        <v>228.59699098078434</v>
      </c>
      <c r="AF122" s="212">
        <f t="shared" si="149"/>
        <v>2.1770301968554233</v>
      </c>
      <c r="AG122" s="212">
        <f t="shared" si="150"/>
        <v>2.4305671859692346</v>
      </c>
      <c r="AH122" s="212">
        <f t="shared" si="151"/>
        <v>1.8529673855487196</v>
      </c>
      <c r="AI122" s="212">
        <f t="shared" si="152"/>
        <v>11.105943198603791</v>
      </c>
      <c r="AJ122" s="212">
        <f t="shared" si="153"/>
        <v>11.905943198603792</v>
      </c>
      <c r="AK122" s="212">
        <f t="shared" si="154"/>
        <v>11.835930752115955</v>
      </c>
      <c r="AL122" s="212">
        <f t="shared" si="155"/>
        <v>10.853449417534055</v>
      </c>
      <c r="AM122" s="212">
        <f t="shared" si="232"/>
        <v>83.991665617661425</v>
      </c>
      <c r="AN122" s="212">
        <f t="shared" si="262"/>
        <v>84.488497013319062</v>
      </c>
      <c r="AO122" s="212">
        <f t="shared" si="263"/>
        <v>92.136606670361559</v>
      </c>
      <c r="AP122" s="212">
        <f t="shared" si="156"/>
        <v>7.4230472329490107</v>
      </c>
      <c r="AQ122" s="212">
        <f t="shared" si="157"/>
        <v>0.21990611484077147</v>
      </c>
      <c r="AR122" s="212">
        <f t="shared" si="158"/>
        <v>0.21349250979734416</v>
      </c>
      <c r="AS122" s="212">
        <f t="shared" si="159"/>
        <v>0.20344770759528932</v>
      </c>
      <c r="AT122" s="212">
        <f t="shared" si="160"/>
        <v>1.5193017246523034E-2</v>
      </c>
      <c r="AU122" s="212">
        <f t="shared" si="161"/>
        <v>8.1859179690160627E-2</v>
      </c>
      <c r="AV122" s="212">
        <f t="shared" si="162"/>
        <v>7.7610316193985382E-2</v>
      </c>
      <c r="AW122" s="212">
        <f t="shared" si="163"/>
        <v>7.6858941210566634E-2</v>
      </c>
      <c r="AX122" s="212">
        <f t="shared" si="233"/>
        <v>2.0105179593736765E-2</v>
      </c>
      <c r="AY122" s="212">
        <f t="shared" si="234"/>
        <v>2.192087380499725E-2</v>
      </c>
      <c r="AZ122" s="178">
        <f t="shared" si="235"/>
        <v>1.7366919600219383E-2</v>
      </c>
      <c r="BA122" s="178">
        <f t="shared" si="164"/>
        <v>1.3913662987708983E-2</v>
      </c>
      <c r="BB122" s="178">
        <f t="shared" si="165"/>
        <v>1.2098837380616507E-2</v>
      </c>
      <c r="BC122" s="178">
        <f t="shared" si="166"/>
        <v>1.5123546725770634E-2</v>
      </c>
      <c r="BD122" s="178">
        <f t="shared" si="167"/>
        <v>0</v>
      </c>
      <c r="BE122" s="178">
        <f t="shared" si="168"/>
        <v>0</v>
      </c>
      <c r="BF122" s="178">
        <f t="shared" si="169"/>
        <v>0</v>
      </c>
      <c r="BG122" s="178">
        <f t="shared" si="236"/>
        <v>3.4018842581445746E-2</v>
      </c>
      <c r="BH122" s="178">
        <f t="shared" si="237"/>
        <v>3.4019711185613755E-2</v>
      </c>
      <c r="BI122" s="178">
        <f t="shared" si="238"/>
        <v>3.2490466325990015E-2</v>
      </c>
      <c r="BJ122" s="178">
        <f t="shared" si="170"/>
        <v>9.2801237962573637</v>
      </c>
      <c r="BK122" s="178">
        <f t="shared" si="171"/>
        <v>8.0698789095195789</v>
      </c>
      <c r="BL122" s="178">
        <f t="shared" si="172"/>
        <v>9.6339048681959234</v>
      </c>
      <c r="BM122" s="180">
        <f t="shared" si="239"/>
        <v>1.1572816505811864E-3</v>
      </c>
      <c r="BN122" s="180">
        <f t="shared" si="239"/>
        <v>1.1573407491525737E-3</v>
      </c>
      <c r="BO122" s="180">
        <f t="shared" si="239"/>
        <v>1.055630402080291E-3</v>
      </c>
      <c r="BP122" s="178">
        <f t="shared" si="173"/>
        <v>0</v>
      </c>
      <c r="BQ122" s="178">
        <f t="shared" si="174"/>
        <v>0</v>
      </c>
      <c r="BR122" s="178">
        <f t="shared" si="175"/>
        <v>0</v>
      </c>
      <c r="BS122" s="178">
        <f t="shared" si="176"/>
        <v>0.44999999999999996</v>
      </c>
      <c r="BT122" s="178">
        <f t="shared" si="177"/>
        <v>0.15151795906993712</v>
      </c>
      <c r="BU122" s="178">
        <f t="shared" si="178"/>
        <v>2.5</v>
      </c>
      <c r="BY122" s="180">
        <f t="shared" si="179"/>
        <v>0</v>
      </c>
      <c r="BZ122" s="180">
        <f t="shared" si="240"/>
        <v>0.17261925835320652</v>
      </c>
      <c r="CA122" s="180">
        <f t="shared" si="241"/>
        <v>0</v>
      </c>
      <c r="CB122" s="180">
        <f t="shared" si="242"/>
        <v>0</v>
      </c>
      <c r="CC122" s="180">
        <f t="shared" si="180"/>
        <v>0</v>
      </c>
      <c r="CG122" s="182">
        <f t="shared" si="181"/>
        <v>0.44959202967934281</v>
      </c>
      <c r="CH122" s="182">
        <f t="shared" si="182"/>
        <v>0.44959202967934281</v>
      </c>
      <c r="CI122" s="182">
        <f t="shared" si="183"/>
        <v>0.44959202967934281</v>
      </c>
      <c r="CJ122" s="182">
        <f t="shared" si="184"/>
        <v>0.44959202967934281</v>
      </c>
      <c r="CK122" s="182">
        <f t="shared" si="185"/>
        <v>0.44959202967934281</v>
      </c>
      <c r="CL122" s="182">
        <f t="shared" si="186"/>
        <v>0.44959202967934281</v>
      </c>
      <c r="CM122" s="182">
        <f t="shared" si="187"/>
        <v>0.44959202967934281</v>
      </c>
      <c r="CN122" s="182">
        <f t="shared" si="188"/>
        <v>0.44959202967934281</v>
      </c>
      <c r="CO122" s="182">
        <f t="shared" si="189"/>
        <v>0.40627175800427351</v>
      </c>
      <c r="CP122" s="182">
        <f t="shared" si="190"/>
        <v>0.34683546926447273</v>
      </c>
      <c r="CQ122" s="182">
        <f t="shared" si="191"/>
        <v>0.28739918052467206</v>
      </c>
      <c r="CR122" s="182">
        <f t="shared" si="192"/>
        <v>0.2279628917848712</v>
      </c>
      <c r="CS122" s="182">
        <f t="shared" si="193"/>
        <v>0.16852660304507056</v>
      </c>
      <c r="CT122" s="182">
        <f t="shared" si="194"/>
        <v>0.14655611153946863</v>
      </c>
      <c r="CU122" s="182">
        <f t="shared" si="195"/>
        <v>0.14655611153946863</v>
      </c>
      <c r="CV122" s="182">
        <f t="shared" si="196"/>
        <v>0.14655611153946863</v>
      </c>
      <c r="CW122" s="182">
        <f t="shared" si="197"/>
        <v>0.14655611153946863</v>
      </c>
      <c r="CX122" s="182">
        <f t="shared" si="198"/>
        <v>0.14655611153946863</v>
      </c>
      <c r="CY122" s="182">
        <f t="shared" si="199"/>
        <v>0.14655611153946863</v>
      </c>
      <c r="DA122" s="184">
        <f t="shared" si="243"/>
        <v>0.17245581743183014</v>
      </c>
      <c r="DB122" s="184">
        <f t="shared" si="244"/>
        <v>0.17245581743183014</v>
      </c>
      <c r="DC122" s="184">
        <f t="shared" si="245"/>
        <v>0.17245581743183014</v>
      </c>
      <c r="DD122" s="184">
        <f t="shared" si="246"/>
        <v>0.17245581743183014</v>
      </c>
      <c r="DE122" s="184">
        <f t="shared" si="247"/>
        <v>0.17245581743183014</v>
      </c>
      <c r="DF122" s="184">
        <f t="shared" si="248"/>
        <v>0.17245581743183014</v>
      </c>
      <c r="DG122" s="184">
        <f t="shared" si="249"/>
        <v>-1.8912408398507861E-10</v>
      </c>
      <c r="DH122" s="184">
        <f t="shared" si="250"/>
        <v>-1.8912408398507861E-10</v>
      </c>
      <c r="DI122" s="184">
        <f t="shared" si="251"/>
        <v>-2.0830369472798637E-10</v>
      </c>
      <c r="DJ122" s="184">
        <f t="shared" si="252"/>
        <v>-2.4197175877354497E-10</v>
      </c>
      <c r="DK122" s="184">
        <f t="shared" si="253"/>
        <v>-2.8862157839952281E-10</v>
      </c>
      <c r="DL122" s="184">
        <f t="shared" si="254"/>
        <v>-3.5755466718239912E-10</v>
      </c>
      <c r="DM122" s="184">
        <f t="shared" si="255"/>
        <v>-4.6974692477689275E-10</v>
      </c>
      <c r="DN122" s="184">
        <f t="shared" si="256"/>
        <v>-5.3137998259903922E-10</v>
      </c>
      <c r="DO122" s="184">
        <f t="shared" si="257"/>
        <v>-5.3137998259903922E-10</v>
      </c>
      <c r="DP122" s="184">
        <f t="shared" si="258"/>
        <v>-5.3137998259903922E-10</v>
      </c>
      <c r="DQ122" s="184">
        <f t="shared" si="259"/>
        <v>-5.3137998259903922E-10</v>
      </c>
      <c r="DR122" s="184">
        <f t="shared" si="260"/>
        <v>-5.3137998259903922E-10</v>
      </c>
      <c r="DS122" s="184">
        <f t="shared" si="261"/>
        <v>-5.3137998259903922E-10</v>
      </c>
      <c r="DU122" s="185">
        <f t="shared" si="200"/>
        <v>-6.7200028356470723E-2</v>
      </c>
      <c r="DV122" s="185">
        <f t="shared" si="201"/>
        <v>1.064343888103261E-2</v>
      </c>
      <c r="DW122" s="185">
        <f t="shared" si="202"/>
        <v>3.7055979191773447E-2</v>
      </c>
      <c r="DX122" s="185">
        <f t="shared" si="203"/>
        <v>5.706120405725415E-2</v>
      </c>
      <c r="DY122" s="186">
        <f t="shared" si="204"/>
        <v>-6.7200028356470723E-2</v>
      </c>
      <c r="DZ122" s="186">
        <f t="shared" si="205"/>
        <v>1.064343888103261E-2</v>
      </c>
      <c r="EA122" s="186">
        <f t="shared" si="206"/>
        <v>1.7609448704845508E-2</v>
      </c>
      <c r="EB122" s="186">
        <f t="shared" si="207"/>
        <v>-6.5719357259761441E-2</v>
      </c>
      <c r="EC122" s="186">
        <f t="shared" si="208"/>
        <v>5.2875212251222027E-2</v>
      </c>
      <c r="ED122" s="186">
        <f t="shared" si="209"/>
        <v>4.2817502632836554E-2</v>
      </c>
      <c r="EE122" s="186">
        <f t="shared" si="210"/>
        <v>-6.0622021370810394E-2</v>
      </c>
      <c r="EF122" s="186">
        <f t="shared" si="211"/>
        <v>3.0888462688223151E-2</v>
      </c>
      <c r="EG122" s="186">
        <f t="shared" si="212"/>
        <v>-3.5608173135563415E-3</v>
      </c>
      <c r="EH122" s="186">
        <f t="shared" si="213"/>
        <v>-6.7944441879996501E-2</v>
      </c>
      <c r="EI122" s="186">
        <f t="shared" si="214"/>
        <v>6.3518651132254578E-2</v>
      </c>
      <c r="EJ122" s="186">
        <f t="shared" si="215"/>
        <v>2.4382525723634106E-2</v>
      </c>
      <c r="EK122" s="186">
        <f t="shared" si="216"/>
        <v>-4.8109908554915815E-2</v>
      </c>
      <c r="EL122" s="186">
        <f t="shared" si="217"/>
        <v>4.8109908554916037E-2</v>
      </c>
      <c r="EM122" s="186">
        <f t="shared" si="218"/>
        <v>-2.4382525723634117E-2</v>
      </c>
      <c r="EN122" s="186">
        <f t="shared" si="219"/>
        <v>-6.3518651132254578E-2</v>
      </c>
      <c r="EO122" s="186">
        <f t="shared" si="220"/>
        <v>6.7944441879996514E-2</v>
      </c>
      <c r="EP122" s="186">
        <f t="shared" si="221"/>
        <v>3.5608173135562061E-3</v>
      </c>
      <c r="EQ122" s="186">
        <f t="shared" si="222"/>
        <v>-4.2817502632836679E-2</v>
      </c>
      <c r="ER122" s="186">
        <f t="shared" si="223"/>
        <v>-5.2875212251221923E-2</v>
      </c>
      <c r="ES122" s="186">
        <f t="shared" si="224"/>
        <v>6.5719357259761399E-2</v>
      </c>
      <c r="ET122" s="186">
        <f t="shared" si="225"/>
        <v>-1.7609448704845699E-2</v>
      </c>
      <c r="EU122" s="186">
        <f t="shared" si="226"/>
        <v>-1.0643438881032564E-2</v>
      </c>
      <c r="EV122" s="186">
        <f t="shared" si="227"/>
        <v>6.7200028356470723E-2</v>
      </c>
      <c r="EW122" s="186">
        <f t="shared" si="228"/>
        <v>-5.7061204057254213E-2</v>
      </c>
      <c r="EX122" s="186">
        <f t="shared" si="229"/>
        <v>-3.7055979191773364E-2</v>
      </c>
    </row>
    <row r="123" spans="15:154" ht="20.100000000000001" customHeight="1" x14ac:dyDescent="0.3">
      <c r="O123" s="211">
        <v>115</v>
      </c>
      <c r="P123" s="211">
        <f t="shared" si="230"/>
        <v>-2.1380283336930535</v>
      </c>
      <c r="Q123" s="212">
        <f t="shared" si="231"/>
        <v>1.0035643198967394</v>
      </c>
      <c r="R123" s="212">
        <f t="shared" si="135"/>
        <v>274.32919284334838</v>
      </c>
      <c r="S123" s="212">
        <f t="shared" si="136"/>
        <v>238.54712421160727</v>
      </c>
      <c r="T123" s="212">
        <f t="shared" si="137"/>
        <v>298.18390526450906</v>
      </c>
      <c r="U123" s="212">
        <f t="shared" si="138"/>
        <v>1</v>
      </c>
      <c r="V123" s="212">
        <f t="shared" si="139"/>
        <v>0</v>
      </c>
      <c r="W123" s="212">
        <f t="shared" si="140"/>
        <v>4.8846423747733882E-2</v>
      </c>
      <c r="X123" s="212">
        <f t="shared" si="141"/>
        <v>5.617338730989397E-2</v>
      </c>
      <c r="Y123" s="212">
        <f t="shared" si="142"/>
        <v>4.4938709847915176E-2</v>
      </c>
      <c r="Z123" s="212">
        <f t="shared" si="143"/>
        <v>8.9932268811223501</v>
      </c>
      <c r="AA123" s="212">
        <f t="shared" si="144"/>
        <v>8.9932268811223501</v>
      </c>
      <c r="AB123" s="212">
        <f t="shared" si="145"/>
        <v>8.6684994998236853</v>
      </c>
      <c r="AC123" s="212">
        <f t="shared" si="146"/>
        <v>8.2606474260109124</v>
      </c>
      <c r="AD123" s="212">
        <f t="shared" si="147"/>
        <v>176.32216188076421</v>
      </c>
      <c r="AE123" s="212">
        <f t="shared" si="148"/>
        <v>230.51197937866135</v>
      </c>
      <c r="AF123" s="212">
        <f t="shared" si="149"/>
        <v>2.1807273404502565</v>
      </c>
      <c r="AG123" s="212">
        <f t="shared" si="150"/>
        <v>2.4346948989960899</v>
      </c>
      <c r="AH123" s="212">
        <f t="shared" si="151"/>
        <v>1.8561141891671589</v>
      </c>
      <c r="AI123" s="212">
        <f t="shared" si="152"/>
        <v>11.173954221572608</v>
      </c>
      <c r="AJ123" s="212">
        <f t="shared" si="153"/>
        <v>11.973954221572608</v>
      </c>
      <c r="AK123" s="212">
        <f t="shared" si="154"/>
        <v>11.903194398819776</v>
      </c>
      <c r="AL123" s="212">
        <f t="shared" si="155"/>
        <v>10.916761615178071</v>
      </c>
      <c r="AM123" s="212">
        <f t="shared" si="232"/>
        <v>83.514600231089261</v>
      </c>
      <c r="AN123" s="212">
        <f t="shared" si="262"/>
        <v>84.011061778437551</v>
      </c>
      <c r="AO123" s="212">
        <f t="shared" si="263"/>
        <v>91.602256717748091</v>
      </c>
      <c r="AP123" s="212">
        <f t="shared" si="156"/>
        <v>7.4885908044260958</v>
      </c>
      <c r="AQ123" s="212">
        <f t="shared" si="157"/>
        <v>0.2215195246374668</v>
      </c>
      <c r="AR123" s="212">
        <f t="shared" si="158"/>
        <v>0.21505886418033857</v>
      </c>
      <c r="AS123" s="212">
        <f t="shared" si="159"/>
        <v>0.2049403651541167</v>
      </c>
      <c r="AT123" s="212">
        <f t="shared" si="160"/>
        <v>1.541677168751244E-2</v>
      </c>
      <c r="AU123" s="212">
        <f t="shared" si="161"/>
        <v>8.259295625748303E-2</v>
      </c>
      <c r="AV123" s="212">
        <f t="shared" si="162"/>
        <v>7.8308292081439426E-2</v>
      </c>
      <c r="AW123" s="212">
        <f t="shared" si="163"/>
        <v>7.7538566399948411E-2</v>
      </c>
      <c r="AX123" s="212">
        <f t="shared" si="233"/>
        <v>2.0171852793213003E-2</v>
      </c>
      <c r="AY123" s="212">
        <f t="shared" si="234"/>
        <v>2.1994210211994838E-2</v>
      </c>
      <c r="AZ123" s="178">
        <f t="shared" si="235"/>
        <v>1.7422415781561881E-2</v>
      </c>
      <c r="BA123" s="178">
        <f t="shared" si="164"/>
        <v>1.372616575996884E-2</v>
      </c>
      <c r="BB123" s="178">
        <f t="shared" si="165"/>
        <v>1.1935796313016384E-2</v>
      </c>
      <c r="BC123" s="178">
        <f t="shared" si="166"/>
        <v>1.4919745391270478E-2</v>
      </c>
      <c r="BD123" s="178">
        <f t="shared" si="167"/>
        <v>0</v>
      </c>
      <c r="BE123" s="178">
        <f t="shared" si="168"/>
        <v>0</v>
      </c>
      <c r="BF123" s="178">
        <f t="shared" si="169"/>
        <v>0</v>
      </c>
      <c r="BG123" s="178">
        <f t="shared" si="236"/>
        <v>3.3898018553181843E-2</v>
      </c>
      <c r="BH123" s="178">
        <f t="shared" si="237"/>
        <v>3.3930006525011221E-2</v>
      </c>
      <c r="BI123" s="178">
        <f t="shared" si="238"/>
        <v>3.2342161172832361E-2</v>
      </c>
      <c r="BJ123" s="178">
        <f t="shared" si="170"/>
        <v>9.2992160686832221</v>
      </c>
      <c r="BK123" s="178">
        <f t="shared" si="171"/>
        <v>8.093905481022496</v>
      </c>
      <c r="BL123" s="178">
        <f t="shared" si="172"/>
        <v>9.6439119232093287</v>
      </c>
      <c r="BM123" s="180">
        <f t="shared" si="239"/>
        <v>1.1490756618318604E-3</v>
      </c>
      <c r="BN123" s="180">
        <f t="shared" si="239"/>
        <v>1.1512453427873039E-3</v>
      </c>
      <c r="BO123" s="180">
        <f t="shared" si="239"/>
        <v>1.0460153893294651E-3</v>
      </c>
      <c r="BP123" s="178">
        <f t="shared" si="173"/>
        <v>0</v>
      </c>
      <c r="BQ123" s="178">
        <f t="shared" si="174"/>
        <v>0</v>
      </c>
      <c r="BR123" s="178">
        <f t="shared" si="175"/>
        <v>0</v>
      </c>
      <c r="BS123" s="178">
        <f t="shared" si="176"/>
        <v>0.44999999999999996</v>
      </c>
      <c r="BT123" s="178">
        <f t="shared" si="177"/>
        <v>0.15237085388565549</v>
      </c>
      <c r="BU123" s="178">
        <f t="shared" si="178"/>
        <v>2.5</v>
      </c>
      <c r="BY123" s="180">
        <f t="shared" si="179"/>
        <v>0</v>
      </c>
      <c r="BZ123" s="180">
        <f t="shared" si="240"/>
        <v>0.17280352890692524</v>
      </c>
      <c r="CA123" s="180">
        <f t="shared" si="241"/>
        <v>0</v>
      </c>
      <c r="CB123" s="180">
        <f t="shared" si="242"/>
        <v>0</v>
      </c>
      <c r="CC123" s="180">
        <f t="shared" si="180"/>
        <v>0</v>
      </c>
      <c r="CG123" s="182">
        <f t="shared" si="181"/>
        <v>0.44999999999999996</v>
      </c>
      <c r="CH123" s="182">
        <f t="shared" si="182"/>
        <v>0.44999999999999996</v>
      </c>
      <c r="CI123" s="182">
        <f t="shared" si="183"/>
        <v>0.44999999999999996</v>
      </c>
      <c r="CJ123" s="182">
        <f t="shared" si="184"/>
        <v>0.44999999999999996</v>
      </c>
      <c r="CK123" s="182">
        <f t="shared" si="185"/>
        <v>0.44999999999999996</v>
      </c>
      <c r="CL123" s="182">
        <f t="shared" si="186"/>
        <v>0.44999999999999996</v>
      </c>
      <c r="CM123" s="182">
        <f t="shared" si="187"/>
        <v>0.44999999999999996</v>
      </c>
      <c r="CN123" s="182">
        <f t="shared" si="188"/>
        <v>0.44999999999999996</v>
      </c>
      <c r="CO123" s="182">
        <f t="shared" si="189"/>
        <v>0.40858659257809365</v>
      </c>
      <c r="CP123" s="182">
        <f t="shared" si="190"/>
        <v>0.34881573688106299</v>
      </c>
      <c r="CQ123" s="182">
        <f t="shared" si="191"/>
        <v>0.28904488118403238</v>
      </c>
      <c r="CR123" s="182">
        <f t="shared" si="192"/>
        <v>0.22927402548700157</v>
      </c>
      <c r="CS123" s="182">
        <f t="shared" si="193"/>
        <v>0.16950316978997099</v>
      </c>
      <c r="CT123" s="182">
        <f t="shared" si="194"/>
        <v>0.147409006355187</v>
      </c>
      <c r="CU123" s="182">
        <f t="shared" si="195"/>
        <v>0.147409006355187</v>
      </c>
      <c r="CV123" s="182">
        <f t="shared" si="196"/>
        <v>0.147409006355187</v>
      </c>
      <c r="CW123" s="182">
        <f t="shared" si="197"/>
        <v>0.147409006355187</v>
      </c>
      <c r="CX123" s="182">
        <f t="shared" si="198"/>
        <v>0.147409006355187</v>
      </c>
      <c r="CY123" s="182">
        <f t="shared" si="199"/>
        <v>0.147409006355187</v>
      </c>
      <c r="DA123" s="184">
        <f t="shared" si="243"/>
        <v>0.17280352891197984</v>
      </c>
      <c r="DB123" s="184">
        <f t="shared" si="244"/>
        <v>0.17280352891197984</v>
      </c>
      <c r="DC123" s="184">
        <f t="shared" si="245"/>
        <v>0.17280352891197984</v>
      </c>
      <c r="DD123" s="184">
        <f t="shared" si="246"/>
        <v>0.17280352891197984</v>
      </c>
      <c r="DE123" s="184">
        <f t="shared" si="247"/>
        <v>0.17280352891197984</v>
      </c>
      <c r="DF123" s="184">
        <f t="shared" si="248"/>
        <v>0.17280352891197984</v>
      </c>
      <c r="DG123" s="184">
        <f t="shared" si="249"/>
        <v>-1.8916151580705029E-10</v>
      </c>
      <c r="DH123" s="184">
        <f t="shared" si="250"/>
        <v>-1.8916151580705029E-10</v>
      </c>
      <c r="DI123" s="184">
        <f t="shared" si="251"/>
        <v>-2.0740091906705188E-10</v>
      </c>
      <c r="DJ123" s="184">
        <f t="shared" si="252"/>
        <v>-2.4092960357910772E-10</v>
      </c>
      <c r="DK123" s="184">
        <f t="shared" si="253"/>
        <v>-2.8738930825072089E-10</v>
      </c>
      <c r="DL123" s="184">
        <f t="shared" si="254"/>
        <v>-3.5604786395583304E-10</v>
      </c>
      <c r="DM123" s="184">
        <f t="shared" si="255"/>
        <v>-4.6780961586586837E-10</v>
      </c>
      <c r="DN123" s="184">
        <f t="shared" si="256"/>
        <v>-5.2921477573106806E-10</v>
      </c>
      <c r="DO123" s="184">
        <f t="shared" si="257"/>
        <v>-5.2921477573106806E-10</v>
      </c>
      <c r="DP123" s="184">
        <f t="shared" si="258"/>
        <v>-5.2921477573106806E-10</v>
      </c>
      <c r="DQ123" s="184">
        <f t="shared" si="259"/>
        <v>-5.2921477573106806E-10</v>
      </c>
      <c r="DR123" s="184">
        <f t="shared" si="260"/>
        <v>-5.2921477573106806E-10</v>
      </c>
      <c r="DS123" s="184">
        <f t="shared" si="261"/>
        <v>-5.2921477573106806E-10</v>
      </c>
      <c r="DU123" s="185">
        <f t="shared" si="200"/>
        <v>-6.7216032610612458E-2</v>
      </c>
      <c r="DV123" s="185">
        <f t="shared" si="201"/>
        <v>8.8491585711029316E-3</v>
      </c>
      <c r="DW123" s="185">
        <f t="shared" si="202"/>
        <v>3.6426784184715941E-2</v>
      </c>
      <c r="DX123" s="185">
        <f t="shared" si="203"/>
        <v>5.7178597755520116E-2</v>
      </c>
      <c r="DY123" s="186">
        <f t="shared" si="204"/>
        <v>-6.7216032610612458E-2</v>
      </c>
      <c r="DZ123" s="186">
        <f t="shared" si="205"/>
        <v>8.8491585711029316E-3</v>
      </c>
      <c r="EA123" s="186">
        <f t="shared" si="206"/>
        <v>2.0386661541290475E-2</v>
      </c>
      <c r="EB123" s="186">
        <f t="shared" si="207"/>
        <v>-6.465822978189481E-2</v>
      </c>
      <c r="EC123" s="186">
        <f t="shared" si="208"/>
        <v>4.9984481684060111E-2</v>
      </c>
      <c r="ED123" s="186">
        <f t="shared" si="209"/>
        <v>4.5802338784207308E-2</v>
      </c>
      <c r="EE123" s="186">
        <f t="shared" si="210"/>
        <v>-6.2635371067945145E-2</v>
      </c>
      <c r="EF123" s="186">
        <f t="shared" si="211"/>
        <v>2.5944420180614203E-2</v>
      </c>
      <c r="EG123" s="186">
        <f t="shared" si="212"/>
        <v>2.957221604377184E-3</v>
      </c>
      <c r="EH123" s="186">
        <f t="shared" si="213"/>
        <v>-6.773151030141028E-2</v>
      </c>
      <c r="EI123" s="186">
        <f t="shared" si="214"/>
        <v>6.0135819359897216E-2</v>
      </c>
      <c r="EJ123" s="186">
        <f t="shared" si="215"/>
        <v>3.1304726116694478E-2</v>
      </c>
      <c r="EK123" s="186">
        <f t="shared" si="216"/>
        <v>-5.3786212496842165E-2</v>
      </c>
      <c r="EL123" s="186">
        <f t="shared" si="217"/>
        <v>4.1271612429998196E-2</v>
      </c>
      <c r="EM123" s="186">
        <f t="shared" si="218"/>
        <v>-1.4673748097834435E-2</v>
      </c>
      <c r="EN123" s="186">
        <f t="shared" si="219"/>
        <v>-6.6189000325497752E-2</v>
      </c>
      <c r="EO123" s="186">
        <f t="shared" si="220"/>
        <v>6.6189000325497668E-2</v>
      </c>
      <c r="EP123" s="186">
        <f t="shared" si="221"/>
        <v>1.4673748097834841E-2</v>
      </c>
      <c r="EQ123" s="186">
        <f t="shared" si="222"/>
        <v>-3.1304726116694215E-2</v>
      </c>
      <c r="ER123" s="186">
        <f t="shared" si="223"/>
        <v>-6.0135819359897348E-2</v>
      </c>
      <c r="ES123" s="186">
        <f t="shared" si="224"/>
        <v>6.773151030141028E-2</v>
      </c>
      <c r="ET123" s="186">
        <f t="shared" si="225"/>
        <v>-2.9572216043769494E-3</v>
      </c>
      <c r="EU123" s="186">
        <f t="shared" si="226"/>
        <v>-2.5944420180614422E-2</v>
      </c>
      <c r="EV123" s="186">
        <f t="shared" si="227"/>
        <v>6.2635371067945061E-2</v>
      </c>
      <c r="EW123" s="186">
        <f t="shared" si="228"/>
        <v>-4.5802338784207128E-2</v>
      </c>
      <c r="EX123" s="186">
        <f t="shared" si="229"/>
        <v>-4.9984481684060278E-2</v>
      </c>
    </row>
    <row r="124" spans="15:154" ht="20.100000000000001" customHeight="1" x14ac:dyDescent="0.3">
      <c r="O124" s="211">
        <v>116</v>
      </c>
      <c r="P124" s="211">
        <f t="shared" si="230"/>
        <v>-2.1293016874330819</v>
      </c>
      <c r="Q124" s="212">
        <f t="shared" si="231"/>
        <v>1.0122909661567112</v>
      </c>
      <c r="R124" s="212">
        <f t="shared" si="135"/>
        <v>275.84385739969304</v>
      </c>
      <c r="S124" s="212">
        <f t="shared" si="136"/>
        <v>239.86422382582006</v>
      </c>
      <c r="T124" s="212">
        <f t="shared" si="137"/>
        <v>299.83027978227506</v>
      </c>
      <c r="U124" s="212">
        <f t="shared" si="138"/>
        <v>1</v>
      </c>
      <c r="V124" s="212">
        <f t="shared" si="139"/>
        <v>0</v>
      </c>
      <c r="W124" s="212">
        <f t="shared" si="140"/>
        <v>4.8578206983901147E-2</v>
      </c>
      <c r="X124" s="212">
        <f t="shared" si="141"/>
        <v>5.5864938031486309E-2</v>
      </c>
      <c r="Y124" s="212">
        <f t="shared" si="142"/>
        <v>4.4691950425189052E-2</v>
      </c>
      <c r="Z124" s="212">
        <f t="shared" si="143"/>
        <v>9.05681027783573</v>
      </c>
      <c r="AA124" s="212">
        <f t="shared" si="144"/>
        <v>9.05681027783573</v>
      </c>
      <c r="AB124" s="212">
        <f t="shared" si="145"/>
        <v>8.730937652270228</v>
      </c>
      <c r="AC124" s="212">
        <f t="shared" si="146"/>
        <v>8.3201478693463393</v>
      </c>
      <c r="AD124" s="212">
        <f t="shared" si="147"/>
        <v>177.80627929299763</v>
      </c>
      <c r="AE124" s="212">
        <f t="shared" si="148"/>
        <v>232.40646327892395</v>
      </c>
      <c r="AF124" s="212">
        <f t="shared" si="149"/>
        <v>2.1843741844217264</v>
      </c>
      <c r="AG124" s="212">
        <f t="shared" si="150"/>
        <v>2.4387664545042345</v>
      </c>
      <c r="AH124" s="212">
        <f t="shared" si="151"/>
        <v>1.8592181805353443</v>
      </c>
      <c r="AI124" s="212">
        <f t="shared" si="152"/>
        <v>11.241184462257456</v>
      </c>
      <c r="AJ124" s="212">
        <f t="shared" si="153"/>
        <v>12.041184462257457</v>
      </c>
      <c r="AK124" s="212">
        <f t="shared" si="154"/>
        <v>11.969704106774463</v>
      </c>
      <c r="AL124" s="212">
        <f t="shared" si="155"/>
        <v>10.979366049881683</v>
      </c>
      <c r="AM124" s="212">
        <f t="shared" si="232"/>
        <v>83.048308339968912</v>
      </c>
      <c r="AN124" s="212">
        <f t="shared" si="262"/>
        <v>83.54425398319016</v>
      </c>
      <c r="AO124" s="212">
        <f t="shared" si="263"/>
        <v>91.079939903340431</v>
      </c>
      <c r="AP124" s="212">
        <f t="shared" si="156"/>
        <v>7.5534465947704001</v>
      </c>
      <c r="AQ124" s="212">
        <f t="shared" si="157"/>
        <v>0.22311510295520001</v>
      </c>
      <c r="AR124" s="212">
        <f t="shared" si="158"/>
        <v>0.21660790714295805</v>
      </c>
      <c r="AS124" s="212">
        <f t="shared" si="159"/>
        <v>0.20641652579324507</v>
      </c>
      <c r="AT124" s="212">
        <f t="shared" si="160"/>
        <v>1.5639661812284118E-2</v>
      </c>
      <c r="AU124" s="212">
        <f t="shared" si="161"/>
        <v>8.3319242330274171E-2</v>
      </c>
      <c r="AV124" s="212">
        <f t="shared" si="162"/>
        <v>7.8999033985102204E-2</v>
      </c>
      <c r="AW124" s="212">
        <f t="shared" si="163"/>
        <v>7.821107340445986E-2</v>
      </c>
      <c r="AX124" s="212">
        <f t="shared" si="233"/>
        <v>2.0237497090820417E-2</v>
      </c>
      <c r="AY124" s="212">
        <f t="shared" si="234"/>
        <v>2.206638079806995E-2</v>
      </c>
      <c r="AZ124" s="178">
        <f t="shared" si="235"/>
        <v>1.7477027169609659E-2</v>
      </c>
      <c r="BA124" s="178">
        <f t="shared" si="164"/>
        <v>1.3537623231563062E-2</v>
      </c>
      <c r="BB124" s="178">
        <f t="shared" si="165"/>
        <v>1.1771846288315707E-2</v>
      </c>
      <c r="BC124" s="178">
        <f t="shared" si="166"/>
        <v>1.4714807860394632E-2</v>
      </c>
      <c r="BD124" s="178">
        <f t="shared" si="167"/>
        <v>0</v>
      </c>
      <c r="BE124" s="178">
        <f t="shared" si="168"/>
        <v>0</v>
      </c>
      <c r="BF124" s="178">
        <f t="shared" si="169"/>
        <v>0</v>
      </c>
      <c r="BG124" s="178">
        <f t="shared" si="236"/>
        <v>3.377512032238348E-2</v>
      </c>
      <c r="BH124" s="178">
        <f t="shared" si="237"/>
        <v>3.3838227086385661E-2</v>
      </c>
      <c r="BI124" s="178">
        <f t="shared" si="238"/>
        <v>3.2191835030004293E-2</v>
      </c>
      <c r="BJ124" s="178">
        <f t="shared" si="170"/>
        <v>9.3166594738650232</v>
      </c>
      <c r="BK124" s="178">
        <f t="shared" si="171"/>
        <v>8.1165800757177369</v>
      </c>
      <c r="BL124" s="178">
        <f t="shared" si="172"/>
        <v>9.6520869037510302</v>
      </c>
      <c r="BM124" s="180">
        <f t="shared" si="239"/>
        <v>1.1407587527914815E-3</v>
      </c>
      <c r="BN124" s="180">
        <f t="shared" si="239"/>
        <v>1.1450256123498041E-3</v>
      </c>
      <c r="BO124" s="180">
        <f t="shared" si="239"/>
        <v>1.0363142425990114E-3</v>
      </c>
      <c r="BP124" s="178">
        <f t="shared" si="173"/>
        <v>0</v>
      </c>
      <c r="BQ124" s="178">
        <f t="shared" si="174"/>
        <v>0</v>
      </c>
      <c r="BR124" s="178">
        <f t="shared" si="175"/>
        <v>0</v>
      </c>
      <c r="BS124" s="178">
        <f t="shared" si="176"/>
        <v>0.44999999999999996</v>
      </c>
      <c r="BT124" s="178">
        <f t="shared" si="177"/>
        <v>0.15321214507092271</v>
      </c>
      <c r="BU124" s="178">
        <f t="shared" si="178"/>
        <v>2.5</v>
      </c>
      <c r="BY124" s="180">
        <f t="shared" si="179"/>
        <v>0</v>
      </c>
      <c r="BZ124" s="180">
        <f t="shared" si="240"/>
        <v>0.17298366202392024</v>
      </c>
      <c r="CA124" s="180">
        <f t="shared" si="241"/>
        <v>0</v>
      </c>
      <c r="CB124" s="180">
        <f t="shared" si="242"/>
        <v>0</v>
      </c>
      <c r="CC124" s="180">
        <f t="shared" si="180"/>
        <v>0</v>
      </c>
      <c r="CG124" s="182">
        <f t="shared" si="181"/>
        <v>0.44999999999999996</v>
      </c>
      <c r="CH124" s="182">
        <f t="shared" si="182"/>
        <v>0.44999999999999996</v>
      </c>
      <c r="CI124" s="182">
        <f t="shared" si="183"/>
        <v>0.44999999999999996</v>
      </c>
      <c r="CJ124" s="182">
        <f t="shared" si="184"/>
        <v>0.44999999999999996</v>
      </c>
      <c r="CK124" s="182">
        <f t="shared" si="185"/>
        <v>0.44999999999999996</v>
      </c>
      <c r="CL124" s="182">
        <f t="shared" si="186"/>
        <v>0.44999999999999996</v>
      </c>
      <c r="CM124" s="182">
        <f t="shared" si="187"/>
        <v>0.44999999999999996</v>
      </c>
      <c r="CN124" s="182">
        <f t="shared" si="188"/>
        <v>0.44999999999999996</v>
      </c>
      <c r="CO124" s="182">
        <f t="shared" si="189"/>
        <v>0.41086993383708159</v>
      </c>
      <c r="CP124" s="182">
        <f t="shared" si="190"/>
        <v>0.35076906296489452</v>
      </c>
      <c r="CQ124" s="182">
        <f t="shared" si="191"/>
        <v>0.29066819209270767</v>
      </c>
      <c r="CR124" s="182">
        <f t="shared" si="192"/>
        <v>0.23056732122052059</v>
      </c>
      <c r="CS124" s="182">
        <f t="shared" si="193"/>
        <v>0.17046645034833369</v>
      </c>
      <c r="CT124" s="182">
        <f t="shared" si="194"/>
        <v>0.14825029754045421</v>
      </c>
      <c r="CU124" s="182">
        <f t="shared" si="195"/>
        <v>0.14825029754045421</v>
      </c>
      <c r="CV124" s="182">
        <f t="shared" si="196"/>
        <v>0.14825029754045421</v>
      </c>
      <c r="CW124" s="182">
        <f t="shared" si="197"/>
        <v>0.14825029754045421</v>
      </c>
      <c r="CX124" s="182">
        <f t="shared" si="198"/>
        <v>0.14825029754045421</v>
      </c>
      <c r="CY124" s="182">
        <f t="shared" si="199"/>
        <v>0.14825029754045421</v>
      </c>
      <c r="DA124" s="184">
        <f t="shared" si="243"/>
        <v>0.17298366202895232</v>
      </c>
      <c r="DB124" s="184">
        <f t="shared" si="244"/>
        <v>0.17298366202895232</v>
      </c>
      <c r="DC124" s="184">
        <f t="shared" si="245"/>
        <v>0.17298366202895232</v>
      </c>
      <c r="DD124" s="184">
        <f t="shared" si="246"/>
        <v>0.17298366202895232</v>
      </c>
      <c r="DE124" s="184">
        <f t="shared" si="247"/>
        <v>0.17298366202895232</v>
      </c>
      <c r="DF124" s="184">
        <f t="shared" si="248"/>
        <v>0.17298366202895232</v>
      </c>
      <c r="DG124" s="184">
        <f t="shared" si="249"/>
        <v>-1.8935827977993668E-10</v>
      </c>
      <c r="DH124" s="184">
        <f t="shared" si="250"/>
        <v>-1.8935827977993668E-10</v>
      </c>
      <c r="DI124" s="184">
        <f t="shared" si="251"/>
        <v>-2.0651806036902845E-10</v>
      </c>
      <c r="DJ124" s="184">
        <f t="shared" si="252"/>
        <v>-2.3991038567671606E-10</v>
      </c>
      <c r="DK124" s="184">
        <f t="shared" si="253"/>
        <v>-2.8618407017758593E-10</v>
      </c>
      <c r="DL124" s="184">
        <f t="shared" si="254"/>
        <v>-3.5457395335653123E-10</v>
      </c>
      <c r="DM124" s="184">
        <f t="shared" si="255"/>
        <v>-4.6591425854337832E-10</v>
      </c>
      <c r="DN124" s="184">
        <f t="shared" si="256"/>
        <v>-5.270962474625356E-10</v>
      </c>
      <c r="DO124" s="184">
        <f t="shared" si="257"/>
        <v>-5.270962474625356E-10</v>
      </c>
      <c r="DP124" s="184">
        <f t="shared" si="258"/>
        <v>-5.270962474625356E-10</v>
      </c>
      <c r="DQ124" s="184">
        <f t="shared" si="259"/>
        <v>-5.270962474625356E-10</v>
      </c>
      <c r="DR124" s="184">
        <f t="shared" si="260"/>
        <v>-5.270962474625356E-10</v>
      </c>
      <c r="DS124" s="184">
        <f t="shared" si="261"/>
        <v>-5.270962474625356E-10</v>
      </c>
      <c r="DU124" s="185">
        <f t="shared" si="200"/>
        <v>-6.7180193358616622E-2</v>
      </c>
      <c r="DV124" s="185">
        <f t="shared" si="201"/>
        <v>7.060922847957651E-3</v>
      </c>
      <c r="DW124" s="185">
        <f t="shared" si="202"/>
        <v>3.5796173821250832E-2</v>
      </c>
      <c r="DX124" s="185">
        <f t="shared" si="203"/>
        <v>5.7285852973703047E-2</v>
      </c>
      <c r="DY124" s="186">
        <f t="shared" si="204"/>
        <v>-6.7180193358616622E-2</v>
      </c>
      <c r="DZ124" s="186">
        <f t="shared" si="205"/>
        <v>7.060922847957651E-3</v>
      </c>
      <c r="EA124" s="186">
        <f t="shared" si="206"/>
        <v>2.3103542987006676E-2</v>
      </c>
      <c r="EB124" s="186">
        <f t="shared" si="207"/>
        <v>-6.3476462666199829E-2</v>
      </c>
      <c r="EC124" s="186">
        <f t="shared" si="208"/>
        <v>4.6924340090406927E-2</v>
      </c>
      <c r="ED124" s="186">
        <f t="shared" si="209"/>
        <v>4.8591576618234524E-2</v>
      </c>
      <c r="EE124" s="186">
        <f t="shared" si="210"/>
        <v>-6.4244096542511397E-2</v>
      </c>
      <c r="EF124" s="186">
        <f t="shared" si="211"/>
        <v>2.087417233335017E-2</v>
      </c>
      <c r="EG124" s="186">
        <f t="shared" si="212"/>
        <v>9.401176461130898E-3</v>
      </c>
      <c r="EH124" s="186">
        <f t="shared" si="213"/>
        <v>-6.6892846346321699E-2</v>
      </c>
      <c r="EI124" s="186">
        <f t="shared" si="214"/>
        <v>5.6001687529646418E-2</v>
      </c>
      <c r="EJ124" s="186">
        <f t="shared" si="215"/>
        <v>3.7773615196295032E-2</v>
      </c>
      <c r="EK124" s="186">
        <f t="shared" si="216"/>
        <v>-5.8500224430120332E-2</v>
      </c>
      <c r="EL124" s="186">
        <f t="shared" si="217"/>
        <v>3.3775120322383424E-2</v>
      </c>
      <c r="EM124" s="186">
        <f t="shared" si="218"/>
        <v>-4.7120665879459541E-3</v>
      </c>
      <c r="EN124" s="186">
        <f t="shared" si="219"/>
        <v>-6.7385691653619545E-2</v>
      </c>
      <c r="EO124" s="186">
        <f t="shared" si="220"/>
        <v>6.263149249792907E-2</v>
      </c>
      <c r="EP124" s="186">
        <f t="shared" si="221"/>
        <v>2.5304765532361318E-2</v>
      </c>
      <c r="EQ124" s="186">
        <f t="shared" si="222"/>
        <v>-1.8619369716125315E-2</v>
      </c>
      <c r="ER124" s="186">
        <f t="shared" si="223"/>
        <v>-6.4933458883230322E-2</v>
      </c>
      <c r="ES124" s="186">
        <f t="shared" si="224"/>
        <v>6.6524000704806852E-2</v>
      </c>
      <c r="ET124" s="186">
        <f t="shared" si="225"/>
        <v>1.1729976188926534E-2</v>
      </c>
      <c r="EU124" s="186">
        <f t="shared" si="226"/>
        <v>-3.9705035239801748E-2</v>
      </c>
      <c r="EV124" s="186">
        <f t="shared" si="227"/>
        <v>5.4649292655733678E-2</v>
      </c>
      <c r="EW124" s="186">
        <f t="shared" si="228"/>
        <v>-3.1712917042061486E-2</v>
      </c>
      <c r="EX124" s="186">
        <f t="shared" si="229"/>
        <v>-5.9643322374338378E-2</v>
      </c>
    </row>
    <row r="125" spans="15:154" ht="20.100000000000001" customHeight="1" x14ac:dyDescent="0.3">
      <c r="O125" s="211">
        <v>117</v>
      </c>
      <c r="P125" s="211">
        <f t="shared" si="230"/>
        <v>-2.1205750411731104</v>
      </c>
      <c r="Q125" s="212">
        <f t="shared" si="231"/>
        <v>1.0210176124166828</v>
      </c>
      <c r="R125" s="212">
        <f t="shared" si="135"/>
        <v>277.33751537832387</v>
      </c>
      <c r="S125" s="212">
        <f t="shared" si="136"/>
        <v>241.1630568507164</v>
      </c>
      <c r="T125" s="212">
        <f t="shared" si="137"/>
        <v>301.45382106339548</v>
      </c>
      <c r="U125" s="212">
        <f t="shared" si="138"/>
        <v>1</v>
      </c>
      <c r="V125" s="212">
        <f t="shared" si="139"/>
        <v>0</v>
      </c>
      <c r="W125" s="212">
        <f t="shared" si="140"/>
        <v>4.8316579102977417E-2</v>
      </c>
      <c r="X125" s="212">
        <f t="shared" si="141"/>
        <v>5.5564065968424031E-2</v>
      </c>
      <c r="Y125" s="212">
        <f t="shared" si="142"/>
        <v>4.4451252774739228E-2</v>
      </c>
      <c r="Z125" s="212">
        <f t="shared" si="143"/>
        <v>9.1196515663757562</v>
      </c>
      <c r="AA125" s="212">
        <f t="shared" si="144"/>
        <v>9.1196515663757562</v>
      </c>
      <c r="AB125" s="212">
        <f t="shared" si="145"/>
        <v>8.792666626726481</v>
      </c>
      <c r="AC125" s="212">
        <f t="shared" si="146"/>
        <v>8.378972501448203</v>
      </c>
      <c r="AD125" s="212">
        <f t="shared" si="147"/>
        <v>179.27420392172726</v>
      </c>
      <c r="AE125" s="212">
        <f t="shared" si="148"/>
        <v>234.28006584869243</v>
      </c>
      <c r="AF125" s="212">
        <f t="shared" si="149"/>
        <v>2.1879704510485447</v>
      </c>
      <c r="AG125" s="212">
        <f t="shared" si="150"/>
        <v>2.442781542428953</v>
      </c>
      <c r="AH125" s="212">
        <f t="shared" si="151"/>
        <v>1.8622791232723157</v>
      </c>
      <c r="AI125" s="212">
        <f t="shared" si="152"/>
        <v>11.307622017424301</v>
      </c>
      <c r="AJ125" s="212">
        <f t="shared" si="153"/>
        <v>12.107622017424301</v>
      </c>
      <c r="AK125" s="212">
        <f t="shared" si="154"/>
        <v>12.035448169155435</v>
      </c>
      <c r="AL125" s="212">
        <f t="shared" si="155"/>
        <v>11.04125162472052</v>
      </c>
      <c r="AM125" s="212">
        <f t="shared" si="232"/>
        <v>82.592601467148683</v>
      </c>
      <c r="AN125" s="212">
        <f t="shared" si="262"/>
        <v>83.087890533466776</v>
      </c>
      <c r="AO125" s="212">
        <f t="shared" si="263"/>
        <v>90.569442123850919</v>
      </c>
      <c r="AP125" s="212">
        <f t="shared" si="156"/>
        <v>7.6176008695053232</v>
      </c>
      <c r="AQ125" s="212">
        <f t="shared" si="157"/>
        <v>0.22469255855500544</v>
      </c>
      <c r="AR125" s="212">
        <f t="shared" si="158"/>
        <v>0.21813935594027861</v>
      </c>
      <c r="AS125" s="212">
        <f t="shared" si="159"/>
        <v>0.20787592007087186</v>
      </c>
      <c r="AT125" s="212">
        <f t="shared" si="160"/>
        <v>1.5861592870013191E-2</v>
      </c>
      <c r="AU125" s="212">
        <f t="shared" si="161"/>
        <v>8.4037883804702201E-2</v>
      </c>
      <c r="AV125" s="212">
        <f t="shared" si="162"/>
        <v>7.9682393160073958E-2</v>
      </c>
      <c r="AW125" s="212">
        <f t="shared" si="163"/>
        <v>7.8876320730498856E-2</v>
      </c>
      <c r="AX125" s="212">
        <f t="shared" si="233"/>
        <v>2.030211539397854E-2</v>
      </c>
      <c r="AY125" s="212">
        <f t="shared" si="234"/>
        <v>2.2137388856606457E-2</v>
      </c>
      <c r="AZ125" s="178">
        <f t="shared" si="235"/>
        <v>1.7530756445776056E-2</v>
      </c>
      <c r="BA125" s="178">
        <f t="shared" si="164"/>
        <v>1.3348049760735167E-2</v>
      </c>
      <c r="BB125" s="178">
        <f t="shared" si="165"/>
        <v>1.1606999791943623E-2</v>
      </c>
      <c r="BC125" s="178">
        <f t="shared" si="166"/>
        <v>1.4508749739929529E-2</v>
      </c>
      <c r="BD125" s="178">
        <f t="shared" si="167"/>
        <v>0</v>
      </c>
      <c r="BE125" s="178">
        <f t="shared" si="168"/>
        <v>0</v>
      </c>
      <c r="BF125" s="178">
        <f t="shared" si="169"/>
        <v>0</v>
      </c>
      <c r="BG125" s="178">
        <f t="shared" si="236"/>
        <v>3.365016515471371E-2</v>
      </c>
      <c r="BH125" s="178">
        <f t="shared" si="237"/>
        <v>3.3744388648550082E-2</v>
      </c>
      <c r="BI125" s="178">
        <f t="shared" si="238"/>
        <v>3.2039506185705585E-2</v>
      </c>
      <c r="BJ125" s="178">
        <f t="shared" si="170"/>
        <v>9.3324531960785517</v>
      </c>
      <c r="BK125" s="178">
        <f t="shared" si="171"/>
        <v>8.1378999180429528</v>
      </c>
      <c r="BL125" s="178">
        <f t="shared" si="172"/>
        <v>9.6584315646652446</v>
      </c>
      <c r="BM125" s="180">
        <f t="shared" si="239"/>
        <v>1.1323336149395087E-3</v>
      </c>
      <c r="BN125" s="180">
        <f t="shared" si="239"/>
        <v>1.1386837652643956E-3</v>
      </c>
      <c r="BO125" s="180">
        <f t="shared" si="239"/>
        <v>1.0265299566238665E-3</v>
      </c>
      <c r="BP125" s="178">
        <f t="shared" si="173"/>
        <v>0</v>
      </c>
      <c r="BQ125" s="178">
        <f t="shared" si="174"/>
        <v>0</v>
      </c>
      <c r="BR125" s="178">
        <f t="shared" si="175"/>
        <v>0</v>
      </c>
      <c r="BS125" s="178">
        <f t="shared" si="176"/>
        <v>0.44999999999999996</v>
      </c>
      <c r="BT125" s="178">
        <f t="shared" si="177"/>
        <v>0.15404176855815785</v>
      </c>
      <c r="BU125" s="178">
        <f t="shared" si="178"/>
        <v>2.5</v>
      </c>
      <c r="BY125" s="180">
        <f t="shared" si="179"/>
        <v>0</v>
      </c>
      <c r="BZ125" s="180">
        <f t="shared" si="240"/>
        <v>0.17315973226866299</v>
      </c>
      <c r="CA125" s="180">
        <f t="shared" si="241"/>
        <v>0</v>
      </c>
      <c r="CB125" s="180">
        <f t="shared" si="242"/>
        <v>0</v>
      </c>
      <c r="CC125" s="180">
        <f t="shared" si="180"/>
        <v>0</v>
      </c>
      <c r="CG125" s="182">
        <f t="shared" si="181"/>
        <v>0.44999999999999996</v>
      </c>
      <c r="CH125" s="182">
        <f t="shared" si="182"/>
        <v>0.44999999999999996</v>
      </c>
      <c r="CI125" s="182">
        <f t="shared" si="183"/>
        <v>0.44999999999999996</v>
      </c>
      <c r="CJ125" s="182">
        <f t="shared" si="184"/>
        <v>0.44999999999999996</v>
      </c>
      <c r="CK125" s="182">
        <f t="shared" si="185"/>
        <v>0.44999999999999996</v>
      </c>
      <c r="CL125" s="182">
        <f t="shared" si="186"/>
        <v>0.44999999999999996</v>
      </c>
      <c r="CM125" s="182">
        <f t="shared" si="187"/>
        <v>0.44999999999999996</v>
      </c>
      <c r="CN125" s="182">
        <f t="shared" si="188"/>
        <v>0.44999999999999996</v>
      </c>
      <c r="CO125" s="182">
        <f t="shared" si="189"/>
        <v>0.4131216078959602</v>
      </c>
      <c r="CP125" s="182">
        <f t="shared" si="190"/>
        <v>0.35269529876262384</v>
      </c>
      <c r="CQ125" s="182">
        <f t="shared" si="191"/>
        <v>0.29226898962928749</v>
      </c>
      <c r="CR125" s="182">
        <f t="shared" si="192"/>
        <v>0.23184268049595103</v>
      </c>
      <c r="CS125" s="182">
        <f t="shared" si="193"/>
        <v>0.1714163713626147</v>
      </c>
      <c r="CT125" s="182">
        <f t="shared" si="194"/>
        <v>0.14907992102768933</v>
      </c>
      <c r="CU125" s="182">
        <f t="shared" si="195"/>
        <v>0.14907992102768933</v>
      </c>
      <c r="CV125" s="182">
        <f t="shared" si="196"/>
        <v>0.14907992102768933</v>
      </c>
      <c r="CW125" s="182">
        <f t="shared" si="197"/>
        <v>0.14907992102768933</v>
      </c>
      <c r="CX125" s="182">
        <f t="shared" si="198"/>
        <v>0.14907992102768933</v>
      </c>
      <c r="CY125" s="182">
        <f t="shared" si="199"/>
        <v>0.14907992102768933</v>
      </c>
      <c r="DA125" s="184">
        <f t="shared" si="243"/>
        <v>0.17315973227367307</v>
      </c>
      <c r="DB125" s="184">
        <f t="shared" si="244"/>
        <v>0.17315973227367307</v>
      </c>
      <c r="DC125" s="184">
        <f t="shared" si="245"/>
        <v>0.17315973227367307</v>
      </c>
      <c r="DD125" s="184">
        <f t="shared" si="246"/>
        <v>0.17315973227367307</v>
      </c>
      <c r="DE125" s="184">
        <f t="shared" si="247"/>
        <v>0.17315973227367307</v>
      </c>
      <c r="DF125" s="184">
        <f t="shared" si="248"/>
        <v>0.17315973227367307</v>
      </c>
      <c r="DG125" s="184">
        <f t="shared" si="249"/>
        <v>-1.8955060577440456E-10</v>
      </c>
      <c r="DH125" s="184">
        <f t="shared" si="250"/>
        <v>-1.8955060577440456E-10</v>
      </c>
      <c r="DI125" s="184">
        <f t="shared" si="251"/>
        <v>-2.0565477680571814E-10</v>
      </c>
      <c r="DJ125" s="184">
        <f t="shared" si="252"/>
        <v>-2.3891371406394387E-10</v>
      </c>
      <c r="DK125" s="184">
        <f t="shared" si="253"/>
        <v>-2.8500540773264982E-10</v>
      </c>
      <c r="DL125" s="184">
        <f t="shared" si="254"/>
        <v>-3.5313238783695315E-10</v>
      </c>
      <c r="DM125" s="184">
        <f t="shared" si="255"/>
        <v>-4.6406017085085373E-10</v>
      </c>
      <c r="DN125" s="184">
        <f t="shared" si="256"/>
        <v>-5.2502364905774558E-10</v>
      </c>
      <c r="DO125" s="184">
        <f t="shared" si="257"/>
        <v>-5.2502364905774558E-10</v>
      </c>
      <c r="DP125" s="184">
        <f t="shared" si="258"/>
        <v>-5.2502364905774558E-10</v>
      </c>
      <c r="DQ125" s="184">
        <f t="shared" si="259"/>
        <v>-5.2502364905774558E-10</v>
      </c>
      <c r="DR125" s="184">
        <f t="shared" si="260"/>
        <v>-5.2502364905774558E-10</v>
      </c>
      <c r="DS125" s="184">
        <f t="shared" si="261"/>
        <v>-5.2502364905774558E-10</v>
      </c>
      <c r="DU125" s="185">
        <f t="shared" si="200"/>
        <v>-6.7092865851433203E-2</v>
      </c>
      <c r="DV125" s="185">
        <f t="shared" si="201"/>
        <v>5.2803230582629613E-3</v>
      </c>
      <c r="DW125" s="185">
        <f t="shared" si="202"/>
        <v>3.5164325991585102E-2</v>
      </c>
      <c r="DX125" s="185">
        <f t="shared" si="203"/>
        <v>5.7382964696114896E-2</v>
      </c>
      <c r="DY125" s="186">
        <f t="shared" si="204"/>
        <v>-6.7092865851433203E-2</v>
      </c>
      <c r="DZ125" s="186">
        <f t="shared" si="205"/>
        <v>5.2803230582629613E-3</v>
      </c>
      <c r="EA125" s="186">
        <f t="shared" si="206"/>
        <v>2.5754721402116001E-2</v>
      </c>
      <c r="EB125" s="186">
        <f t="shared" si="207"/>
        <v>-6.2177397704128973E-2</v>
      </c>
      <c r="EC125" s="186">
        <f t="shared" si="208"/>
        <v>4.3708068171434356E-2</v>
      </c>
      <c r="ED125" s="186">
        <f t="shared" si="209"/>
        <v>5.1175572654141174E-2</v>
      </c>
      <c r="EE125" s="186">
        <f t="shared" si="210"/>
        <v>-6.5440816825715287E-2</v>
      </c>
      <c r="EF125" s="186">
        <f t="shared" si="211"/>
        <v>1.5710950096706922E-2</v>
      </c>
      <c r="EG125" s="186">
        <f t="shared" si="212"/>
        <v>1.5710950096706887E-2</v>
      </c>
      <c r="EH125" s="186">
        <f t="shared" si="213"/>
        <v>-6.5440816825715287E-2</v>
      </c>
      <c r="EI125" s="186">
        <f t="shared" si="214"/>
        <v>5.1175572654141153E-2</v>
      </c>
      <c r="EJ125" s="186">
        <f t="shared" si="215"/>
        <v>4.3708068171434376E-2</v>
      </c>
      <c r="EK125" s="186">
        <f t="shared" si="216"/>
        <v>-6.2177397704129014E-2</v>
      </c>
      <c r="EL125" s="186">
        <f t="shared" si="217"/>
        <v>2.5754721402115922E-2</v>
      </c>
      <c r="EM125" s="186">
        <f t="shared" si="218"/>
        <v>5.2803230582628858E-3</v>
      </c>
      <c r="EN125" s="186">
        <f t="shared" si="219"/>
        <v>-6.7092865851433203E-2</v>
      </c>
      <c r="EO125" s="186">
        <f t="shared" si="220"/>
        <v>5.7382964696114827E-2</v>
      </c>
      <c r="EP125" s="186">
        <f t="shared" si="221"/>
        <v>3.5164325991585199E-2</v>
      </c>
      <c r="EQ125" s="186">
        <f t="shared" si="222"/>
        <v>-5.2803230582629465E-3</v>
      </c>
      <c r="ER125" s="186">
        <f t="shared" si="223"/>
        <v>-6.7092865851433203E-2</v>
      </c>
      <c r="ES125" s="186">
        <f t="shared" si="224"/>
        <v>6.2177397704128959E-2</v>
      </c>
      <c r="ET125" s="186">
        <f t="shared" si="225"/>
        <v>2.5754721402116029E-2</v>
      </c>
      <c r="EU125" s="186">
        <f t="shared" si="226"/>
        <v>-5.1175572654141188E-2</v>
      </c>
      <c r="EV125" s="186">
        <f t="shared" si="227"/>
        <v>4.3708068171434335E-2</v>
      </c>
      <c r="EW125" s="186">
        <f t="shared" si="228"/>
        <v>-1.5710950096706949E-2</v>
      </c>
      <c r="EX125" s="186">
        <f t="shared" si="229"/>
        <v>-6.5440816825715273E-2</v>
      </c>
    </row>
    <row r="126" spans="15:154" ht="20.100000000000001" customHeight="1" x14ac:dyDescent="0.3">
      <c r="O126" s="211">
        <v>118</v>
      </c>
      <c r="P126" s="211">
        <f t="shared" si="230"/>
        <v>-2.1118483949131388</v>
      </c>
      <c r="Q126" s="212">
        <f t="shared" si="231"/>
        <v>1.0297442586766543</v>
      </c>
      <c r="R126" s="212">
        <f t="shared" si="135"/>
        <v>278.81005303140273</v>
      </c>
      <c r="S126" s="212">
        <f t="shared" si="136"/>
        <v>242.44352437513282</v>
      </c>
      <c r="T126" s="212">
        <f t="shared" si="137"/>
        <v>303.05440546891606</v>
      </c>
      <c r="U126" s="212">
        <f t="shared" si="138"/>
        <v>1</v>
      </c>
      <c r="V126" s="212">
        <f t="shared" si="139"/>
        <v>0</v>
      </c>
      <c r="W126" s="212">
        <f t="shared" si="140"/>
        <v>4.8061394681814938E-2</v>
      </c>
      <c r="X126" s="212">
        <f t="shared" si="141"/>
        <v>5.527060388408718E-2</v>
      </c>
      <c r="Y126" s="212">
        <f t="shared" si="142"/>
        <v>4.4216483107269736E-2</v>
      </c>
      <c r="Z126" s="212">
        <f t="shared" si="143"/>
        <v>9.1817392378025584</v>
      </c>
      <c r="AA126" s="212">
        <f t="shared" si="144"/>
        <v>9.1817392378025584</v>
      </c>
      <c r="AB126" s="212">
        <f t="shared" si="145"/>
        <v>8.853675136740053</v>
      </c>
      <c r="AC126" s="212">
        <f t="shared" si="146"/>
        <v>8.437110566890631</v>
      </c>
      <c r="AD126" s="212">
        <f t="shared" si="147"/>
        <v>180.72563580817564</v>
      </c>
      <c r="AE126" s="212">
        <f t="shared" si="148"/>
        <v>236.13241417566766</v>
      </c>
      <c r="AF126" s="212">
        <f t="shared" si="149"/>
        <v>2.191515866461085</v>
      </c>
      <c r="AG126" s="212">
        <f t="shared" si="150"/>
        <v>2.4467398570057544</v>
      </c>
      <c r="AH126" s="212">
        <f t="shared" si="151"/>
        <v>1.8652967842754327</v>
      </c>
      <c r="AI126" s="212">
        <f t="shared" si="152"/>
        <v>11.373255104263643</v>
      </c>
      <c r="AJ126" s="212">
        <f t="shared" si="153"/>
        <v>12.173255104263644</v>
      </c>
      <c r="AK126" s="212">
        <f t="shared" si="154"/>
        <v>12.100414993745808</v>
      </c>
      <c r="AL126" s="212">
        <f t="shared" si="155"/>
        <v>11.102407351166065</v>
      </c>
      <c r="AM126" s="212">
        <f t="shared" si="232"/>
        <v>82.147296794080418</v>
      </c>
      <c r="AN126" s="212">
        <f t="shared" si="262"/>
        <v>82.641793733261025</v>
      </c>
      <c r="AO126" s="212">
        <f t="shared" si="263"/>
        <v>90.070555724562922</v>
      </c>
      <c r="AP126" s="212">
        <f t="shared" si="156"/>
        <v>7.6810400445185723</v>
      </c>
      <c r="AQ126" s="212">
        <f t="shared" si="157"/>
        <v>0.22625160301677436</v>
      </c>
      <c r="AR126" s="212">
        <f t="shared" si="158"/>
        <v>0.21965293056402063</v>
      </c>
      <c r="AS126" s="212">
        <f t="shared" si="159"/>
        <v>0.20931828115308046</v>
      </c>
      <c r="AT126" s="212">
        <f t="shared" si="160"/>
        <v>1.6082469968454159E-2</v>
      </c>
      <c r="AU126" s="212">
        <f t="shared" si="161"/>
        <v>8.4748728216271246E-2</v>
      </c>
      <c r="AV126" s="212">
        <f t="shared" si="162"/>
        <v>8.0358222500895235E-2</v>
      </c>
      <c r="AW126" s="212">
        <f t="shared" si="163"/>
        <v>7.9534168435273375E-2</v>
      </c>
      <c r="AX126" s="212">
        <f t="shared" si="233"/>
        <v>2.0365710468428912E-2</v>
      </c>
      <c r="AY126" s="212">
        <f t="shared" si="234"/>
        <v>2.2207237528501435E-2</v>
      </c>
      <c r="AZ126" s="178">
        <f t="shared" si="235"/>
        <v>1.7583606166454283E-2</v>
      </c>
      <c r="BA126" s="178">
        <f t="shared" si="164"/>
        <v>1.3157459784238917E-2</v>
      </c>
      <c r="BB126" s="178">
        <f t="shared" si="165"/>
        <v>1.1441269377599058E-2</v>
      </c>
      <c r="BC126" s="178">
        <f t="shared" si="166"/>
        <v>1.4301586721998822E-2</v>
      </c>
      <c r="BD126" s="178">
        <f t="shared" si="167"/>
        <v>0</v>
      </c>
      <c r="BE126" s="178">
        <f t="shared" si="168"/>
        <v>0</v>
      </c>
      <c r="BF126" s="178">
        <f t="shared" si="169"/>
        <v>0</v>
      </c>
      <c r="BG126" s="178">
        <f t="shared" si="236"/>
        <v>3.3523170252667829E-2</v>
      </c>
      <c r="BH126" s="178">
        <f t="shared" si="237"/>
        <v>3.3648506906100495E-2</v>
      </c>
      <c r="BI126" s="178">
        <f t="shared" si="238"/>
        <v>3.1885192888453102E-2</v>
      </c>
      <c r="BJ126" s="178">
        <f t="shared" si="170"/>
        <v>9.3465968759270606</v>
      </c>
      <c r="BK126" s="178">
        <f t="shared" si="171"/>
        <v>8.1578626042759996</v>
      </c>
      <c r="BL126" s="178">
        <f t="shared" si="172"/>
        <v>9.6629481740718646</v>
      </c>
      <c r="BM126" s="180">
        <f t="shared" si="239"/>
        <v>1.1238029437893532E-3</v>
      </c>
      <c r="BN126" s="180">
        <f t="shared" si="239"/>
        <v>1.1322220170098926E-3</v>
      </c>
      <c r="BO126" s="180">
        <f t="shared" si="239"/>
        <v>1.0166655255338603E-3</v>
      </c>
      <c r="BP126" s="178">
        <f t="shared" si="173"/>
        <v>0</v>
      </c>
      <c r="BQ126" s="178">
        <f t="shared" si="174"/>
        <v>0</v>
      </c>
      <c r="BR126" s="178">
        <f t="shared" si="175"/>
        <v>0</v>
      </c>
      <c r="BS126" s="178">
        <f t="shared" si="176"/>
        <v>0.44999999999999996</v>
      </c>
      <c r="BT126" s="178">
        <f t="shared" si="177"/>
        <v>0.15485966116832031</v>
      </c>
      <c r="BU126" s="178">
        <f t="shared" si="178"/>
        <v>2.5</v>
      </c>
      <c r="BY126" s="180">
        <f t="shared" si="179"/>
        <v>0</v>
      </c>
      <c r="BZ126" s="180">
        <f t="shared" si="240"/>
        <v>0.1733318118305571</v>
      </c>
      <c r="CA126" s="180">
        <f t="shared" si="241"/>
        <v>0</v>
      </c>
      <c r="CB126" s="180">
        <f t="shared" si="242"/>
        <v>0</v>
      </c>
      <c r="CC126" s="180">
        <f t="shared" si="180"/>
        <v>0</v>
      </c>
      <c r="CG126" s="182">
        <f t="shared" si="181"/>
        <v>0.44999999999999996</v>
      </c>
      <c r="CH126" s="182">
        <f t="shared" si="182"/>
        <v>0.44999999999999996</v>
      </c>
      <c r="CI126" s="182">
        <f t="shared" si="183"/>
        <v>0.44999999999999996</v>
      </c>
      <c r="CJ126" s="182">
        <f t="shared" si="184"/>
        <v>0.44999999999999996</v>
      </c>
      <c r="CK126" s="182">
        <f t="shared" si="185"/>
        <v>0.44999999999999996</v>
      </c>
      <c r="CL126" s="182">
        <f t="shared" si="186"/>
        <v>0.44999999999999996</v>
      </c>
      <c r="CM126" s="182">
        <f t="shared" si="187"/>
        <v>0.44999999999999996</v>
      </c>
      <c r="CN126" s="182">
        <f t="shared" si="188"/>
        <v>0.44999999999999996</v>
      </c>
      <c r="CO126" s="182">
        <f t="shared" si="189"/>
        <v>0.41534144328103217</v>
      </c>
      <c r="CP126" s="182">
        <f t="shared" si="190"/>
        <v>0.35459429758393685</v>
      </c>
      <c r="CQ126" s="182">
        <f t="shared" si="191"/>
        <v>0.29384715188684157</v>
      </c>
      <c r="CR126" s="182">
        <f t="shared" si="192"/>
        <v>0.23310000618974616</v>
      </c>
      <c r="CS126" s="182">
        <f t="shared" si="193"/>
        <v>0.17235286049265092</v>
      </c>
      <c r="CT126" s="182">
        <f t="shared" si="194"/>
        <v>0.14989781363785182</v>
      </c>
      <c r="CU126" s="182">
        <f t="shared" si="195"/>
        <v>0.14989781363785182</v>
      </c>
      <c r="CV126" s="182">
        <f t="shared" si="196"/>
        <v>0.14989781363785182</v>
      </c>
      <c r="CW126" s="182">
        <f t="shared" si="197"/>
        <v>0.14989781363785182</v>
      </c>
      <c r="CX126" s="182">
        <f t="shared" si="198"/>
        <v>0.14989781363785182</v>
      </c>
      <c r="CY126" s="182">
        <f t="shared" si="199"/>
        <v>0.14989781363785182</v>
      </c>
      <c r="DA126" s="184">
        <f t="shared" si="243"/>
        <v>0.17333181183554563</v>
      </c>
      <c r="DB126" s="184">
        <f t="shared" si="244"/>
        <v>0.17333181183554563</v>
      </c>
      <c r="DC126" s="184">
        <f t="shared" si="245"/>
        <v>0.17333181183554563</v>
      </c>
      <c r="DD126" s="184">
        <f t="shared" si="246"/>
        <v>0.17333181183554563</v>
      </c>
      <c r="DE126" s="184">
        <f t="shared" si="247"/>
        <v>0.17333181183554563</v>
      </c>
      <c r="DF126" s="184">
        <f t="shared" si="248"/>
        <v>0.17333181183554563</v>
      </c>
      <c r="DG126" s="184">
        <f t="shared" si="249"/>
        <v>-1.8973857264477065E-10</v>
      </c>
      <c r="DH126" s="184">
        <f t="shared" si="250"/>
        <v>-1.8973857264477065E-10</v>
      </c>
      <c r="DI126" s="184">
        <f t="shared" si="251"/>
        <v>-2.0481073712544232E-10</v>
      </c>
      <c r="DJ126" s="184">
        <f t="shared" si="252"/>
        <v>-2.3793920978817156E-10</v>
      </c>
      <c r="DK126" s="184">
        <f t="shared" si="253"/>
        <v>-2.838528784570213E-10</v>
      </c>
      <c r="DL126" s="184">
        <f t="shared" si="254"/>
        <v>-3.5172263649132693E-10</v>
      </c>
      <c r="DM126" s="184">
        <f t="shared" si="255"/>
        <v>-4.6224669127456215E-10</v>
      </c>
      <c r="DN126" s="184">
        <f t="shared" si="256"/>
        <v>-5.2299625405706716E-10</v>
      </c>
      <c r="DO126" s="184">
        <f t="shared" si="257"/>
        <v>-5.2299625405706716E-10</v>
      </c>
      <c r="DP126" s="184">
        <f t="shared" si="258"/>
        <v>-5.2299625405706716E-10</v>
      </c>
      <c r="DQ126" s="184">
        <f t="shared" si="259"/>
        <v>-5.2299625405706716E-10</v>
      </c>
      <c r="DR126" s="184">
        <f t="shared" si="260"/>
        <v>-5.2299625405706716E-10</v>
      </c>
      <c r="DS126" s="184">
        <f t="shared" si="261"/>
        <v>-5.2299625405706716E-10</v>
      </c>
      <c r="DU126" s="185">
        <f t="shared" si="200"/>
        <v>-6.6954455825840087E-2</v>
      </c>
      <c r="DV126" s="185">
        <f t="shared" si="201"/>
        <v>3.5089343429367753E-3</v>
      </c>
      <c r="DW126" s="185">
        <f t="shared" si="202"/>
        <v>3.4531418143632073E-2</v>
      </c>
      <c r="DX126" s="185">
        <f t="shared" si="203"/>
        <v>5.7469930712913259E-2</v>
      </c>
      <c r="DY126" s="186">
        <f t="shared" si="204"/>
        <v>-6.6954455825840087E-2</v>
      </c>
      <c r="DZ126" s="186">
        <f t="shared" si="205"/>
        <v>3.5089343429367753E-3</v>
      </c>
      <c r="EA126" s="186">
        <f t="shared" si="206"/>
        <v>2.833500788043998E-2</v>
      </c>
      <c r="EB126" s="186">
        <f t="shared" si="207"/>
        <v>-6.076462049229648E-2</v>
      </c>
      <c r="EC126" s="186">
        <f t="shared" si="208"/>
        <v>4.034949496347872E-2</v>
      </c>
      <c r="ED126" s="186">
        <f t="shared" si="209"/>
        <v>5.3545588346283195E-2</v>
      </c>
      <c r="EE126" s="186">
        <f t="shared" si="210"/>
        <v>-6.6220888796691538E-2</v>
      </c>
      <c r="EF126" s="186">
        <f t="shared" si="211"/>
        <v>1.0488358409857391E-2</v>
      </c>
      <c r="EG126" s="186">
        <f t="shared" si="212"/>
        <v>2.1828153341428184E-2</v>
      </c>
      <c r="EH126" s="186">
        <f t="shared" si="213"/>
        <v>-6.3393560373751767E-2</v>
      </c>
      <c r="EI126" s="186">
        <f t="shared" si="214"/>
        <v>4.5725494272830833E-2</v>
      </c>
      <c r="EJ126" s="186">
        <f t="shared" si="215"/>
        <v>4.9034589308596513E-2</v>
      </c>
      <c r="EK126" s="186">
        <f t="shared" si="216"/>
        <v>-6.4761791852274556E-2</v>
      </c>
      <c r="EL126" s="186">
        <f t="shared" si="217"/>
        <v>1.7352869827209509E-2</v>
      </c>
      <c r="EM126" s="186">
        <f t="shared" si="218"/>
        <v>1.5082144986572952E-2</v>
      </c>
      <c r="EN126" s="186">
        <f t="shared" si="219"/>
        <v>-6.5327947141796877E-2</v>
      </c>
      <c r="EO126" s="186">
        <f t="shared" si="220"/>
        <v>5.0600515498254971E-2</v>
      </c>
      <c r="EP126" s="186">
        <f t="shared" si="221"/>
        <v>4.3986357049297355E-2</v>
      </c>
      <c r="EQ126" s="186">
        <f t="shared" si="222"/>
        <v>8.170893495103082E-3</v>
      </c>
      <c r="ER126" s="186">
        <f t="shared" si="223"/>
        <v>-6.6546587250204611E-2</v>
      </c>
      <c r="ES126" s="186">
        <f t="shared" si="224"/>
        <v>5.4921146887041611E-2</v>
      </c>
      <c r="ET126" s="186">
        <f t="shared" si="225"/>
        <v>3.8456201057429112E-2</v>
      </c>
      <c r="EU126" s="186">
        <f t="shared" si="226"/>
        <v>-5.9738726813208839E-2</v>
      </c>
      <c r="EV126" s="186">
        <f t="shared" si="227"/>
        <v>3.043840163172528E-2</v>
      </c>
      <c r="EW126" s="186">
        <f t="shared" si="228"/>
        <v>1.1701199846314717E-3</v>
      </c>
      <c r="EX126" s="186">
        <f t="shared" si="229"/>
        <v>-6.7036129022930449E-2</v>
      </c>
    </row>
    <row r="127" spans="15:154" ht="20.100000000000001" customHeight="1" x14ac:dyDescent="0.3">
      <c r="O127" s="211">
        <v>119</v>
      </c>
      <c r="P127" s="211">
        <f t="shared" si="230"/>
        <v>-2.1031217486531673</v>
      </c>
      <c r="Q127" s="212">
        <f t="shared" si="231"/>
        <v>1.0384709049366261</v>
      </c>
      <c r="R127" s="212">
        <f t="shared" si="135"/>
        <v>280.26135821948634</v>
      </c>
      <c r="S127" s="212">
        <f t="shared" si="136"/>
        <v>243.70552888650982</v>
      </c>
      <c r="T127" s="212">
        <f t="shared" si="137"/>
        <v>304.63191110813727</v>
      </c>
      <c r="U127" s="212">
        <f t="shared" si="138"/>
        <v>1</v>
      </c>
      <c r="V127" s="212">
        <f t="shared" si="139"/>
        <v>0</v>
      </c>
      <c r="W127" s="212">
        <f t="shared" si="140"/>
        <v>4.7812513594920232E-2</v>
      </c>
      <c r="X127" s="212">
        <f t="shared" si="141"/>
        <v>5.4984390634158276E-2</v>
      </c>
      <c r="Y127" s="212">
        <f t="shared" si="142"/>
        <v>4.3987512507326625E-2</v>
      </c>
      <c r="Z127" s="212">
        <f t="shared" si="143"/>
        <v>9.2430619026735883</v>
      </c>
      <c r="AA127" s="212">
        <f t="shared" si="144"/>
        <v>9.2430619026735883</v>
      </c>
      <c r="AB127" s="212">
        <f t="shared" si="145"/>
        <v>8.9139520090315685</v>
      </c>
      <c r="AC127" s="212">
        <f t="shared" si="146"/>
        <v>8.4945514180959645</v>
      </c>
      <c r="AD127" s="212">
        <f t="shared" si="147"/>
        <v>182.1602782604177</v>
      </c>
      <c r="AE127" s="212">
        <f t="shared" si="148"/>
        <v>237.96313934604819</v>
      </c>
      <c r="AF127" s="212">
        <f t="shared" si="149"/>
        <v>2.1950101606622368</v>
      </c>
      <c r="AG127" s="212">
        <f t="shared" si="150"/>
        <v>2.4506410967936589</v>
      </c>
      <c r="AH127" s="212">
        <f t="shared" si="151"/>
        <v>1.8682709337381267</v>
      </c>
      <c r="AI127" s="212">
        <f t="shared" si="152"/>
        <v>11.438072063335825</v>
      </c>
      <c r="AJ127" s="212">
        <f t="shared" si="153"/>
        <v>12.238072063335826</v>
      </c>
      <c r="AK127" s="212">
        <f t="shared" si="154"/>
        <v>12.164593105825228</v>
      </c>
      <c r="AL127" s="212">
        <f t="shared" si="155"/>
        <v>11.162822351834091</v>
      </c>
      <c r="AM127" s="212">
        <f t="shared" si="232"/>
        <v>81.712216991752399</v>
      </c>
      <c r="AN127" s="212">
        <f t="shared" si="262"/>
        <v>82.205791126801643</v>
      </c>
      <c r="AO127" s="212">
        <f t="shared" si="263"/>
        <v>89.583079303926795</v>
      </c>
      <c r="AP127" s="212">
        <f t="shared" si="156"/>
        <v>7.7437506885208505</v>
      </c>
      <c r="AQ127" s="212">
        <f t="shared" si="157"/>
        <v>0.22779195081248244</v>
      </c>
      <c r="AR127" s="212">
        <f t="shared" si="158"/>
        <v>0.22114835381364073</v>
      </c>
      <c r="AS127" s="212">
        <f t="shared" si="159"/>
        <v>0.21074334488158644</v>
      </c>
      <c r="AT127" s="212">
        <f t="shared" si="160"/>
        <v>1.6302198131494409E-2</v>
      </c>
      <c r="AU127" s="212">
        <f t="shared" si="161"/>
        <v>8.5451624767271236E-2</v>
      </c>
      <c r="AV127" s="212">
        <f t="shared" si="162"/>
        <v>8.1026376567539388E-2</v>
      </c>
      <c r="AW127" s="212">
        <f t="shared" si="163"/>
        <v>8.0184478151909808E-2</v>
      </c>
      <c r="AX127" s="212">
        <f t="shared" si="233"/>
        <v>2.0428284944016779E-2</v>
      </c>
      <c r="AY127" s="212">
        <f t="shared" si="234"/>
        <v>2.2275929808307678E-2</v>
      </c>
      <c r="AZ127" s="178">
        <f t="shared" si="235"/>
        <v>1.7635578768138645E-2</v>
      </c>
      <c r="BA127" s="178">
        <f t="shared" si="164"/>
        <v>1.2965867816238911E-2</v>
      </c>
      <c r="BB127" s="178">
        <f t="shared" si="165"/>
        <v>1.1274667666294706E-2</v>
      </c>
      <c r="BC127" s="178">
        <f t="shared" si="166"/>
        <v>1.4093334582868383E-2</v>
      </c>
      <c r="BD127" s="178">
        <f t="shared" si="167"/>
        <v>0</v>
      </c>
      <c r="BE127" s="178">
        <f t="shared" si="168"/>
        <v>0</v>
      </c>
      <c r="BF127" s="178">
        <f t="shared" si="169"/>
        <v>0</v>
      </c>
      <c r="BG127" s="178">
        <f t="shared" si="236"/>
        <v>3.3394152760255688E-2</v>
      </c>
      <c r="BH127" s="178">
        <f t="shared" si="237"/>
        <v>3.3550597474602387E-2</v>
      </c>
      <c r="BI127" s="178">
        <f t="shared" si="238"/>
        <v>3.1728913351007026E-2</v>
      </c>
      <c r="BJ127" s="178">
        <f t="shared" si="170"/>
        <v>9.3590906091782671</v>
      </c>
      <c r="BK127" s="178">
        <f t="shared" si="171"/>
        <v>8.1764661020063762</v>
      </c>
      <c r="BL127" s="178">
        <f t="shared" si="172"/>
        <v>9.6656395115017624</v>
      </c>
      <c r="BM127" s="180">
        <f t="shared" si="239"/>
        <v>1.1151694385752927E-3</v>
      </c>
      <c r="BN127" s="180">
        <f t="shared" si="239"/>
        <v>1.1256425909027961E-3</v>
      </c>
      <c r="BO127" s="180">
        <f t="shared" si="239"/>
        <v>1.0067239424357119E-3</v>
      </c>
      <c r="BP127" s="178">
        <f t="shared" si="173"/>
        <v>0</v>
      </c>
      <c r="BQ127" s="178">
        <f t="shared" si="174"/>
        <v>0</v>
      </c>
      <c r="BR127" s="178">
        <f t="shared" si="175"/>
        <v>0</v>
      </c>
      <c r="BS127" s="178">
        <f t="shared" si="176"/>
        <v>0.44999999999999996</v>
      </c>
      <c r="BT127" s="178">
        <f t="shared" si="177"/>
        <v>0.15566576061572129</v>
      </c>
      <c r="BU127" s="178">
        <f t="shared" si="178"/>
        <v>2.5</v>
      </c>
      <c r="BY127" s="180">
        <f t="shared" si="179"/>
        <v>0</v>
      </c>
      <c r="BZ127" s="180">
        <f t="shared" si="240"/>
        <v>0.17349997060318398</v>
      </c>
      <c r="CA127" s="180">
        <f t="shared" si="241"/>
        <v>0</v>
      </c>
      <c r="CB127" s="180">
        <f t="shared" si="242"/>
        <v>0</v>
      </c>
      <c r="CC127" s="180">
        <f t="shared" si="180"/>
        <v>0</v>
      </c>
      <c r="CG127" s="182">
        <f t="shared" si="181"/>
        <v>0.44999999999999996</v>
      </c>
      <c r="CH127" s="182">
        <f t="shared" si="182"/>
        <v>0.44999999999999996</v>
      </c>
      <c r="CI127" s="182">
        <f t="shared" si="183"/>
        <v>0.44999999999999996</v>
      </c>
      <c r="CJ127" s="182">
        <f t="shared" si="184"/>
        <v>0.44999999999999996</v>
      </c>
      <c r="CK127" s="182">
        <f t="shared" si="185"/>
        <v>0.44999999999999996</v>
      </c>
      <c r="CL127" s="182">
        <f t="shared" si="186"/>
        <v>0.44999999999999996</v>
      </c>
      <c r="CM127" s="182">
        <f t="shared" si="187"/>
        <v>0.44999999999999996</v>
      </c>
      <c r="CN127" s="182">
        <f t="shared" si="188"/>
        <v>0.44999999999999996</v>
      </c>
      <c r="CO127" s="182">
        <f t="shared" si="189"/>
        <v>0.41752927094323866</v>
      </c>
      <c r="CP127" s="182">
        <f t="shared" si="190"/>
        <v>0.35646591481272122</v>
      </c>
      <c r="CQ127" s="182">
        <f t="shared" si="191"/>
        <v>0.295402558682204</v>
      </c>
      <c r="CR127" s="182">
        <f t="shared" si="192"/>
        <v>0.23433920255168664</v>
      </c>
      <c r="CS127" s="182">
        <f t="shared" si="193"/>
        <v>0.17327584642116942</v>
      </c>
      <c r="CT127" s="182">
        <f t="shared" si="194"/>
        <v>0.15070391308525277</v>
      </c>
      <c r="CU127" s="182">
        <f t="shared" si="195"/>
        <v>0.15070391308525277</v>
      </c>
      <c r="CV127" s="182">
        <f t="shared" si="196"/>
        <v>0.15070391308525277</v>
      </c>
      <c r="CW127" s="182">
        <f t="shared" si="197"/>
        <v>0.15070391308525277</v>
      </c>
      <c r="CX127" s="182">
        <f t="shared" si="198"/>
        <v>0.15070391308525277</v>
      </c>
      <c r="CY127" s="182">
        <f t="shared" si="199"/>
        <v>0.15070391308525277</v>
      </c>
      <c r="DA127" s="184">
        <f t="shared" si="243"/>
        <v>0.17349997060815153</v>
      </c>
      <c r="DB127" s="184">
        <f t="shared" si="244"/>
        <v>0.17349997060815153</v>
      </c>
      <c r="DC127" s="184">
        <f t="shared" si="245"/>
        <v>0.17349997060815153</v>
      </c>
      <c r="DD127" s="184">
        <f t="shared" si="246"/>
        <v>0.17349997060815153</v>
      </c>
      <c r="DE127" s="184">
        <f t="shared" si="247"/>
        <v>0.17349997060815153</v>
      </c>
      <c r="DF127" s="184">
        <f t="shared" si="248"/>
        <v>0.17349997060815153</v>
      </c>
      <c r="DG127" s="184">
        <f t="shared" si="249"/>
        <v>-1.8992225673756675E-10</v>
      </c>
      <c r="DH127" s="184">
        <f t="shared" si="250"/>
        <v>-1.8992225673756675E-10</v>
      </c>
      <c r="DI127" s="184">
        <f t="shared" si="251"/>
        <v>-2.0398562031546067E-10</v>
      </c>
      <c r="DJ127" s="184">
        <f t="shared" si="252"/>
        <v>-2.369865055643671E-10</v>
      </c>
      <c r="DK127" s="184">
        <f t="shared" si="253"/>
        <v>-2.8272605344052572E-10</v>
      </c>
      <c r="DL127" s="184">
        <f t="shared" si="254"/>
        <v>-3.5034418453918144E-10</v>
      </c>
      <c r="DM127" s="184">
        <f t="shared" si="255"/>
        <v>-4.6047317812488563E-10</v>
      </c>
      <c r="DN127" s="184">
        <f t="shared" si="256"/>
        <v>-5.2101335760894409E-10</v>
      </c>
      <c r="DO127" s="184">
        <f t="shared" si="257"/>
        <v>-5.2101335760894409E-10</v>
      </c>
      <c r="DP127" s="184">
        <f t="shared" si="258"/>
        <v>-5.2101335760894409E-10</v>
      </c>
      <c r="DQ127" s="184">
        <f t="shared" si="259"/>
        <v>-5.2101335760894409E-10</v>
      </c>
      <c r="DR127" s="184">
        <f t="shared" si="260"/>
        <v>-5.2101335760894409E-10</v>
      </c>
      <c r="DS127" s="184">
        <f t="shared" si="261"/>
        <v>-5.2101335760894409E-10</v>
      </c>
      <c r="DU127" s="185">
        <f t="shared" si="200"/>
        <v>-6.6765418836284646E-2</v>
      </c>
      <c r="DV127" s="185">
        <f t="shared" si="201"/>
        <v>1.7483140211808712E-3</v>
      </c>
      <c r="DW127" s="185">
        <f t="shared" si="202"/>
        <v>3.3897627248799717E-2</v>
      </c>
      <c r="DX127" s="185">
        <f t="shared" si="203"/>
        <v>5.7546751612950336E-2</v>
      </c>
      <c r="DY127" s="186">
        <f t="shared" si="204"/>
        <v>-6.6765418836284646E-2</v>
      </c>
      <c r="DZ127" s="186">
        <f t="shared" si="205"/>
        <v>1.7483140211808712E-3</v>
      </c>
      <c r="EA127" s="186">
        <f t="shared" si="206"/>
        <v>3.0839407454413863E-2</v>
      </c>
      <c r="EB127" s="186">
        <f t="shared" si="207"/>
        <v>-5.9241950526310427E-2</v>
      </c>
      <c r="EC127" s="186">
        <f t="shared" si="208"/>
        <v>3.6862936003091762E-2</v>
      </c>
      <c r="ED127" s="186">
        <f t="shared" si="209"/>
        <v>5.5693821053444802E-2</v>
      </c>
      <c r="EE127" s="186">
        <f t="shared" si="210"/>
        <v>-6.6582419464061751E-2</v>
      </c>
      <c r="EF127" s="186">
        <f t="shared" si="211"/>
        <v>5.2401500563343736E-3</v>
      </c>
      <c r="EG127" s="186">
        <f t="shared" si="212"/>
        <v>2.7696658987816418E-2</v>
      </c>
      <c r="EH127" s="186">
        <f t="shared" si="213"/>
        <v>-6.0774771371135392E-2</v>
      </c>
      <c r="EI127" s="186">
        <f t="shared" si="214"/>
        <v>3.9727206012110619E-2</v>
      </c>
      <c r="EJ127" s="186">
        <f t="shared" si="215"/>
        <v>5.3688237601661803E-2</v>
      </c>
      <c r="EK127" s="186">
        <f t="shared" si="216"/>
        <v>-6.6216922308175094E-2</v>
      </c>
      <c r="EL127" s="186">
        <f t="shared" si="217"/>
        <v>8.7176232044218864E-3</v>
      </c>
      <c r="EM127" s="186">
        <f t="shared" si="218"/>
        <v>2.4477995904104585E-2</v>
      </c>
      <c r="EN127" s="186">
        <f t="shared" si="219"/>
        <v>-6.2141012792034614E-2</v>
      </c>
      <c r="EO127" s="186">
        <f t="shared" si="220"/>
        <v>4.2482586510854584E-2</v>
      </c>
      <c r="EP127" s="186">
        <f t="shared" si="221"/>
        <v>5.1535498422436224E-2</v>
      </c>
      <c r="EQ127" s="186">
        <f t="shared" si="222"/>
        <v>2.1192240335064175E-2</v>
      </c>
      <c r="ER127" s="186">
        <f t="shared" si="223"/>
        <v>-6.3336930016239718E-2</v>
      </c>
      <c r="ES127" s="186">
        <f t="shared" si="224"/>
        <v>4.512152519290058E-2</v>
      </c>
      <c r="ET127" s="186">
        <f t="shared" si="225"/>
        <v>4.9241504024223393E-2</v>
      </c>
      <c r="EU127" s="186">
        <f t="shared" si="226"/>
        <v>-6.4942939322475343E-2</v>
      </c>
      <c r="EV127" s="186">
        <f t="shared" si="227"/>
        <v>1.5591420283555204E-2</v>
      </c>
      <c r="EW127" s="186">
        <f t="shared" si="228"/>
        <v>1.7848398308319923E-2</v>
      </c>
      <c r="EX127" s="186">
        <f t="shared" si="229"/>
        <v>-6.4359245117766362E-2</v>
      </c>
    </row>
    <row r="128" spans="15:154" ht="20.100000000000001" customHeight="1" x14ac:dyDescent="0.3">
      <c r="O128" s="211">
        <v>120</v>
      </c>
      <c r="P128" s="211">
        <f t="shared" si="230"/>
        <v>-2.0943951023931953</v>
      </c>
      <c r="Q128" s="212">
        <f t="shared" si="231"/>
        <v>1.0471975511965976</v>
      </c>
      <c r="R128" s="212">
        <f t="shared" si="135"/>
        <v>281.69132042006549</v>
      </c>
      <c r="S128" s="212">
        <f t="shared" si="136"/>
        <v>244.94897427831779</v>
      </c>
      <c r="T128" s="212">
        <f t="shared" si="137"/>
        <v>306.18621784789724</v>
      </c>
      <c r="U128" s="212">
        <f t="shared" si="138"/>
        <v>1</v>
      </c>
      <c r="V128" s="212">
        <f t="shared" si="139"/>
        <v>0</v>
      </c>
      <c r="W128" s="212">
        <f t="shared" si="140"/>
        <v>4.7569800801876214E-2</v>
      </c>
      <c r="X128" s="212">
        <f t="shared" si="141"/>
        <v>5.4705270922157649E-2</v>
      </c>
      <c r="Y128" s="212">
        <f t="shared" si="142"/>
        <v>4.3764216737726118E-2</v>
      </c>
      <c r="Z128" s="212">
        <f t="shared" si="143"/>
        <v>9.3036082939400533</v>
      </c>
      <c r="AA128" s="212">
        <f t="shared" si="144"/>
        <v>9.3036082939400533</v>
      </c>
      <c r="AB128" s="212">
        <f t="shared" si="145"/>
        <v>8.9734861863338118</v>
      </c>
      <c r="AC128" s="212">
        <f t="shared" si="146"/>
        <v>8.5512845180403616</v>
      </c>
      <c r="AD128" s="212">
        <f t="shared" si="147"/>
        <v>183.57783791303498</v>
      </c>
      <c r="AE128" s="212">
        <f t="shared" si="148"/>
        <v>239.77187652224319</v>
      </c>
      <c r="AF128" s="212">
        <f t="shared" si="149"/>
        <v>2.1984530675479674</v>
      </c>
      <c r="AG128" s="212">
        <f t="shared" si="150"/>
        <v>2.4544849646981519</v>
      </c>
      <c r="AH128" s="212">
        <f t="shared" si="151"/>
        <v>1.8712013451674008</v>
      </c>
      <c r="AI128" s="212">
        <f t="shared" si="152"/>
        <v>11.502061361488021</v>
      </c>
      <c r="AJ128" s="212">
        <f t="shared" si="153"/>
        <v>12.302061361488022</v>
      </c>
      <c r="AK128" s="212">
        <f t="shared" si="154"/>
        <v>12.227971151031964</v>
      </c>
      <c r="AL128" s="212">
        <f t="shared" si="155"/>
        <v>11.222485863207764</v>
      </c>
      <c r="AM128" s="212">
        <f t="shared" si="232"/>
        <v>81.287190058288161</v>
      </c>
      <c r="AN128" s="212">
        <f t="shared" si="262"/>
        <v>81.779715346777394</v>
      </c>
      <c r="AO128" s="212">
        <f t="shared" si="263"/>
        <v>89.106817525913669</v>
      </c>
      <c r="AP128" s="212">
        <f t="shared" si="156"/>
        <v>7.8057195255064453</v>
      </c>
      <c r="AQ128" s="212">
        <f t="shared" si="157"/>
        <v>0.2293133193787428</v>
      </c>
      <c r="AR128" s="212">
        <f t="shared" si="158"/>
        <v>0.22262535136676881</v>
      </c>
      <c r="AS128" s="212">
        <f t="shared" si="159"/>
        <v>0.21215084984086108</v>
      </c>
      <c r="AT128" s="212">
        <f t="shared" si="160"/>
        <v>1.6520682357059096E-2</v>
      </c>
      <c r="AU128" s="212">
        <f t="shared" si="161"/>
        <v>8.614642435426545E-2</v>
      </c>
      <c r="AV128" s="212">
        <f t="shared" si="162"/>
        <v>8.1686711611437327E-2</v>
      </c>
      <c r="AW128" s="212">
        <f t="shared" si="163"/>
        <v>8.0827113114590982E-2</v>
      </c>
      <c r="AX128" s="212">
        <f t="shared" si="233"/>
        <v>2.0489841320252743E-2</v>
      </c>
      <c r="AY128" s="212">
        <f t="shared" si="234"/>
        <v>2.2343468550147093E-2</v>
      </c>
      <c r="AZ128" s="178">
        <f t="shared" si="235"/>
        <v>1.7686676572348882E-2</v>
      </c>
      <c r="BA128" s="178">
        <f t="shared" si="164"/>
        <v>1.2773288447205308E-2</v>
      </c>
      <c r="BB128" s="178">
        <f t="shared" si="165"/>
        <v>1.1107207345395918E-2</v>
      </c>
      <c r="BC128" s="178">
        <f t="shared" si="166"/>
        <v>1.3884009181744896E-2</v>
      </c>
      <c r="BD128" s="178">
        <f t="shared" si="167"/>
        <v>0</v>
      </c>
      <c r="BE128" s="178">
        <f t="shared" si="168"/>
        <v>0</v>
      </c>
      <c r="BF128" s="178">
        <f t="shared" si="169"/>
        <v>0</v>
      </c>
      <c r="BG128" s="178">
        <f t="shared" si="236"/>
        <v>3.3263129767458051E-2</v>
      </c>
      <c r="BH128" s="178">
        <f t="shared" si="237"/>
        <v>3.3450675895543014E-2</v>
      </c>
      <c r="BI128" s="178">
        <f t="shared" si="238"/>
        <v>3.1570685754093775E-2</v>
      </c>
      <c r="BJ128" s="178">
        <f t="shared" si="170"/>
        <v>9.369934945499244</v>
      </c>
      <c r="BK128" s="178">
        <f t="shared" si="171"/>
        <v>8.1937087495297103</v>
      </c>
      <c r="BL128" s="178">
        <f t="shared" si="172"/>
        <v>9.6665088659104619</v>
      </c>
      <c r="BM128" s="180">
        <f t="shared" si="239"/>
        <v>1.106435801926754E-3</v>
      </c>
      <c r="BN128" s="180">
        <f t="shared" si="239"/>
        <v>1.1189477178686624E-3</v>
      </c>
      <c r="BO128" s="180">
        <f t="shared" si="239"/>
        <v>9.9670819898373965E-4</v>
      </c>
      <c r="BP128" s="178">
        <f t="shared" si="173"/>
        <v>0</v>
      </c>
      <c r="BQ128" s="178">
        <f t="shared" si="174"/>
        <v>0</v>
      </c>
      <c r="BR128" s="178">
        <f t="shared" si="175"/>
        <v>0</v>
      </c>
      <c r="BS128" s="178">
        <f t="shared" si="176"/>
        <v>0.44999999999999996</v>
      </c>
      <c r="BT128" s="178">
        <f t="shared" si="177"/>
        <v>0.15646000551276684</v>
      </c>
      <c r="BU128" s="178">
        <f t="shared" si="178"/>
        <v>2.5</v>
      </c>
      <c r="BY128" s="180">
        <f t="shared" si="179"/>
        <v>0</v>
      </c>
      <c r="BZ128" s="180">
        <f t="shared" si="240"/>
        <v>0.17366427626010894</v>
      </c>
      <c r="CA128" s="180">
        <f t="shared" si="241"/>
        <v>0</v>
      </c>
      <c r="CB128" s="180">
        <f t="shared" si="242"/>
        <v>0</v>
      </c>
      <c r="CC128" s="180">
        <f t="shared" si="180"/>
        <v>0</v>
      </c>
      <c r="CG128" s="182">
        <f t="shared" si="181"/>
        <v>0.44999999999999996</v>
      </c>
      <c r="CH128" s="182">
        <f t="shared" si="182"/>
        <v>0.44999999999999996</v>
      </c>
      <c r="CI128" s="182">
        <f t="shared" si="183"/>
        <v>0.44999999999999996</v>
      </c>
      <c r="CJ128" s="182">
        <f t="shared" si="184"/>
        <v>0.44999999999999996</v>
      </c>
      <c r="CK128" s="182">
        <f t="shared" si="185"/>
        <v>0.44999999999999996</v>
      </c>
      <c r="CL128" s="182">
        <f t="shared" si="186"/>
        <v>0.44999999999999996</v>
      </c>
      <c r="CM128" s="182">
        <f t="shared" si="187"/>
        <v>0.44999999999999996</v>
      </c>
      <c r="CN128" s="182">
        <f t="shared" si="188"/>
        <v>0.44999999999999996</v>
      </c>
      <c r="CO128" s="182">
        <f t="shared" si="189"/>
        <v>0.41968492427103221</v>
      </c>
      <c r="CP128" s="182">
        <f t="shared" si="190"/>
        <v>0.35831000791807871</v>
      </c>
      <c r="CQ128" s="182">
        <f t="shared" si="191"/>
        <v>0.29693509156512526</v>
      </c>
      <c r="CR128" s="182">
        <f t="shared" si="192"/>
        <v>0.23556017521217162</v>
      </c>
      <c r="CS128" s="182">
        <f t="shared" si="193"/>
        <v>0.17418525885921818</v>
      </c>
      <c r="CT128" s="182">
        <f t="shared" si="194"/>
        <v>0.15149815798229835</v>
      </c>
      <c r="CU128" s="182">
        <f t="shared" si="195"/>
        <v>0.15149815798229835</v>
      </c>
      <c r="CV128" s="182">
        <f t="shared" si="196"/>
        <v>0.15149815798229835</v>
      </c>
      <c r="CW128" s="182">
        <f t="shared" si="197"/>
        <v>0.15149815798229835</v>
      </c>
      <c r="CX128" s="182">
        <f t="shared" si="198"/>
        <v>0.15149815798229835</v>
      </c>
      <c r="CY128" s="182">
        <f t="shared" si="199"/>
        <v>0.15149815798229835</v>
      </c>
      <c r="DA128" s="184">
        <f t="shared" si="243"/>
        <v>0.17366427626505596</v>
      </c>
      <c r="DB128" s="184">
        <f t="shared" si="244"/>
        <v>0.17366427626505596</v>
      </c>
      <c r="DC128" s="184">
        <f t="shared" si="245"/>
        <v>0.17366427626505596</v>
      </c>
      <c r="DD128" s="184">
        <f t="shared" si="246"/>
        <v>0.17366427626505596</v>
      </c>
      <c r="DE128" s="184">
        <f t="shared" si="247"/>
        <v>0.17366427626505596</v>
      </c>
      <c r="DF128" s="184">
        <f t="shared" si="248"/>
        <v>0.17366427626505596</v>
      </c>
      <c r="DG128" s="184">
        <f t="shared" si="249"/>
        <v>0.17366427626505596</v>
      </c>
      <c r="DH128" s="184">
        <f t="shared" si="250"/>
        <v>-1.9010173197434493E-10</v>
      </c>
      <c r="DI128" s="184">
        <f t="shared" si="251"/>
        <v>-2.0317911527854646E-10</v>
      </c>
      <c r="DJ128" s="184">
        <f t="shared" si="252"/>
        <v>-2.3605524540881915E-10</v>
      </c>
      <c r="DK128" s="184">
        <f t="shared" si="253"/>
        <v>-2.8162451690007958E-10</v>
      </c>
      <c r="DL128" s="184">
        <f t="shared" si="254"/>
        <v>-3.4899653283007706E-10</v>
      </c>
      <c r="DM128" s="184">
        <f t="shared" si="255"/>
        <v>-4.587390089406593E-10</v>
      </c>
      <c r="DN128" s="184">
        <f t="shared" si="256"/>
        <v>-5.1907427582861667E-10</v>
      </c>
      <c r="DO128" s="184">
        <f t="shared" si="257"/>
        <v>-5.1907427582861667E-10</v>
      </c>
      <c r="DP128" s="184">
        <f t="shared" si="258"/>
        <v>-5.1907427582861667E-10</v>
      </c>
      <c r="DQ128" s="184">
        <f t="shared" si="259"/>
        <v>-5.1907427582861667E-10</v>
      </c>
      <c r="DR128" s="184">
        <f t="shared" si="260"/>
        <v>-5.1907427582861667E-10</v>
      </c>
      <c r="DS128" s="184">
        <f t="shared" si="261"/>
        <v>-5.1907427582861667E-10</v>
      </c>
      <c r="DU128" s="185">
        <f t="shared" si="200"/>
        <v>-6.6526259534916102E-2</v>
      </c>
      <c r="DV128" s="185">
        <f t="shared" si="201"/>
        <v>-4.075227204002616E-18</v>
      </c>
      <c r="DW128" s="185">
        <f t="shared" si="202"/>
        <v>3.3263129767458044E-2</v>
      </c>
      <c r="DX128" s="185">
        <f t="shared" si="203"/>
        <v>5.7613430775994082E-2</v>
      </c>
      <c r="DY128" s="186">
        <f t="shared" si="204"/>
        <v>-6.6526259534916102E-2</v>
      </c>
      <c r="DZ128" s="186">
        <f t="shared" si="205"/>
        <v>-4.075227204002616E-18</v>
      </c>
      <c r="EA128" s="186">
        <f t="shared" si="206"/>
        <v>3.3263129767458072E-2</v>
      </c>
      <c r="EB128" s="186">
        <f t="shared" si="207"/>
        <v>-5.7613430775994068E-2</v>
      </c>
      <c r="EC128" s="186">
        <f t="shared" si="208"/>
        <v>3.326312976745803E-2</v>
      </c>
      <c r="ED128" s="186">
        <f t="shared" si="209"/>
        <v>5.7613430775994089E-2</v>
      </c>
      <c r="EE128" s="186">
        <f t="shared" si="210"/>
        <v>-6.6526259534916102E-2</v>
      </c>
      <c r="EF128" s="186">
        <f t="shared" si="211"/>
        <v>-1.2225681612007847E-17</v>
      </c>
      <c r="EG128" s="186">
        <f t="shared" si="212"/>
        <v>3.3263129767458079E-2</v>
      </c>
      <c r="EH128" s="186">
        <f t="shared" si="213"/>
        <v>-5.7613430775994054E-2</v>
      </c>
      <c r="EI128" s="186">
        <f t="shared" si="214"/>
        <v>3.3263129767458002E-2</v>
      </c>
      <c r="EJ128" s="186">
        <f t="shared" si="215"/>
        <v>5.7613430775994109E-2</v>
      </c>
      <c r="EK128" s="186">
        <f t="shared" si="216"/>
        <v>-6.6526259534916102E-2</v>
      </c>
      <c r="EL128" s="186">
        <f t="shared" si="217"/>
        <v>-7.9463324082295251E-17</v>
      </c>
      <c r="EM128" s="186">
        <f t="shared" si="218"/>
        <v>3.3263129767458141E-2</v>
      </c>
      <c r="EN128" s="186">
        <f t="shared" si="219"/>
        <v>-5.7613430775994026E-2</v>
      </c>
      <c r="EO128" s="186">
        <f t="shared" si="220"/>
        <v>3.3263129767457995E-2</v>
      </c>
      <c r="EP128" s="186">
        <f t="shared" si="221"/>
        <v>5.7613430775994109E-2</v>
      </c>
      <c r="EQ128" s="186">
        <f t="shared" si="222"/>
        <v>3.3263129767458141E-2</v>
      </c>
      <c r="ER128" s="186">
        <f t="shared" si="223"/>
        <v>-5.7613430775994026E-2</v>
      </c>
      <c r="ES128" s="186">
        <f t="shared" si="224"/>
        <v>3.3263129767457988E-2</v>
      </c>
      <c r="ET128" s="186">
        <f t="shared" si="225"/>
        <v>5.7613430775994109E-2</v>
      </c>
      <c r="EU128" s="186">
        <f t="shared" si="226"/>
        <v>-6.6526259534916102E-2</v>
      </c>
      <c r="EV128" s="186">
        <f t="shared" si="227"/>
        <v>-1.548514209605879E-16</v>
      </c>
      <c r="EW128" s="186">
        <f t="shared" si="228"/>
        <v>3.3263129767458155E-2</v>
      </c>
      <c r="EX128" s="186">
        <f t="shared" si="229"/>
        <v>-5.7613430775994012E-2</v>
      </c>
    </row>
    <row r="129" spans="15:154" ht="20.100000000000001" customHeight="1" x14ac:dyDescent="0.3">
      <c r="O129" s="211">
        <v>121</v>
      </c>
      <c r="P129" s="211">
        <f t="shared" si="230"/>
        <v>-2.0856684561332237</v>
      </c>
      <c r="Q129" s="212">
        <f t="shared" si="231"/>
        <v>1.0559241974565694</v>
      </c>
      <c r="R129" s="212">
        <f t="shared" si="135"/>
        <v>283.09983073598238</v>
      </c>
      <c r="S129" s="212">
        <f t="shared" si="136"/>
        <v>246.173765857376</v>
      </c>
      <c r="T129" s="212">
        <f t="shared" si="137"/>
        <v>307.71720732171997</v>
      </c>
      <c r="U129" s="212">
        <f t="shared" si="138"/>
        <v>1</v>
      </c>
      <c r="V129" s="212">
        <f t="shared" si="139"/>
        <v>0</v>
      </c>
      <c r="W129" s="212">
        <f t="shared" si="140"/>
        <v>4.7333126145514298E-2</v>
      </c>
      <c r="X129" s="212">
        <f t="shared" si="141"/>
        <v>5.4433095067341439E-2</v>
      </c>
      <c r="Y129" s="212">
        <f t="shared" si="142"/>
        <v>4.3546476053873157E-2</v>
      </c>
      <c r="Z129" s="212">
        <f t="shared" si="143"/>
        <v>9.3633672698144803</v>
      </c>
      <c r="AA129" s="212">
        <f t="shared" si="144"/>
        <v>9.3633672698144803</v>
      </c>
      <c r="AB129" s="212">
        <f t="shared" si="145"/>
        <v>9.0322667302036805</v>
      </c>
      <c r="AC129" s="212">
        <f t="shared" si="146"/>
        <v>8.6072994429334209</v>
      </c>
      <c r="AD129" s="212">
        <f t="shared" si="147"/>
        <v>184.97802478664588</v>
      </c>
      <c r="AE129" s="212">
        <f t="shared" si="148"/>
        <v>241.55826502032261</v>
      </c>
      <c r="AF129" s="212">
        <f t="shared" si="149"/>
        <v>2.2018443249275883</v>
      </c>
      <c r="AG129" s="212">
        <f t="shared" si="150"/>
        <v>2.4582711679938107</v>
      </c>
      <c r="AH129" s="212">
        <f t="shared" si="151"/>
        <v>1.8740877954010795</v>
      </c>
      <c r="AI129" s="212">
        <f t="shared" si="152"/>
        <v>11.565211594742069</v>
      </c>
      <c r="AJ129" s="212">
        <f t="shared" si="153"/>
        <v>12.365211594742069</v>
      </c>
      <c r="AK129" s="212">
        <f t="shared" si="154"/>
        <v>12.290537898197492</v>
      </c>
      <c r="AL129" s="212">
        <f t="shared" si="155"/>
        <v>11.281387238334501</v>
      </c>
      <c r="AM129" s="212">
        <f t="shared" si="232"/>
        <v>80.872049162928974</v>
      </c>
      <c r="AN129" s="212">
        <f t="shared" si="262"/>
        <v>81.363403968402238</v>
      </c>
      <c r="AO129" s="212">
        <f t="shared" si="263"/>
        <v>88.641580939795176</v>
      </c>
      <c r="AP129" s="212">
        <f t="shared" si="156"/>
        <v>7.8669334372134374</v>
      </c>
      <c r="AQ129" s="212">
        <f t="shared" si="157"/>
        <v>0.23081542918866427</v>
      </c>
      <c r="AR129" s="212">
        <f t="shared" si="158"/>
        <v>0.22408365184897031</v>
      </c>
      <c r="AS129" s="212">
        <f t="shared" si="159"/>
        <v>0.2135405374246111</v>
      </c>
      <c r="AT129" s="212">
        <f t="shared" si="160"/>
        <v>1.6737827675323516E-2</v>
      </c>
      <c r="AU129" s="212">
        <f t="shared" si="161"/>
        <v>8.6832979595590915E-2</v>
      </c>
      <c r="AV129" s="212">
        <f t="shared" si="162"/>
        <v>8.2339085601510514E-2</v>
      </c>
      <c r="AW129" s="212">
        <f t="shared" si="163"/>
        <v>8.1461938183699442E-2</v>
      </c>
      <c r="AX129" s="212">
        <f t="shared" si="233"/>
        <v>2.0550381971663589E-2</v>
      </c>
      <c r="AY129" s="212">
        <f t="shared" si="234"/>
        <v>2.2409856473404412E-2</v>
      </c>
      <c r="AZ129" s="178">
        <f t="shared" si="235"/>
        <v>1.7736901790365842E-2</v>
      </c>
      <c r="BA129" s="178">
        <f t="shared" si="164"/>
        <v>1.2579736342802647E-2</v>
      </c>
      <c r="BB129" s="178">
        <f t="shared" si="165"/>
        <v>1.0938901167654476E-2</v>
      </c>
      <c r="BC129" s="178">
        <f t="shared" si="166"/>
        <v>1.3673626459568093E-2</v>
      </c>
      <c r="BD129" s="178">
        <f t="shared" si="167"/>
        <v>0</v>
      </c>
      <c r="BE129" s="178">
        <f t="shared" si="168"/>
        <v>0</v>
      </c>
      <c r="BF129" s="178">
        <f t="shared" si="169"/>
        <v>0</v>
      </c>
      <c r="BG129" s="178">
        <f t="shared" si="236"/>
        <v>3.3130118314466238E-2</v>
      </c>
      <c r="BH129" s="178">
        <f t="shared" si="237"/>
        <v>3.3348757641058886E-2</v>
      </c>
      <c r="BI129" s="178">
        <f t="shared" si="238"/>
        <v>3.1410528249933935E-2</v>
      </c>
      <c r="BJ129" s="178">
        <f t="shared" si="170"/>
        <v>9.3791308870884613</v>
      </c>
      <c r="BK129" s="178">
        <f t="shared" si="171"/>
        <v>8.2095892551644081</v>
      </c>
      <c r="BL129" s="178">
        <f t="shared" si="172"/>
        <v>9.6655600335696619</v>
      </c>
      <c r="BM129" s="180">
        <f t="shared" si="239"/>
        <v>1.0976047395305313E-3</v>
      </c>
      <c r="BN129" s="180">
        <f t="shared" si="239"/>
        <v>1.1121396362020835E-3</v>
      </c>
      <c r="BO129" s="180">
        <f t="shared" si="239"/>
        <v>9.8662128493989787E-4</v>
      </c>
      <c r="BP129" s="178">
        <f t="shared" si="173"/>
        <v>0</v>
      </c>
      <c r="BQ129" s="178">
        <f t="shared" si="174"/>
        <v>0</v>
      </c>
      <c r="BR129" s="178">
        <f t="shared" si="175"/>
        <v>0</v>
      </c>
      <c r="BS129" s="178">
        <f t="shared" si="176"/>
        <v>0.44999999999999996</v>
      </c>
      <c r="BT129" s="178">
        <f t="shared" si="177"/>
        <v>0.15724233537463309</v>
      </c>
      <c r="BU129" s="178">
        <f t="shared" si="178"/>
        <v>2.5</v>
      </c>
      <c r="BY129" s="180">
        <f t="shared" si="179"/>
        <v>0</v>
      </c>
      <c r="BZ129" s="180">
        <f t="shared" si="240"/>
        <v>0.17382479432741349</v>
      </c>
      <c r="CA129" s="180">
        <f t="shared" si="241"/>
        <v>0</v>
      </c>
      <c r="CB129" s="180">
        <f t="shared" si="242"/>
        <v>0</v>
      </c>
      <c r="CC129" s="180">
        <f t="shared" si="180"/>
        <v>0</v>
      </c>
      <c r="CG129" s="182">
        <f t="shared" si="181"/>
        <v>0.44999999999999996</v>
      </c>
      <c r="CH129" s="182">
        <f t="shared" si="182"/>
        <v>0.44999999999999996</v>
      </c>
      <c r="CI129" s="182">
        <f t="shared" si="183"/>
        <v>0.44999999999999996</v>
      </c>
      <c r="CJ129" s="182">
        <f t="shared" si="184"/>
        <v>0.44999999999999996</v>
      </c>
      <c r="CK129" s="182">
        <f t="shared" si="185"/>
        <v>0.44999999999999996</v>
      </c>
      <c r="CL129" s="182">
        <f t="shared" si="186"/>
        <v>0.44999999999999996</v>
      </c>
      <c r="CM129" s="182">
        <f t="shared" si="187"/>
        <v>0.44999999999999996</v>
      </c>
      <c r="CN129" s="182">
        <f t="shared" si="188"/>
        <v>0.44999999999999996</v>
      </c>
      <c r="CO129" s="182">
        <f t="shared" si="189"/>
        <v>0.42180823910306642</v>
      </c>
      <c r="CP129" s="182">
        <f t="shared" si="190"/>
        <v>0.36012643646517961</v>
      </c>
      <c r="CQ129" s="182">
        <f t="shared" si="191"/>
        <v>0.2984446338272928</v>
      </c>
      <c r="CR129" s="182">
        <f t="shared" si="192"/>
        <v>0.23676283118940591</v>
      </c>
      <c r="CS129" s="182">
        <f t="shared" si="193"/>
        <v>0.17508102855151914</v>
      </c>
      <c r="CT129" s="182">
        <f t="shared" si="194"/>
        <v>0.15228048784416456</v>
      </c>
      <c r="CU129" s="182">
        <f t="shared" si="195"/>
        <v>0.15228048784416456</v>
      </c>
      <c r="CV129" s="182">
        <f t="shared" si="196"/>
        <v>0.15228048784416456</v>
      </c>
      <c r="CW129" s="182">
        <f t="shared" si="197"/>
        <v>0.15228048784416456</v>
      </c>
      <c r="CX129" s="182">
        <f t="shared" si="198"/>
        <v>0.15228048784416456</v>
      </c>
      <c r="CY129" s="182">
        <f t="shared" si="199"/>
        <v>0.15228048784416456</v>
      </c>
      <c r="DA129" s="184">
        <f t="shared" si="243"/>
        <v>0.17382479433234044</v>
      </c>
      <c r="DB129" s="184">
        <f t="shared" si="244"/>
        <v>0.17382479433234044</v>
      </c>
      <c r="DC129" s="184">
        <f t="shared" si="245"/>
        <v>0.17382479433234044</v>
      </c>
      <c r="DD129" s="184">
        <f t="shared" si="246"/>
        <v>0.17382479433234044</v>
      </c>
      <c r="DE129" s="184">
        <f t="shared" si="247"/>
        <v>0.17382479433234044</v>
      </c>
      <c r="DF129" s="184">
        <f t="shared" si="248"/>
        <v>0.17382479433234044</v>
      </c>
      <c r="DG129" s="184">
        <f t="shared" si="249"/>
        <v>0.17382479433234044</v>
      </c>
      <c r="DH129" s="184">
        <f t="shared" si="250"/>
        <v>-1.9027706993090606E-10</v>
      </c>
      <c r="DI129" s="184">
        <f t="shared" si="251"/>
        <v>-2.0239092052306613E-10</v>
      </c>
      <c r="DJ129" s="184">
        <f t="shared" si="252"/>
        <v>-2.3514508428809278E-10</v>
      </c>
      <c r="DK129" s="184">
        <f t="shared" si="253"/>
        <v>-2.8054786577547332E-10</v>
      </c>
      <c r="DL129" s="184">
        <f t="shared" si="254"/>
        <v>-3.4767919736858279E-10</v>
      </c>
      <c r="DM129" s="184">
        <f t="shared" si="255"/>
        <v>-4.57043579917464E-10</v>
      </c>
      <c r="DN129" s="184">
        <f t="shared" si="256"/>
        <v>-5.1717834518240257E-10</v>
      </c>
      <c r="DO129" s="184">
        <f t="shared" si="257"/>
        <v>-5.1717834518240257E-10</v>
      </c>
      <c r="DP129" s="184">
        <f t="shared" si="258"/>
        <v>-5.1717834518240257E-10</v>
      </c>
      <c r="DQ129" s="184">
        <f t="shared" si="259"/>
        <v>-5.1717834518240257E-10</v>
      </c>
      <c r="DR129" s="184">
        <f t="shared" si="260"/>
        <v>-5.1717834518240257E-10</v>
      </c>
      <c r="DS129" s="184">
        <f t="shared" si="261"/>
        <v>-5.1717834518240257E-10</v>
      </c>
      <c r="DU129" s="185">
        <f t="shared" si="200"/>
        <v>-6.623753090072608E-2</v>
      </c>
      <c r="DV129" s="185">
        <f t="shared" si="201"/>
        <v>-1.7344907891030225E-3</v>
      </c>
      <c r="DW129" s="185">
        <f t="shared" si="202"/>
        <v>3.2628101614117083E-2</v>
      </c>
      <c r="DX129" s="185">
        <f t="shared" si="203"/>
        <v>5.7669974364316957E-2</v>
      </c>
      <c r="DY129" s="186">
        <f t="shared" si="204"/>
        <v>-6.623753090072608E-2</v>
      </c>
      <c r="DZ129" s="186">
        <f t="shared" si="205"/>
        <v>-1.7344907891030225E-3</v>
      </c>
      <c r="EA129" s="186">
        <f t="shared" si="206"/>
        <v>3.5601599189693307E-2</v>
      </c>
      <c r="EB129" s="186">
        <f t="shared" si="207"/>
        <v>-5.5883316770379277E-2</v>
      </c>
      <c r="EC129" s="186">
        <f t="shared" si="208"/>
        <v>2.9565172679968089E-2</v>
      </c>
      <c r="ED129" s="186">
        <f t="shared" si="209"/>
        <v>5.9298562567112814E-2</v>
      </c>
      <c r="EE129" s="186">
        <f t="shared" si="210"/>
        <v>-6.6055978432641493E-2</v>
      </c>
      <c r="EF129" s="186">
        <f t="shared" si="211"/>
        <v>-5.1987182486191129E-3</v>
      </c>
      <c r="EG129" s="186">
        <f t="shared" si="212"/>
        <v>3.84775152565274E-2</v>
      </c>
      <c r="EH129" s="186">
        <f t="shared" si="213"/>
        <v>-5.3943486889575704E-2</v>
      </c>
      <c r="EI129" s="186">
        <f t="shared" si="214"/>
        <v>2.6421207662553264E-2</v>
      </c>
      <c r="EJ129" s="186">
        <f t="shared" si="215"/>
        <v>6.0764617531704757E-2</v>
      </c>
      <c r="EK129" s="186">
        <f t="shared" si="216"/>
        <v>-6.5693371119167815E-2</v>
      </c>
      <c r="EL129" s="186">
        <f t="shared" si="217"/>
        <v>-8.6486963827742125E-3</v>
      </c>
      <c r="EM129" s="186">
        <f t="shared" si="218"/>
        <v>4.1247967128582738E-2</v>
      </c>
      <c r="EN129" s="186">
        <f t="shared" si="219"/>
        <v>-5.1855801660773526E-2</v>
      </c>
      <c r="EO129" s="186">
        <f t="shared" si="220"/>
        <v>2.3204823951451115E-2</v>
      </c>
      <c r="EP129" s="186">
        <f t="shared" si="221"/>
        <v>6.2064120903339036E-2</v>
      </c>
      <c r="EQ129" s="186">
        <f t="shared" si="222"/>
        <v>4.3905361189849404E-2</v>
      </c>
      <c r="ER129" s="186">
        <f t="shared" si="223"/>
        <v>-4.9625983284071973E-2</v>
      </c>
      <c r="ES129" s="186">
        <f t="shared" si="224"/>
        <v>1.9924837430845242E-2</v>
      </c>
      <c r="ET129" s="186">
        <f t="shared" si="225"/>
        <v>6.3193510833601529E-2</v>
      </c>
      <c r="EU129" s="186">
        <f t="shared" si="226"/>
        <v>-6.4429461016406286E-2</v>
      </c>
      <c r="EV129" s="186">
        <f t="shared" si="227"/>
        <v>-1.5468145049019539E-2</v>
      </c>
      <c r="EW129" s="186">
        <f t="shared" si="228"/>
        <v>4.6442413707919274E-2</v>
      </c>
      <c r="EX129" s="186">
        <f t="shared" si="229"/>
        <v>-4.7260143536648272E-2</v>
      </c>
    </row>
    <row r="130" spans="15:154" ht="20.100000000000001" customHeight="1" x14ac:dyDescent="0.3">
      <c r="O130" s="211">
        <v>122</v>
      </c>
      <c r="P130" s="211">
        <f t="shared" si="230"/>
        <v>-2.0769418098732522</v>
      </c>
      <c r="Q130" s="212">
        <f t="shared" si="231"/>
        <v>1.064650843716541</v>
      </c>
      <c r="R130" s="212">
        <f t="shared" si="135"/>
        <v>284.48678190372317</v>
      </c>
      <c r="S130" s="212">
        <f t="shared" si="136"/>
        <v>247.37981035106361</v>
      </c>
      <c r="T130" s="212">
        <f t="shared" si="137"/>
        <v>309.22476293882949</v>
      </c>
      <c r="U130" s="212">
        <f t="shared" si="138"/>
        <v>1</v>
      </c>
      <c r="V130" s="212">
        <f t="shared" si="139"/>
        <v>0</v>
      </c>
      <c r="W130" s="212">
        <f t="shared" si="140"/>
        <v>4.7102364160226139E-2</v>
      </c>
      <c r="X130" s="212">
        <f t="shared" si="141"/>
        <v>5.4167718784260063E-2</v>
      </c>
      <c r="Y130" s="212">
        <f t="shared" si="142"/>
        <v>4.3334175027408058E-2</v>
      </c>
      <c r="Z130" s="212">
        <f t="shared" si="143"/>
        <v>9.4223278166085844</v>
      </c>
      <c r="AA130" s="212">
        <f t="shared" si="144"/>
        <v>9.4223278166085844</v>
      </c>
      <c r="AB130" s="212">
        <f t="shared" si="145"/>
        <v>9.0902828238061133</v>
      </c>
      <c r="AC130" s="212">
        <f t="shared" si="146"/>
        <v>8.6625858848711381</v>
      </c>
      <c r="AD130" s="212">
        <f t="shared" si="147"/>
        <v>186.36055234726393</v>
      </c>
      <c r="AE130" s="212">
        <f t="shared" si="148"/>
        <v>243.32194838714892</v>
      </c>
      <c r="AF130" s="212">
        <f t="shared" si="149"/>
        <v>2.2051836745437203</v>
      </c>
      <c r="AG130" s="212">
        <f t="shared" si="150"/>
        <v>2.4619994183465952</v>
      </c>
      <c r="AH130" s="212">
        <f t="shared" si="151"/>
        <v>1.8769300646248022</v>
      </c>
      <c r="AI130" s="212">
        <f t="shared" si="152"/>
        <v>11.627511491152305</v>
      </c>
      <c r="AJ130" s="212">
        <f t="shared" si="153"/>
        <v>12.427511491152305</v>
      </c>
      <c r="AK130" s="212">
        <f t="shared" si="154"/>
        <v>12.352282242152709</v>
      </c>
      <c r="AL130" s="212">
        <f t="shared" si="155"/>
        <v>11.33951594949594</v>
      </c>
      <c r="AM130" s="212">
        <f t="shared" si="232"/>
        <v>80.466632496131197</v>
      </c>
      <c r="AN130" s="212">
        <f t="shared" si="262"/>
        <v>80.956699369081434</v>
      </c>
      <c r="AO130" s="212">
        <f t="shared" si="263"/>
        <v>88.187185807031881</v>
      </c>
      <c r="AP130" s="212">
        <f t="shared" si="156"/>
        <v>7.9273794655813035</v>
      </c>
      <c r="AQ130" s="212">
        <f t="shared" si="157"/>
        <v>0.23229800382299354</v>
      </c>
      <c r="AR130" s="212">
        <f t="shared" si="158"/>
        <v>0.22552298690281364</v>
      </c>
      <c r="AS130" s="212">
        <f t="shared" si="159"/>
        <v>0.21491215190159638</v>
      </c>
      <c r="AT130" s="212">
        <f t="shared" si="160"/>
        <v>1.6953539207188891E-2</v>
      </c>
      <c r="AU130" s="212">
        <f t="shared" si="161"/>
        <v>8.7511144858846465E-2</v>
      </c>
      <c r="AV130" s="212">
        <f t="shared" si="162"/>
        <v>8.2983358250188516E-2</v>
      </c>
      <c r="AW130" s="212">
        <f t="shared" si="163"/>
        <v>8.2088819870942673E-2</v>
      </c>
      <c r="AX130" s="212">
        <f t="shared" si="233"/>
        <v>2.0609909152941058E-2</v>
      </c>
      <c r="AY130" s="212">
        <f t="shared" si="234"/>
        <v>2.2475096168210178E-2</v>
      </c>
      <c r="AZ130" s="178">
        <f t="shared" si="235"/>
        <v>1.7786256527786318E-2</v>
      </c>
      <c r="BA130" s="178">
        <f t="shared" si="164"/>
        <v>1.238522624277306E-2</v>
      </c>
      <c r="BB130" s="178">
        <f t="shared" si="165"/>
        <v>1.076976195023744E-2</v>
      </c>
      <c r="BC130" s="178">
        <f t="shared" si="166"/>
        <v>1.3462202437796802E-2</v>
      </c>
      <c r="BD130" s="178">
        <f t="shared" si="167"/>
        <v>0</v>
      </c>
      <c r="BE130" s="178">
        <f t="shared" si="168"/>
        <v>0</v>
      </c>
      <c r="BF130" s="178">
        <f t="shared" si="169"/>
        <v>0</v>
      </c>
      <c r="BG130" s="178">
        <f t="shared" si="236"/>
        <v>3.2995135395714116E-2</v>
      </c>
      <c r="BH130" s="178">
        <f t="shared" si="237"/>
        <v>3.3244858118447615E-2</v>
      </c>
      <c r="BI130" s="178">
        <f t="shared" si="238"/>
        <v>3.124845896558312E-2</v>
      </c>
      <c r="BJ130" s="178">
        <f t="shared" si="170"/>
        <v>9.3866798872043375</v>
      </c>
      <c r="BK130" s="178">
        <f t="shared" si="171"/>
        <v>8.2241066964895886</v>
      </c>
      <c r="BL130" s="178">
        <f t="shared" si="172"/>
        <v>9.6627973158361815</v>
      </c>
      <c r="BM130" s="180">
        <f t="shared" si="239"/>
        <v>1.0886789597815065E-3</v>
      </c>
      <c r="BN130" s="180">
        <f t="shared" si="239"/>
        <v>1.1052205913157124E-3</v>
      </c>
      <c r="BO130" s="180">
        <f t="shared" si="239"/>
        <v>9.7646618772373212E-4</v>
      </c>
      <c r="BP130" s="178">
        <f t="shared" si="173"/>
        <v>0</v>
      </c>
      <c r="BQ130" s="178">
        <f t="shared" si="174"/>
        <v>0</v>
      </c>
      <c r="BR130" s="178">
        <f t="shared" si="175"/>
        <v>0</v>
      </c>
      <c r="BS130" s="178">
        <f t="shared" si="176"/>
        <v>0.44999999999999996</v>
      </c>
      <c r="BT130" s="178">
        <f t="shared" si="177"/>
        <v>0.15801269062387208</v>
      </c>
      <c r="BU130" s="178">
        <f t="shared" si="178"/>
        <v>2.5</v>
      </c>
      <c r="BY130" s="180">
        <f t="shared" si="179"/>
        <v>0</v>
      </c>
      <c r="BZ130" s="180">
        <f t="shared" si="240"/>
        <v>0.17398158825310808</v>
      </c>
      <c r="CA130" s="180">
        <f t="shared" si="241"/>
        <v>0</v>
      </c>
      <c r="CB130" s="180">
        <f t="shared" si="242"/>
        <v>0</v>
      </c>
      <c r="CC130" s="180">
        <f t="shared" si="180"/>
        <v>0</v>
      </c>
      <c r="CG130" s="182">
        <f t="shared" si="181"/>
        <v>0.44999999999999996</v>
      </c>
      <c r="CH130" s="182">
        <f t="shared" si="182"/>
        <v>0.44999999999999996</v>
      </c>
      <c r="CI130" s="182">
        <f t="shared" si="183"/>
        <v>0.44999999999999996</v>
      </c>
      <c r="CJ130" s="182">
        <f t="shared" si="184"/>
        <v>0.44999999999999996</v>
      </c>
      <c r="CK130" s="182">
        <f t="shared" si="185"/>
        <v>0.44999999999999996</v>
      </c>
      <c r="CL130" s="182">
        <f t="shared" si="186"/>
        <v>0.44999999999999996</v>
      </c>
      <c r="CM130" s="182">
        <f t="shared" si="187"/>
        <v>0.44999999999999996</v>
      </c>
      <c r="CN130" s="182">
        <f t="shared" si="188"/>
        <v>0.44999999999999996</v>
      </c>
      <c r="CO130" s="182">
        <f t="shared" si="189"/>
        <v>0.42389905374069586</v>
      </c>
      <c r="CP130" s="182">
        <f t="shared" si="190"/>
        <v>0.36191506212595742</v>
      </c>
      <c r="CQ130" s="182">
        <f t="shared" si="191"/>
        <v>0.29993107051121903</v>
      </c>
      <c r="CR130" s="182">
        <f t="shared" si="192"/>
        <v>0.23794707889648048</v>
      </c>
      <c r="CS130" s="182">
        <f t="shared" si="193"/>
        <v>0.17596308728174212</v>
      </c>
      <c r="CT130" s="182">
        <f t="shared" si="194"/>
        <v>0.15305084309340355</v>
      </c>
      <c r="CU130" s="182">
        <f t="shared" si="195"/>
        <v>0.15305084309340355</v>
      </c>
      <c r="CV130" s="182">
        <f t="shared" si="196"/>
        <v>0.15305084309340355</v>
      </c>
      <c r="CW130" s="182">
        <f t="shared" si="197"/>
        <v>0.15305084309340355</v>
      </c>
      <c r="CX130" s="182">
        <f t="shared" si="198"/>
        <v>0.15305084309340355</v>
      </c>
      <c r="CY130" s="182">
        <f t="shared" si="199"/>
        <v>0.15305084309340355</v>
      </c>
      <c r="DA130" s="184">
        <f t="shared" si="243"/>
        <v>0.17398158825801541</v>
      </c>
      <c r="DB130" s="184">
        <f t="shared" si="244"/>
        <v>0.17398158825801541</v>
      </c>
      <c r="DC130" s="184">
        <f t="shared" si="245"/>
        <v>0.17398158825801541</v>
      </c>
      <c r="DD130" s="184">
        <f t="shared" si="246"/>
        <v>0.17398158825801541</v>
      </c>
      <c r="DE130" s="184">
        <f t="shared" si="247"/>
        <v>0.17398158825801541</v>
      </c>
      <c r="DF130" s="184">
        <f t="shared" si="248"/>
        <v>0.17398158825801541</v>
      </c>
      <c r="DG130" s="184">
        <f t="shared" si="249"/>
        <v>0.17398158825801541</v>
      </c>
      <c r="DH130" s="184">
        <f t="shared" si="250"/>
        <v>-1.9044833991312137E-10</v>
      </c>
      <c r="DI130" s="184">
        <f t="shared" si="251"/>
        <v>-2.0162074386594932E-10</v>
      </c>
      <c r="DJ130" s="184">
        <f t="shared" si="252"/>
        <v>-2.3425568778251588E-10</v>
      </c>
      <c r="DK130" s="184">
        <f t="shared" si="253"/>
        <v>-2.7949570934177732E-10</v>
      </c>
      <c r="DL130" s="184">
        <f t="shared" si="254"/>
        <v>-3.4639170885860206E-10</v>
      </c>
      <c r="DM130" s="184">
        <f t="shared" si="255"/>
        <v>-4.5538630535883369E-10</v>
      </c>
      <c r="DN130" s="184">
        <f t="shared" si="256"/>
        <v>-5.1532492189643194E-10</v>
      </c>
      <c r="DO130" s="184">
        <f t="shared" si="257"/>
        <v>-5.1532492189643194E-10</v>
      </c>
      <c r="DP130" s="184">
        <f t="shared" si="258"/>
        <v>-5.1532492189643194E-10</v>
      </c>
      <c r="DQ130" s="184">
        <f t="shared" si="259"/>
        <v>-5.1532492189643194E-10</v>
      </c>
      <c r="DR130" s="184">
        <f t="shared" si="260"/>
        <v>-5.1532492189643194E-10</v>
      </c>
      <c r="DS130" s="184">
        <f t="shared" si="261"/>
        <v>-5.1532492189643194E-10</v>
      </c>
      <c r="DU130" s="185">
        <f t="shared" si="200"/>
        <v>-6.5899833418772313E-2</v>
      </c>
      <c r="DV130" s="185">
        <f t="shared" si="201"/>
        <v>-3.4536639246002111E-3</v>
      </c>
      <c r="DW130" s="185">
        <f t="shared" si="202"/>
        <v>3.1992718122345276E-2</v>
      </c>
      <c r="DX130" s="185">
        <f t="shared" si="203"/>
        <v>5.7716391313648391E-2</v>
      </c>
      <c r="DY130" s="186">
        <f t="shared" si="204"/>
        <v>-6.5899833418772313E-2</v>
      </c>
      <c r="DZ130" s="186">
        <f t="shared" si="205"/>
        <v>-3.4536639246002111E-3</v>
      </c>
      <c r="EA130" s="186">
        <f t="shared" si="206"/>
        <v>3.7850464354387901E-2</v>
      </c>
      <c r="EB130" s="186">
        <f t="shared" si="207"/>
        <v>-5.4056065221982599E-2</v>
      </c>
      <c r="EC130" s="186">
        <f t="shared" si="208"/>
        <v>2.57844529756475E-2</v>
      </c>
      <c r="ED130" s="186">
        <f t="shared" si="209"/>
        <v>6.0744364544150505E-2</v>
      </c>
      <c r="EE130" s="186">
        <f t="shared" si="210"/>
        <v>-6.5177821053409538E-2</v>
      </c>
      <c r="EF130" s="186">
        <f t="shared" si="211"/>
        <v>-1.0323152709117059E-2</v>
      </c>
      <c r="EG130" s="186">
        <f t="shared" si="212"/>
        <v>4.3293512978245047E-2</v>
      </c>
      <c r="EH130" s="186">
        <f t="shared" si="213"/>
        <v>-4.9803489567785846E-2</v>
      </c>
      <c r="EI130" s="186">
        <f t="shared" si="214"/>
        <v>1.9293687966404946E-2</v>
      </c>
      <c r="EJ130" s="186">
        <f t="shared" si="215"/>
        <v>6.3106809805131392E-2</v>
      </c>
      <c r="EK130" s="186">
        <f t="shared" si="216"/>
        <v>-6.3741706841249704E-2</v>
      </c>
      <c r="EL130" s="186">
        <f t="shared" si="217"/>
        <v>-1.7079538872294166E-2</v>
      </c>
      <c r="EM130" s="186">
        <f t="shared" si="218"/>
        <v>4.8262228814162422E-2</v>
      </c>
      <c r="EN130" s="186">
        <f t="shared" si="219"/>
        <v>-4.5005256459834296E-2</v>
      </c>
      <c r="EO130" s="186">
        <f t="shared" si="220"/>
        <v>1.2591537274338578E-2</v>
      </c>
      <c r="EP130" s="186">
        <f t="shared" si="221"/>
        <v>6.4777843651938338E-2</v>
      </c>
      <c r="EQ130" s="186">
        <f t="shared" si="222"/>
        <v>5.2702173571671181E-2</v>
      </c>
      <c r="ER130" s="186">
        <f t="shared" si="223"/>
        <v>-3.9713936344153419E-2</v>
      </c>
      <c r="ES130" s="186">
        <f t="shared" si="224"/>
        <v>5.7514310649459813E-3</v>
      </c>
      <c r="ET130" s="186">
        <f t="shared" si="225"/>
        <v>6.5739157888059382E-2</v>
      </c>
      <c r="EU130" s="186">
        <f t="shared" si="226"/>
        <v>-5.8797761808119714E-2</v>
      </c>
      <c r="EV130" s="186">
        <f t="shared" si="227"/>
        <v>-2.9958956014548399E-2</v>
      </c>
      <c r="EW130" s="186">
        <f t="shared" si="228"/>
        <v>5.6564702286889937E-2</v>
      </c>
      <c r="EX130" s="186">
        <f t="shared" si="229"/>
        <v>-3.3987502031210454E-2</v>
      </c>
    </row>
    <row r="131" spans="15:154" ht="20.100000000000001" customHeight="1" x14ac:dyDescent="0.3">
      <c r="O131" s="211">
        <v>123</v>
      </c>
      <c r="P131" s="211">
        <f t="shared" si="230"/>
        <v>-2.0682151636132806</v>
      </c>
      <c r="Q131" s="212">
        <f t="shared" si="231"/>
        <v>1.0733774899765127</v>
      </c>
      <c r="R131" s="212">
        <f t="shared" si="135"/>
        <v>285.8520683015866</v>
      </c>
      <c r="S131" s="212">
        <f t="shared" si="136"/>
        <v>248.56701591442314</v>
      </c>
      <c r="T131" s="212">
        <f t="shared" si="137"/>
        <v>310.70876989302894</v>
      </c>
      <c r="U131" s="212">
        <f t="shared" si="138"/>
        <v>1</v>
      </c>
      <c r="V131" s="212">
        <f t="shared" si="139"/>
        <v>0</v>
      </c>
      <c r="W131" s="212">
        <f t="shared" si="140"/>
        <v>4.6877393889843771E-2</v>
      </c>
      <c r="X131" s="212">
        <f t="shared" si="141"/>
        <v>5.3909002973320339E-2</v>
      </c>
      <c r="Y131" s="212">
        <f t="shared" si="142"/>
        <v>4.3127202378656269E-2</v>
      </c>
      <c r="Z131" s="212">
        <f t="shared" si="143"/>
        <v>9.4804790515406498</v>
      </c>
      <c r="AA131" s="212">
        <f t="shared" si="144"/>
        <v>9.4804790515406498</v>
      </c>
      <c r="AB131" s="212">
        <f t="shared" si="145"/>
        <v>9.1475237746692208</v>
      </c>
      <c r="AC131" s="212">
        <f t="shared" si="146"/>
        <v>8.7171336544614082</v>
      </c>
      <c r="AD131" s="212">
        <f t="shared" si="147"/>
        <v>187.72513756543901</v>
      </c>
      <c r="AE131" s="212">
        <f t="shared" si="148"/>
        <v>245.06257447713747</v>
      </c>
      <c r="AF131" s="212">
        <f t="shared" si="149"/>
        <v>2.2084708620919611</v>
      </c>
      <c r="AG131" s="212">
        <f t="shared" si="150"/>
        <v>2.4656694318358072</v>
      </c>
      <c r="AH131" s="212">
        <f t="shared" si="151"/>
        <v>1.8797279363887633</v>
      </c>
      <c r="AI131" s="212">
        <f t="shared" si="152"/>
        <v>11.68894991363261</v>
      </c>
      <c r="AJ131" s="212">
        <f t="shared" si="153"/>
        <v>12.488949913632611</v>
      </c>
      <c r="AK131" s="212">
        <f t="shared" si="154"/>
        <v>12.413193206505028</v>
      </c>
      <c r="AL131" s="212">
        <f t="shared" si="155"/>
        <v>11.396861590850172</v>
      </c>
      <c r="AM131" s="212">
        <f t="shared" si="232"/>
        <v>80.07078312552332</v>
      </c>
      <c r="AN131" s="212">
        <f t="shared" si="262"/>
        <v>80.55944859344963</v>
      </c>
      <c r="AO131" s="212">
        <f t="shared" si="263"/>
        <v>87.743453934970788</v>
      </c>
      <c r="AP131" s="212">
        <f t="shared" si="156"/>
        <v>7.9870448152037641</v>
      </c>
      <c r="AQ131" s="212">
        <f t="shared" si="157"/>
        <v>0.23376077004052051</v>
      </c>
      <c r="AR131" s="212">
        <f t="shared" si="158"/>
        <v>0.22694309125622253</v>
      </c>
      <c r="AS131" s="212">
        <f t="shared" si="159"/>
        <v>0.21626544048076662</v>
      </c>
      <c r="AT131" s="212">
        <f t="shared" si="160"/>
        <v>1.7167722222976717E-2</v>
      </c>
      <c r="AU131" s="212">
        <f t="shared" si="161"/>
        <v>8.8180776288342977E-2</v>
      </c>
      <c r="AV131" s="212">
        <f t="shared" si="162"/>
        <v>8.3619391039386828E-2</v>
      </c>
      <c r="AW131" s="212">
        <f t="shared" si="163"/>
        <v>8.270762636443775E-2</v>
      </c>
      <c r="AX131" s="212">
        <f t="shared" si="233"/>
        <v>2.0668425003896439E-2</v>
      </c>
      <c r="AY131" s="212">
        <f t="shared" si="234"/>
        <v>2.2539190100721057E-2</v>
      </c>
      <c r="AZ131" s="178">
        <f t="shared" si="235"/>
        <v>1.7834742788904626E-2</v>
      </c>
      <c r="BA131" s="178">
        <f t="shared" si="164"/>
        <v>1.2189772959813725E-2</v>
      </c>
      <c r="BB131" s="178">
        <f t="shared" si="165"/>
        <v>1.0599802573751062E-2</v>
      </c>
      <c r="BC131" s="178">
        <f t="shared" si="166"/>
        <v>1.3249753217188832E-2</v>
      </c>
      <c r="BD131" s="178">
        <f t="shared" si="167"/>
        <v>0</v>
      </c>
      <c r="BE131" s="178">
        <f t="shared" si="168"/>
        <v>0</v>
      </c>
      <c r="BF131" s="178">
        <f t="shared" si="169"/>
        <v>0</v>
      </c>
      <c r="BG131" s="178">
        <f t="shared" si="236"/>
        <v>3.2858197963710166E-2</v>
      </c>
      <c r="BH131" s="178">
        <f t="shared" si="237"/>
        <v>3.3138992674472123E-2</v>
      </c>
      <c r="BI131" s="178">
        <f t="shared" si="238"/>
        <v>3.1084496006093459E-2</v>
      </c>
      <c r="BJ131" s="178">
        <f t="shared" si="170"/>
        <v>9.3925838485895312</v>
      </c>
      <c r="BK131" s="178">
        <f t="shared" si="171"/>
        <v>8.2372605195034634</v>
      </c>
      <c r="BL131" s="178">
        <f t="shared" si="172"/>
        <v>9.6582255167980691</v>
      </c>
      <c r="BM131" s="180">
        <f t="shared" si="239"/>
        <v>1.079661173422367E-3</v>
      </c>
      <c r="BN131" s="180">
        <f t="shared" si="239"/>
        <v>1.098192835478717E-3</v>
      </c>
      <c r="BO131" s="180">
        <f t="shared" si="239"/>
        <v>9.6624589195284016E-4</v>
      </c>
      <c r="BP131" s="178">
        <f t="shared" si="173"/>
        <v>0</v>
      </c>
      <c r="BQ131" s="178">
        <f t="shared" si="174"/>
        <v>0</v>
      </c>
      <c r="BR131" s="178">
        <f t="shared" si="175"/>
        <v>0</v>
      </c>
      <c r="BS131" s="178">
        <f t="shared" si="176"/>
        <v>0.44999999999999996</v>
      </c>
      <c r="BT131" s="178">
        <f t="shared" si="177"/>
        <v>0.15877101259494905</v>
      </c>
      <c r="BU131" s="178">
        <f t="shared" si="178"/>
        <v>2.5</v>
      </c>
      <c r="BY131" s="180">
        <f t="shared" si="179"/>
        <v>0</v>
      </c>
      <c r="BZ131" s="180">
        <f t="shared" si="240"/>
        <v>0.17413471947357323</v>
      </c>
      <c r="CA131" s="180">
        <f t="shared" si="241"/>
        <v>0</v>
      </c>
      <c r="CB131" s="180">
        <f t="shared" si="242"/>
        <v>0</v>
      </c>
      <c r="CC131" s="180">
        <f t="shared" si="180"/>
        <v>0</v>
      </c>
      <c r="CG131" s="182">
        <f t="shared" si="181"/>
        <v>0.44999999999999996</v>
      </c>
      <c r="CH131" s="182">
        <f t="shared" si="182"/>
        <v>0.44999999999999996</v>
      </c>
      <c r="CI131" s="182">
        <f t="shared" si="183"/>
        <v>0.44999999999999996</v>
      </c>
      <c r="CJ131" s="182">
        <f t="shared" si="184"/>
        <v>0.44999999999999996</v>
      </c>
      <c r="CK131" s="182">
        <f t="shared" si="185"/>
        <v>0.44999999999999996</v>
      </c>
      <c r="CL131" s="182">
        <f t="shared" si="186"/>
        <v>0.44999999999999996</v>
      </c>
      <c r="CM131" s="182">
        <f t="shared" si="187"/>
        <v>0.44999999999999996</v>
      </c>
      <c r="CN131" s="182">
        <f t="shared" si="188"/>
        <v>0.44999999999999996</v>
      </c>
      <c r="CO131" s="182">
        <f t="shared" si="189"/>
        <v>0.4259572089602911</v>
      </c>
      <c r="CP131" s="182">
        <f t="shared" si="190"/>
        <v>0.36367574868964325</v>
      </c>
      <c r="CQ131" s="182">
        <f t="shared" si="191"/>
        <v>0.30139428841899546</v>
      </c>
      <c r="CR131" s="182">
        <f t="shared" si="192"/>
        <v>0.23911282814834756</v>
      </c>
      <c r="CS131" s="182">
        <f t="shared" si="193"/>
        <v>0.17683136787769976</v>
      </c>
      <c r="CT131" s="182">
        <f t="shared" si="194"/>
        <v>0.15380916506448053</v>
      </c>
      <c r="CU131" s="182">
        <f t="shared" si="195"/>
        <v>0.15380916506448053</v>
      </c>
      <c r="CV131" s="182">
        <f t="shared" si="196"/>
        <v>0.15380916506448053</v>
      </c>
      <c r="CW131" s="182">
        <f t="shared" si="197"/>
        <v>0.15380916506448053</v>
      </c>
      <c r="CX131" s="182">
        <f t="shared" si="198"/>
        <v>0.15380916506448053</v>
      </c>
      <c r="CY131" s="182">
        <f t="shared" si="199"/>
        <v>0.15380916506448053</v>
      </c>
      <c r="DA131" s="184">
        <f t="shared" si="243"/>
        <v>0.17413471947846143</v>
      </c>
      <c r="DB131" s="184">
        <f t="shared" si="244"/>
        <v>0.17413471947846143</v>
      </c>
      <c r="DC131" s="184">
        <f t="shared" si="245"/>
        <v>0.17413471947846143</v>
      </c>
      <c r="DD131" s="184">
        <f t="shared" si="246"/>
        <v>0.17413471947846143</v>
      </c>
      <c r="DE131" s="184">
        <f t="shared" si="247"/>
        <v>0.17413471947846143</v>
      </c>
      <c r="DF131" s="184">
        <f t="shared" si="248"/>
        <v>0.17413471947846143</v>
      </c>
      <c r="DG131" s="184">
        <f t="shared" si="249"/>
        <v>0.17413471947846143</v>
      </c>
      <c r="DH131" s="184">
        <f t="shared" si="250"/>
        <v>-1.9061560902950768E-10</v>
      </c>
      <c r="DI131" s="184">
        <f t="shared" si="251"/>
        <v>-2.0086830214796365E-10</v>
      </c>
      <c r="DJ131" s="184">
        <f t="shared" si="252"/>
        <v>-2.3338673176354397E-10</v>
      </c>
      <c r="DK131" s="184">
        <f t="shared" si="253"/>
        <v>-2.7846766883763203E-10</v>
      </c>
      <c r="DL131" s="184">
        <f t="shared" si="254"/>
        <v>-3.4513361226619206E-10</v>
      </c>
      <c r="DM131" s="184">
        <f t="shared" si="255"/>
        <v>-4.5376661714938533E-10</v>
      </c>
      <c r="DN131" s="184">
        <f t="shared" si="256"/>
        <v>-5.1351338138879311E-10</v>
      </c>
      <c r="DO131" s="184">
        <f t="shared" si="257"/>
        <v>-5.1351338138879311E-10</v>
      </c>
      <c r="DP131" s="184">
        <f t="shared" si="258"/>
        <v>-5.1351338138879311E-10</v>
      </c>
      <c r="DQ131" s="184">
        <f t="shared" si="259"/>
        <v>-5.1351338138879311E-10</v>
      </c>
      <c r="DR131" s="184">
        <f t="shared" si="260"/>
        <v>-5.1351338138879311E-10</v>
      </c>
      <c r="DS131" s="184">
        <f t="shared" si="261"/>
        <v>-5.1351338138879311E-10</v>
      </c>
      <c r="DU131" s="185">
        <f t="shared" si="200"/>
        <v>-6.5513814210514471E-2</v>
      </c>
      <c r="DV131" s="185">
        <f t="shared" si="201"/>
        <v>-5.156048998958435E-3</v>
      </c>
      <c r="DW131" s="185">
        <f t="shared" si="202"/>
        <v>3.1357154009457468E-2</v>
      </c>
      <c r="DX131" s="185">
        <f t="shared" si="203"/>
        <v>5.7752693323486079E-2</v>
      </c>
      <c r="DY131" s="186">
        <f t="shared" si="204"/>
        <v>-6.5513814210514471E-2</v>
      </c>
      <c r="DZ131" s="186">
        <f t="shared" si="205"/>
        <v>-5.156048998958435E-3</v>
      </c>
      <c r="EA131" s="186">
        <f t="shared" si="206"/>
        <v>4.0005607094079236E-2</v>
      </c>
      <c r="EB131" s="186">
        <f t="shared" si="207"/>
        <v>-5.2136322220920267E-2</v>
      </c>
      <c r="EC131" s="186">
        <f t="shared" si="208"/>
        <v>2.1936583724695129E-2</v>
      </c>
      <c r="ED131" s="186">
        <f t="shared" si="209"/>
        <v>6.1947001446227473E-2</v>
      </c>
      <c r="EE131" s="186">
        <f t="shared" si="210"/>
        <v>-6.3900646676767911E-2</v>
      </c>
      <c r="EF131" s="186">
        <f t="shared" si="211"/>
        <v>-1.5341187958575362E-2</v>
      </c>
      <c r="EG131" s="186">
        <f t="shared" si="212"/>
        <v>4.7668989361047007E-2</v>
      </c>
      <c r="EH131" s="186">
        <f t="shared" si="213"/>
        <v>-4.5236181834742151E-2</v>
      </c>
      <c r="EI131" s="186">
        <f t="shared" si="214"/>
        <v>1.1975861945283515E-2</v>
      </c>
      <c r="EJ131" s="186">
        <f t="shared" si="215"/>
        <v>6.4615968803051912E-2</v>
      </c>
      <c r="EK131" s="186">
        <f t="shared" si="216"/>
        <v>-6.0714033147751707E-2</v>
      </c>
      <c r="EL131" s="186">
        <f t="shared" si="217"/>
        <v>-2.5148575956168463E-2</v>
      </c>
      <c r="EM131" s="186">
        <f t="shared" si="218"/>
        <v>5.4158602905640223E-2</v>
      </c>
      <c r="EN131" s="186">
        <f t="shared" si="219"/>
        <v>-3.7222176521512627E-2</v>
      </c>
      <c r="EO131" s="186">
        <f t="shared" si="220"/>
        <v>1.7202546991719101E-3</v>
      </c>
      <c r="EP131" s="186">
        <f t="shared" si="221"/>
        <v>6.5693876559839604E-2</v>
      </c>
      <c r="EQ131" s="186">
        <f t="shared" si="222"/>
        <v>5.9314651904598698E-2</v>
      </c>
      <c r="ER131" s="186">
        <f t="shared" si="223"/>
        <v>-2.8291637689001926E-2</v>
      </c>
      <c r="ES131" s="186">
        <f t="shared" si="224"/>
        <v>-8.5777109268314472E-3</v>
      </c>
      <c r="ET131" s="186">
        <f t="shared" si="225"/>
        <v>6.5154183050247699E-2</v>
      </c>
      <c r="EU131" s="186">
        <f t="shared" si="226"/>
        <v>-4.9971139500944103E-2</v>
      </c>
      <c r="EV131" s="186">
        <f t="shared" si="227"/>
        <v>-4.2679385078356634E-2</v>
      </c>
      <c r="EW131" s="186">
        <f t="shared" si="228"/>
        <v>6.3010177319622385E-2</v>
      </c>
      <c r="EX131" s="186">
        <f t="shared" si="229"/>
        <v>-1.8664464842025698E-2</v>
      </c>
    </row>
    <row r="132" spans="15:154" ht="20.100000000000001" customHeight="1" x14ac:dyDescent="0.3">
      <c r="O132" s="211">
        <v>124</v>
      </c>
      <c r="P132" s="211">
        <f t="shared" si="230"/>
        <v>-2.0594885173533086</v>
      </c>
      <c r="Q132" s="212">
        <f t="shared" si="231"/>
        <v>1.0821041362364843</v>
      </c>
      <c r="R132" s="212">
        <f t="shared" si="135"/>
        <v>287.19558595772759</v>
      </c>
      <c r="S132" s="212">
        <f t="shared" si="136"/>
        <v>249.73529213715443</v>
      </c>
      <c r="T132" s="212">
        <f t="shared" si="137"/>
        <v>312.16911517144302</v>
      </c>
      <c r="U132" s="212">
        <f t="shared" si="138"/>
        <v>1</v>
      </c>
      <c r="V132" s="212">
        <f t="shared" si="139"/>
        <v>0</v>
      </c>
      <c r="W132" s="212">
        <f t="shared" si="140"/>
        <v>4.6658098714554584E-2</v>
      </c>
      <c r="X132" s="212">
        <f t="shared" si="141"/>
        <v>5.3656813521737769E-2</v>
      </c>
      <c r="Y132" s="212">
        <f t="shared" si="142"/>
        <v>4.2925450817390222E-2</v>
      </c>
      <c r="Z132" s="212">
        <f t="shared" si="143"/>
        <v>9.5378102255115742</v>
      </c>
      <c r="AA132" s="212">
        <f t="shared" si="144"/>
        <v>9.5378102255115742</v>
      </c>
      <c r="AB132" s="212">
        <f t="shared" si="145"/>
        <v>9.2039790174097451</v>
      </c>
      <c r="AC132" s="212">
        <f t="shared" si="146"/>
        <v>8.7709326834212433</v>
      </c>
      <c r="AD132" s="212">
        <f t="shared" si="147"/>
        <v>189.07150097513565</v>
      </c>
      <c r="AE132" s="212">
        <f t="shared" si="148"/>
        <v>246.7797955285908</v>
      </c>
      <c r="AF132" s="212">
        <f t="shared" si="149"/>
        <v>2.2117056372402519</v>
      </c>
      <c r="AG132" s="212">
        <f t="shared" si="150"/>
        <v>2.4692809289757096</v>
      </c>
      <c r="AH132" s="212">
        <f t="shared" si="151"/>
        <v>1.8824811976241951</v>
      </c>
      <c r="AI132" s="212">
        <f t="shared" si="152"/>
        <v>11.749515862751826</v>
      </c>
      <c r="AJ132" s="212">
        <f t="shared" si="153"/>
        <v>12.549515862751827</v>
      </c>
      <c r="AK132" s="212">
        <f t="shared" si="154"/>
        <v>12.473259946385456</v>
      </c>
      <c r="AL132" s="212">
        <f t="shared" si="155"/>
        <v>11.453413881045439</v>
      </c>
      <c r="AM132" s="212">
        <f t="shared" si="232"/>
        <v>79.684348857480344</v>
      </c>
      <c r="AN132" s="212">
        <f t="shared" si="262"/>
        <v>80.171503223564542</v>
      </c>
      <c r="AO132" s="212">
        <f t="shared" si="263"/>
        <v>87.310212517066788</v>
      </c>
      <c r="AP132" s="212">
        <f t="shared" si="156"/>
        <v>8.0459168557747986</v>
      </c>
      <c r="AQ132" s="212">
        <f t="shared" si="157"/>
        <v>0.23520345784772728</v>
      </c>
      <c r="AR132" s="212">
        <f t="shared" si="158"/>
        <v>0.22834370279009286</v>
      </c>
      <c r="AS132" s="212">
        <f t="shared" si="159"/>
        <v>0.21760015337569641</v>
      </c>
      <c r="AT132" s="212">
        <f t="shared" si="160"/>
        <v>1.7380282201296761E-2</v>
      </c>
      <c r="AU132" s="212">
        <f t="shared" si="161"/>
        <v>8.8841731832494469E-2</v>
      </c>
      <c r="AV132" s="212">
        <f t="shared" si="162"/>
        <v>8.4247047246422874E-2</v>
      </c>
      <c r="AW132" s="212">
        <f t="shared" si="163"/>
        <v>8.3318227553732971E-2</v>
      </c>
      <c r="AX132" s="212">
        <f t="shared" si="233"/>
        <v>2.0725931554229297E-2</v>
      </c>
      <c r="AY132" s="212">
        <f t="shared" si="234"/>
        <v>2.2602140618205695E-2</v>
      </c>
      <c r="AZ132" s="178">
        <f t="shared" si="235"/>
        <v>1.788236248092781E-2</v>
      </c>
      <c r="BA132" s="178">
        <f t="shared" si="164"/>
        <v>1.1993391378448879E-2</v>
      </c>
      <c r="BB132" s="178">
        <f t="shared" si="165"/>
        <v>1.0429035981259894E-2</v>
      </c>
      <c r="BC132" s="178">
        <f t="shared" si="166"/>
        <v>1.3036294976574866E-2</v>
      </c>
      <c r="BD132" s="178">
        <f t="shared" si="167"/>
        <v>0</v>
      </c>
      <c r="BE132" s="178">
        <f t="shared" si="168"/>
        <v>0</v>
      </c>
      <c r="BF132" s="178">
        <f t="shared" si="169"/>
        <v>0</v>
      </c>
      <c r="BG132" s="178">
        <f t="shared" si="236"/>
        <v>3.271932293267818E-2</v>
      </c>
      <c r="BH132" s="178">
        <f t="shared" si="237"/>
        <v>3.3031176599465591E-2</v>
      </c>
      <c r="BI132" s="178">
        <f t="shared" si="238"/>
        <v>3.0918657457502677E-2</v>
      </c>
      <c r="BJ132" s="178">
        <f t="shared" si="170"/>
        <v>9.3968451217906228</v>
      </c>
      <c r="BK132" s="178">
        <f t="shared" si="171"/>
        <v>8.2490505377014784</v>
      </c>
      <c r="BL132" s="178">
        <f t="shared" si="172"/>
        <v>9.6518499407975487</v>
      </c>
      <c r="BM132" s="180">
        <f t="shared" si="239"/>
        <v>1.0705540931728803E-3</v>
      </c>
      <c r="BN132" s="180">
        <f t="shared" si="239"/>
        <v>1.0910586275450832E-3</v>
      </c>
      <c r="BO132" s="180">
        <f t="shared" si="239"/>
        <v>9.5596337897438594E-4</v>
      </c>
      <c r="BP132" s="178">
        <f t="shared" si="173"/>
        <v>0</v>
      </c>
      <c r="BQ132" s="178">
        <f t="shared" si="174"/>
        <v>0</v>
      </c>
      <c r="BR132" s="178">
        <f t="shared" si="175"/>
        <v>0</v>
      </c>
      <c r="BS132" s="178">
        <f t="shared" si="176"/>
        <v>0.44999999999999996</v>
      </c>
      <c r="BT132" s="178">
        <f t="shared" si="177"/>
        <v>0.15951724353870991</v>
      </c>
      <c r="BU132" s="178">
        <f t="shared" si="178"/>
        <v>2.5</v>
      </c>
      <c r="BY132" s="180">
        <f t="shared" si="179"/>
        <v>0</v>
      </c>
      <c r="BZ132" s="180">
        <f t="shared" si="240"/>
        <v>0.17428424747716717</v>
      </c>
      <c r="CA132" s="180">
        <f t="shared" si="241"/>
        <v>0</v>
      </c>
      <c r="CB132" s="180">
        <f t="shared" si="242"/>
        <v>0</v>
      </c>
      <c r="CC132" s="180">
        <f t="shared" si="180"/>
        <v>0</v>
      </c>
      <c r="CG132" s="182">
        <f t="shared" si="181"/>
        <v>0.44999999999999996</v>
      </c>
      <c r="CH132" s="182">
        <f t="shared" si="182"/>
        <v>0.44999999999999996</v>
      </c>
      <c r="CI132" s="182">
        <f t="shared" si="183"/>
        <v>0.44999999999999996</v>
      </c>
      <c r="CJ132" s="182">
        <f t="shared" si="184"/>
        <v>0.44999999999999996</v>
      </c>
      <c r="CK132" s="182">
        <f t="shared" si="185"/>
        <v>0.44999999999999996</v>
      </c>
      <c r="CL132" s="182">
        <f t="shared" si="186"/>
        <v>0.44999999999999996</v>
      </c>
      <c r="CM132" s="182">
        <f t="shared" si="187"/>
        <v>0.44999999999999996</v>
      </c>
      <c r="CN132" s="182">
        <f t="shared" si="188"/>
        <v>0.44999999999999996</v>
      </c>
      <c r="CO132" s="182">
        <f t="shared" si="189"/>
        <v>0.42798254802536356</v>
      </c>
      <c r="CP132" s="182">
        <f t="shared" si="190"/>
        <v>0.36540836207313832</v>
      </c>
      <c r="CQ132" s="182">
        <f t="shared" si="191"/>
        <v>0.30283417612091329</v>
      </c>
      <c r="CR132" s="182">
        <f t="shared" si="192"/>
        <v>0.24025999016868807</v>
      </c>
      <c r="CS132" s="182">
        <f t="shared" si="193"/>
        <v>0.17768580421646304</v>
      </c>
      <c r="CT132" s="182">
        <f t="shared" si="194"/>
        <v>0.15455539600824142</v>
      </c>
      <c r="CU132" s="182">
        <f t="shared" si="195"/>
        <v>0.15455539600824142</v>
      </c>
      <c r="CV132" s="182">
        <f t="shared" si="196"/>
        <v>0.15455539600824142</v>
      </c>
      <c r="CW132" s="182">
        <f t="shared" si="197"/>
        <v>0.15455539600824142</v>
      </c>
      <c r="CX132" s="182">
        <f t="shared" si="198"/>
        <v>0.15455539600824142</v>
      </c>
      <c r="CY132" s="182">
        <f t="shared" si="199"/>
        <v>0.15455539600824142</v>
      </c>
      <c r="DA132" s="184">
        <f t="shared" si="243"/>
        <v>0.17428424748203669</v>
      </c>
      <c r="DB132" s="184">
        <f t="shared" si="244"/>
        <v>0.17428424748203669</v>
      </c>
      <c r="DC132" s="184">
        <f t="shared" si="245"/>
        <v>0.17428424748203669</v>
      </c>
      <c r="DD132" s="184">
        <f t="shared" si="246"/>
        <v>0.17428424748203669</v>
      </c>
      <c r="DE132" s="184">
        <f t="shared" si="247"/>
        <v>0.17428424748203669</v>
      </c>
      <c r="DF132" s="184">
        <f t="shared" si="248"/>
        <v>0.17428424748203669</v>
      </c>
      <c r="DG132" s="184">
        <f t="shared" si="249"/>
        <v>0.17428424748203669</v>
      </c>
      <c r="DH132" s="184">
        <f t="shared" si="250"/>
        <v>-1.9077894226070769E-10</v>
      </c>
      <c r="DI132" s="184">
        <f t="shared" si="251"/>
        <v>-2.0013332096074589E-10</v>
      </c>
      <c r="DJ132" s="184">
        <f t="shared" si="252"/>
        <v>-2.3253790208438604E-10</v>
      </c>
      <c r="DK132" s="184">
        <f t="shared" si="253"/>
        <v>-2.7746337710871787E-10</v>
      </c>
      <c r="DL132" s="184">
        <f t="shared" si="254"/>
        <v>-3.4390446640007087E-10</v>
      </c>
      <c r="DM132" s="184">
        <f t="shared" si="255"/>
        <v>-4.5218396424893212E-10</v>
      </c>
      <c r="DN132" s="184">
        <f t="shared" si="256"/>
        <v>-5.117431177240972E-10</v>
      </c>
      <c r="DO132" s="184">
        <f t="shared" si="257"/>
        <v>-5.117431177240972E-10</v>
      </c>
      <c r="DP132" s="184">
        <f t="shared" si="258"/>
        <v>-5.117431177240972E-10</v>
      </c>
      <c r="DQ132" s="184">
        <f t="shared" si="259"/>
        <v>-5.117431177240972E-10</v>
      </c>
      <c r="DR132" s="184">
        <f t="shared" si="260"/>
        <v>-5.117431177240972E-10</v>
      </c>
      <c r="DS132" s="184">
        <f t="shared" si="261"/>
        <v>-5.117431177240972E-10</v>
      </c>
      <c r="DU132" s="185">
        <f t="shared" si="200"/>
        <v>-6.5080166116347427E-2</v>
      </c>
      <c r="DV132" s="185">
        <f t="shared" si="201"/>
        <v>-6.8402010906218995E-3</v>
      </c>
      <c r="DW132" s="185">
        <f t="shared" si="202"/>
        <v>3.0721583341001314E-2</v>
      </c>
      <c r="DX132" s="185">
        <f t="shared" si="203"/>
        <v>5.777889484676417E-2</v>
      </c>
      <c r="DY132" s="186">
        <f t="shared" si="204"/>
        <v>-6.5080166116347427E-2</v>
      </c>
      <c r="DZ132" s="186">
        <f t="shared" si="205"/>
        <v>-6.8402010906218995E-3</v>
      </c>
      <c r="EA132" s="186">
        <f t="shared" si="206"/>
        <v>4.2063150756916384E-2</v>
      </c>
      <c r="EB132" s="186">
        <f t="shared" si="207"/>
        <v>-5.01289110303869E-2</v>
      </c>
      <c r="EC132" s="186">
        <f t="shared" si="208"/>
        <v>1.8037335314571794E-2</v>
      </c>
      <c r="ED132" s="186">
        <f t="shared" si="209"/>
        <v>6.2903663704439533E-2</v>
      </c>
      <c r="EE132" s="186">
        <f t="shared" si="210"/>
        <v>-6.2235850567778049E-2</v>
      </c>
      <c r="EF132" s="186">
        <f t="shared" si="211"/>
        <v>-2.0221653661279065E-2</v>
      </c>
      <c r="EG132" s="186">
        <f t="shared" si="212"/>
        <v>5.1566356643362926E-2</v>
      </c>
      <c r="EH132" s="186">
        <f t="shared" si="213"/>
        <v>-4.0288053256778505E-2</v>
      </c>
      <c r="EI132" s="186">
        <f t="shared" si="214"/>
        <v>4.5647691821577765E-3</v>
      </c>
      <c r="EJ132" s="186">
        <f t="shared" si="215"/>
        <v>6.5279240612963196E-2</v>
      </c>
      <c r="EK132" s="186">
        <f t="shared" si="216"/>
        <v>-5.667152970865208E-2</v>
      </c>
      <c r="EL132" s="186">
        <f t="shared" si="217"/>
        <v>-3.2719322932678263E-2</v>
      </c>
      <c r="EM132" s="186">
        <f t="shared" si="218"/>
        <v>5.8815865301661954E-2</v>
      </c>
      <c r="EN132" s="186">
        <f t="shared" si="219"/>
        <v>-2.8686414232320476E-2</v>
      </c>
      <c r="EO132" s="186">
        <f t="shared" si="220"/>
        <v>-9.1072992677093609E-3</v>
      </c>
      <c r="EP132" s="186">
        <f t="shared" si="221"/>
        <v>6.4801801462149963E-2</v>
      </c>
      <c r="EQ132" s="186">
        <f t="shared" si="222"/>
        <v>6.3494838416443738E-2</v>
      </c>
      <c r="ER132" s="186">
        <f t="shared" si="223"/>
        <v>-1.5831041253222163E-2</v>
      </c>
      <c r="ES132" s="186">
        <f t="shared" si="224"/>
        <v>-2.2381335037906978E-2</v>
      </c>
      <c r="ET132" s="186">
        <f t="shared" si="225"/>
        <v>6.1492212633897619E-2</v>
      </c>
      <c r="EU132" s="186">
        <f t="shared" si="226"/>
        <v>-3.8463870969646166E-2</v>
      </c>
      <c r="EV132" s="186">
        <f t="shared" si="227"/>
        <v>-5.2940976593957266E-2</v>
      </c>
      <c r="EW132" s="186">
        <f t="shared" si="228"/>
        <v>6.5398782410388226E-2</v>
      </c>
      <c r="EX132" s="186">
        <f t="shared" si="229"/>
        <v>-2.2837758055939553E-3</v>
      </c>
    </row>
    <row r="133" spans="15:154" ht="20.100000000000001" customHeight="1" x14ac:dyDescent="0.3">
      <c r="O133" s="211">
        <v>125</v>
      </c>
      <c r="P133" s="211">
        <f t="shared" si="230"/>
        <v>-2.0507618710933371</v>
      </c>
      <c r="Q133" s="212">
        <f t="shared" si="231"/>
        <v>1.0908307824964558</v>
      </c>
      <c r="R133" s="212">
        <f t="shared" si="135"/>
        <v>288.51723255807497</v>
      </c>
      <c r="S133" s="212">
        <f t="shared" si="136"/>
        <v>250.8845500505</v>
      </c>
      <c r="T133" s="212">
        <f t="shared" si="137"/>
        <v>313.605687563125</v>
      </c>
      <c r="U133" s="212">
        <f t="shared" si="138"/>
        <v>1</v>
      </c>
      <c r="V133" s="212">
        <f t="shared" si="139"/>
        <v>0</v>
      </c>
      <c r="W133" s="212">
        <f t="shared" si="140"/>
        <v>4.6444366186351609E-2</v>
      </c>
      <c r="X133" s="212">
        <f t="shared" si="141"/>
        <v>5.3411021114304347E-2</v>
      </c>
      <c r="Y133" s="212">
        <f t="shared" si="142"/>
        <v>4.2728816891443477E-2</v>
      </c>
      <c r="Z133" s="212">
        <f t="shared" si="143"/>
        <v>9.5943107258487892</v>
      </c>
      <c r="AA133" s="212">
        <f t="shared" si="144"/>
        <v>9.5943107258487892</v>
      </c>
      <c r="AB133" s="212">
        <f t="shared" si="145"/>
        <v>9.2596381164281762</v>
      </c>
      <c r="AC133" s="212">
        <f t="shared" si="146"/>
        <v>8.8239730271450956</v>
      </c>
      <c r="AD133" s="212">
        <f t="shared" si="147"/>
        <v>190.39936673230739</v>
      </c>
      <c r="AE133" s="212">
        <f t="shared" si="148"/>
        <v>248.47326823955993</v>
      </c>
      <c r="AF133" s="212">
        <f t="shared" si="149"/>
        <v>2.2148877536479414</v>
      </c>
      <c r="AG133" s="212">
        <f t="shared" si="150"/>
        <v>2.4728336347368129</v>
      </c>
      <c r="AH133" s="212">
        <f t="shared" si="151"/>
        <v>1.885189638659595</v>
      </c>
      <c r="AI133" s="212">
        <f t="shared" si="152"/>
        <v>11.809198479496731</v>
      </c>
      <c r="AJ133" s="212">
        <f t="shared" si="153"/>
        <v>12.609198479496731</v>
      </c>
      <c r="AK133" s="212">
        <f t="shared" si="154"/>
        <v>12.532471751164991</v>
      </c>
      <c r="AL133" s="212">
        <f t="shared" si="155"/>
        <v>11.509162665804691</v>
      </c>
      <c r="AM133" s="212">
        <f t="shared" si="232"/>
        <v>79.307182104085086</v>
      </c>
      <c r="AN133" s="212">
        <f t="shared" si="262"/>
        <v>79.792719254048365</v>
      </c>
      <c r="AO133" s="212">
        <f t="shared" si="263"/>
        <v>86.887293979355931</v>
      </c>
      <c r="AP133" s="212">
        <f t="shared" si="156"/>
        <v>8.1039831245258469</v>
      </c>
      <c r="AQ133" s="212">
        <f t="shared" si="157"/>
        <v>0.23662580056765978</v>
      </c>
      <c r="AR133" s="212">
        <f t="shared" si="158"/>
        <v>0.22972456260515639</v>
      </c>
      <c r="AS133" s="212">
        <f t="shared" si="159"/>
        <v>0.21891604386830341</v>
      </c>
      <c r="AT133" s="212">
        <f t="shared" si="160"/>
        <v>1.7591124888043479E-2</v>
      </c>
      <c r="AU133" s="212">
        <f t="shared" si="161"/>
        <v>8.949387127112586E-2</v>
      </c>
      <c r="AV133" s="212">
        <f t="shared" si="162"/>
        <v>8.4866191969848945E-2</v>
      </c>
      <c r="AW133" s="212">
        <f t="shared" si="163"/>
        <v>8.3920495054746969E-2</v>
      </c>
      <c r="AX133" s="212">
        <f t="shared" si="233"/>
        <v>2.0782430728117467E-2</v>
      </c>
      <c r="AY133" s="212">
        <f t="shared" si="234"/>
        <v>2.2663949953943715E-2</v>
      </c>
      <c r="AZ133" s="178">
        <f t="shared" si="235"/>
        <v>1.7929117418031562E-2</v>
      </c>
      <c r="BA133" s="178">
        <f t="shared" si="164"/>
        <v>1.1796096453896263E-2</v>
      </c>
      <c r="BB133" s="178">
        <f t="shared" si="165"/>
        <v>1.0257475177301098E-2</v>
      </c>
      <c r="BC133" s="178">
        <f t="shared" si="166"/>
        <v>1.2821843971626373E-2</v>
      </c>
      <c r="BD133" s="178">
        <f t="shared" si="167"/>
        <v>0</v>
      </c>
      <c r="BE133" s="178">
        <f t="shared" si="168"/>
        <v>0</v>
      </c>
      <c r="BF133" s="178">
        <f t="shared" si="169"/>
        <v>0</v>
      </c>
      <c r="BG133" s="178">
        <f t="shared" si="236"/>
        <v>3.2578527182013733E-2</v>
      </c>
      <c r="BH133" s="178">
        <f t="shared" si="237"/>
        <v>3.2921425131244811E-2</v>
      </c>
      <c r="BI133" s="178">
        <f t="shared" si="238"/>
        <v>3.0750961389657935E-2</v>
      </c>
      <c r="BJ133" s="178">
        <f t="shared" si="170"/>
        <v>9.3994665033726221</v>
      </c>
      <c r="BK133" s="178">
        <f t="shared" si="171"/>
        <v>8.2594769310735767</v>
      </c>
      <c r="BL133" s="178">
        <f t="shared" si="172"/>
        <v>9.6436763898307873</v>
      </c>
      <c r="BM133" s="180">
        <f t="shared" si="239"/>
        <v>1.0613604333492078E-3</v>
      </c>
      <c r="BN133" s="180">
        <f t="shared" si="239"/>
        <v>1.0838202326721575E-3</v>
      </c>
      <c r="BO133" s="180">
        <f t="shared" si="239"/>
        <v>9.4562162638823306E-4</v>
      </c>
      <c r="BP133" s="178">
        <f t="shared" si="173"/>
        <v>0</v>
      </c>
      <c r="BQ133" s="178">
        <f t="shared" si="174"/>
        <v>0</v>
      </c>
      <c r="BR133" s="178">
        <f t="shared" si="175"/>
        <v>0</v>
      </c>
      <c r="BS133" s="178">
        <f t="shared" si="176"/>
        <v>0.44999999999999996</v>
      </c>
      <c r="BT133" s="178">
        <f t="shared" si="177"/>
        <v>0.16025132662677924</v>
      </c>
      <c r="BU133" s="178">
        <f t="shared" si="178"/>
        <v>2.5</v>
      </c>
      <c r="BY133" s="180">
        <f t="shared" si="179"/>
        <v>0</v>
      </c>
      <c r="BZ133" s="180">
        <f t="shared" si="240"/>
        <v>0.17443022986513118</v>
      </c>
      <c r="CA133" s="180">
        <f t="shared" si="241"/>
        <v>0</v>
      </c>
      <c r="CB133" s="180">
        <f t="shared" si="242"/>
        <v>0</v>
      </c>
      <c r="CC133" s="180">
        <f t="shared" si="180"/>
        <v>0</v>
      </c>
      <c r="CG133" s="182">
        <f t="shared" si="181"/>
        <v>0.44999999999999996</v>
      </c>
      <c r="CH133" s="182">
        <f t="shared" si="182"/>
        <v>0.44999999999999996</v>
      </c>
      <c r="CI133" s="182">
        <f t="shared" si="183"/>
        <v>0.44999999999999996</v>
      </c>
      <c r="CJ133" s="182">
        <f t="shared" si="184"/>
        <v>0.44999999999999996</v>
      </c>
      <c r="CK133" s="182">
        <f t="shared" si="185"/>
        <v>0.44999999999999996</v>
      </c>
      <c r="CL133" s="182">
        <f t="shared" si="186"/>
        <v>0.44999999999999996</v>
      </c>
      <c r="CM133" s="182">
        <f t="shared" si="187"/>
        <v>0.44999999999999996</v>
      </c>
      <c r="CN133" s="182">
        <f t="shared" si="188"/>
        <v>0.44999999999999996</v>
      </c>
      <c r="CO133" s="182">
        <f t="shared" si="189"/>
        <v>0.42997491669850202</v>
      </c>
      <c r="CP133" s="182">
        <f t="shared" si="190"/>
        <v>0.36711277033122552</v>
      </c>
      <c r="CQ133" s="182">
        <f t="shared" si="191"/>
        <v>0.30425062396394931</v>
      </c>
      <c r="CR133" s="182">
        <f t="shared" si="192"/>
        <v>0.2413884775966729</v>
      </c>
      <c r="CS133" s="182">
        <f t="shared" si="193"/>
        <v>0.17852633122939665</v>
      </c>
      <c r="CT133" s="182">
        <f t="shared" si="194"/>
        <v>0.15528947909631075</v>
      </c>
      <c r="CU133" s="182">
        <f t="shared" si="195"/>
        <v>0.15528947909631075</v>
      </c>
      <c r="CV133" s="182">
        <f t="shared" si="196"/>
        <v>0.15528947909631075</v>
      </c>
      <c r="CW133" s="182">
        <f t="shared" si="197"/>
        <v>0.15528947909631075</v>
      </c>
      <c r="CX133" s="182">
        <f t="shared" si="198"/>
        <v>0.15528947909631075</v>
      </c>
      <c r="CY133" s="182">
        <f t="shared" si="199"/>
        <v>0.15528947909631075</v>
      </c>
      <c r="DA133" s="184">
        <f t="shared" si="243"/>
        <v>0.17443022986998244</v>
      </c>
      <c r="DB133" s="184">
        <f t="shared" si="244"/>
        <v>0.17443022986998244</v>
      </c>
      <c r="DC133" s="184">
        <f t="shared" si="245"/>
        <v>0.17443022986998244</v>
      </c>
      <c r="DD133" s="184">
        <f t="shared" si="246"/>
        <v>0.17443022986998244</v>
      </c>
      <c r="DE133" s="184">
        <f t="shared" si="247"/>
        <v>0.17443022986998244</v>
      </c>
      <c r="DF133" s="184">
        <f t="shared" si="248"/>
        <v>0.17443022986998244</v>
      </c>
      <c r="DG133" s="184">
        <f t="shared" si="249"/>
        <v>0.17443022986998244</v>
      </c>
      <c r="DH133" s="184">
        <f t="shared" si="250"/>
        <v>-1.909384025260182E-10</v>
      </c>
      <c r="DI133" s="184">
        <f t="shared" si="251"/>
        <v>-1.994155343850629E-10</v>
      </c>
      <c r="DJ133" s="184">
        <f t="shared" si="252"/>
        <v>-2.3170889428330123E-10</v>
      </c>
      <c r="DK133" s="184">
        <f t="shared" si="253"/>
        <v>-2.7648247826573907E-10</v>
      </c>
      <c r="DL133" s="184">
        <f t="shared" si="254"/>
        <v>-3.4270384350904187E-10</v>
      </c>
      <c r="DM133" s="184">
        <f t="shared" si="255"/>
        <v>-4.506378122066883E-10</v>
      </c>
      <c r="DN133" s="184">
        <f t="shared" si="256"/>
        <v>-5.1001354308951848E-10</v>
      </c>
      <c r="DO133" s="184">
        <f t="shared" si="257"/>
        <v>-5.1001354308951848E-10</v>
      </c>
      <c r="DP133" s="184">
        <f t="shared" si="258"/>
        <v>-5.1001354308951848E-10</v>
      </c>
      <c r="DQ133" s="184">
        <f t="shared" si="259"/>
        <v>-5.1001354308951848E-10</v>
      </c>
      <c r="DR133" s="184">
        <f t="shared" si="260"/>
        <v>-5.1001354308951848E-10</v>
      </c>
      <c r="DS133" s="184">
        <f t="shared" si="261"/>
        <v>-5.1001354308951848E-10</v>
      </c>
      <c r="DU133" s="185">
        <f t="shared" si="200"/>
        <v>-6.4599626731469045E-2</v>
      </c>
      <c r="DV133" s="185">
        <f t="shared" si="201"/>
        <v>-8.5047022024114238E-3</v>
      </c>
      <c r="DW133" s="185">
        <f t="shared" si="202"/>
        <v>3.0086179495069396E-2</v>
      </c>
      <c r="DX133" s="185">
        <f t="shared" si="203"/>
        <v>5.7795013078874691E-2</v>
      </c>
      <c r="DY133" s="186">
        <f t="shared" si="204"/>
        <v>-6.4599626731469045E-2</v>
      </c>
      <c r="DZ133" s="186">
        <f t="shared" si="205"/>
        <v>-8.5047022024114238E-3</v>
      </c>
      <c r="EA133" s="186">
        <f t="shared" si="206"/>
        <v>4.4019467885418162E-2</v>
      </c>
      <c r="EB133" s="186">
        <f t="shared" si="207"/>
        <v>-4.803881951590265E-2</v>
      </c>
      <c r="EC133" s="186">
        <f t="shared" si="208"/>
        <v>1.4102567691894063E-2</v>
      </c>
      <c r="ED133" s="186">
        <f t="shared" si="209"/>
        <v>6.3612572011296442E-2</v>
      </c>
      <c r="EE133" s="186">
        <f t="shared" si="210"/>
        <v>-6.019726892565018E-2</v>
      </c>
      <c r="EF133" s="186">
        <f t="shared" si="211"/>
        <v>-2.493452520682482E-2</v>
      </c>
      <c r="EG133" s="186">
        <f t="shared" si="212"/>
        <v>5.4952902284985915E-2</v>
      </c>
      <c r="EH133" s="186">
        <f t="shared" si="213"/>
        <v>-3.5008859790824666E-2</v>
      </c>
      <c r="EI133" s="186">
        <f t="shared" si="214"/>
        <v>-2.842110793888783E-3</v>
      </c>
      <c r="EJ133" s="186">
        <f t="shared" si="215"/>
        <v>6.5095039285894066E-2</v>
      </c>
      <c r="EK133" s="186">
        <f t="shared" si="216"/>
        <v>-5.1692566723238846E-2</v>
      </c>
      <c r="EL133" s="186">
        <f t="shared" si="217"/>
        <v>-3.9665101524644183E-2</v>
      </c>
      <c r="EM133" s="186">
        <f t="shared" si="218"/>
        <v>6.2141387207796758E-2</v>
      </c>
      <c r="EN133" s="186">
        <f t="shared" si="219"/>
        <v>-1.9593104125878169E-2</v>
      </c>
      <c r="EO133" s="186">
        <f t="shared" si="220"/>
        <v>-1.9593104125878214E-2</v>
      </c>
      <c r="EP133" s="186">
        <f t="shared" si="221"/>
        <v>6.2141387207796744E-2</v>
      </c>
      <c r="EQ133" s="186">
        <f t="shared" si="222"/>
        <v>6.5095039285894066E-2</v>
      </c>
      <c r="ER133" s="186">
        <f t="shared" si="223"/>
        <v>-2.8421107938886815E-3</v>
      </c>
      <c r="ES133" s="186">
        <f t="shared" si="224"/>
        <v>-3.5008859790824604E-2</v>
      </c>
      <c r="ET133" s="186">
        <f t="shared" si="225"/>
        <v>5.4952902284985956E-2</v>
      </c>
      <c r="EU133" s="186">
        <f t="shared" si="226"/>
        <v>-2.4934525206824779E-2</v>
      </c>
      <c r="EV133" s="186">
        <f t="shared" si="227"/>
        <v>-6.0197268925650194E-2</v>
      </c>
      <c r="EW133" s="186">
        <f t="shared" si="228"/>
        <v>6.3612572011296428E-2</v>
      </c>
      <c r="EX133" s="186">
        <f t="shared" si="229"/>
        <v>1.4102567691894163E-2</v>
      </c>
    </row>
    <row r="134" spans="15:154" ht="20.100000000000001" customHeight="1" x14ac:dyDescent="0.3">
      <c r="O134" s="211">
        <v>126</v>
      </c>
      <c r="P134" s="211">
        <f t="shared" si="230"/>
        <v>-2.0420352248333655</v>
      </c>
      <c r="Q134" s="212">
        <f t="shared" si="231"/>
        <v>1.0995574287564276</v>
      </c>
      <c r="R134" s="212">
        <f t="shared" si="135"/>
        <v>289.81690745412322</v>
      </c>
      <c r="S134" s="212">
        <f t="shared" si="136"/>
        <v>252.01470213402018</v>
      </c>
      <c r="T134" s="212">
        <f t="shared" si="137"/>
        <v>315.01837766752521</v>
      </c>
      <c r="U134" s="212">
        <f t="shared" si="138"/>
        <v>1</v>
      </c>
      <c r="V134" s="212">
        <f t="shared" si="139"/>
        <v>0</v>
      </c>
      <c r="W134" s="212">
        <f t="shared" si="140"/>
        <v>4.6236087872551616E-2</v>
      </c>
      <c r="X134" s="212">
        <f t="shared" si="141"/>
        <v>5.3171501053434357E-2</v>
      </c>
      <c r="Y134" s="212">
        <f t="shared" si="142"/>
        <v>4.2537200842747487E-2</v>
      </c>
      <c r="Z134" s="212">
        <f t="shared" si="143"/>
        <v>9.6499700790172493</v>
      </c>
      <c r="AA134" s="212">
        <f t="shared" si="144"/>
        <v>9.6499700790172493</v>
      </c>
      <c r="AB134" s="212">
        <f t="shared" si="145"/>
        <v>9.3144907685726235</v>
      </c>
      <c r="AC134" s="212">
        <f t="shared" si="146"/>
        <v>8.8762448672433862</v>
      </c>
      <c r="AD134" s="212">
        <f t="shared" si="147"/>
        <v>191.70846267312393</v>
      </c>
      <c r="AE134" s="212">
        <f t="shared" si="148"/>
        <v>250.14265384318054</v>
      </c>
      <c r="AF134" s="212">
        <f t="shared" si="149"/>
        <v>2.2180169689845455</v>
      </c>
      <c r="AG134" s="212">
        <f t="shared" si="150"/>
        <v>2.4763272785668189</v>
      </c>
      <c r="AH134" s="212">
        <f t="shared" si="151"/>
        <v>1.8878530532366922</v>
      </c>
      <c r="AI134" s="212">
        <f t="shared" si="152"/>
        <v>11.867987048001794</v>
      </c>
      <c r="AJ134" s="212">
        <f t="shared" si="153"/>
        <v>12.667987048001795</v>
      </c>
      <c r="AK134" s="212">
        <f t="shared" si="154"/>
        <v>12.590818047139443</v>
      </c>
      <c r="AL134" s="212">
        <f t="shared" si="155"/>
        <v>11.56409792048008</v>
      </c>
      <c r="AM134" s="212">
        <f t="shared" si="232"/>
        <v>78.93913975525706</v>
      </c>
      <c r="AN134" s="212">
        <f t="shared" si="262"/>
        <v>79.422956971981179</v>
      </c>
      <c r="AO134" s="212">
        <f t="shared" si="263"/>
        <v>86.474535832924289</v>
      </c>
      <c r="AP134" s="212">
        <f t="shared" si="156"/>
        <v>8.1612313286521978</v>
      </c>
      <c r="AQ134" s="212">
        <f t="shared" si="157"/>
        <v>0.23802753490800202</v>
      </c>
      <c r="AR134" s="212">
        <f t="shared" si="158"/>
        <v>0.23108541508806926</v>
      </c>
      <c r="AS134" s="212">
        <f t="shared" si="159"/>
        <v>0.22021286837182713</v>
      </c>
      <c r="AT134" s="212">
        <f t="shared" si="160"/>
        <v>1.7800156355475091E-2</v>
      </c>
      <c r="AU134" s="212">
        <f t="shared" si="161"/>
        <v>9.0137056242675651E-2</v>
      </c>
      <c r="AV134" s="212">
        <f t="shared" si="162"/>
        <v>8.5476692155179751E-2</v>
      </c>
      <c r="AW134" s="212">
        <f t="shared" si="163"/>
        <v>8.4514302234602573E-2</v>
      </c>
      <c r="AX134" s="212">
        <f t="shared" si="233"/>
        <v>2.083792434863543E-2</v>
      </c>
      <c r="AY134" s="212">
        <f t="shared" si="234"/>
        <v>2.2724620231944836E-2</v>
      </c>
      <c r="AZ134" s="178">
        <f t="shared" si="235"/>
        <v>1.7975009325262817E-2</v>
      </c>
      <c r="BA134" s="178">
        <f t="shared" si="164"/>
        <v>1.1597903210928233E-2</v>
      </c>
      <c r="BB134" s="178">
        <f t="shared" si="165"/>
        <v>1.0085133226894114E-2</v>
      </c>
      <c r="BC134" s="178">
        <f t="shared" si="166"/>
        <v>1.2606416533617644E-2</v>
      </c>
      <c r="BD134" s="178">
        <f t="shared" si="167"/>
        <v>0</v>
      </c>
      <c r="BE134" s="178">
        <f t="shared" si="168"/>
        <v>0</v>
      </c>
      <c r="BF134" s="178">
        <f t="shared" si="169"/>
        <v>0</v>
      </c>
      <c r="BG134" s="178">
        <f t="shared" si="236"/>
        <v>3.243582755956366E-2</v>
      </c>
      <c r="BH134" s="178">
        <f t="shared" si="237"/>
        <v>3.280975345883895E-2</v>
      </c>
      <c r="BI134" s="178">
        <f t="shared" si="238"/>
        <v>3.0581425858880462E-2</v>
      </c>
      <c r="BJ134" s="178">
        <f t="shared" si="170"/>
        <v>9.40045123402796</v>
      </c>
      <c r="BK134" s="178">
        <f t="shared" si="171"/>
        <v>8.2685402450199366</v>
      </c>
      <c r="BL134" s="178">
        <f t="shared" si="172"/>
        <v>9.6337111608242267</v>
      </c>
      <c r="BM134" s="180">
        <f t="shared" si="239"/>
        <v>1.0520829094737495E-3</v>
      </c>
      <c r="BN134" s="180">
        <f t="shared" si="239"/>
        <v>1.0764799220297945E-3</v>
      </c>
      <c r="BO134" s="180">
        <f t="shared" si="239"/>
        <v>9.3522360756220259E-4</v>
      </c>
      <c r="BP134" s="178">
        <f t="shared" si="173"/>
        <v>0</v>
      </c>
      <c r="BQ134" s="178">
        <f t="shared" si="174"/>
        <v>0</v>
      </c>
      <c r="BR134" s="178">
        <f t="shared" si="175"/>
        <v>0</v>
      </c>
      <c r="BS134" s="178">
        <f t="shared" si="176"/>
        <v>0.44999999999999996</v>
      </c>
      <c r="BT134" s="178">
        <f t="shared" si="177"/>
        <v>0.16097320595588771</v>
      </c>
      <c r="BU134" s="178">
        <f t="shared" si="178"/>
        <v>2.5</v>
      </c>
      <c r="BY134" s="180">
        <f t="shared" si="179"/>
        <v>0</v>
      </c>
      <c r="BZ134" s="180">
        <f t="shared" si="240"/>
        <v>0.17457272240991625</v>
      </c>
      <c r="CA134" s="180">
        <f t="shared" si="241"/>
        <v>0</v>
      </c>
      <c r="CB134" s="180">
        <f t="shared" si="242"/>
        <v>0</v>
      </c>
      <c r="CC134" s="180">
        <f t="shared" si="180"/>
        <v>0</v>
      </c>
      <c r="CG134" s="182">
        <f t="shared" si="181"/>
        <v>0.44999999999999996</v>
      </c>
      <c r="CH134" s="182">
        <f t="shared" si="182"/>
        <v>0.44999999999999996</v>
      </c>
      <c r="CI134" s="182">
        <f t="shared" si="183"/>
        <v>0.44999999999999996</v>
      </c>
      <c r="CJ134" s="182">
        <f t="shared" si="184"/>
        <v>0.44999999999999996</v>
      </c>
      <c r="CK134" s="182">
        <f t="shared" si="185"/>
        <v>0.44999999999999996</v>
      </c>
      <c r="CL134" s="182">
        <f t="shared" si="186"/>
        <v>0.44999999999999996</v>
      </c>
      <c r="CM134" s="182">
        <f t="shared" si="187"/>
        <v>0.44999999999999996</v>
      </c>
      <c r="CN134" s="182">
        <f t="shared" si="188"/>
        <v>0.44999999999999996</v>
      </c>
      <c r="CO134" s="182">
        <f t="shared" si="189"/>
        <v>0.43193416325311829</v>
      </c>
      <c r="CP134" s="182">
        <f t="shared" si="190"/>
        <v>0.36878884366661729</v>
      </c>
      <c r="CQ134" s="182">
        <f t="shared" si="191"/>
        <v>0.30564352408011636</v>
      </c>
      <c r="CR134" s="182">
        <f t="shared" si="192"/>
        <v>0.24249820449361528</v>
      </c>
      <c r="CS134" s="182">
        <f t="shared" si="193"/>
        <v>0.17935288490711435</v>
      </c>
      <c r="CT134" s="182">
        <f t="shared" si="194"/>
        <v>0.15601135842541922</v>
      </c>
      <c r="CU134" s="182">
        <f t="shared" si="195"/>
        <v>0.15601135842541922</v>
      </c>
      <c r="CV134" s="182">
        <f t="shared" si="196"/>
        <v>0.15601135842541922</v>
      </c>
      <c r="CW134" s="182">
        <f t="shared" si="197"/>
        <v>0.15601135842541922</v>
      </c>
      <c r="CX134" s="182">
        <f t="shared" si="198"/>
        <v>0.15601135842541922</v>
      </c>
      <c r="CY134" s="182">
        <f t="shared" si="199"/>
        <v>0.15601135842541922</v>
      </c>
      <c r="DA134" s="184">
        <f t="shared" si="243"/>
        <v>0.17457272241474972</v>
      </c>
      <c r="DB134" s="184">
        <f t="shared" si="244"/>
        <v>0.17457272241474972</v>
      </c>
      <c r="DC134" s="184">
        <f t="shared" si="245"/>
        <v>0.17457272241474972</v>
      </c>
      <c r="DD134" s="184">
        <f t="shared" si="246"/>
        <v>0.17457272241474972</v>
      </c>
      <c r="DE134" s="184">
        <f t="shared" si="247"/>
        <v>0.17457272241474972</v>
      </c>
      <c r="DF134" s="184">
        <f t="shared" si="248"/>
        <v>0.17457272241474972</v>
      </c>
      <c r="DG134" s="184">
        <f t="shared" si="249"/>
        <v>0.17457272241474972</v>
      </c>
      <c r="DH134" s="184">
        <f t="shared" si="250"/>
        <v>-1.9109405074710232E-10</v>
      </c>
      <c r="DI134" s="184">
        <f t="shared" si="251"/>
        <v>-1.9871468473981069E-10</v>
      </c>
      <c r="DJ134" s="184">
        <f t="shared" si="252"/>
        <v>-2.3089941329901518E-10</v>
      </c>
      <c r="DK134" s="184">
        <f t="shared" si="253"/>
        <v>-2.7552462735629131E-10</v>
      </c>
      <c r="DL134" s="184">
        <f t="shared" si="254"/>
        <v>-3.4153132889561368E-10</v>
      </c>
      <c r="DM134" s="184">
        <f t="shared" si="255"/>
        <v>-4.4912764269472196E-10</v>
      </c>
      <c r="DN134" s="184">
        <f t="shared" si="256"/>
        <v>-5.0832408729141888E-10</v>
      </c>
      <c r="DO134" s="184">
        <f t="shared" si="257"/>
        <v>-5.0832408729141888E-10</v>
      </c>
      <c r="DP134" s="184">
        <f t="shared" si="258"/>
        <v>-5.0832408729141888E-10</v>
      </c>
      <c r="DQ134" s="184">
        <f t="shared" si="259"/>
        <v>-5.0832408729141888E-10</v>
      </c>
      <c r="DR134" s="184">
        <f t="shared" si="260"/>
        <v>-5.0832408729141888E-10</v>
      </c>
      <c r="DS134" s="184">
        <f t="shared" si="261"/>
        <v>-5.0832408729141888E-10</v>
      </c>
      <c r="DU134" s="185">
        <f t="shared" si="200"/>
        <v>-6.4072977396270936E-2</v>
      </c>
      <c r="DV134" s="185">
        <f t="shared" si="201"/>
        <v>-1.014816266483504E-2</v>
      </c>
      <c r="DW134" s="185">
        <f t="shared" si="202"/>
        <v>2.9451115126464138E-2</v>
      </c>
      <c r="DX134" s="185">
        <f t="shared" si="203"/>
        <v>5.7801067946040174E-2</v>
      </c>
      <c r="DY134" s="186">
        <f t="shared" si="204"/>
        <v>-6.4072977396270936E-2</v>
      </c>
      <c r="DZ134" s="186">
        <f t="shared" si="205"/>
        <v>-1.014816266483504E-2</v>
      </c>
      <c r="EA134" s="186">
        <f t="shared" si="206"/>
        <v>4.5871187241529915E-2</v>
      </c>
      <c r="EB134" s="186">
        <f t="shared" si="207"/>
        <v>-4.5871187241529957E-2</v>
      </c>
      <c r="EC134" s="186">
        <f t="shared" si="208"/>
        <v>1.0148162664835E-2</v>
      </c>
      <c r="ED134" s="186">
        <f t="shared" si="209"/>
        <v>6.4072977396270936E-2</v>
      </c>
      <c r="EE134" s="186">
        <f t="shared" si="210"/>
        <v>-5.7801067946040188E-2</v>
      </c>
      <c r="EF134" s="186">
        <f t="shared" si="211"/>
        <v>-2.9451115126464096E-2</v>
      </c>
      <c r="EG134" s="186">
        <f t="shared" si="212"/>
        <v>5.7801067946040202E-2</v>
      </c>
      <c r="EH134" s="186">
        <f t="shared" si="213"/>
        <v>-2.9451115126464075E-2</v>
      </c>
      <c r="EI134" s="186">
        <f t="shared" si="214"/>
        <v>-1.0148162664834995E-2</v>
      </c>
      <c r="EJ134" s="186">
        <f t="shared" si="215"/>
        <v>6.4072977396270936E-2</v>
      </c>
      <c r="EK134" s="186">
        <f t="shared" si="216"/>
        <v>-4.5871187241529887E-2</v>
      </c>
      <c r="EL134" s="186">
        <f t="shared" si="217"/>
        <v>-4.5871187241529991E-2</v>
      </c>
      <c r="EM134" s="186">
        <f t="shared" si="218"/>
        <v>6.4072977396270936E-2</v>
      </c>
      <c r="EN134" s="186">
        <f t="shared" si="219"/>
        <v>-1.014816266483496E-2</v>
      </c>
      <c r="EO134" s="186">
        <f t="shared" si="220"/>
        <v>-2.9451115126464214E-2</v>
      </c>
      <c r="EP134" s="186">
        <f t="shared" si="221"/>
        <v>5.7801067946040133E-2</v>
      </c>
      <c r="EQ134" s="186">
        <f t="shared" si="222"/>
        <v>6.4072977396270936E-2</v>
      </c>
      <c r="ER134" s="186">
        <f t="shared" si="223"/>
        <v>1.0148162664835007E-2</v>
      </c>
      <c r="ES134" s="186">
        <f t="shared" si="224"/>
        <v>-4.5871187241529998E-2</v>
      </c>
      <c r="ET134" s="186">
        <f t="shared" si="225"/>
        <v>4.5871187241529873E-2</v>
      </c>
      <c r="EU134" s="186">
        <f t="shared" si="226"/>
        <v>-1.0148162664834948E-2</v>
      </c>
      <c r="EV134" s="186">
        <f t="shared" si="227"/>
        <v>-6.407297739627095E-2</v>
      </c>
      <c r="EW134" s="186">
        <f t="shared" si="228"/>
        <v>5.7801067946040188E-2</v>
      </c>
      <c r="EX134" s="186">
        <f t="shared" si="229"/>
        <v>2.9451115126464124E-2</v>
      </c>
    </row>
    <row r="135" spans="15:154" ht="20.100000000000001" customHeight="1" x14ac:dyDescent="0.3">
      <c r="O135" s="211">
        <v>127</v>
      </c>
      <c r="P135" s="211">
        <f t="shared" si="230"/>
        <v>-2.033308578573394</v>
      </c>
      <c r="Q135" s="212">
        <f t="shared" si="231"/>
        <v>1.1082840750163994</v>
      </c>
      <c r="R135" s="212">
        <f t="shared" si="135"/>
        <v>291.09451167059706</v>
      </c>
      <c r="S135" s="212">
        <f t="shared" si="136"/>
        <v>253.12566232225831</v>
      </c>
      <c r="T135" s="212">
        <f t="shared" si="137"/>
        <v>316.40707790282289</v>
      </c>
      <c r="U135" s="212">
        <f t="shared" si="138"/>
        <v>1</v>
      </c>
      <c r="V135" s="212">
        <f t="shared" si="139"/>
        <v>0</v>
      </c>
      <c r="W135" s="212">
        <f t="shared" si="140"/>
        <v>4.6033159206943272E-2</v>
      </c>
      <c r="X135" s="212">
        <f t="shared" si="141"/>
        <v>5.2938133087984764E-2</v>
      </c>
      <c r="Y135" s="212">
        <f t="shared" si="142"/>
        <v>4.2350506470387808E-2</v>
      </c>
      <c r="Z135" s="212">
        <f t="shared" si="143"/>
        <v>9.7047779532967269</v>
      </c>
      <c r="AA135" s="212">
        <f t="shared" si="144"/>
        <v>9.7047779532967269</v>
      </c>
      <c r="AB135" s="212">
        <f t="shared" si="145"/>
        <v>9.3685268057707507</v>
      </c>
      <c r="AC135" s="212">
        <f t="shared" si="146"/>
        <v>8.9277385140506134</v>
      </c>
      <c r="AD135" s="212">
        <f t="shared" si="147"/>
        <v>192.99852037181142</v>
      </c>
      <c r="AE135" s="212">
        <f t="shared" si="148"/>
        <v>251.78761818243902</v>
      </c>
      <c r="AF135" s="212">
        <f t="shared" si="149"/>
        <v>2.2210930449482</v>
      </c>
      <c r="AG135" s="212">
        <f t="shared" si="150"/>
        <v>2.4797615944112237</v>
      </c>
      <c r="AH135" s="212">
        <f t="shared" si="151"/>
        <v>1.8904712385261546</v>
      </c>
      <c r="AI135" s="212">
        <f t="shared" si="152"/>
        <v>11.925870998244926</v>
      </c>
      <c r="AJ135" s="212">
        <f t="shared" si="153"/>
        <v>12.725870998244927</v>
      </c>
      <c r="AK135" s="212">
        <f t="shared" si="154"/>
        <v>12.648288400181976</v>
      </c>
      <c r="AL135" s="212">
        <f t="shared" si="155"/>
        <v>11.618209752576769</v>
      </c>
      <c r="AM135" s="212">
        <f t="shared" si="232"/>
        <v>78.580083055840646</v>
      </c>
      <c r="AN135" s="212">
        <f t="shared" si="262"/>
        <v>79.062080841358153</v>
      </c>
      <c r="AO135" s="212">
        <f t="shared" si="263"/>
        <v>86.071780532126553</v>
      </c>
      <c r="AP135" s="212">
        <f t="shared" si="156"/>
        <v>8.2176493477267343</v>
      </c>
      <c r="AQ135" s="212">
        <f t="shared" si="157"/>
        <v>0.23940840102833402</v>
      </c>
      <c r="AR135" s="212">
        <f t="shared" si="158"/>
        <v>0.23242600797670843</v>
      </c>
      <c r="AS135" s="212">
        <f t="shared" si="159"/>
        <v>0.22149038649305344</v>
      </c>
      <c r="AT135" s="212">
        <f t="shared" si="160"/>
        <v>1.8007283061329649E-2</v>
      </c>
      <c r="AU135" s="212">
        <f t="shared" si="161"/>
        <v>9.0771150271272999E-2</v>
      </c>
      <c r="AV135" s="212">
        <f t="shared" si="162"/>
        <v>8.6078416620495243E-2</v>
      </c>
      <c r="AW135" s="212">
        <f t="shared" si="163"/>
        <v>8.5099524236337848E-2</v>
      </c>
      <c r="AX135" s="212">
        <f t="shared" si="233"/>
        <v>2.0892414142007945E-2</v>
      </c>
      <c r="AY135" s="212">
        <f t="shared" si="234"/>
        <v>2.278415347149524E-2</v>
      </c>
      <c r="AZ135" s="178">
        <f t="shared" si="235"/>
        <v>1.8020039842295516E-2</v>
      </c>
      <c r="BA135" s="178">
        <f t="shared" si="164"/>
        <v>1.1398826742727582E-2</v>
      </c>
      <c r="BB135" s="178">
        <f t="shared" si="165"/>
        <v>9.9120232545457255E-3</v>
      </c>
      <c r="BC135" s="178">
        <f t="shared" si="166"/>
        <v>1.2390029068182155E-2</v>
      </c>
      <c r="BD135" s="178">
        <f t="shared" si="167"/>
        <v>0</v>
      </c>
      <c r="BE135" s="178">
        <f t="shared" si="168"/>
        <v>0</v>
      </c>
      <c r="BF135" s="178">
        <f t="shared" si="169"/>
        <v>0</v>
      </c>
      <c r="BG135" s="178">
        <f t="shared" si="236"/>
        <v>3.2291240884735527E-2</v>
      </c>
      <c r="BH135" s="178">
        <f t="shared" si="237"/>
        <v>3.2696176726040964E-2</v>
      </c>
      <c r="BI135" s="178">
        <f t="shared" si="238"/>
        <v>3.0410068910477671E-2</v>
      </c>
      <c r="BJ135" s="178">
        <f t="shared" si="170"/>
        <v>9.399802996579707</v>
      </c>
      <c r="BK135" s="178">
        <f t="shared" si="171"/>
        <v>8.276241389184726</v>
      </c>
      <c r="BL135" s="178">
        <f t="shared" si="172"/>
        <v>9.6219610427877207</v>
      </c>
      <c r="BM135" s="180">
        <f t="shared" si="239"/>
        <v>1.0427242378760152E-3</v>
      </c>
      <c r="BN135" s="180">
        <f t="shared" si="239"/>
        <v>1.0690399725005028E-3</v>
      </c>
      <c r="BO135" s="180">
        <f t="shared" si="239"/>
        <v>9.2477229114000059E-4</v>
      </c>
      <c r="BP135" s="178">
        <f t="shared" si="173"/>
        <v>0</v>
      </c>
      <c r="BQ135" s="178">
        <f t="shared" si="174"/>
        <v>0</v>
      </c>
      <c r="BR135" s="178">
        <f t="shared" si="175"/>
        <v>0</v>
      </c>
      <c r="BS135" s="178">
        <f t="shared" si="176"/>
        <v>0.44999999999999996</v>
      </c>
      <c r="BT135" s="178">
        <f t="shared" si="177"/>
        <v>0.16168282655212951</v>
      </c>
      <c r="BU135" s="178">
        <f t="shared" si="178"/>
        <v>2.5</v>
      </c>
      <c r="BY135" s="180">
        <f t="shared" si="179"/>
        <v>0</v>
      </c>
      <c r="BZ135" s="180">
        <f t="shared" si="240"/>
        <v>0.17471177911104971</v>
      </c>
      <c r="CA135" s="180">
        <f t="shared" si="241"/>
        <v>0</v>
      </c>
      <c r="CB135" s="180">
        <f t="shared" si="242"/>
        <v>0</v>
      </c>
      <c r="CC135" s="180">
        <f t="shared" si="180"/>
        <v>0</v>
      </c>
      <c r="CG135" s="182">
        <f t="shared" si="181"/>
        <v>0.44999999999999996</v>
      </c>
      <c r="CH135" s="182">
        <f t="shared" si="182"/>
        <v>0.44999999999999996</v>
      </c>
      <c r="CI135" s="182">
        <f t="shared" si="183"/>
        <v>0.44999999999999996</v>
      </c>
      <c r="CJ135" s="182">
        <f t="shared" si="184"/>
        <v>0.44999999999999996</v>
      </c>
      <c r="CK135" s="182">
        <f t="shared" si="185"/>
        <v>0.44999999999999996</v>
      </c>
      <c r="CL135" s="182">
        <f t="shared" si="186"/>
        <v>0.44999999999999996</v>
      </c>
      <c r="CM135" s="182">
        <f t="shared" si="187"/>
        <v>0.44999999999999996</v>
      </c>
      <c r="CN135" s="182">
        <f t="shared" si="188"/>
        <v>0.44999999999999996</v>
      </c>
      <c r="CO135" s="182">
        <f t="shared" si="189"/>
        <v>0.43386013848500177</v>
      </c>
      <c r="CP135" s="182">
        <f t="shared" si="190"/>
        <v>0.37043645443983964</v>
      </c>
      <c r="CQ135" s="182">
        <f t="shared" si="191"/>
        <v>0.30701277039467767</v>
      </c>
      <c r="CR135" s="182">
        <f t="shared" si="192"/>
        <v>0.24358908634951543</v>
      </c>
      <c r="CS135" s="182">
        <f t="shared" si="193"/>
        <v>0.18016540230435343</v>
      </c>
      <c r="CT135" s="182">
        <f t="shared" si="194"/>
        <v>0.15672097902166102</v>
      </c>
      <c r="CU135" s="182">
        <f t="shared" si="195"/>
        <v>0.15672097902166102</v>
      </c>
      <c r="CV135" s="182">
        <f t="shared" si="196"/>
        <v>0.15672097902166102</v>
      </c>
      <c r="CW135" s="182">
        <f t="shared" si="197"/>
        <v>0.15672097902166102</v>
      </c>
      <c r="CX135" s="182">
        <f t="shared" si="198"/>
        <v>0.15672097902166102</v>
      </c>
      <c r="CY135" s="182">
        <f t="shared" si="199"/>
        <v>0.15672097902166102</v>
      </c>
      <c r="DA135" s="184">
        <f t="shared" si="243"/>
        <v>0.1747117791158658</v>
      </c>
      <c r="DB135" s="184">
        <f t="shared" si="244"/>
        <v>0.1747117791158658</v>
      </c>
      <c r="DC135" s="184">
        <f t="shared" si="245"/>
        <v>0.1747117791158658</v>
      </c>
      <c r="DD135" s="184">
        <f t="shared" si="246"/>
        <v>0.1747117791158658</v>
      </c>
      <c r="DE135" s="184">
        <f t="shared" si="247"/>
        <v>0.1747117791158658</v>
      </c>
      <c r="DF135" s="184">
        <f t="shared" si="248"/>
        <v>0.1747117791158658</v>
      </c>
      <c r="DG135" s="184">
        <f t="shared" si="249"/>
        <v>0.1747117791158658</v>
      </c>
      <c r="DH135" s="184">
        <f t="shared" si="250"/>
        <v>-1.9124594590901335E-10</v>
      </c>
      <c r="DI135" s="184">
        <f t="shared" si="251"/>
        <v>-1.9803052234128018E-10</v>
      </c>
      <c r="DJ135" s="184">
        <f t="shared" si="252"/>
        <v>-2.3010917319772662E-10</v>
      </c>
      <c r="DK135" s="184">
        <f t="shared" si="253"/>
        <v>-2.7458949005001365E-10</v>
      </c>
      <c r="DL135" s="184">
        <f t="shared" si="254"/>
        <v>-3.4038652054511989E-10</v>
      </c>
      <c r="DM135" s="184">
        <f t="shared" si="255"/>
        <v>-4.4765295305984656E-10</v>
      </c>
      <c r="DN135" s="184">
        <f t="shared" si="256"/>
        <v>-5.0667419727170312E-10</v>
      </c>
      <c r="DO135" s="184">
        <f t="shared" si="257"/>
        <v>-5.0667419727170312E-10</v>
      </c>
      <c r="DP135" s="184">
        <f t="shared" si="258"/>
        <v>-5.0667419727170312E-10</v>
      </c>
      <c r="DQ135" s="184">
        <f t="shared" si="259"/>
        <v>-5.0667419727170312E-10</v>
      </c>
      <c r="DR135" s="184">
        <f t="shared" si="260"/>
        <v>-5.0667419727170312E-10</v>
      </c>
      <c r="DS135" s="184">
        <f t="shared" si="261"/>
        <v>-5.0667419727170312E-10</v>
      </c>
      <c r="DU135" s="185">
        <f t="shared" si="200"/>
        <v>-6.3501042142492053E-2</v>
      </c>
      <c r="DV135" s="185">
        <f t="shared" si="201"/>
        <v>-1.1769222502846576E-2</v>
      </c>
      <c r="DW135" s="185">
        <f t="shared" si="202"/>
        <v>2.8816562130742077E-2</v>
      </c>
      <c r="DX135" s="185">
        <f t="shared" si="203"/>
        <v>5.7797082093035995E-2</v>
      </c>
      <c r="DY135" s="186">
        <f t="shared" si="204"/>
        <v>-6.3501042142492053E-2</v>
      </c>
      <c r="DZ135" s="186">
        <f t="shared" si="205"/>
        <v>-1.1769222502846576E-2</v>
      </c>
      <c r="EA135" s="186">
        <f t="shared" si="206"/>
        <v>4.7615200163584032E-2</v>
      </c>
      <c r="EB135" s="186">
        <f t="shared" si="207"/>
        <v>-4.3631292266971523E-2</v>
      </c>
      <c r="EC135" s="186">
        <f t="shared" si="208"/>
        <v>6.1899565648186076E-3</v>
      </c>
      <c r="ED135" s="186">
        <f t="shared" si="209"/>
        <v>6.4285156834449117E-2</v>
      </c>
      <c r="EE135" s="186">
        <f t="shared" si="210"/>
        <v>-5.5065617870316941E-2</v>
      </c>
      <c r="EF135" s="186">
        <f t="shared" si="211"/>
        <v>-3.3744254030342591E-2</v>
      </c>
      <c r="EG135" s="186">
        <f t="shared" si="212"/>
        <v>6.0088675622194727E-2</v>
      </c>
      <c r="EH135" s="186">
        <f t="shared" si="213"/>
        <v>-2.3669558793410629E-2</v>
      </c>
      <c r="EI135" s="186">
        <f t="shared" si="214"/>
        <v>-1.7258917551177033E-2</v>
      </c>
      <c r="EJ135" s="186">
        <f t="shared" si="215"/>
        <v>6.2233646176853036E-2</v>
      </c>
      <c r="EK135" s="186">
        <f t="shared" si="216"/>
        <v>-3.9315323890912843E-2</v>
      </c>
      <c r="EL135" s="186">
        <f t="shared" si="217"/>
        <v>-5.1236727636107662E-2</v>
      </c>
      <c r="EM135" s="186">
        <f t="shared" si="218"/>
        <v>6.4580022666457057E-2</v>
      </c>
      <c r="EN135" s="186">
        <f t="shared" si="219"/>
        <v>-5.6358131973443647E-4</v>
      </c>
      <c r="EO135" s="186">
        <f t="shared" si="220"/>
        <v>-3.8415131781434464E-2</v>
      </c>
      <c r="EP135" s="186">
        <f t="shared" si="221"/>
        <v>5.1915071046075678E-2</v>
      </c>
      <c r="EQ135" s="186">
        <f t="shared" si="222"/>
        <v>6.0492614586105151E-2</v>
      </c>
      <c r="ER135" s="186">
        <f t="shared" si="223"/>
        <v>2.2617261815723835E-2</v>
      </c>
      <c r="ES135" s="186">
        <f t="shared" si="224"/>
        <v>-5.4468312673738535E-2</v>
      </c>
      <c r="ET135" s="186">
        <f t="shared" si="225"/>
        <v>3.470014216080268E-2</v>
      </c>
      <c r="EU135" s="186">
        <f t="shared" si="226"/>
        <v>5.0670831194927907E-3</v>
      </c>
      <c r="EV135" s="186">
        <f t="shared" si="227"/>
        <v>-6.4383395531489418E-2</v>
      </c>
      <c r="EW135" s="186">
        <f t="shared" si="228"/>
        <v>4.8369419183996717E-2</v>
      </c>
      <c r="EX135" s="186">
        <f t="shared" si="229"/>
        <v>4.2793647183978975E-2</v>
      </c>
    </row>
    <row r="136" spans="15:154" ht="20.100000000000001" customHeight="1" x14ac:dyDescent="0.3">
      <c r="O136" s="211">
        <v>128</v>
      </c>
      <c r="P136" s="211">
        <f t="shared" si="230"/>
        <v>-2.0245819323134224</v>
      </c>
      <c r="Q136" s="212">
        <f t="shared" si="231"/>
        <v>1.1170107212763709</v>
      </c>
      <c r="R136" s="212">
        <f t="shared" ref="R136:R199" si="264">SQRT(2)*Vintyp*SIN($Q136)</f>
        <v>292.34994791298891</v>
      </c>
      <c r="S136" s="212">
        <f t="shared" ref="S136:S199" si="265">SQRT(2)*Vinmin*SIN($Q136)</f>
        <v>254.21734601129472</v>
      </c>
      <c r="T136" s="212">
        <f t="shared" ref="T136:T199" si="266">SQRT(2)*Vinmax*SIN($Q136)</f>
        <v>317.77168251411842</v>
      </c>
      <c r="U136" s="212">
        <f t="shared" ref="U136:U199" si="267">IF(R_TRIAC/(R_TRIAC+ROVP_H)*R136&gt;0.15,1,0)</f>
        <v>1</v>
      </c>
      <c r="V136" s="212">
        <f t="shared" ref="V136:V199" si="268">IF(R_TRIAC/(R_TRIAC+ROVP_H)*S136&lt;0.15,0,IF(V$5&gt;Q136,0,1))</f>
        <v>0</v>
      </c>
      <c r="W136" s="212">
        <f t="shared" ref="W136:W199" si="269">IF(Vout*Tdrr&gt;Tonmax*R136,Tonmax,Vout*Tdrr/R136)</f>
        <v>4.5835479348155024E-2</v>
      </c>
      <c r="X136" s="212">
        <f t="shared" ref="X136:X199" si="270">IF(Vout*Tdrr&gt;Tonmax*S136,Tonmax,Vout*Tdrr/S136)</f>
        <v>5.2710801250378275E-2</v>
      </c>
      <c r="Y136" s="212">
        <f t="shared" ref="Y136:Y199" si="271">IF(Vout*Tdrr&gt;Tonmax*T136,Tonmax,Vout*Tdrr/T136)</f>
        <v>4.2168641000302619E-2</v>
      </c>
      <c r="Z136" s="212">
        <f t="shared" ref="Z136:Z199" si="272">IF(AF137*R137/Vout&lt;2.5,2.5,AF137*R137/Vout)</f>
        <v>9.7587241614246079</v>
      </c>
      <c r="AA136" s="212">
        <f t="shared" ref="AA136:AA199" si="273">IF(AF137*R137/Vout&lt;2.5,2.5,AF137*R137/Vout)</f>
        <v>9.7587241614246079</v>
      </c>
      <c r="AB136" s="212">
        <f t="shared" ref="AB136:AB199" si="274">IF(AG136*S136/Vout&lt;2.5,2.5,AG136*S136/Vout)</f>
        <v>9.4217361976289791</v>
      </c>
      <c r="AC136" s="212">
        <f t="shared" ref="AC136:AC199" si="275">IF(AH136*T136/Vout&lt;2.5,2.5,AH136*T136/Vout)</f>
        <v>8.9784444091022575</v>
      </c>
      <c r="AD136" s="212">
        <f t="shared" ref="AD136:AD199" si="276">((1-THD_comp)*SIN($Q136)+THD_comp)*S136^2/(Vout+S136)</f>
        <v>194.26927519806776</v>
      </c>
      <c r="AE136" s="212">
        <f t="shared" ref="AE136:AE199" si="277">((1-THD_comp)*SIN($Q136)+THD_comp)*T136^2/(Vout+T136)</f>
        <v>253.40783178432153</v>
      </c>
      <c r="AF136" s="212">
        <f t="shared" ref="AF136:AF199" si="278">IF(Tonmax_0*SIN($Q136)*(1-THD_comp)+THD_comp*Tonmax_0&gt;Tonmax,Tonmax,Tonmax_0*SIN($Q136)*(1-THD_comp)+THD_comp*Tonmax_0)</f>
        <v>2.2241157472838116</v>
      </c>
      <c r="AG136" s="212">
        <f t="shared" ref="AG136:AG199" si="279">IF(Tonmax_L*SIN($Q136)*(1-THD_comp)+THD_comp*Tonmax_L&gt;Tonmax,Tonmax,Tonmax_L*SIN($Q136)*(1-THD_comp)+THD_comp*Tonmax_L)</f>
        <v>2.4831363207335788</v>
      </c>
      <c r="AH136" s="212">
        <f t="shared" ref="AH136:AH199" si="280">IF(Tonmax_H*SIN($Q136)*(1-THD_comp)+THD_comp*Tonmax_H&gt;Tonmax,Tonmax,Tonmax_H*SIN($Q136)*(1-THD_comp)+THD_comp*Tonmax_H)</f>
        <v>1.893043995143036</v>
      </c>
      <c r="AI136" s="212">
        <f t="shared" ref="AI136:AI199" si="281">AA136+AF136</f>
        <v>11.982839908708419</v>
      </c>
      <c r="AJ136" s="212">
        <f t="shared" ref="AJ136:AJ199" si="282">AI136+Ton_delay</f>
        <v>12.78283990870842</v>
      </c>
      <c r="AK136" s="212">
        <f t="shared" ref="AK136:AK199" si="283">AB136+AG136+Ton_delay</f>
        <v>12.704872518362558</v>
      </c>
      <c r="AL136" s="212">
        <f t="shared" ref="AL136:AL199" si="284">AC136+AH136+Ton_delay</f>
        <v>11.671488404245295</v>
      </c>
      <c r="AM136" s="212">
        <f t="shared" si="232"/>
        <v>78.229877487454203</v>
      </c>
      <c r="AN136" s="212">
        <f t="shared" si="262"/>
        <v>78.709959391932799</v>
      </c>
      <c r="AO136" s="212">
        <f t="shared" si="263"/>
        <v>85.678875338321703</v>
      </c>
      <c r="AP136" s="212">
        <f t="shared" ref="AP136:AP199" si="285">R136*AF136/Io*AA136/AJ136</f>
        <v>8.27322523609919</v>
      </c>
      <c r="AQ136" s="212">
        <f t="shared" ref="AQ136:AQ199" si="286">IF(R136*AF136/Lm/1000&gt;Vcspk/Rcs,Vcspk/Rcs,R136*AF136/Lm/1000)</f>
        <v>0.24076814260655327</v>
      </c>
      <c r="AR136" s="212">
        <f t="shared" ref="AR136:AR199" si="287">IF(S136*AG136/Lm/1000&gt;Vcspk/Rcs,Vcspk/Rcs,S136*AG136/Lm/1000)</f>
        <v>0.23374609242465583</v>
      </c>
      <c r="AS136" s="212">
        <f t="shared" ref="AS136:AS199" si="288">IF(T136*AH136/Lm/1000&gt;Vcspk/Rcs,Vcspk/Rcs,T136*AH136/Lm/1000)</f>
        <v>0.22274836109376439</v>
      </c>
      <c r="AT136" s="212">
        <f t="shared" ref="AT136:AT199" si="289">IF(toffmin&lt;Lm*AR136/Vout*10^3,(1/SQRT(3)*AR136)^2,1/3*AR136^2*(Tonmax+Lm*AR136)/Vout/(Tonmax+toffmin))</f>
        <v>1.8212411907931915E-2</v>
      </c>
      <c r="AU136" s="212">
        <f t="shared" ref="AU136:AU199" si="290">1/2*AQ136*Lm*AQ136/Vout*1/AJ136*1000-1/2*Idrr*Tdrr/AJ136*10^-6-Idrr*Ton_delay/AJ136*10^-6-1/2*Idrr*W136/AJ136*10^-6</f>
        <v>9.1396018793667919E-2</v>
      </c>
      <c r="AV136" s="212">
        <f t="shared" ref="AV136:AV199" si="291">1/2*AR136*Lm*AR136/Vout*1/AK136*1000-1/2*Idrr*Tdrr/AK136*10^-6-Idrr*Ton_delay/AK136*10^-6-1/2*Idrr*X136/AK136*10^-6</f>
        <v>8.667123608189807E-2</v>
      </c>
      <c r="AW136" s="212">
        <f t="shared" ref="AW136:AW199" si="292">1/2*AS136*Lm*AS136/Vout*1/AL136*1000-1/2*Idrr*Tdrr/AL136*10^-6-Idrr*Ton_delay/AL136*10^-6-1/2*Idrr*Y136/AL136*10^-6</f>
        <v>8.5676038003473468E-2</v>
      </c>
      <c r="AX136" s="212">
        <f t="shared" si="233"/>
        <v>2.0945901741705224E-2</v>
      </c>
      <c r="AY136" s="212">
        <f t="shared" si="234"/>
        <v>2.2842551591537637E-2</v>
      </c>
      <c r="AZ136" s="178">
        <f t="shared" si="235"/>
        <v>1.8064210527045012E-2</v>
      </c>
      <c r="BA136" s="178">
        <f t="shared" ref="BA136:BA199" si="293">Cin*SQRT(2)*Vintyp*COS(Q136)*2*PI()*Fac*10^-9</f>
        <v>1.1198882209738128E-2</v>
      </c>
      <c r="BB136" s="178">
        <f t="shared" ref="BB136:BB199" si="294">Cin*SQRT(2)*Vinmin*COS(Q136)*2*PI()*Fac*10^-9</f>
        <v>9.7381584432505441E-3</v>
      </c>
      <c r="BC136" s="178">
        <f t="shared" ref="BC136:BC199" si="295">Cin*SQRT(2)*Vinmax*COS(Q136)*2*PI()*Fac*10^-9</f>
        <v>1.2172698054063184E-2</v>
      </c>
      <c r="BD136" s="178">
        <f t="shared" ref="BD136:BD199" si="296">Cxin*SQRT(2)*Vintyp*COS(Q136)*2*PI()*Fac*10^-9</f>
        <v>0</v>
      </c>
      <c r="BE136" s="178">
        <f t="shared" ref="BE136:BE199" si="297">Cxin*SQRT(2)*Vinmin*COS(Q136)*2*PI()*Fac*10^-9</f>
        <v>0</v>
      </c>
      <c r="BF136" s="178">
        <f t="shared" ref="BF136:BF199" si="298">Cxin*SQRT(2)*Vinmax*COS(Q136)*2*PI()*Fac*10^-9</f>
        <v>0</v>
      </c>
      <c r="BG136" s="178">
        <f t="shared" si="236"/>
        <v>3.2144783951443351E-2</v>
      </c>
      <c r="BH136" s="178">
        <f t="shared" si="237"/>
        <v>3.2580710034788185E-2</v>
      </c>
      <c r="BI136" s="178">
        <f t="shared" si="238"/>
        <v>3.0236908581108196E-2</v>
      </c>
      <c r="BJ136" s="178">
        <f t="shared" ref="BJ136:BJ199" si="299">BG136*R136</f>
        <v>9.397525913878745</v>
      </c>
      <c r="BK136" s="178">
        <f t="shared" ref="BK136:BK199" si="300">BH136*S136</f>
        <v>8.2825816362074107</v>
      </c>
      <c r="BL136" s="178">
        <f t="shared" ref="BL136:BL199" si="301">BI136*T136</f>
        <v>9.608433313844337</v>
      </c>
      <c r="BM136" s="180">
        <f t="shared" si="239"/>
        <v>1.03328713528497E-3</v>
      </c>
      <c r="BN136" s="180">
        <f t="shared" si="239"/>
        <v>1.0615026663709475E-3</v>
      </c>
      <c r="BO136" s="180">
        <f t="shared" si="239"/>
        <v>9.1427064054229446E-4</v>
      </c>
      <c r="BP136" s="178">
        <f t="shared" ref="BP136:BP199" si="302">IF((180-Deg_Triac)/180*PI()&gt;Q136,0,IF(Q136&gt;deg_Ipk,deg_Ipk/Q136*R136^2/(Vout+R136),R136^2/(Vout+R136)))</f>
        <v>0</v>
      </c>
      <c r="BQ136" s="178">
        <f t="shared" ref="BQ136:BQ199" si="303">IF((180-Deg_Triac)/180*PI()&gt;Q136,0,R136^2/(Vout+R136))</f>
        <v>0</v>
      </c>
      <c r="BR136" s="178">
        <f t="shared" ref="BR136:BR199" si="304">IF((180-Deg_Triac)/180*PI()&gt;Q136,0,IF($R136*Tonmax8/Lm*Rcs&gt;Vcspk*1000,Vcspk/Rcs,$R136*Tonmax8/Lm/1000))</f>
        <v>0</v>
      </c>
      <c r="BS136" s="178">
        <f t="shared" ref="BS136:BS199" si="305">IF((180-Deg_triacmax)/180*PI()&gt;R136,0,IF($R136*BZ$3/Lm*Rcs&gt;Vcspk*1000,Vcspk/Rcs,$R136*BZ$3/Lm/1000))</f>
        <v>0.44999999999999996</v>
      </c>
      <c r="BT136" s="178">
        <f t="shared" ref="BT136:BT199" si="306">IF((180-Deg_triacmax)/180*PI()&gt;S136,0,IF($R136*CA$3/Lm*Rcs&gt;Vcspk*1000,Vcspk/Rcs,$R136*CA$3/Lm/1000))</f>
        <v>0.16238013437514887</v>
      </c>
      <c r="BU136" s="178">
        <f t="shared" ref="BU136:BU199" si="307">IF(Lm*BR136/Vout*1000&gt;2.5,Lm*BR136*1000/Vout,2.5)</f>
        <v>2.5</v>
      </c>
      <c r="BY136" s="180">
        <f t="shared" ref="BY136:BY199" si="308">IF((180-Deg_Triac)/180*PI()&gt;$Q136,0,1/2*BR136*Lm*BR136*1/Vout*1000*1/(Lm*BR136*1/Vout*1000+Lm*BR136*1/(Vintyp*SQRT(2)*SIN($Q136))*1000+Tdrr+Ton_delay+Tdrr*Vout*1/(Vintyp*SQRT(2)*SIN($Q136)))+(-1/2*Idrr*Tdrr*10^-6-Idrr*Ton_delay*10^-6-1/2*Idrr*Tdrr*Vout*1/(Vintyp*SQRT(2)*SIN($Q136))*10^-6)*1/(Lm*BR136*1/Vout*1000+Lm*BR136*1/(Vintyp*SQRT(2)*SIN($Q136))*1000+Tdrr+Ton_delay+Tdrr*Vout*1/(Vintyp*SQRT(2)*SIN($Q136))))</f>
        <v>0</v>
      </c>
      <c r="BZ136" s="180">
        <f t="shared" si="240"/>
        <v>0.17484745224865073</v>
      </c>
      <c r="CA136" s="180">
        <f t="shared" si="241"/>
        <v>0</v>
      </c>
      <c r="CB136" s="180">
        <f t="shared" si="242"/>
        <v>0</v>
      </c>
      <c r="CC136" s="180">
        <f t="shared" ref="CC136:CC199" si="309">IF(CB136=0,0,IF((CB136+BA136)&gt;0,CB136+BA136+BD136,BD136))</f>
        <v>0</v>
      </c>
      <c r="CG136" s="182">
        <f t="shared" ref="CG136:CG199" si="310">IF(Lm*Vcspk/Rcs/SQRT(2)/Vintyp*10^3&gt;(DA$3-$W136)*SIN($Q136),Vintyp*SQRT(2)*SIN($Q136)*(DA$3-$W136)/Lm/10^3,Vcspk/Rcs)</f>
        <v>0.44999999999999996</v>
      </c>
      <c r="CH136" s="182">
        <f t="shared" ref="CH136:CH199" si="311">IF(Lm*Vcspk/Rcs/SQRT(2)/Vintyp*10^3&gt;(DB$3-$W136)*SIN($Q136),Vintyp*SQRT(2)*SIN($Q136)*(DB$3-$W136)/Lm/10^3,Vcspk/Rcs)</f>
        <v>0.44999999999999996</v>
      </c>
      <c r="CI136" s="182">
        <f t="shared" ref="CI136:CI199" si="312">IF(Lm*Vcspk/Rcs/SQRT(2)/Vintyp*10^3&gt;(DC$3-$W136)*SIN($Q136),Vintyp*SQRT(2)*SIN($Q136)*(DC$3-$W136)/Lm/10^3,Vcspk/Rcs)</f>
        <v>0.44999999999999996</v>
      </c>
      <c r="CJ136" s="182">
        <f t="shared" ref="CJ136:CJ199" si="313">IF(Lm*Vcspk/Rcs/SQRT(2)/Vintyp*10^3&gt;(DD$3-$W136)*SIN($Q136),Vintyp*SQRT(2)*SIN($Q136)*(DD$3-$W136)/Lm/10^3,Vcspk/Rcs)</f>
        <v>0.44999999999999996</v>
      </c>
      <c r="CK136" s="182">
        <f t="shared" ref="CK136:CK199" si="314">IF(Lm*Vcspk/Rcs/SQRT(2)/Vintyp*10^3&gt;(DE$3-$W136)*SIN($Q136),Vintyp*SQRT(2)*SIN($Q136)*(DE$3-$W136)/Lm/10^3,Vcspk/Rcs)</f>
        <v>0.44999999999999996</v>
      </c>
      <c r="CL136" s="182">
        <f t="shared" ref="CL136:CL199" si="315">IF(Lm*Vcspk/Rcs/SQRT(2)/Vintyp*10^3&gt;(DF$3-$W136)*SIN($Q136),Vintyp*SQRT(2)*SIN($Q136)*(DF$3-$W136)/Lm/10^3,Vcspk/Rcs)</f>
        <v>0.44999999999999996</v>
      </c>
      <c r="CM136" s="182">
        <f t="shared" ref="CM136:CM199" si="316">IF(Lm*Vcspk/Rcs/SQRT(2)/Vintyp*10^3&gt;(DG$3-$W136)*SIN($Q136),Vintyp*SQRT(2)*SIN($Q136)*(DG$3-$W136)/Lm/10^3,Vcspk/Rcs)</f>
        <v>0.44999999999999996</v>
      </c>
      <c r="CN136" s="182">
        <f t="shared" ref="CN136:CN199" si="317">IF(Lm*Vcspk/Rcs/SQRT(2)/Vintyp*10^3&gt;(DH$3-$W136)*SIN($Q136),Vintyp*SQRT(2)*SIN($Q136)*(DH$3-$W136)/Lm/10^3,Vcspk/Rcs)</f>
        <v>0.44999999999999996</v>
      </c>
      <c r="CO136" s="182">
        <f t="shared" ref="CO136:CO199" si="318">IF(Lm*Vcspk/Rcs/SQRT(2)/Vintyp*10^3&gt;(DI$3-$W136)*SIN($Q136),Vintyp*SQRT(2)*SIN($Q136)*(DI$3-$W136)/Lm/10^3,Vcspk/Rcs)</f>
        <v>0.43575269572368169</v>
      </c>
      <c r="CP136" s="182">
        <f t="shared" ref="CP136:CP199" si="319">IF(Lm*Vcspk/Rcs/SQRT(2)/Vintyp*10^3&gt;(DJ$3-$W136)*SIN($Q136),Vintyp*SQRT(2)*SIN($Q136)*(DJ$3-$W136)/Lm/10^3,Vcspk/Rcs)</f>
        <v>0.37205547717895332</v>
      </c>
      <c r="CQ136" s="182">
        <f t="shared" ref="CQ136:CQ199" si="320">IF(Lm*Vcspk/Rcs/SQRT(2)/Vintyp*10^3&gt;(DK$3-$W136)*SIN($Q136),Vintyp*SQRT(2)*SIN($Q136)*(DK$3-$W136)/Lm/10^3,Vcspk/Rcs)</f>
        <v>0.30835825863422495</v>
      </c>
      <c r="CR136" s="182">
        <f t="shared" ref="CR136:CR199" si="321">IF(Lm*Vcspk/Rcs/SQRT(2)/Vintyp*10^3&gt;(DL$3-$W136)*SIN($Q136),Vintyp*SQRT(2)*SIN($Q136)*(DL$3-$W136)/Lm/10^3,Vcspk/Rcs)</f>
        <v>0.24466104008949652</v>
      </c>
      <c r="CS136" s="182">
        <f t="shared" ref="CS136:CS199" si="322">IF(Lm*Vcspk/Rcs/SQRT(2)/Vintyp*10^3&gt;(DM$3-$W136)*SIN($Q136),Vintyp*SQRT(2)*SIN($Q136)*(DM$3-$W136)/Lm/10^3,Vcspk/Rcs)</f>
        <v>0.18096382154476826</v>
      </c>
      <c r="CT136" s="182">
        <f t="shared" ref="CT136:CT199" si="323">IF(Lm*Vcspk/Rcs/SQRT(2)/Vintyp*10^3&gt;(DN$3-$W136)*SIN($Q136),Vintyp*SQRT(2)*SIN($Q136)*(DN$3-$W136)/Lm/10^3,Vcspk/Rcs)</f>
        <v>0.15741828684468034</v>
      </c>
      <c r="CU136" s="182">
        <f t="shared" ref="CU136:CU199" si="324">IF(Lm*Vcspk/Rcs/SQRT(2)/Vintyp*10^3&gt;(DO$3-$W136)*SIN($Q136),Vintyp*SQRT(2)*SIN($Q136)*(DO$3-$W136)/Lm/10^3,Vcspk/Rcs)</f>
        <v>0.15741828684468034</v>
      </c>
      <c r="CV136" s="182">
        <f t="shared" ref="CV136:CV199" si="325">IF(Lm*Vcspk/Rcs/SQRT(2)/Vintyp*10^3&gt;(DP$3-$W136)*SIN($Q136),Vintyp*SQRT(2)*SIN($Q136)*(DP$3-$W136)/Lm/10^3,Vcspk/Rcs)</f>
        <v>0.15741828684468034</v>
      </c>
      <c r="CW136" s="182">
        <f t="shared" ref="CW136:CW199" si="326">IF(Lm*Vcspk/Rcs/SQRT(2)/Vintyp*10^3&gt;(DQ$3-$W136)*SIN($Q136),Vintyp*SQRT(2)*SIN($Q136)*(DQ$3-$W136)/Lm/10^3,Vcspk/Rcs)</f>
        <v>0.15741828684468034</v>
      </c>
      <c r="CX136" s="182">
        <f t="shared" ref="CX136:CX199" si="327">IF(Lm*Vcspk/Rcs/SQRT(2)/Vintyp*10^3&gt;(DR$3-$W136)*SIN($Q136),Vintyp*SQRT(2)*SIN($Q136)*(DR$3-$W136)/Lm/10^3,Vcspk/Rcs)</f>
        <v>0.15741828684468034</v>
      </c>
      <c r="CY136" s="182">
        <f t="shared" ref="CY136:CY199" si="328">IF(Lm*Vcspk/Rcs/SQRT(2)/Vintyp*10^3&gt;(DS$3-$W136)*SIN($Q136),Vintyp*SQRT(2)*SIN($Q136)*(DS$3-$W136)/Lm/10^3,Vcspk/Rcs)</f>
        <v>0.15741828684468034</v>
      </c>
      <c r="DA136" s="184">
        <f t="shared" si="243"/>
        <v>0.17484745225344983</v>
      </c>
      <c r="DB136" s="184">
        <f t="shared" si="244"/>
        <v>0.17484745225344983</v>
      </c>
      <c r="DC136" s="184">
        <f t="shared" si="245"/>
        <v>0.17484745225344983</v>
      </c>
      <c r="DD136" s="184">
        <f t="shared" si="246"/>
        <v>0.17484745225344983</v>
      </c>
      <c r="DE136" s="184">
        <f t="shared" si="247"/>
        <v>0.17484745225344983</v>
      </c>
      <c r="DF136" s="184">
        <f t="shared" si="248"/>
        <v>0.17484745225344983</v>
      </c>
      <c r="DG136" s="184">
        <f t="shared" si="249"/>
        <v>0.17484745225344983</v>
      </c>
      <c r="DH136" s="184">
        <f t="shared" si="250"/>
        <v>-1.9139414511865165E-10</v>
      </c>
      <c r="DI136" s="184">
        <f t="shared" si="251"/>
        <v>-1.9736280527224651E-10</v>
      </c>
      <c r="DJ136" s="184">
        <f t="shared" si="252"/>
        <v>-2.2933789691120635E-10</v>
      </c>
      <c r="DK136" s="184">
        <f t="shared" si="253"/>
        <v>-2.7367674233645843E-10</v>
      </c>
      <c r="DL136" s="184">
        <f t="shared" si="254"/>
        <v>-3.3926902876968959E-10</v>
      </c>
      <c r="DM136" s="184">
        <f t="shared" si="255"/>
        <v>-4.4621325589319363E-10</v>
      </c>
      <c r="DN136" s="184">
        <f t="shared" si="256"/>
        <v>-5.0506333664309914E-10</v>
      </c>
      <c r="DO136" s="184">
        <f t="shared" si="257"/>
        <v>-5.0506333664309914E-10</v>
      </c>
      <c r="DP136" s="184">
        <f t="shared" si="258"/>
        <v>-5.0506333664309914E-10</v>
      </c>
      <c r="DQ136" s="184">
        <f t="shared" si="259"/>
        <v>-5.0506333664309914E-10</v>
      </c>
      <c r="DR136" s="184">
        <f t="shared" si="260"/>
        <v>-5.0506333664309914E-10</v>
      </c>
      <c r="DS136" s="184">
        <f t="shared" si="261"/>
        <v>-5.0506333664309914E-10</v>
      </c>
      <c r="DU136" s="185">
        <f t="shared" ref="DU136:DU199" si="329">$BG136*COS(DU$2*$Q136)-$BG136*COS(DU$2*$P136)</f>
        <v>-6.2884686596421713E-2</v>
      </c>
      <c r="DV136" s="185">
        <f t="shared" ref="DV136:DV199" si="330">$BG136*SIN(DU$2*$Q136)-$BG136*SIN(DU$2*$P136)</f>
        <v>-1.336655276463232E-2</v>
      </c>
      <c r="DW136" s="185">
        <f t="shared" ref="DW136:DW199" si="331">$BG136*COS(DW$1*$Q136)-$BG136*COS(DW$1*$P136)</f>
        <v>2.818269160816271E-2</v>
      </c>
      <c r="DX136" s="185">
        <f t="shared" ref="DX136:DX199" si="332">$BG136*SIN(DW$1*$Q136)-$BG136*SIN(DW$1*$P136)</f>
        <v>5.7783080870260586E-2</v>
      </c>
      <c r="DY136" s="186">
        <f t="shared" ref="DY136:DY199" si="333">$BG136*COS(DY$1*$Q136)-$BG136*COS(DY$1*$P136)</f>
        <v>-6.2884686596421713E-2</v>
      </c>
      <c r="DZ136" s="186">
        <f t="shared" ref="DZ136:DZ199" si="334">$BG136*SIN(DY$1*$Q136)-$BG136*SIN(DY$1*$P136)</f>
        <v>-1.336655276463232E-2</v>
      </c>
      <c r="EA136" s="186">
        <f t="shared" ref="EA136:EA199" si="335">$BG136*COS(EA$1*$Q136)-$BG136*COS(EA$1*$P136)</f>
        <v>4.9248666242526551E-2</v>
      </c>
      <c r="EB136" s="186">
        <f t="shared" ref="EB136:EB199" si="336">$BG136*SIN(EA$1*$Q136)-$BG136*SIN(EA$1*$P136)</f>
        <v>-4.1324537680077031E-2</v>
      </c>
      <c r="EC136" s="186">
        <f t="shared" ref="EC136:EC199" si="337">$BG136*COS(EC$1*$Q136)-$BG136*COS(EC$1*$P136)</f>
        <v>2.2436735630320306E-3</v>
      </c>
      <c r="ED136" s="186">
        <f t="shared" ref="ED136:ED199" si="338">$BG136*SIN(EC$1*$Q136)-$BG136*SIN(EC$1*$P136)</f>
        <v>6.4250404435166247E-2</v>
      </c>
      <c r="EE136" s="186">
        <f t="shared" ref="EE136:EE199" si="339">$BG136*COS(EE$1*$Q136)-$BG136*COS(EE$1*$P136)</f>
        <v>-5.2011352994457555E-2</v>
      </c>
      <c r="EF136" s="186">
        <f t="shared" ref="EF136:EF199" si="340">$BG136*SIN(EE$1*$Q136)-$BG136*SIN(EE$1*$P136)</f>
        <v>-3.778845988957226E-2</v>
      </c>
      <c r="EG136" s="186">
        <f t="shared" ref="EG136:EG199" si="341">$BG136*COS(EG$1*$Q136)-$BG136*COS(EG$1*$P136)</f>
        <v>6.1799099073470573E-2</v>
      </c>
      <c r="EH136" s="186">
        <f t="shared" ref="EH136:EH199" si="342">$BG136*SIN(EG$1*$Q136)-$BG136*SIN(EG$1*$P136)</f>
        <v>-1.7720606503369124E-2</v>
      </c>
      <c r="EI136" s="186">
        <f t="shared" ref="EI136:EI199" si="343">$BG136*COS(EI$1*$Q136)-$BG136*COS(EI$1*$P136)</f>
        <v>-2.4083296024281262E-2</v>
      </c>
      <c r="EJ136" s="186">
        <f t="shared" ref="EJ136:EJ199" si="344">$BG136*SIN(EI$1*$Q136)-$BG136*SIN(EI$1*$P136)</f>
        <v>5.9608249376631742E-2</v>
      </c>
      <c r="EK136" s="186">
        <f t="shared" ref="EK136:EK199" si="345">$BG136*COS(EK$1*$Q136)-$BG136*COS(EK$1*$P136)</f>
        <v>-3.2144783951443399E-2</v>
      </c>
      <c r="EL136" s="186">
        <f t="shared" ref="EL136:EL199" si="346">$BG136*SIN(EK$1*$Q136)-$BG136*SIN(EK$1*$P136)</f>
        <v>-5.5676399002224514E-2</v>
      </c>
      <c r="EM136" s="186">
        <f t="shared" ref="EM136:EM199" si="347">$BG136*COS(EM$1*$Q136)-$BG136*COS(EM$1*$P136)</f>
        <v>6.3663906247421659E-2</v>
      </c>
      <c r="EN136" s="186">
        <f t="shared" ref="EN136:EN199" si="348">$BG136*SIN(EM$1*$Q136)-$BG136*SIN(EM$1*$P136)</f>
        <v>8.9473785244273529E-3</v>
      </c>
      <c r="EO136" s="186">
        <f t="shared" ref="EO136:EO199" si="349">$BG136*COS(EO$1*$Q136)-$BG136*COS(EO$1*$P136)</f>
        <v>-4.6246044939120684E-2</v>
      </c>
      <c r="EP136" s="186">
        <f t="shared" ref="EP136:EP199" si="350">$BG136*SIN(EO$1*$Q136)-$BG136*SIN(EO$1*$P136)</f>
        <v>4.4659286476932319E-2</v>
      </c>
      <c r="EQ136" s="186">
        <f t="shared" ref="EQ136:EQ199" si="351">$BG136*COS(EQ$1*$Q136)-$BG136*COS(EQ$1*$P136)</f>
        <v>5.4520645662762358E-2</v>
      </c>
      <c r="ER136" s="186">
        <f t="shared" ref="ER136:ER199" si="352">$BG136*SIN(EQ$1*$Q136)-$BG136*SIN(EQ$1*$P136)</f>
        <v>3.4068280520968358E-2</v>
      </c>
      <c r="ES136" s="186">
        <f t="shared" ref="ES136:ES199" si="353">$BG136*COS(ES$1*$Q136)-$BG136*COS(ES$1*$P136)</f>
        <v>-6.0412432551857159E-2</v>
      </c>
      <c r="ET136" s="186">
        <f t="shared" ref="ET136:ET199" si="354">$BG136*SIN(ES$1*$Q136)-$BG136*SIN(ES$1*$P136)</f>
        <v>2.1988327228490784E-2</v>
      </c>
      <c r="EU136" s="186">
        <f t="shared" ref="EU136:EU199" si="355">$BG136*COS(EU$1*$Q136)-$BG136*COS(EU$1*$P136)</f>
        <v>1.9866569043014058E-2</v>
      </c>
      <c r="EV136" s="186">
        <f t="shared" ref="EV136:EV199" si="356">$BG136*SIN(EU$1*$Q136)-$BG136*SIN(EU$1*$P136)</f>
        <v>-6.1143012483840173E-2</v>
      </c>
      <c r="EW136" s="186">
        <f t="shared" ref="EW136:EW199" si="357">$BG136*COS(EW$1*$Q136)-$BG136*COS(EW$1*$P136)</f>
        <v>3.5950270138495034E-2</v>
      </c>
      <c r="EX136" s="186">
        <f t="shared" ref="EX136:EX199" si="358">$BG136*SIN(EW$1*$Q136)-$BG136*SIN(EW$1*$P136)</f>
        <v>5.3298467314821657E-2</v>
      </c>
    </row>
    <row r="137" spans="15:154" ht="20.100000000000001" customHeight="1" x14ac:dyDescent="0.3">
      <c r="O137" s="211">
        <v>129</v>
      </c>
      <c r="P137" s="211">
        <f t="shared" ref="P137:P200" si="359">-(360-O137)*PI()/360</f>
        <v>-2.0158552860534509</v>
      </c>
      <c r="Q137" s="212">
        <f t="shared" ref="Q137:Q200" si="360">O137*PI()/360</f>
        <v>1.1257373675363425</v>
      </c>
      <c r="R137" s="212">
        <f t="shared" si="264"/>
        <v>293.58312057496835</v>
      </c>
      <c r="S137" s="212">
        <f t="shared" si="265"/>
        <v>255.28967006518985</v>
      </c>
      <c r="T137" s="212">
        <f t="shared" si="266"/>
        <v>319.11208758148729</v>
      </c>
      <c r="U137" s="212">
        <f t="shared" si="267"/>
        <v>1</v>
      </c>
      <c r="V137" s="212">
        <f t="shared" si="268"/>
        <v>0</v>
      </c>
      <c r="W137" s="212">
        <f t="shared" si="269"/>
        <v>4.5642951044858264E-2</v>
      </c>
      <c r="X137" s="212">
        <f t="shared" si="270"/>
        <v>5.2489393701587006E-2</v>
      </c>
      <c r="Y137" s="212">
        <f t="shared" si="271"/>
        <v>4.1991514961269606E-2</v>
      </c>
      <c r="Z137" s="212">
        <f t="shared" si="272"/>
        <v>9.8117986632034437</v>
      </c>
      <c r="AA137" s="212">
        <f t="shared" si="273"/>
        <v>9.8117986632034437</v>
      </c>
      <c r="AB137" s="212">
        <f t="shared" si="274"/>
        <v>9.4741090539982071</v>
      </c>
      <c r="AC137" s="212">
        <f t="shared" si="275"/>
        <v>9.0283531275797859</v>
      </c>
      <c r="AD137" s="212">
        <f t="shared" si="276"/>
        <v>195.52046637401398</v>
      </c>
      <c r="AE137" s="212">
        <f t="shared" si="277"/>
        <v>255.00296993330227</v>
      </c>
      <c r="AF137" s="212">
        <f t="shared" si="278"/>
        <v>2.2270848458008943</v>
      </c>
      <c r="AG137" s="212">
        <f t="shared" si="279"/>
        <v>2.4864512005354094</v>
      </c>
      <c r="AH137" s="212">
        <f t="shared" si="280"/>
        <v>1.8955711271619591</v>
      </c>
      <c r="AI137" s="212">
        <f t="shared" si="281"/>
        <v>12.038883509004338</v>
      </c>
      <c r="AJ137" s="212">
        <f t="shared" si="282"/>
        <v>12.838883509004338</v>
      </c>
      <c r="AK137" s="212">
        <f t="shared" si="283"/>
        <v>12.760560254533617</v>
      </c>
      <c r="AL137" s="212">
        <f t="shared" si="284"/>
        <v>11.723924254741746</v>
      </c>
      <c r="AM137" s="212">
        <f t="shared" ref="AM137:AM200" si="361">1000/AJ137</f>
        <v>77.888392654911669</v>
      </c>
      <c r="AN137" s="212">
        <f t="shared" si="262"/>
        <v>78.366465112275648</v>
      </c>
      <c r="AO137" s="212">
        <f t="shared" si="263"/>
        <v>85.295672188904632</v>
      </c>
      <c r="AP137" s="212">
        <f t="shared" si="285"/>
        <v>8.3279472252791411</v>
      </c>
      <c r="AQ137" s="212">
        <f t="shared" si="286"/>
        <v>0.2421065069044406</v>
      </c>
      <c r="AR137" s="212">
        <f t="shared" si="287"/>
        <v>0.23504542306485204</v>
      </c>
      <c r="AS137" s="212">
        <f t="shared" si="288"/>
        <v>0.2239865583513973</v>
      </c>
      <c r="AT137" s="212">
        <f t="shared" si="289"/>
        <v>1.8415450301245102E-2</v>
      </c>
      <c r="AU137" s="212">
        <f t="shared" si="290"/>
        <v>9.201152918599477E-2</v>
      </c>
      <c r="AV137" s="212">
        <f t="shared" si="291"/>
        <v>8.7255023178806818E-2</v>
      </c>
      <c r="AW137" s="212">
        <f t="shared" si="292"/>
        <v>8.6243722304419443E-2</v>
      </c>
      <c r="AX137" s="212">
        <f t="shared" ref="AX137:AX200" si="362">1/2*AQ137*Lm*AQ137/R137*1/AJ137*1000</f>
        <v>2.0998388692385753E-2</v>
      </c>
      <c r="AY137" s="212">
        <f t="shared" ref="AY137:AY200" si="363">1/2*AR137*Lm*AR137/S137*1/AK137*1000</f>
        <v>2.2899816414891212E-2</v>
      </c>
      <c r="AZ137" s="178">
        <f t="shared" ref="AZ137:AZ200" si="364">1/2*AS137*Lm*AS137/T137*1/AL137*1000</f>
        <v>1.8107522859146911E-2</v>
      </c>
      <c r="BA137" s="178">
        <f t="shared" si="293"/>
        <v>1.0998084838510166E-2</v>
      </c>
      <c r="BB137" s="178">
        <f t="shared" si="294"/>
        <v>9.5635520334870997E-3</v>
      </c>
      <c r="BC137" s="178">
        <f t="shared" si="295"/>
        <v>1.1954440041858872E-2</v>
      </c>
      <c r="BD137" s="178">
        <f t="shared" si="296"/>
        <v>0</v>
      </c>
      <c r="BE137" s="178">
        <f t="shared" si="297"/>
        <v>0</v>
      </c>
      <c r="BF137" s="178">
        <f t="shared" si="298"/>
        <v>0</v>
      </c>
      <c r="BG137" s="178">
        <f t="shared" ref="BG137:BG200" si="365">IF((AX137+BA137)&gt;0,AX137+BA137+BD137,BD137)</f>
        <v>3.1996473530895922E-2</v>
      </c>
      <c r="BH137" s="178">
        <f t="shared" ref="BH137:BH200" si="366">IF((AY137+BB137)&gt;0,AY137+BB137+BE137,BE137)</f>
        <v>3.2463368448378313E-2</v>
      </c>
      <c r="BI137" s="178">
        <f t="shared" ref="BI137:BI200" si="367">IF((AZ137+BC137)&gt;0,AZ137+BC137+BF137,BF137)</f>
        <v>3.0061962901005782E-2</v>
      </c>
      <c r="BJ137" s="178">
        <f t="shared" si="299"/>
        <v>9.3936245465948005</v>
      </c>
      <c r="BK137" s="178">
        <f t="shared" si="300"/>
        <v>8.2875626203911938</v>
      </c>
      <c r="BL137" s="178">
        <f t="shared" si="301"/>
        <v>9.5931357381371782</v>
      </c>
      <c r="BM137" s="180">
        <f t="shared" ref="BM137:BO200" si="368">BG137^2</f>
        <v>1.0237743184133234E-3</v>
      </c>
      <c r="BN137" s="180">
        <f t="shared" si="368"/>
        <v>1.0538702910151646E-3</v>
      </c>
      <c r="BO137" s="180">
        <f t="shared" si="368"/>
        <v>9.0372161346144789E-4</v>
      </c>
      <c r="BP137" s="178">
        <f t="shared" si="302"/>
        <v>0</v>
      </c>
      <c r="BQ137" s="178">
        <f t="shared" si="303"/>
        <v>0</v>
      </c>
      <c r="BR137" s="178">
        <f t="shared" si="304"/>
        <v>0</v>
      </c>
      <c r="BS137" s="178">
        <f t="shared" si="305"/>
        <v>0.44999999999999996</v>
      </c>
      <c r="BT137" s="178">
        <f t="shared" si="306"/>
        <v>0.16306507632225525</v>
      </c>
      <c r="BU137" s="178">
        <f t="shared" si="307"/>
        <v>2.5</v>
      </c>
      <c r="BY137" s="180">
        <f t="shared" si="308"/>
        <v>0</v>
      </c>
      <c r="BZ137" s="180">
        <f t="shared" ref="BZ137:BZ200" si="369">IF((180-Deg_triacmax)/180*PI()&gt;$Q137,0,1/2*BS137*Lm*BS137*1/Vout*1000*1/(Lm*BS137*1/Vout*1000+Lm*BS137*1/(Vintyp*SQRT(2)*SIN($Q137))*1000+Tdrr+Ton_delay+Tdrr*Vout*1/(Vintyp*SQRT(2)*SIN($Q137)))+(-1/2*Idrr*Tdrr*10^-6-Idrr*Ton_delay*10^-6-1/2*Idrr*Tdrr*Vout*1/(Vintyp*SQRT(2)*SIN($Q137))*10^-6)*1/(Lm*BS137*1/Vout*1000+Lm*BS137*1/(Vintyp*SQRT(2)*SIN($Q137))*1000+Tdrr+Ton_delay+Tdrr*Vout*1/(Vintyp*SQRT(2)*SIN($Q137))))</f>
        <v>0.1749797924347013</v>
      </c>
      <c r="CA137" s="180">
        <f t="shared" ref="CA137:CA200" si="370">IF((180-Deg_triacmin)/180*PI()&gt;$Q137,0,1/2*BT137*Lm*BT137*1/Vout*1000*1/(Lm*BT137*1/Vout*1000+Lm*BT137*1/(Vintyp*SQRT(2)*SIN($Q137))*1000+Tdrr+Ton_delay+Tdrr*Vout*1/(Vintyp*SQRT(2)*SIN($Q137)))+(-1/2*Idrr*Tdrr*10^-6-Idrr*Ton_delay*10^-6-1/2*Idrr*Tdrr*Vout*1/(Vintyp*SQRT(2)*SIN($Q137))*10^-6)*1/(Lm*BT137*1/Vout*1000+Lm*BT137*1/(Vintyp*SQRT(2)*SIN($Q137))*1000+Tdrr+Ton_delay+Tdrr*Vout*1/(Vintyp*SQRT(2)*SIN($Q137))))</f>
        <v>0</v>
      </c>
      <c r="CB137" s="180">
        <f t="shared" ref="CB137:CB200" si="371">IF((180-Deg_Triac)/180*PI()&gt;$Q137,0,1/2*BR137*Lm*BR137*1/(Vintyp*SQRT(2)*SIN($Q137))*1000*1/(Lm*BR137*1/Vout*1000+Lm*BR137*1/(Vintyp*SQRT(2)*SIN($Q137))*1000+Tdrr+Ton_delay+Tdrr*Vout*1/(Vintyp*SQRT(2)*SIN($Q137))))</f>
        <v>0</v>
      </c>
      <c r="CC137" s="180">
        <f t="shared" si="309"/>
        <v>0</v>
      </c>
      <c r="CG137" s="182">
        <f t="shared" si="310"/>
        <v>0.44999999999999996</v>
      </c>
      <c r="CH137" s="182">
        <f t="shared" si="311"/>
        <v>0.44999999999999996</v>
      </c>
      <c r="CI137" s="182">
        <f t="shared" si="312"/>
        <v>0.44999999999999996</v>
      </c>
      <c r="CJ137" s="182">
        <f t="shared" si="313"/>
        <v>0.44999999999999996</v>
      </c>
      <c r="CK137" s="182">
        <f t="shared" si="314"/>
        <v>0.44999999999999996</v>
      </c>
      <c r="CL137" s="182">
        <f t="shared" si="315"/>
        <v>0.44999999999999996</v>
      </c>
      <c r="CM137" s="182">
        <f t="shared" si="316"/>
        <v>0.44999999999999996</v>
      </c>
      <c r="CN137" s="182">
        <f t="shared" si="317"/>
        <v>0.44999999999999996</v>
      </c>
      <c r="CO137" s="182">
        <f t="shared" si="318"/>
        <v>0.43761169084359719</v>
      </c>
      <c r="CP137" s="182">
        <f t="shared" si="319"/>
        <v>0.37364578858910841</v>
      </c>
      <c r="CQ137" s="182">
        <f t="shared" si="320"/>
        <v>0.30967988633461985</v>
      </c>
      <c r="CR137" s="182">
        <f t="shared" si="321"/>
        <v>0.24571398408013109</v>
      </c>
      <c r="CS137" s="182">
        <f t="shared" si="322"/>
        <v>0.18174808182564253</v>
      </c>
      <c r="CT137" s="182">
        <f t="shared" si="323"/>
        <v>0.15810322879178676</v>
      </c>
      <c r="CU137" s="182">
        <f t="shared" si="324"/>
        <v>0.15810322879178676</v>
      </c>
      <c r="CV137" s="182">
        <f t="shared" si="325"/>
        <v>0.15810322879178676</v>
      </c>
      <c r="CW137" s="182">
        <f t="shared" si="326"/>
        <v>0.15810322879178676</v>
      </c>
      <c r="CX137" s="182">
        <f t="shared" si="327"/>
        <v>0.15810322879178676</v>
      </c>
      <c r="CY137" s="182">
        <f t="shared" si="328"/>
        <v>0.15810322879178676</v>
      </c>
      <c r="DA137" s="184">
        <f t="shared" ref="DA137:DA200" si="372">IF(DA$1/180*PI()&gt;$Q137,0,1/2*CG137*Lm*CG137*1/Vout*1000*1/(Lm*CG137*1/Vout*1000+Lm*CG137*1/(Vintyp*SQRT(2)*SIN($Q137))*1000+Tdrr+Ton_delay+Tdrr*Vout*1/(Vintyp*SQRT(2)*SIN($Q137))))+(-1/2*Idrr*Tdrr*10^-6-Idrr*Ton_delay*10^-6-1/2*Idrr*Tdrr*1/(Vintyp*SQRT(2)*SIN($Q137))*10^-6)*1/(Lm*CG137*1/Vout*1000+Lm*CG137*1/(Vintyp*SQRT(2)*SIN($Q137))*1000+Tdrr+Ton_delay+Tdrr*Vout*1/(Vintyp*SQRT(2)*SIN($Q137)))</f>
        <v>0.17497979243948389</v>
      </c>
      <c r="DB137" s="184">
        <f t="shared" ref="DB137:DB200" si="373">IF(DB$1/180*PI()&gt;$Q137,0,1/2*CH137*Lm*CH137*1/Vout*1000*1/(Lm*CH137*1/Vout*1000+Lm*CH137*1/(Vintyp*SQRT(2)*SIN($Q137))*1000+Tdrr+Ton_delay+Tdrr*Vout*1/(Vintyp*SQRT(2)*SIN($Q137))))+(-1/2*Idrr*Tdrr*10^-6-Idrr*Ton_delay*10^-6-1/2*Idrr*Tdrr*1/(Vintyp*SQRT(2)*SIN($Q137))*10^-6)*1/(Lm*CH137*1/Vout*1000+Lm*CH137*1/(Vintyp*SQRT(2)*SIN($Q137))*1000+Tdrr+Ton_delay+Tdrr*Vout*1/(Vintyp*SQRT(2)*SIN($Q137)))</f>
        <v>0.17497979243948389</v>
      </c>
      <c r="DC137" s="184">
        <f t="shared" ref="DC137:DC200" si="374">IF(DC$1/180*PI()&gt;$Q137,0,1/2*CI137*Lm*CI137*1/Vout*1000*1/(Lm*CI137*1/Vout*1000+Lm*CI137*1/(Vintyp*SQRT(2)*SIN($Q137))*1000+Tdrr+Ton_delay+Tdrr*Vout*1/(Vintyp*SQRT(2)*SIN($Q137))))+(-1/2*Idrr*Tdrr*10^-6-Idrr*Ton_delay*10^-6-1/2*Idrr*Tdrr*1/(Vintyp*SQRT(2)*SIN($Q137))*10^-6)*1/(Lm*CI137*1/Vout*1000+Lm*CI137*1/(Vintyp*SQRT(2)*SIN($Q137))*1000+Tdrr+Ton_delay+Tdrr*Vout*1/(Vintyp*SQRT(2)*SIN($Q137)))</f>
        <v>0.17497979243948389</v>
      </c>
      <c r="DD137" s="184">
        <f t="shared" ref="DD137:DD200" si="375">IF(DD$1/180*PI()&gt;$Q137,0,1/2*CJ137*Lm*CJ137*1/Vout*1000*1/(Lm*CJ137*1/Vout*1000+Lm*CJ137*1/(Vintyp*SQRT(2)*SIN($Q137))*1000+Tdrr+Ton_delay+Tdrr*Vout*1/(Vintyp*SQRT(2)*SIN($Q137))))+(-1/2*Idrr*Tdrr*10^-6-Idrr*Ton_delay*10^-6-1/2*Idrr*Tdrr*1/(Vintyp*SQRT(2)*SIN($Q137))*10^-6)*1/(Lm*CJ137*1/Vout*1000+Lm*CJ137*1/(Vintyp*SQRT(2)*SIN($Q137))*1000+Tdrr+Ton_delay+Tdrr*Vout*1/(Vintyp*SQRT(2)*SIN($Q137)))</f>
        <v>0.17497979243948389</v>
      </c>
      <c r="DE137" s="184">
        <f t="shared" ref="DE137:DE200" si="376">IF(DE$1/180*PI()&gt;$Q137,0,1/2*CK137*Lm*CK137*1/Vout*1000*1/(Lm*CK137*1/Vout*1000+Lm*CK137*1/(Vintyp*SQRT(2)*SIN($Q137))*1000+Tdrr+Ton_delay+Tdrr*Vout*1/(Vintyp*SQRT(2)*SIN($Q137))))+(-1/2*Idrr*Tdrr*10^-6-Idrr*Ton_delay*10^-6-1/2*Idrr*Tdrr*1/(Vintyp*SQRT(2)*SIN($Q137))*10^-6)*1/(Lm*CK137*1/Vout*1000+Lm*CK137*1/(Vintyp*SQRT(2)*SIN($Q137))*1000+Tdrr+Ton_delay+Tdrr*Vout*1/(Vintyp*SQRT(2)*SIN($Q137)))</f>
        <v>0.17497979243948389</v>
      </c>
      <c r="DF137" s="184">
        <f t="shared" ref="DF137:DF200" si="377">IF(DF$1/180*PI()&gt;$Q137,0,1/2*CL137*Lm*CL137*1/Vout*1000*1/(Lm*CL137*1/Vout*1000+Lm*CL137*1/(Vintyp*SQRT(2)*SIN($Q137))*1000+Tdrr+Ton_delay+Tdrr*Vout*1/(Vintyp*SQRT(2)*SIN($Q137))))+(-1/2*Idrr*Tdrr*10^-6-Idrr*Ton_delay*10^-6-1/2*Idrr*Tdrr*1/(Vintyp*SQRT(2)*SIN($Q137))*10^-6)*1/(Lm*CL137*1/Vout*1000+Lm*CL137*1/(Vintyp*SQRT(2)*SIN($Q137))*1000+Tdrr+Ton_delay+Tdrr*Vout*1/(Vintyp*SQRT(2)*SIN($Q137)))</f>
        <v>0.17497979243948389</v>
      </c>
      <c r="DG137" s="184">
        <f t="shared" ref="DG137:DG200" si="378">IF(DG$1/180*PI()&gt;$Q137,0,1/2*CM137*Lm*CM137*1/Vout*1000*1/(Lm*CM137*1/Vout*1000+Lm*CM137*1/(Vintyp*SQRT(2)*SIN($Q137))*1000+Tdrr+Ton_delay+Tdrr*Vout*1/(Vintyp*SQRT(2)*SIN($Q137))))+(-1/2*Idrr*Tdrr*10^-6-Idrr*Ton_delay*10^-6-1/2*Idrr*Tdrr*1/(Vintyp*SQRT(2)*SIN($Q137))*10^-6)*1/(Lm*CM137*1/Vout*1000+Lm*CM137*1/(Vintyp*SQRT(2)*SIN($Q137))*1000+Tdrr+Ton_delay+Tdrr*Vout*1/(Vintyp*SQRT(2)*SIN($Q137)))</f>
        <v>0.17497979243948389</v>
      </c>
      <c r="DH137" s="184">
        <f t="shared" ref="DH137:DH200" si="379">IF(DH$1/180*PI()&gt;$Q137,0,1/2*CN137*Lm*CN137*1/Vout*1000*1/(Lm*CN137*1/Vout*1000+Lm*CN137*1/(Vintyp*SQRT(2)*SIN($Q137))*1000+Tdrr+Ton_delay+Tdrr*Vout*1/(Vintyp*SQRT(2)*SIN($Q137))))+(-1/2*Idrr*Tdrr*10^-6-Idrr*Ton_delay*10^-6-1/2*Idrr*Tdrr*1/(Vintyp*SQRT(2)*SIN($Q137))*10^-6)*1/(Lm*CN137*1/Vout*1000+Lm*CN137*1/(Vintyp*SQRT(2)*SIN($Q137))*1000+Tdrr+Ton_delay+Tdrr*Vout*1/(Vintyp*SQRT(2)*SIN($Q137)))</f>
        <v>-1.9153870366076891E-10</v>
      </c>
      <c r="DI137" s="184">
        <f t="shared" ref="DI137:DI200" si="380">IF(DI$1/180*PI()&gt;$Q137,0,1/2*CO137*Lm*CO137*1/Vout*1000*1/(Lm*CO137*1/Vout*1000+Lm*CO137*1/(Vintyp*SQRT(2)*SIN($Q137))*1000+Tdrr+Ton_delay+Tdrr*Vout*1/(Vintyp*SQRT(2)*SIN($Q137))))+(-1/2*Idrr*Tdrr*10^-6-Idrr*Ton_delay*10^-6-1/2*Idrr*Tdrr*1/(Vintyp*SQRT(2)*SIN($Q137))*10^-6)*1/(Lm*CO137*1/Vout*1000+Lm*CO137*1/(Vintyp*SQRT(2)*SIN($Q137))*1000+Tdrr+Ton_delay+Tdrr*Vout*1/(Vintyp*SQRT(2)*SIN($Q137)))</f>
        <v>-1.9671129916045879E-10</v>
      </c>
      <c r="DJ137" s="184">
        <f t="shared" ref="DJ137:DJ200" si="381">IF(DJ$1/180*PI()&gt;$Q137,0,1/2*CP137*Lm*CP137*1/Vout*1000*1/(Lm*CP137*1/Vout*1000+Lm*CP137*1/(Vintyp*SQRT(2)*SIN($Q137))*1000+Tdrr+Ton_delay+Tdrr*Vout*1/(Vintyp*SQRT(2)*SIN($Q137))))+(-1/2*Idrr*Tdrr*10^-6-Idrr*Ton_delay*10^-6-1/2*Idrr*Tdrr*1/(Vintyp*SQRT(2)*SIN($Q137))*10^-6)*1/(Lm*CP137*1/Vout*1000+Lm*CP137*1/(Vintyp*SQRT(2)*SIN($Q137))*1000+Tdrr+Ton_delay+Tdrr*Vout*1/(Vintyp*SQRT(2)*SIN($Q137)))</f>
        <v>-2.2858531598551433E-10</v>
      </c>
      <c r="DK137" s="184">
        <f t="shared" ref="DK137:DK200" si="382">IF(DK$1/180*PI()&gt;$Q137,0,1/2*CQ137*Lm*CQ137*1/Vout*1000*1/(Lm*CQ137*1/Vout*1000+Lm*CQ137*1/(Vintyp*SQRT(2)*SIN($Q137))*1000+Tdrr+Ton_delay+Tdrr*Vout*1/(Vintyp*SQRT(2)*SIN($Q137))))+(-1/2*Idrr*Tdrr*10^-6-Idrr*Ton_delay*10^-6-1/2*Idrr*Tdrr*1/(Vintyp*SQRT(2)*SIN($Q137))*10^-6)*1/(Lm*CQ137*1/Vout*1000+Lm*CQ137*1/(Vintyp*SQRT(2)*SIN($Q137))*1000+Tdrr+Ton_delay+Tdrr*Vout*1/(Vintyp*SQRT(2)*SIN($Q137)))</f>
        <v>-2.7278607023513753E-10</v>
      </c>
      <c r="DL137" s="184">
        <f t="shared" ref="DL137:DL200" si="383">IF(DL$1/180*PI()&gt;$Q137,0,1/2*CR137*Lm*CR137*1/Vout*1000*1/(Lm*CR137*1/Vout*1000+Lm*CR137*1/(Vintyp*SQRT(2)*SIN($Q137))*1000+Tdrr+Ton_delay+Tdrr*Vout*1/(Vintyp*SQRT(2)*SIN($Q137))))+(-1/2*Idrr*Tdrr*10^-6-Idrr*Ton_delay*10^-6-1/2*Idrr*Tdrr*1/(Vintyp*SQRT(2)*SIN($Q137))*10^-6)*1/(Lm*CR137*1/Vout*1000+Lm*CR137*1/(Vintyp*SQRT(2)*SIN($Q137))*1000+Tdrr+Ton_delay+Tdrr*Vout*1/(Vintyp*SQRT(2)*SIN($Q137)))</f>
        <v>-3.3817847586644242E-10</v>
      </c>
      <c r="DM137" s="184">
        <f t="shared" ref="DM137:DM200" si="384">IF(DM$1/180*PI()&gt;$Q137,0,1/2*CS137*Lm*CS137*1/Vout*1000*1/(Lm*CS137*1/Vout*1000+Lm*CS137*1/(Vintyp*SQRT(2)*SIN($Q137))*1000+Tdrr+Ton_delay+Tdrr*Vout*1/(Vintyp*SQRT(2)*SIN($Q137))))+(-1/2*Idrr*Tdrr*10^-6-Idrr*Ton_delay*10^-6-1/2*Idrr*Tdrr*1/(Vintyp*SQRT(2)*SIN($Q137))*10^-6)*1/(Lm*CS137*1/Vout*1000+Lm*CS137*1/(Vintyp*SQRT(2)*SIN($Q137))*1000+Tdrr+Ton_delay+Tdrr*Vout*1/(Vintyp*SQRT(2)*SIN($Q137)))</f>
        <v>-4.448080786167384E-10</v>
      </c>
      <c r="DN137" s="184">
        <f t="shared" ref="DN137:DN200" si="385">IF(DN$1/180*PI()&gt;$Q137,0,1/2*CT137*Lm*CT137*1/Vout*1000*1/(Lm*CT137*1/Vout*1000+Lm*CT137*1/(Vintyp*SQRT(2)*SIN($Q137))*1000+Tdrr+Ton_delay+Tdrr*Vout*1/(Vintyp*SQRT(2)*SIN($Q137))))+(-1/2*Idrr*Tdrr*10^-6-Idrr*Ton_delay*10^-6-1/2*Idrr*Tdrr*1/(Vintyp*SQRT(2)*SIN($Q137))*10^-6)*1/(Lm*CT137*1/Vout*1000+Lm*CT137*1/(Vintyp*SQRT(2)*SIN($Q137))*1000+Tdrr+Ton_delay+Tdrr*Vout*1/(Vintyp*SQRT(2)*SIN($Q137)))</f>
        <v>-5.0349098524259597E-10</v>
      </c>
      <c r="DO137" s="184">
        <f t="shared" ref="DO137:DO200" si="386">IF(DO$1/180*PI()&gt;$Q137,0,1/2*CU137*Lm*CU137*1/Vout*1000*1/(Lm*CU137*1/Vout*1000+Lm*CU137*1/(Vintyp*SQRT(2)*SIN($Q137))*1000+Tdrr+Ton_delay+Tdrr*Vout*1/(Vintyp*SQRT(2)*SIN($Q137))))+(-1/2*Idrr*Tdrr*10^-6-Idrr*Ton_delay*10^-6-1/2*Idrr*Tdrr*1/(Vintyp*SQRT(2)*SIN($Q137))*10^-6)*1/(Lm*CU137*1/Vout*1000+Lm*CU137*1/(Vintyp*SQRT(2)*SIN($Q137))*1000+Tdrr+Ton_delay+Tdrr*Vout*1/(Vintyp*SQRT(2)*SIN($Q137)))</f>
        <v>-5.0349098524259597E-10</v>
      </c>
      <c r="DP137" s="184">
        <f t="shared" ref="DP137:DP200" si="387">IF(DP$1/180*PI()&gt;$Q137,0,1/2*CV137*Lm*CV137*1/Vout*1000*1/(Lm*CV137*1/Vout*1000+Lm*CV137*1/(Vintyp*SQRT(2)*SIN($Q137))*1000+Tdrr+Ton_delay+Tdrr*Vout*1/(Vintyp*SQRT(2)*SIN($Q137))))+(-1/2*Idrr*Tdrr*10^-6-Idrr*Ton_delay*10^-6-1/2*Idrr*Tdrr*1/(Vintyp*SQRT(2)*SIN($Q137))*10^-6)*1/(Lm*CV137*1/Vout*1000+Lm*CV137*1/(Vintyp*SQRT(2)*SIN($Q137))*1000+Tdrr+Ton_delay+Tdrr*Vout*1/(Vintyp*SQRT(2)*SIN($Q137)))</f>
        <v>-5.0349098524259597E-10</v>
      </c>
      <c r="DQ137" s="184">
        <f t="shared" ref="DQ137:DQ200" si="388">IF(DQ$1/180*PI()&gt;$Q137,0,1/2*CW137*Lm*CW137*1/Vout*1000*1/(Lm*CW137*1/Vout*1000+Lm*CW137*1/(Vintyp*SQRT(2)*SIN($Q137))*1000+Tdrr+Ton_delay+Tdrr*Vout*1/(Vintyp*SQRT(2)*SIN($Q137))))+(-1/2*Idrr*Tdrr*10^-6-Idrr*Ton_delay*10^-6-1/2*Idrr*Tdrr*1/(Vintyp*SQRT(2)*SIN($Q137))*10^-6)*1/(Lm*CW137*1/Vout*1000+Lm*CW137*1/(Vintyp*SQRT(2)*SIN($Q137))*1000+Tdrr+Ton_delay+Tdrr*Vout*1/(Vintyp*SQRT(2)*SIN($Q137)))</f>
        <v>-5.0349098524259597E-10</v>
      </c>
      <c r="DR137" s="184">
        <f t="shared" ref="DR137:DR200" si="389">IF(DR$1/180*PI()&gt;$Q137,0,1/2*CX137*Lm*CX137*1/Vout*1000*1/(Lm*CX137*1/Vout*1000+Lm*CX137*1/(Vintyp*SQRT(2)*SIN($Q137))*1000+Tdrr+Ton_delay+Tdrr*Vout*1/(Vintyp*SQRT(2)*SIN($Q137))))+(-1/2*Idrr*Tdrr*10^-6-Idrr*Ton_delay*10^-6-1/2*Idrr*Tdrr*1/(Vintyp*SQRT(2)*SIN($Q137))*10^-6)*1/(Lm*CX137*1/Vout*1000+Lm*CX137*1/(Vintyp*SQRT(2)*SIN($Q137))*1000+Tdrr+Ton_delay+Tdrr*Vout*1/(Vintyp*SQRT(2)*SIN($Q137)))</f>
        <v>-5.0349098524259597E-10</v>
      </c>
      <c r="DS137" s="184">
        <f t="shared" ref="DS137:DS200" si="390">IF(DS$1/180*PI()&gt;$Q137,0,1/2*CY137*Lm*CY137*1/Vout*1000*1/(Lm*CY137*1/Vout*1000+Lm*CY137*1/(Vintyp*SQRT(2)*SIN($Q137))*1000+Tdrr+Ton_delay+Tdrr*Vout*1/(Vintyp*SQRT(2)*SIN($Q137))))+(-1/2*Idrr*Tdrr*10^-6-Idrr*Ton_delay*10^-6-1/2*Idrr*Tdrr*1/(Vintyp*SQRT(2)*SIN($Q137))*10^-6)*1/(Lm*CY137*1/Vout*1000+Lm*CY137*1/(Vintyp*SQRT(2)*SIN($Q137))*1000+Tdrr+Ton_delay+Tdrr*Vout*1/(Vintyp*SQRT(2)*SIN($Q137)))</f>
        <v>-5.0349098524259597E-10</v>
      </c>
      <c r="DU137" s="185">
        <f t="shared" si="329"/>
        <v>-6.2224816840487279E-2</v>
      </c>
      <c r="DV137" s="185">
        <f t="shared" si="330"/>
        <v>-1.4938856811051665E-2</v>
      </c>
      <c r="DW137" s="185">
        <f t="shared" si="331"/>
        <v>2.7549673827567185E-2</v>
      </c>
      <c r="DX137" s="185">
        <f t="shared" si="332"/>
        <v>5.7759092320152965E-2</v>
      </c>
      <c r="DY137" s="186">
        <f t="shared" si="333"/>
        <v>-6.2224816840487279E-2</v>
      </c>
      <c r="DZ137" s="186">
        <f t="shared" si="334"/>
        <v>-1.4938856811051665E-2</v>
      </c>
      <c r="EA137" s="186">
        <f t="shared" si="335"/>
        <v>5.0769018306552706E-2</v>
      </c>
      <c r="EB137" s="186">
        <f t="shared" si="336"/>
        <v>-3.8956437899815857E-2</v>
      </c>
      <c r="EC137" s="186">
        <f t="shared" si="337"/>
        <v>-1.6751400673049202E-3</v>
      </c>
      <c r="ED137" s="186">
        <f t="shared" si="338"/>
        <v>6.3971018277093283E-2</v>
      </c>
      <c r="EE137" s="186">
        <f t="shared" si="339"/>
        <v>-4.8660618702113578E-2</v>
      </c>
      <c r="EF137" s="186">
        <f t="shared" si="340"/>
        <v>-4.1560094576177375E-2</v>
      </c>
      <c r="EG137" s="186">
        <f t="shared" si="341"/>
        <v>6.2921379247987158E-2</v>
      </c>
      <c r="EH137" s="186">
        <f t="shared" si="342"/>
        <v>-1.1661788335596975E-2</v>
      </c>
      <c r="EI137" s="186">
        <f t="shared" si="343"/>
        <v>-3.0534795285363268E-2</v>
      </c>
      <c r="EJ137" s="186">
        <f t="shared" si="344"/>
        <v>5.6238096967573953E-2</v>
      </c>
      <c r="EK137" s="186">
        <f t="shared" si="345"/>
        <v>-2.4489040628764107E-2</v>
      </c>
      <c r="EL137" s="186">
        <f t="shared" si="346"/>
        <v>-5.9121774015467719E-2</v>
      </c>
      <c r="EM137" s="186">
        <f t="shared" si="347"/>
        <v>6.1357700535221632E-2</v>
      </c>
      <c r="EN137" s="186">
        <f t="shared" si="348"/>
        <v>1.8174978918374475E-2</v>
      </c>
      <c r="EO137" s="186">
        <f t="shared" si="349"/>
        <v>-5.2738263560724821E-2</v>
      </c>
      <c r="EP137" s="186">
        <f t="shared" si="350"/>
        <v>3.6246004334999721E-2</v>
      </c>
      <c r="EQ137" s="186">
        <f t="shared" si="351"/>
        <v>4.6418843724170142E-2</v>
      </c>
      <c r="ER137" s="186">
        <f t="shared" si="352"/>
        <v>4.4049837922112312E-2</v>
      </c>
      <c r="ES137" s="186">
        <f t="shared" si="353"/>
        <v>-6.3445478528579791E-2</v>
      </c>
      <c r="ET137" s="186">
        <f t="shared" si="354"/>
        <v>8.3527557089151591E-3</v>
      </c>
      <c r="EU137" s="186">
        <f t="shared" si="355"/>
        <v>3.3436222991729742E-2</v>
      </c>
      <c r="EV137" s="186">
        <f t="shared" si="356"/>
        <v>-5.4562956900269036E-2</v>
      </c>
      <c r="EW137" s="186">
        <f t="shared" si="357"/>
        <v>2.1361284671810005E-2</v>
      </c>
      <c r="EX137" s="186">
        <f t="shared" si="358"/>
        <v>6.0322407037710198E-2</v>
      </c>
    </row>
    <row r="138" spans="15:154" ht="20.100000000000001" customHeight="1" x14ac:dyDescent="0.3">
      <c r="O138" s="211">
        <v>130</v>
      </c>
      <c r="P138" s="211">
        <f t="shared" si="359"/>
        <v>-2.0071286397934789</v>
      </c>
      <c r="Q138" s="212">
        <f t="shared" si="360"/>
        <v>1.1344640137963142</v>
      </c>
      <c r="R138" s="212">
        <f t="shared" si="264"/>
        <v>294.79393574566274</v>
      </c>
      <c r="S138" s="212">
        <f t="shared" si="265"/>
        <v>256.34255282231544</v>
      </c>
      <c r="T138" s="212">
        <f t="shared" si="266"/>
        <v>320.42819102789429</v>
      </c>
      <c r="U138" s="212">
        <f t="shared" si="267"/>
        <v>1</v>
      </c>
      <c r="V138" s="212">
        <f t="shared" si="268"/>
        <v>0</v>
      </c>
      <c r="W138" s="212">
        <f t="shared" si="269"/>
        <v>4.5455480507445113E-2</v>
      </c>
      <c r="X138" s="212">
        <f t="shared" si="270"/>
        <v>5.2273802583561881E-2</v>
      </c>
      <c r="Y138" s="212">
        <f t="shared" si="271"/>
        <v>4.1819042066849506E-2</v>
      </c>
      <c r="Z138" s="212">
        <f t="shared" si="272"/>
        <v>9.8639915680724908</v>
      </c>
      <c r="AA138" s="212">
        <f t="shared" si="273"/>
        <v>9.8639915680724908</v>
      </c>
      <c r="AB138" s="212">
        <f t="shared" si="274"/>
        <v>9.5256356275053236</v>
      </c>
      <c r="AC138" s="212">
        <f t="shared" si="275"/>
        <v>9.0774553807230642</v>
      </c>
      <c r="AD138" s="212">
        <f t="shared" si="276"/>
        <v>196.75183703064658</v>
      </c>
      <c r="AE138" s="212">
        <f t="shared" si="277"/>
        <v>256.57271274412852</v>
      </c>
      <c r="AF138" s="212">
        <f t="shared" si="278"/>
        <v>2.230000114391101</v>
      </c>
      <c r="AG138" s="212">
        <f t="shared" si="279"/>
        <v>2.4897059813757845</v>
      </c>
      <c r="AH138" s="212">
        <f t="shared" si="280"/>
        <v>1.8980524421320362</v>
      </c>
      <c r="AI138" s="212">
        <f t="shared" si="281"/>
        <v>12.093991682463592</v>
      </c>
      <c r="AJ138" s="212">
        <f t="shared" si="282"/>
        <v>12.893991682463593</v>
      </c>
      <c r="AK138" s="212">
        <f t="shared" si="283"/>
        <v>12.815341608881109</v>
      </c>
      <c r="AL138" s="212">
        <f t="shared" si="284"/>
        <v>11.775507822855101</v>
      </c>
      <c r="AM138" s="212">
        <f t="shared" si="361"/>
        <v>77.555502177036828</v>
      </c>
      <c r="AN138" s="212">
        <f t="shared" si="262"/>
        <v>78.031474346887009</v>
      </c>
      <c r="AO138" s="212">
        <f t="shared" si="263"/>
        <v>84.922027571422319</v>
      </c>
      <c r="AP138" s="212">
        <f t="shared" si="285"/>
        <v>8.3818037263010297</v>
      </c>
      <c r="AQ138" s="212">
        <f t="shared" si="286"/>
        <v>0.24342324483235142</v>
      </c>
      <c r="AR138" s="212">
        <f t="shared" si="287"/>
        <v>0.236323758072401</v>
      </c>
      <c r="AS138" s="212">
        <f t="shared" si="288"/>
        <v>0.22520474781889435</v>
      </c>
      <c r="AT138" s="212">
        <f t="shared" si="289"/>
        <v>1.8616306209820906E-2</v>
      </c>
      <c r="AU138" s="212">
        <f t="shared" si="290"/>
        <v>9.2617550790349876E-2</v>
      </c>
      <c r="AV138" s="212">
        <f t="shared" si="291"/>
        <v>8.7829652499066518E-2</v>
      </c>
      <c r="AW138" s="212">
        <f t="shared" si="292"/>
        <v>8.6802457756701576E-2</v>
      </c>
      <c r="AX138" s="212">
        <f t="shared" si="362"/>
        <v>2.1049876453692572E-2</v>
      </c>
      <c r="AY138" s="212">
        <f t="shared" si="363"/>
        <v>2.2955949672317431E-2</v>
      </c>
      <c r="AZ138" s="178">
        <f t="shared" si="364"/>
        <v>1.8149978243305252E-2</v>
      </c>
      <c r="BA138" s="178">
        <f t="shared" si="293"/>
        <v>1.0796449920540926E-2</v>
      </c>
      <c r="BB138" s="178">
        <f t="shared" si="294"/>
        <v>9.3882173222095029E-3</v>
      </c>
      <c r="BC138" s="178">
        <f t="shared" si="295"/>
        <v>1.1735271652761878E-2</v>
      </c>
      <c r="BD138" s="178">
        <f t="shared" si="296"/>
        <v>0</v>
      </c>
      <c r="BE138" s="178">
        <f t="shared" si="297"/>
        <v>0</v>
      </c>
      <c r="BF138" s="178">
        <f t="shared" si="298"/>
        <v>0</v>
      </c>
      <c r="BG138" s="178">
        <f t="shared" si="365"/>
        <v>3.18463263742335E-2</v>
      </c>
      <c r="BH138" s="178">
        <f t="shared" si="366"/>
        <v>3.2344166994526934E-2</v>
      </c>
      <c r="BI138" s="178">
        <f t="shared" si="367"/>
        <v>2.9885249896067129E-2</v>
      </c>
      <c r="BJ138" s="178">
        <f t="shared" si="299"/>
        <v>9.3881038909011956</v>
      </c>
      <c r="BK138" s="178">
        <f t="shared" si="300"/>
        <v>8.2911863362883125</v>
      </c>
      <c r="BL138" s="178">
        <f t="shared" si="301"/>
        <v>9.5760765626133555</v>
      </c>
      <c r="BM138" s="180">
        <f t="shared" si="368"/>
        <v>1.0141885035342003E-3</v>
      </c>
      <c r="BN138" s="180">
        <f t="shared" si="368"/>
        <v>1.0461451385698455E-3</v>
      </c>
      <c r="BO138" s="180">
        <f t="shared" si="368"/>
        <v>8.9312816135038041E-4</v>
      </c>
      <c r="BP138" s="178">
        <f t="shared" si="302"/>
        <v>0</v>
      </c>
      <c r="BQ138" s="178">
        <f t="shared" si="303"/>
        <v>0</v>
      </c>
      <c r="BR138" s="178">
        <f t="shared" si="304"/>
        <v>0</v>
      </c>
      <c r="BS138" s="178">
        <f t="shared" si="305"/>
        <v>0.44999999999999996</v>
      </c>
      <c r="BT138" s="178">
        <f t="shared" si="306"/>
        <v>0.16373760023246764</v>
      </c>
      <c r="BU138" s="178">
        <f t="shared" si="307"/>
        <v>2.5</v>
      </c>
      <c r="BY138" s="180">
        <f t="shared" si="308"/>
        <v>0</v>
      </c>
      <c r="BZ138" s="180">
        <f t="shared" si="369"/>
        <v>0.17510884866217116</v>
      </c>
      <c r="CA138" s="180">
        <f t="shared" si="370"/>
        <v>0</v>
      </c>
      <c r="CB138" s="180">
        <f t="shared" si="371"/>
        <v>0</v>
      </c>
      <c r="CC138" s="180">
        <f t="shared" si="309"/>
        <v>0</v>
      </c>
      <c r="CG138" s="182">
        <f t="shared" si="310"/>
        <v>0.44999999999999996</v>
      </c>
      <c r="CH138" s="182">
        <f t="shared" si="311"/>
        <v>0.44999999999999996</v>
      </c>
      <c r="CI138" s="182">
        <f t="shared" si="312"/>
        <v>0.44999999999999996</v>
      </c>
      <c r="CJ138" s="182">
        <f t="shared" si="313"/>
        <v>0.44999999999999996</v>
      </c>
      <c r="CK138" s="182">
        <f t="shared" si="314"/>
        <v>0.44999999999999996</v>
      </c>
      <c r="CL138" s="182">
        <f t="shared" si="315"/>
        <v>0.44999999999999996</v>
      </c>
      <c r="CM138" s="182">
        <f t="shared" si="316"/>
        <v>0.44999999999999996</v>
      </c>
      <c r="CN138" s="182">
        <f t="shared" si="317"/>
        <v>0.44999999999999996</v>
      </c>
      <c r="CO138" s="182">
        <f t="shared" si="318"/>
        <v>0.43943698227507222</v>
      </c>
      <c r="CP138" s="182">
        <f t="shared" si="319"/>
        <v>0.37520726756193401</v>
      </c>
      <c r="CQ138" s="182">
        <f t="shared" si="320"/>
        <v>0.31097755284879586</v>
      </c>
      <c r="CR138" s="182">
        <f t="shared" si="321"/>
        <v>0.24674783813565759</v>
      </c>
      <c r="CS138" s="182">
        <f t="shared" si="322"/>
        <v>0.18251812342251944</v>
      </c>
      <c r="CT138" s="182">
        <f t="shared" si="323"/>
        <v>0.15877575270199909</v>
      </c>
      <c r="CU138" s="182">
        <f t="shared" si="324"/>
        <v>0.15877575270199909</v>
      </c>
      <c r="CV138" s="182">
        <f t="shared" si="325"/>
        <v>0.15877575270199909</v>
      </c>
      <c r="CW138" s="182">
        <f t="shared" si="326"/>
        <v>0.15877575270199909</v>
      </c>
      <c r="CX138" s="182">
        <f t="shared" si="327"/>
        <v>0.15877575270199909</v>
      </c>
      <c r="CY138" s="182">
        <f t="shared" si="328"/>
        <v>0.15877575270199909</v>
      </c>
      <c r="DA138" s="184">
        <f t="shared" si="372"/>
        <v>0.17510884866693763</v>
      </c>
      <c r="DB138" s="184">
        <f t="shared" si="373"/>
        <v>0.17510884866693763</v>
      </c>
      <c r="DC138" s="184">
        <f t="shared" si="374"/>
        <v>0.17510884866693763</v>
      </c>
      <c r="DD138" s="184">
        <f t="shared" si="375"/>
        <v>0.17510884866693763</v>
      </c>
      <c r="DE138" s="184">
        <f t="shared" si="376"/>
        <v>0.17510884866693763</v>
      </c>
      <c r="DF138" s="184">
        <f t="shared" si="377"/>
        <v>0.17510884866693763</v>
      </c>
      <c r="DG138" s="184">
        <f t="shared" si="378"/>
        <v>0.17510884866693763</v>
      </c>
      <c r="DH138" s="184">
        <f t="shared" si="379"/>
        <v>-1.9167967505162874E-10</v>
      </c>
      <c r="DI138" s="184">
        <f t="shared" si="380"/>
        <v>-1.9607577696613217E-10</v>
      </c>
      <c r="DJ138" s="184">
        <f t="shared" si="381"/>
        <v>-2.2785117033988708E-10</v>
      </c>
      <c r="DK138" s="184">
        <f t="shared" si="382"/>
        <v>-2.7191716951723934E-10</v>
      </c>
      <c r="DL138" s="184">
        <f t="shared" si="383"/>
        <v>-3.3711449578932361E-10</v>
      </c>
      <c r="DM138" s="184">
        <f t="shared" si="384"/>
        <v>-4.4343696308609002E-10</v>
      </c>
      <c r="DN138" s="184">
        <f t="shared" si="385"/>
        <v>-5.0195663870231028E-10</v>
      </c>
      <c r="DO138" s="184">
        <f t="shared" si="386"/>
        <v>-5.0195663870231028E-10</v>
      </c>
      <c r="DP138" s="184">
        <f t="shared" si="387"/>
        <v>-5.0195663870231028E-10</v>
      </c>
      <c r="DQ138" s="184">
        <f t="shared" si="388"/>
        <v>-5.0195663870231028E-10</v>
      </c>
      <c r="DR138" s="184">
        <f t="shared" si="389"/>
        <v>-5.0195663870231028E-10</v>
      </c>
      <c r="DS138" s="184">
        <f t="shared" si="390"/>
        <v>-5.0195663870231028E-10</v>
      </c>
      <c r="DU138" s="185">
        <f t="shared" si="329"/>
        <v>-6.1522378234605685E-2</v>
      </c>
      <c r="DV138" s="185">
        <f t="shared" si="330"/>
        <v>-1.648487156440467E-2</v>
      </c>
      <c r="DW138" s="185">
        <f t="shared" si="331"/>
        <v>2.6917678190211101E-2</v>
      </c>
      <c r="DX138" s="185">
        <f t="shared" si="332"/>
        <v>5.772514716295693E-2</v>
      </c>
      <c r="DY138" s="186">
        <f t="shared" si="333"/>
        <v>-6.1522378234605685E-2</v>
      </c>
      <c r="DZ138" s="186">
        <f t="shared" si="334"/>
        <v>-1.648487156440467E-2</v>
      </c>
      <c r="EA138" s="186">
        <f t="shared" si="335"/>
        <v>5.2173966705095644E-2</v>
      </c>
      <c r="EB138" s="186">
        <f t="shared" si="336"/>
        <v>-3.6532604785210324E-2</v>
      </c>
      <c r="EC138" s="186">
        <f t="shared" si="337"/>
        <v>-5.5511804578613141E-3</v>
      </c>
      <c r="ED138" s="186">
        <f t="shared" si="338"/>
        <v>6.3450282975421463E-2</v>
      </c>
      <c r="EE138" s="186">
        <f t="shared" si="339"/>
        <v>-4.5037506670200955E-2</v>
      </c>
      <c r="EF138" s="186">
        <f t="shared" si="340"/>
        <v>-4.5037506670201052E-2</v>
      </c>
      <c r="EG138" s="186">
        <f t="shared" si="341"/>
        <v>6.3450282975421476E-2</v>
      </c>
      <c r="EH138" s="186">
        <f t="shared" si="342"/>
        <v>-5.5511804578612378E-3</v>
      </c>
      <c r="EI138" s="186">
        <f t="shared" si="343"/>
        <v>-3.6532604785210379E-2</v>
      </c>
      <c r="EJ138" s="186">
        <f t="shared" si="344"/>
        <v>5.2173966705095595E-2</v>
      </c>
      <c r="EK138" s="186">
        <f t="shared" si="345"/>
        <v>-1.6484871564404639E-2</v>
      </c>
      <c r="EL138" s="186">
        <f t="shared" si="346"/>
        <v>-6.1522378234605692E-2</v>
      </c>
      <c r="EM138" s="186">
        <f t="shared" si="347"/>
        <v>5.7725147162956882E-2</v>
      </c>
      <c r="EN138" s="186">
        <f t="shared" si="348"/>
        <v>2.6917678190211198E-2</v>
      </c>
      <c r="EO138" s="186">
        <f t="shared" si="349"/>
        <v>-5.7725147162957E-2</v>
      </c>
      <c r="EP138" s="186">
        <f t="shared" si="350"/>
        <v>2.6917678190210959E-2</v>
      </c>
      <c r="EQ138" s="186">
        <f t="shared" si="351"/>
        <v>3.6532604785210213E-2</v>
      </c>
      <c r="ER138" s="186">
        <f t="shared" si="352"/>
        <v>5.217396670509572E-2</v>
      </c>
      <c r="ES138" s="186">
        <f t="shared" si="353"/>
        <v>-6.3450282975421463E-2</v>
      </c>
      <c r="ET138" s="186">
        <f t="shared" si="354"/>
        <v>-5.5511804578613332E-3</v>
      </c>
      <c r="EU138" s="186">
        <f t="shared" si="355"/>
        <v>4.5037506670201066E-2</v>
      </c>
      <c r="EV138" s="186">
        <f t="shared" si="356"/>
        <v>-4.5037506670200948E-2</v>
      </c>
      <c r="EW138" s="186">
        <f t="shared" si="357"/>
        <v>5.5511804578611632E-3</v>
      </c>
      <c r="EX138" s="186">
        <f t="shared" si="358"/>
        <v>6.345028297542149E-2</v>
      </c>
    </row>
    <row r="139" spans="15:154" ht="20.100000000000001" customHeight="1" x14ac:dyDescent="0.3">
      <c r="O139" s="211">
        <v>131</v>
      </c>
      <c r="P139" s="211">
        <f t="shared" si="359"/>
        <v>-1.9984019935335071</v>
      </c>
      <c r="Q139" s="212">
        <f t="shared" si="360"/>
        <v>1.143190660056286</v>
      </c>
      <c r="R139" s="212">
        <f t="shared" si="264"/>
        <v>295.98230121680899</v>
      </c>
      <c r="S139" s="212">
        <f t="shared" si="265"/>
        <v>257.37591410157302</v>
      </c>
      <c r="T139" s="212">
        <f t="shared" si="266"/>
        <v>321.71989262696627</v>
      </c>
      <c r="U139" s="212">
        <f t="shared" si="267"/>
        <v>1</v>
      </c>
      <c r="V139" s="212">
        <f t="shared" si="268"/>
        <v>0</v>
      </c>
      <c r="W139" s="212">
        <f t="shared" si="269"/>
        <v>4.527297728584255E-2</v>
      </c>
      <c r="X139" s="212">
        <f t="shared" si="270"/>
        <v>5.2063923878718936E-2</v>
      </c>
      <c r="Y139" s="212">
        <f t="shared" si="271"/>
        <v>4.1651139102975146E-2</v>
      </c>
      <c r="Z139" s="212">
        <f t="shared" si="272"/>
        <v>9.915293137642486</v>
      </c>
      <c r="AA139" s="212">
        <f t="shared" si="273"/>
        <v>9.915293137642486</v>
      </c>
      <c r="AB139" s="212">
        <f t="shared" si="274"/>
        <v>9.5763063160497275</v>
      </c>
      <c r="AC139" s="212">
        <f t="shared" si="275"/>
        <v>9.125742018209408</v>
      </c>
      <c r="AD139" s="212">
        <f t="shared" si="276"/>
        <v>197.96313426375374</v>
      </c>
      <c r="AE139" s="212">
        <f t="shared" si="277"/>
        <v>258.11674523385835</v>
      </c>
      <c r="AF139" s="212">
        <f t="shared" si="278"/>
        <v>2.2328613310454415</v>
      </c>
      <c r="AG139" s="212">
        <f t="shared" si="279"/>
        <v>2.4929004153905416</v>
      </c>
      <c r="AH139" s="212">
        <f t="shared" si="280"/>
        <v>1.9004877510915257</v>
      </c>
      <c r="AI139" s="212">
        <f t="shared" si="281"/>
        <v>12.148154468687927</v>
      </c>
      <c r="AJ139" s="212">
        <f t="shared" si="282"/>
        <v>12.948154468687928</v>
      </c>
      <c r="AK139" s="212">
        <f t="shared" si="283"/>
        <v>12.86920673144027</v>
      </c>
      <c r="AL139" s="212">
        <f t="shared" si="284"/>
        <v>11.826229769300934</v>
      </c>
      <c r="AM139" s="212">
        <f t="shared" si="361"/>
        <v>77.23108358170002</v>
      </c>
      <c r="AN139" s="212">
        <f t="shared" si="262"/>
        <v>77.704867197209438</v>
      </c>
      <c r="AO139" s="212">
        <f t="shared" si="263"/>
        <v>84.557802402575135</v>
      </c>
      <c r="AP139" s="212">
        <f t="shared" si="285"/>
        <v>8.4347833320695642</v>
      </c>
      <c r="AQ139" s="212">
        <f t="shared" si="286"/>
        <v>0.24471811101301372</v>
      </c>
      <c r="AR139" s="212">
        <f t="shared" si="287"/>
        <v>0.2375808592265069</v>
      </c>
      <c r="AS139" s="212">
        <f t="shared" si="288"/>
        <v>0.22640270248372557</v>
      </c>
      <c r="AT139" s="212">
        <f t="shared" si="289"/>
        <v>1.8814888223601767E-2</v>
      </c>
      <c r="AU139" s="212">
        <f t="shared" si="290"/>
        <v>9.321395494116462E-2</v>
      </c>
      <c r="AV139" s="212">
        <f t="shared" si="291"/>
        <v>8.8395000603857521E-2</v>
      </c>
      <c r="AW139" s="212">
        <f t="shared" si="292"/>
        <v>8.7352126850991973E-2</v>
      </c>
      <c r="AX139" s="212">
        <f t="shared" si="362"/>
        <v>2.1100366403908614E-2</v>
      </c>
      <c r="AY139" s="212">
        <f t="shared" si="363"/>
        <v>2.3010953006437438E-2</v>
      </c>
      <c r="AZ139" s="178">
        <f t="shared" si="364"/>
        <v>1.8191578012515381E-2</v>
      </c>
      <c r="BA139" s="178">
        <f t="shared" si="293"/>
        <v>1.0593992811110085E-2</v>
      </c>
      <c r="BB139" s="178">
        <f t="shared" si="294"/>
        <v>9.2121676618348563E-3</v>
      </c>
      <c r="BC139" s="178">
        <f t="shared" si="295"/>
        <v>1.1515209577293573E-2</v>
      </c>
      <c r="BD139" s="178">
        <f t="shared" si="296"/>
        <v>0</v>
      </c>
      <c r="BE139" s="178">
        <f t="shared" si="297"/>
        <v>0</v>
      </c>
      <c r="BF139" s="178">
        <f t="shared" si="298"/>
        <v>0</v>
      </c>
      <c r="BG139" s="178">
        <f t="shared" si="365"/>
        <v>3.1694359215018703E-2</v>
      </c>
      <c r="BH139" s="178">
        <f t="shared" si="366"/>
        <v>3.2223120668272293E-2</v>
      </c>
      <c r="BI139" s="178">
        <f t="shared" si="367"/>
        <v>2.9706787589808954E-2</v>
      </c>
      <c r="BJ139" s="178">
        <f t="shared" si="299"/>
        <v>9.380969376053411</v>
      </c>
      <c r="BK139" s="178">
        <f t="shared" si="300"/>
        <v>8.293455137201871</v>
      </c>
      <c r="BL139" s="178">
        <f t="shared" si="301"/>
        <v>9.5572645136854302</v>
      </c>
      <c r="BM139" s="180">
        <f t="shared" si="368"/>
        <v>1.0045324060506408E-3</v>
      </c>
      <c r="BN139" s="180">
        <f t="shared" si="368"/>
        <v>1.038329505602037E-3</v>
      </c>
      <c r="BO139" s="180">
        <f t="shared" si="368"/>
        <v>8.8249322890602731E-4</v>
      </c>
      <c r="BP139" s="178">
        <f t="shared" si="302"/>
        <v>0</v>
      </c>
      <c r="BQ139" s="178">
        <f t="shared" si="303"/>
        <v>0</v>
      </c>
      <c r="BR139" s="178">
        <f t="shared" si="304"/>
        <v>0</v>
      </c>
      <c r="BS139" s="178">
        <f t="shared" si="305"/>
        <v>0.44999999999999996</v>
      </c>
      <c r="BT139" s="178">
        <f t="shared" si="306"/>
        <v>0.16439765489048638</v>
      </c>
      <c r="BU139" s="178">
        <f t="shared" si="307"/>
        <v>2.5</v>
      </c>
      <c r="BY139" s="180">
        <f t="shared" si="308"/>
        <v>0</v>
      </c>
      <c r="BZ139" s="180">
        <f t="shared" si="369"/>
        <v>0.17523466835209134</v>
      </c>
      <c r="CA139" s="180">
        <f t="shared" si="370"/>
        <v>0</v>
      </c>
      <c r="CB139" s="180">
        <f t="shared" si="371"/>
        <v>0</v>
      </c>
      <c r="CC139" s="180">
        <f t="shared" si="309"/>
        <v>0</v>
      </c>
      <c r="CG139" s="182">
        <f t="shared" si="310"/>
        <v>0.44999999999999996</v>
      </c>
      <c r="CH139" s="182">
        <f t="shared" si="311"/>
        <v>0.44999999999999996</v>
      </c>
      <c r="CI139" s="182">
        <f t="shared" si="312"/>
        <v>0.44999999999999996</v>
      </c>
      <c r="CJ139" s="182">
        <f t="shared" si="313"/>
        <v>0.44999999999999996</v>
      </c>
      <c r="CK139" s="182">
        <f t="shared" si="314"/>
        <v>0.44999999999999996</v>
      </c>
      <c r="CL139" s="182">
        <f t="shared" si="315"/>
        <v>0.44999999999999996</v>
      </c>
      <c r="CM139" s="182">
        <f t="shared" si="316"/>
        <v>0.44999999999999996</v>
      </c>
      <c r="CN139" s="182">
        <f t="shared" si="317"/>
        <v>0.44999999999999996</v>
      </c>
      <c r="CO139" s="182">
        <f t="shared" si="318"/>
        <v>0.44122843101509773</v>
      </c>
      <c r="CP139" s="182">
        <f t="shared" si="319"/>
        <v>0.37673979518476075</v>
      </c>
      <c r="CQ139" s="182">
        <f t="shared" si="320"/>
        <v>0.31225115935442388</v>
      </c>
      <c r="CR139" s="182">
        <f t="shared" si="321"/>
        <v>0.24776252352408687</v>
      </c>
      <c r="CS139" s="182">
        <f t="shared" si="322"/>
        <v>0.18327388769375008</v>
      </c>
      <c r="CT139" s="182">
        <f t="shared" si="323"/>
        <v>0.15943580736001789</v>
      </c>
      <c r="CU139" s="182">
        <f t="shared" si="324"/>
        <v>0.15943580736001789</v>
      </c>
      <c r="CV139" s="182">
        <f t="shared" si="325"/>
        <v>0.15943580736001789</v>
      </c>
      <c r="CW139" s="182">
        <f t="shared" si="326"/>
        <v>0.15943580736001789</v>
      </c>
      <c r="CX139" s="182">
        <f t="shared" si="327"/>
        <v>0.15943580736001789</v>
      </c>
      <c r="CY139" s="182">
        <f t="shared" si="328"/>
        <v>0.15943580736001789</v>
      </c>
      <c r="DA139" s="184">
        <f t="shared" si="372"/>
        <v>0.17523466835684207</v>
      </c>
      <c r="DB139" s="184">
        <f t="shared" si="373"/>
        <v>0.17523466835684207</v>
      </c>
      <c r="DC139" s="184">
        <f t="shared" si="374"/>
        <v>0.17523466835684207</v>
      </c>
      <c r="DD139" s="184">
        <f t="shared" si="375"/>
        <v>0.17523466835684207</v>
      </c>
      <c r="DE139" s="184">
        <f t="shared" si="376"/>
        <v>0.17523466835684207</v>
      </c>
      <c r="DF139" s="184">
        <f t="shared" si="377"/>
        <v>0.17523466835684207</v>
      </c>
      <c r="DG139" s="184">
        <f t="shared" si="378"/>
        <v>0.17523466835684207</v>
      </c>
      <c r="DH139" s="184">
        <f t="shared" si="379"/>
        <v>-1.918171110904262E-10</v>
      </c>
      <c r="DI139" s="184">
        <f t="shared" si="380"/>
        <v>-1.9545601877806067E-10</v>
      </c>
      <c r="DJ139" s="184">
        <f t="shared" si="381"/>
        <v>-2.2713520803536776E-10</v>
      </c>
      <c r="DK139" s="184">
        <f t="shared" si="382"/>
        <v>-2.7106974543852616E-10</v>
      </c>
      <c r="DL139" s="184">
        <f t="shared" si="383"/>
        <v>-3.3607673383401358E-10</v>
      </c>
      <c r="DM139" s="184">
        <f t="shared" si="384"/>
        <v>-4.4209946520889205E-10</v>
      </c>
      <c r="DN139" s="184">
        <f t="shared" si="385"/>
        <v>-5.0045980803708451E-10</v>
      </c>
      <c r="DO139" s="184">
        <f t="shared" si="386"/>
        <v>-5.0045980803708451E-10</v>
      </c>
      <c r="DP139" s="184">
        <f t="shared" si="387"/>
        <v>-5.0045980803708451E-10</v>
      </c>
      <c r="DQ139" s="184">
        <f t="shared" si="388"/>
        <v>-5.0045980803708451E-10</v>
      </c>
      <c r="DR139" s="184">
        <f t="shared" si="389"/>
        <v>-5.0045980803708451E-10</v>
      </c>
      <c r="DS139" s="184">
        <f t="shared" si="390"/>
        <v>-5.0045980803708451E-10</v>
      </c>
      <c r="DU139" s="185">
        <f t="shared" si="329"/>
        <v>-6.0778354198722989E-2</v>
      </c>
      <c r="DV139" s="185">
        <f t="shared" si="330"/>
        <v>-1.8003368715247013E-2</v>
      </c>
      <c r="DW139" s="185">
        <f t="shared" si="331"/>
        <v>2.6286873193575502E-2</v>
      </c>
      <c r="DX139" s="185">
        <f t="shared" si="332"/>
        <v>5.7681278781832199E-2</v>
      </c>
      <c r="DY139" s="186">
        <f t="shared" si="333"/>
        <v>-6.0778354198722989E-2</v>
      </c>
      <c r="DZ139" s="186">
        <f t="shared" si="334"/>
        <v>-1.8003368715247013E-2</v>
      </c>
      <c r="EA139" s="186">
        <f t="shared" si="335"/>
        <v>5.3461502884935203E-2</v>
      </c>
      <c r="EB139" s="186">
        <f t="shared" si="336"/>
        <v>-3.4058733586066134E-2</v>
      </c>
      <c r="EC139" s="186">
        <f t="shared" si="337"/>
        <v>-9.36944914340462E-3</v>
      </c>
      <c r="ED139" s="186">
        <f t="shared" si="338"/>
        <v>6.2692448085488878E-2</v>
      </c>
      <c r="EE139" s="186">
        <f t="shared" si="339"/>
        <v>-4.1167679470539266E-2</v>
      </c>
      <c r="EF139" s="186">
        <f t="shared" si="340"/>
        <v>-4.8201159645941134E-2</v>
      </c>
      <c r="EG139" s="186">
        <f t="shared" si="341"/>
        <v>6.3386304781873487E-2</v>
      </c>
      <c r="EH139" s="186">
        <f t="shared" si="342"/>
        <v>5.5316390157624136E-4</v>
      </c>
      <c r="EI139" s="186">
        <f t="shared" si="343"/>
        <v>-4.2002635662445297E-2</v>
      </c>
      <c r="EJ139" s="186">
        <f t="shared" si="344"/>
        <v>4.7475343301659673E-2</v>
      </c>
      <c r="EK139" s="186">
        <f t="shared" si="345"/>
        <v>-8.2738880463817076E-3</v>
      </c>
      <c r="EL139" s="186">
        <f t="shared" si="346"/>
        <v>-6.2846419156531941E-2</v>
      </c>
      <c r="EM139" s="186">
        <f t="shared" si="347"/>
        <v>5.2858953577815893E-2</v>
      </c>
      <c r="EN139" s="186">
        <f t="shared" si="348"/>
        <v>3.4986578153069908E-2</v>
      </c>
      <c r="EO139" s="186">
        <f t="shared" si="349"/>
        <v>-6.108329946905082E-2</v>
      </c>
      <c r="EP139" s="186">
        <f t="shared" si="350"/>
        <v>1.6939898174924781E-2</v>
      </c>
      <c r="EQ139" s="186">
        <f t="shared" si="351"/>
        <v>2.5276192454341744E-2</v>
      </c>
      <c r="ER139" s="186">
        <f t="shared" si="352"/>
        <v>5.8131262838627906E-2</v>
      </c>
      <c r="ES139" s="186">
        <f t="shared" si="353"/>
        <v>-6.0454895252933086E-2</v>
      </c>
      <c r="ET139" s="186">
        <f t="shared" si="354"/>
        <v>-1.906135525505603E-2</v>
      </c>
      <c r="EU139" s="186">
        <f t="shared" si="355"/>
        <v>5.4047767300382521E-2</v>
      </c>
      <c r="EV139" s="186">
        <f t="shared" si="356"/>
        <v>-3.3120514398877719E-2</v>
      </c>
      <c r="EW139" s="186">
        <f t="shared" si="357"/>
        <v>-1.0462156215454672E-2</v>
      </c>
      <c r="EX139" s="186">
        <f t="shared" si="358"/>
        <v>6.2519380287443554E-2</v>
      </c>
    </row>
    <row r="140" spans="15:154" ht="20.100000000000001" customHeight="1" x14ac:dyDescent="0.3">
      <c r="O140" s="211">
        <v>132</v>
      </c>
      <c r="P140" s="211">
        <f t="shared" si="359"/>
        <v>-1.9896753472735356</v>
      </c>
      <c r="Q140" s="212">
        <f t="shared" si="360"/>
        <v>1.1519173063162575</v>
      </c>
      <c r="R140" s="212">
        <f t="shared" si="264"/>
        <v>297.14812648977545</v>
      </c>
      <c r="S140" s="212">
        <f t="shared" si="265"/>
        <v>258.38967520850042</v>
      </c>
      <c r="T140" s="212">
        <f t="shared" si="266"/>
        <v>322.98709401062553</v>
      </c>
      <c r="U140" s="212">
        <f t="shared" si="267"/>
        <v>1</v>
      </c>
      <c r="V140" s="212">
        <f t="shared" si="268"/>
        <v>0</v>
      </c>
      <c r="W140" s="212">
        <f t="shared" si="269"/>
        <v>4.5095354153145167E-2</v>
      </c>
      <c r="X140" s="212">
        <f t="shared" si="270"/>
        <v>5.1859657276116931E-2</v>
      </c>
      <c r="Y140" s="212">
        <f t="shared" si="271"/>
        <v>4.1487725820893551E-2</v>
      </c>
      <c r="Z140" s="212">
        <f t="shared" si="272"/>
        <v>9.965693788192965</v>
      </c>
      <c r="AA140" s="212">
        <f t="shared" si="273"/>
        <v>9.965693788192965</v>
      </c>
      <c r="AB140" s="212">
        <f t="shared" si="274"/>
        <v>9.6261116652641974</v>
      </c>
      <c r="AC140" s="212">
        <f t="shared" si="275"/>
        <v>9.1732040304986686</v>
      </c>
      <c r="AD140" s="212">
        <f t="shared" si="276"/>
        <v>199.15410918926315</v>
      </c>
      <c r="AE140" s="212">
        <f t="shared" si="277"/>
        <v>259.63475739311485</v>
      </c>
      <c r="AF140" s="212">
        <f t="shared" si="278"/>
        <v>2.2356682778711892</v>
      </c>
      <c r="AG140" s="212">
        <f t="shared" si="279"/>
        <v>2.4960342593111626</v>
      </c>
      <c r="AH140" s="212">
        <f t="shared" si="280"/>
        <v>1.9028768685822217</v>
      </c>
      <c r="AI140" s="212">
        <f t="shared" si="281"/>
        <v>12.201362066064155</v>
      </c>
      <c r="AJ140" s="212">
        <f t="shared" si="282"/>
        <v>13.001362066064155</v>
      </c>
      <c r="AK140" s="212">
        <f t="shared" si="283"/>
        <v>12.922145924575361</v>
      </c>
      <c r="AL140" s="212">
        <f t="shared" si="284"/>
        <v>11.876080899080891</v>
      </c>
      <c r="AM140" s="212">
        <f t="shared" si="361"/>
        <v>76.915018204913778</v>
      </c>
      <c r="AN140" s="212">
        <f t="shared" si="262"/>
        <v>77.386527426392718</v>
      </c>
      <c r="AO140" s="212">
        <f t="shared" si="263"/>
        <v>84.202861911911668</v>
      </c>
      <c r="AP140" s="212">
        <f t="shared" si="285"/>
        <v>8.4868748196838695</v>
      </c>
      <c r="AQ140" s="212">
        <f t="shared" si="286"/>
        <v>0.24599086384441393</v>
      </c>
      <c r="AR140" s="212">
        <f t="shared" si="287"/>
        <v>0.2388164919715266</v>
      </c>
      <c r="AS140" s="212">
        <f t="shared" si="288"/>
        <v>0.22758019882606825</v>
      </c>
      <c r="AT140" s="212">
        <f t="shared" si="289"/>
        <v>1.9011105612528747E-2</v>
      </c>
      <c r="AU140" s="212">
        <f t="shared" si="290"/>
        <v>9.3800614991355002E-2</v>
      </c>
      <c r="AV140" s="212">
        <f t="shared" si="291"/>
        <v>8.8950946052386584E-2</v>
      </c>
      <c r="AW140" s="212">
        <f t="shared" si="292"/>
        <v>8.7892613974925107E-2</v>
      </c>
      <c r="AX140" s="212">
        <f t="shared" si="362"/>
        <v>2.1149859843476088E-2</v>
      </c>
      <c r="AY140" s="212">
        <f t="shared" si="363"/>
        <v>2.3064827975506245E-2</v>
      </c>
      <c r="AZ140" s="178">
        <f t="shared" si="364"/>
        <v>1.8232323431165879E-2</v>
      </c>
      <c r="BA140" s="178">
        <f t="shared" si="293"/>
        <v>1.0390728928110373E-2</v>
      </c>
      <c r="BB140" s="178">
        <f t="shared" si="294"/>
        <v>9.0354164592264113E-3</v>
      </c>
      <c r="BC140" s="178">
        <f t="shared" si="295"/>
        <v>1.1294270574033014E-2</v>
      </c>
      <c r="BD140" s="178">
        <f t="shared" si="296"/>
        <v>0</v>
      </c>
      <c r="BE140" s="178">
        <f t="shared" si="297"/>
        <v>0</v>
      </c>
      <c r="BF140" s="178">
        <f t="shared" si="298"/>
        <v>0</v>
      </c>
      <c r="BG140" s="178">
        <f t="shared" si="365"/>
        <v>3.1540588771586463E-2</v>
      </c>
      <c r="BH140" s="178">
        <f t="shared" si="366"/>
        <v>3.2100244434732653E-2</v>
      </c>
      <c r="BI140" s="178">
        <f t="shared" si="367"/>
        <v>2.9526594005198893E-2</v>
      </c>
      <c r="BJ140" s="178">
        <f t="shared" si="299"/>
        <v>9.3722268618613658</v>
      </c>
      <c r="BK140" s="178">
        <f t="shared" si="300"/>
        <v>8.2943717336040432</v>
      </c>
      <c r="BL140" s="178">
        <f t="shared" si="301"/>
        <v>9.5367087937707478</v>
      </c>
      <c r="BM140" s="180">
        <f t="shared" si="368"/>
        <v>9.9480874005832606E-4</v>
      </c>
      <c r="BN140" s="180">
        <f t="shared" si="368"/>
        <v>1.0304256927695847E-3</v>
      </c>
      <c r="BO140" s="180">
        <f t="shared" si="368"/>
        <v>8.7181975354784719E-4</v>
      </c>
      <c r="BP140" s="178">
        <f t="shared" si="302"/>
        <v>0</v>
      </c>
      <c r="BQ140" s="178">
        <f t="shared" si="303"/>
        <v>0</v>
      </c>
      <c r="BR140" s="178">
        <f t="shared" si="304"/>
        <v>0</v>
      </c>
      <c r="BS140" s="178">
        <f t="shared" si="305"/>
        <v>0.44999999999999996</v>
      </c>
      <c r="BT140" s="178">
        <f t="shared" si="306"/>
        <v>0.16504519003059384</v>
      </c>
      <c r="BU140" s="178">
        <f t="shared" si="307"/>
        <v>2.5</v>
      </c>
      <c r="BY140" s="180">
        <f t="shared" si="308"/>
        <v>0</v>
      </c>
      <c r="BZ140" s="180">
        <f t="shared" si="369"/>
        <v>0.1753572973986649</v>
      </c>
      <c r="CA140" s="180">
        <f t="shared" si="370"/>
        <v>0</v>
      </c>
      <c r="CB140" s="180">
        <f t="shared" si="371"/>
        <v>0</v>
      </c>
      <c r="CC140" s="180">
        <f t="shared" si="309"/>
        <v>0</v>
      </c>
      <c r="CG140" s="182">
        <f t="shared" si="310"/>
        <v>0.44999999999999996</v>
      </c>
      <c r="CH140" s="182">
        <f t="shared" si="311"/>
        <v>0.44999999999999996</v>
      </c>
      <c r="CI140" s="182">
        <f t="shared" si="312"/>
        <v>0.44999999999999996</v>
      </c>
      <c r="CJ140" s="182">
        <f t="shared" si="313"/>
        <v>0.44999999999999996</v>
      </c>
      <c r="CK140" s="182">
        <f t="shared" si="314"/>
        <v>0.44999999999999996</v>
      </c>
      <c r="CL140" s="182">
        <f t="shared" si="315"/>
        <v>0.44999999999999996</v>
      </c>
      <c r="CM140" s="182">
        <f t="shared" si="316"/>
        <v>0.44999999999999996</v>
      </c>
      <c r="CN140" s="182">
        <f t="shared" si="317"/>
        <v>0.44999999999999996</v>
      </c>
      <c r="CO140" s="182">
        <f t="shared" si="318"/>
        <v>0.44298590063791593</v>
      </c>
      <c r="CP140" s="182">
        <f t="shared" si="319"/>
        <v>0.37824325474967657</v>
      </c>
      <c r="CQ140" s="182">
        <f t="shared" si="320"/>
        <v>0.31350060886143744</v>
      </c>
      <c r="CR140" s="182">
        <f t="shared" si="321"/>
        <v>0.24875796297319819</v>
      </c>
      <c r="CS140" s="182">
        <f t="shared" si="322"/>
        <v>0.18401531708495911</v>
      </c>
      <c r="CT140" s="182">
        <f t="shared" si="323"/>
        <v>0.16008334250012532</v>
      </c>
      <c r="CU140" s="182">
        <f t="shared" si="324"/>
        <v>0.16008334250012532</v>
      </c>
      <c r="CV140" s="182">
        <f t="shared" si="325"/>
        <v>0.16008334250012532</v>
      </c>
      <c r="CW140" s="182">
        <f t="shared" si="326"/>
        <v>0.16008334250012532</v>
      </c>
      <c r="CX140" s="182">
        <f t="shared" si="327"/>
        <v>0.16008334250012532</v>
      </c>
      <c r="CY140" s="182">
        <f t="shared" si="328"/>
        <v>0.16008334250012532</v>
      </c>
      <c r="DA140" s="184">
        <f t="shared" si="372"/>
        <v>0.17535729740340031</v>
      </c>
      <c r="DB140" s="184">
        <f t="shared" si="373"/>
        <v>0.17535729740340031</v>
      </c>
      <c r="DC140" s="184">
        <f t="shared" si="374"/>
        <v>0.17535729740340031</v>
      </c>
      <c r="DD140" s="184">
        <f t="shared" si="375"/>
        <v>0.17535729740340031</v>
      </c>
      <c r="DE140" s="184">
        <f t="shared" si="376"/>
        <v>0.17535729740340031</v>
      </c>
      <c r="DF140" s="184">
        <f t="shared" si="377"/>
        <v>0.17535729740340031</v>
      </c>
      <c r="DG140" s="184">
        <f t="shared" si="378"/>
        <v>0.17535729740340031</v>
      </c>
      <c r="DH140" s="184">
        <f t="shared" si="379"/>
        <v>-1.919510619085634E-10</v>
      </c>
      <c r="DI140" s="184">
        <f t="shared" si="380"/>
        <v>-1.9485181161799439E-10</v>
      </c>
      <c r="DJ140" s="184">
        <f t="shared" si="381"/>
        <v>-2.2643718505277639E-10</v>
      </c>
      <c r="DK140" s="184">
        <f t="shared" si="382"/>
        <v>-2.7024351248295462E-10</v>
      </c>
      <c r="DL140" s="184">
        <f t="shared" si="383"/>
        <v>-3.3506484633538317E-10</v>
      </c>
      <c r="DM140" s="184">
        <f t="shared" si="384"/>
        <v>-4.4079515457820954E-10</v>
      </c>
      <c r="DN140" s="184">
        <f t="shared" si="385"/>
        <v>-4.9900001924816202E-10</v>
      </c>
      <c r="DO140" s="184">
        <f t="shared" si="386"/>
        <v>-4.9900001924816202E-10</v>
      </c>
      <c r="DP140" s="184">
        <f t="shared" si="387"/>
        <v>-4.9900001924816202E-10</v>
      </c>
      <c r="DQ140" s="184">
        <f t="shared" si="388"/>
        <v>-4.9900001924816202E-10</v>
      </c>
      <c r="DR140" s="184">
        <f t="shared" si="389"/>
        <v>-4.9900001924816202E-10</v>
      </c>
      <c r="DS140" s="184">
        <f t="shared" si="390"/>
        <v>-4.9900001924816202E-10</v>
      </c>
      <c r="DU140" s="185">
        <f t="shared" si="329"/>
        <v>-5.9993764958006124E-2</v>
      </c>
      <c r="DV140" s="185">
        <f t="shared" si="330"/>
        <v>-1.9493155886023728E-2</v>
      </c>
      <c r="DW140" s="185">
        <f t="shared" si="331"/>
        <v>2.5657426395178706E-2</v>
      </c>
      <c r="DX140" s="185">
        <f t="shared" si="332"/>
        <v>5.762752320731207E-2</v>
      </c>
      <c r="DY140" s="186">
        <f t="shared" si="333"/>
        <v>-5.9993764958006124E-2</v>
      </c>
      <c r="DZ140" s="186">
        <f t="shared" si="334"/>
        <v>-1.9493155886023728E-2</v>
      </c>
      <c r="EA140" s="186">
        <f t="shared" si="335"/>
        <v>5.4629902253024221E-2</v>
      </c>
      <c r="EB140" s="186">
        <f t="shared" si="336"/>
        <v>-3.1540588771586428E-2</v>
      </c>
      <c r="EC140" s="186">
        <f t="shared" si="337"/>
        <v>-1.3115314281776431E-2</v>
      </c>
      <c r="ED140" s="186">
        <f t="shared" si="338"/>
        <v>6.1702702465317796E-2</v>
      </c>
      <c r="EE140" s="186">
        <f t="shared" si="339"/>
        <v>-3.7078185857120138E-2</v>
      </c>
      <c r="EF140" s="186">
        <f t="shared" si="340"/>
        <v>-5.1033744657610236E-2</v>
      </c>
      <c r="EG140" s="186">
        <f t="shared" si="341"/>
        <v>6.27356122522989E-2</v>
      </c>
      <c r="EH140" s="186">
        <f t="shared" si="342"/>
        <v>6.593778549701927E-3</v>
      </c>
      <c r="EI140" s="186">
        <f t="shared" si="343"/>
        <v>-4.6878450676229783E-2</v>
      </c>
      <c r="EJ140" s="186">
        <f t="shared" si="344"/>
        <v>4.2209546579294072E-2</v>
      </c>
      <c r="EK140" s="186">
        <f t="shared" si="345"/>
        <v>1.2751144260640364E-16</v>
      </c>
      <c r="EL140" s="186">
        <f t="shared" si="346"/>
        <v>-6.3081177543172925E-2</v>
      </c>
      <c r="EM140" s="186">
        <f t="shared" si="347"/>
        <v>4.6878450676229727E-2</v>
      </c>
      <c r="EN140" s="186">
        <f t="shared" si="348"/>
        <v>4.2209546579294134E-2</v>
      </c>
      <c r="EO140" s="186">
        <f t="shared" si="349"/>
        <v>-6.27356122522989E-2</v>
      </c>
      <c r="EP140" s="186">
        <f t="shared" si="350"/>
        <v>6.5937785497017839E-3</v>
      </c>
      <c r="EQ140" s="186">
        <f t="shared" si="351"/>
        <v>1.3115314281776183E-2</v>
      </c>
      <c r="ER140" s="186">
        <f t="shared" si="352"/>
        <v>6.1702702465317852E-2</v>
      </c>
      <c r="ES140" s="186">
        <f t="shared" si="353"/>
        <v>-5.4629902253024089E-2</v>
      </c>
      <c r="ET140" s="186">
        <f t="shared" si="354"/>
        <v>-3.1540588771586643E-2</v>
      </c>
      <c r="EU140" s="186">
        <f t="shared" si="355"/>
        <v>5.9993764958006165E-2</v>
      </c>
      <c r="EV140" s="186">
        <f t="shared" si="356"/>
        <v>-1.9493155886023593E-2</v>
      </c>
      <c r="EW140" s="186">
        <f t="shared" si="357"/>
        <v>-2.5657426395178873E-2</v>
      </c>
      <c r="EX140" s="186">
        <f t="shared" si="358"/>
        <v>5.7627523207311994E-2</v>
      </c>
    </row>
    <row r="141" spans="15:154" ht="20.100000000000001" customHeight="1" x14ac:dyDescent="0.3">
      <c r="O141" s="211">
        <v>133</v>
      </c>
      <c r="P141" s="211">
        <f t="shared" si="359"/>
        <v>-1.9809487010135638</v>
      </c>
      <c r="Q141" s="212">
        <f t="shared" si="360"/>
        <v>1.1606439525762291</v>
      </c>
      <c r="R141" s="212">
        <f t="shared" si="264"/>
        <v>298.29132278245402</v>
      </c>
      <c r="S141" s="212">
        <f t="shared" si="265"/>
        <v>259.38375894126438</v>
      </c>
      <c r="T141" s="212">
        <f t="shared" si="266"/>
        <v>324.22969867658048</v>
      </c>
      <c r="U141" s="212">
        <f t="shared" si="267"/>
        <v>1</v>
      </c>
      <c r="V141" s="212">
        <f t="shared" si="268"/>
        <v>0</v>
      </c>
      <c r="W141" s="212">
        <f t="shared" si="269"/>
        <v>4.4922526994768522E-2</v>
      </c>
      <c r="X141" s="212">
        <f t="shared" si="270"/>
        <v>5.1660906043983795E-2</v>
      </c>
      <c r="Y141" s="212">
        <f t="shared" si="271"/>
        <v>4.1328724835187035E-2</v>
      </c>
      <c r="Z141" s="212">
        <f t="shared" si="272"/>
        <v>10.015184093131305</v>
      </c>
      <c r="AA141" s="212">
        <f t="shared" si="273"/>
        <v>10.015184093131305</v>
      </c>
      <c r="AB141" s="212">
        <f t="shared" si="274"/>
        <v>9.6750423709393498</v>
      </c>
      <c r="AC141" s="212">
        <f t="shared" si="275"/>
        <v>9.2198325511436288</v>
      </c>
      <c r="AD141" s="212">
        <f t="shared" si="276"/>
        <v>200.32451699798679</v>
      </c>
      <c r="AE141" s="212">
        <f t="shared" si="277"/>
        <v>261.12644425651365</v>
      </c>
      <c r="AF141" s="212">
        <f t="shared" si="278"/>
        <v>2.2384207411084769</v>
      </c>
      <c r="AG141" s="212">
        <f t="shared" si="279"/>
        <v>2.4991072744832996</v>
      </c>
      <c r="AH141" s="212">
        <f t="shared" si="280"/>
        <v>1.9052196126635774</v>
      </c>
      <c r="AI141" s="212">
        <f t="shared" si="281"/>
        <v>12.253604834239782</v>
      </c>
      <c r="AJ141" s="212">
        <f t="shared" si="282"/>
        <v>13.053604834239783</v>
      </c>
      <c r="AK141" s="212">
        <f t="shared" si="283"/>
        <v>12.974149645422649</v>
      </c>
      <c r="AL141" s="212">
        <f t="shared" si="284"/>
        <v>11.925052163807207</v>
      </c>
      <c r="AM141" s="212">
        <f t="shared" si="361"/>
        <v>76.607191093833819</v>
      </c>
      <c r="AN141" s="212">
        <f t="shared" si="262"/>
        <v>77.076342367671501</v>
      </c>
      <c r="AO141" s="212">
        <f t="shared" si="263"/>
        <v>83.857075530035985</v>
      </c>
      <c r="AP141" s="212">
        <f t="shared" si="285"/>
        <v>8.5380671527388596</v>
      </c>
      <c r="AQ141" s="212">
        <f t="shared" si="286"/>
        <v>0.24724126556175341</v>
      </c>
      <c r="AR141" s="212">
        <f t="shared" si="287"/>
        <v>0.24003042547711831</v>
      </c>
      <c r="AS141" s="212">
        <f t="shared" si="288"/>
        <v>0.22873701687612624</v>
      </c>
      <c r="AT141" s="212">
        <f t="shared" si="289"/>
        <v>1.9204868384908824E-2</v>
      </c>
      <c r="AU141" s="212">
        <f t="shared" si="290"/>
        <v>9.4377406338231759E-2</v>
      </c>
      <c r="AV141" s="212">
        <f t="shared" si="291"/>
        <v>8.9497369426341664E-2</v>
      </c>
      <c r="AW141" s="212">
        <f t="shared" si="292"/>
        <v>8.8423805436684613E-2</v>
      </c>
      <c r="AX141" s="212">
        <f t="shared" si="362"/>
        <v>2.1198357998385375E-2</v>
      </c>
      <c r="AY141" s="212">
        <f t="shared" si="363"/>
        <v>2.3117576057049047E-2</v>
      </c>
      <c r="AZ141" s="178">
        <f t="shared" si="364"/>
        <v>1.8272215698024386E-2</v>
      </c>
      <c r="BA141" s="178">
        <f t="shared" si="293"/>
        <v>1.018667375087344E-2</v>
      </c>
      <c r="BB141" s="178">
        <f t="shared" si="294"/>
        <v>8.8579771746725555E-3</v>
      </c>
      <c r="BC141" s="178">
        <f t="shared" si="295"/>
        <v>1.1072471468340695E-2</v>
      </c>
      <c r="BD141" s="178">
        <f t="shared" si="296"/>
        <v>0</v>
      </c>
      <c r="BE141" s="178">
        <f t="shared" si="297"/>
        <v>0</v>
      </c>
      <c r="BF141" s="178">
        <f t="shared" si="298"/>
        <v>0</v>
      </c>
      <c r="BG141" s="178">
        <f t="shared" si="365"/>
        <v>3.1385031749258815E-2</v>
      </c>
      <c r="BH141" s="178">
        <f t="shared" si="366"/>
        <v>3.1975553231721604E-2</v>
      </c>
      <c r="BI141" s="178">
        <f t="shared" si="367"/>
        <v>2.9344687166365083E-2</v>
      </c>
      <c r="BJ141" s="178">
        <f t="shared" si="299"/>
        <v>9.3618826360557286</v>
      </c>
      <c r="BK141" s="178">
        <f t="shared" si="300"/>
        <v>8.293939191470443</v>
      </c>
      <c r="BL141" s="178">
        <f t="shared" si="301"/>
        <v>9.5144190777090696</v>
      </c>
      <c r="BM141" s="180">
        <f t="shared" si="368"/>
        <v>9.8502021790198386E-4</v>
      </c>
      <c r="BN141" s="180">
        <f t="shared" si="368"/>
        <v>1.022436004474662E-3</v>
      </c>
      <c r="BO141" s="180">
        <f t="shared" si="368"/>
        <v>8.6111066489183159E-4</v>
      </c>
      <c r="BP141" s="178">
        <f t="shared" si="302"/>
        <v>0</v>
      </c>
      <c r="BQ141" s="178">
        <f t="shared" si="303"/>
        <v>0</v>
      </c>
      <c r="BR141" s="178">
        <f t="shared" si="304"/>
        <v>0</v>
      </c>
      <c r="BS141" s="178">
        <f t="shared" si="305"/>
        <v>0.44999999999999996</v>
      </c>
      <c r="BT141" s="178">
        <f t="shared" si="306"/>
        <v>0.16568015634048203</v>
      </c>
      <c r="BU141" s="178">
        <f t="shared" si="307"/>
        <v>2.5</v>
      </c>
      <c r="BY141" s="180">
        <f t="shared" si="308"/>
        <v>0</v>
      </c>
      <c r="BZ141" s="180">
        <f t="shared" si="369"/>
        <v>0.17547678021249946</v>
      </c>
      <c r="CA141" s="180">
        <f t="shared" si="370"/>
        <v>0</v>
      </c>
      <c r="CB141" s="180">
        <f t="shared" si="371"/>
        <v>0</v>
      </c>
      <c r="CC141" s="180">
        <f t="shared" si="309"/>
        <v>0</v>
      </c>
      <c r="CG141" s="182">
        <f t="shared" si="310"/>
        <v>0.44999999999999996</v>
      </c>
      <c r="CH141" s="182">
        <f t="shared" si="311"/>
        <v>0.44999999999999996</v>
      </c>
      <c r="CI141" s="182">
        <f t="shared" si="312"/>
        <v>0.44999999999999996</v>
      </c>
      <c r="CJ141" s="182">
        <f t="shared" si="313"/>
        <v>0.44999999999999996</v>
      </c>
      <c r="CK141" s="182">
        <f t="shared" si="314"/>
        <v>0.44999999999999996</v>
      </c>
      <c r="CL141" s="182">
        <f t="shared" si="315"/>
        <v>0.44999999999999996</v>
      </c>
      <c r="CM141" s="182">
        <f t="shared" si="316"/>
        <v>0.44999999999999996</v>
      </c>
      <c r="CN141" s="182">
        <f t="shared" si="317"/>
        <v>0.44999999999999996</v>
      </c>
      <c r="CO141" s="182">
        <f t="shared" si="318"/>
        <v>0.44470925730541089</v>
      </c>
      <c r="CP141" s="182">
        <f t="shared" si="319"/>
        <v>0.37971753176241507</v>
      </c>
      <c r="CQ141" s="182">
        <f t="shared" si="320"/>
        <v>0.31472580621941937</v>
      </c>
      <c r="CR141" s="182">
        <f t="shared" si="321"/>
        <v>0.2497340806764235</v>
      </c>
      <c r="CS141" s="182">
        <f t="shared" si="322"/>
        <v>0.18474235513342782</v>
      </c>
      <c r="CT141" s="182">
        <f t="shared" si="323"/>
        <v>0.16071830881001353</v>
      </c>
      <c r="CU141" s="182">
        <f t="shared" si="324"/>
        <v>0.16071830881001353</v>
      </c>
      <c r="CV141" s="182">
        <f t="shared" si="325"/>
        <v>0.16071830881001353</v>
      </c>
      <c r="CW141" s="182">
        <f t="shared" si="326"/>
        <v>0.16071830881001353</v>
      </c>
      <c r="CX141" s="182">
        <f t="shared" si="327"/>
        <v>0.16071830881001353</v>
      </c>
      <c r="CY141" s="182">
        <f t="shared" si="328"/>
        <v>0.16071830881001353</v>
      </c>
      <c r="DA141" s="184">
        <f t="shared" si="372"/>
        <v>0.17547678021721994</v>
      </c>
      <c r="DB141" s="184">
        <f t="shared" si="373"/>
        <v>0.17547678021721994</v>
      </c>
      <c r="DC141" s="184">
        <f t="shared" si="374"/>
        <v>0.17547678021721994</v>
      </c>
      <c r="DD141" s="184">
        <f t="shared" si="375"/>
        <v>0.17547678021721994</v>
      </c>
      <c r="DE141" s="184">
        <f t="shared" si="376"/>
        <v>0.17547678021721994</v>
      </c>
      <c r="DF141" s="184">
        <f t="shared" si="377"/>
        <v>0.17547678021721994</v>
      </c>
      <c r="DG141" s="184">
        <f t="shared" si="378"/>
        <v>0.17547678021721994</v>
      </c>
      <c r="DH141" s="184">
        <f t="shared" si="379"/>
        <v>-1.9208157601687356E-10</v>
      </c>
      <c r="DI141" s="184">
        <f t="shared" si="380"/>
        <v>-1.9426294925293529E-10</v>
      </c>
      <c r="DJ141" s="184">
        <f t="shared" si="381"/>
        <v>-2.2575686507963386E-10</v>
      </c>
      <c r="DK141" s="184">
        <f t="shared" si="382"/>
        <v>-2.6943819411658121E-10</v>
      </c>
      <c r="DL141" s="184">
        <f t="shared" si="383"/>
        <v>-3.3407850037698967E-10</v>
      </c>
      <c r="DM141" s="184">
        <f t="shared" si="384"/>
        <v>-4.3952361412031309E-10</v>
      </c>
      <c r="DN141" s="184">
        <f t="shared" si="385"/>
        <v>-4.9757681294230688E-10</v>
      </c>
      <c r="DO141" s="184">
        <f t="shared" si="386"/>
        <v>-4.9757681294230688E-10</v>
      </c>
      <c r="DP141" s="184">
        <f t="shared" si="387"/>
        <v>-4.9757681294230688E-10</v>
      </c>
      <c r="DQ141" s="184">
        <f t="shared" si="388"/>
        <v>-4.9757681294230688E-10</v>
      </c>
      <c r="DR141" s="184">
        <f t="shared" si="389"/>
        <v>-4.9757681294230688E-10</v>
      </c>
      <c r="DS141" s="184">
        <f t="shared" si="390"/>
        <v>-4.9757681294230688E-10</v>
      </c>
      <c r="DU141" s="185">
        <f t="shared" si="329"/>
        <v>-5.9169666252193373E-2</v>
      </c>
      <c r="DV141" s="185">
        <f t="shared" si="330"/>
        <v>-2.0953077750344551E-2</v>
      </c>
      <c r="DW141" s="185">
        <f t="shared" si="331"/>
        <v>2.5029504376412479E-2</v>
      </c>
      <c r="DX141" s="185">
        <f t="shared" si="332"/>
        <v>5.7563919101109542E-2</v>
      </c>
      <c r="DY141" s="186">
        <f t="shared" si="333"/>
        <v>-5.9169666252193373E-2</v>
      </c>
      <c r="DZ141" s="186">
        <f t="shared" si="334"/>
        <v>-2.0953077750344551E-2</v>
      </c>
      <c r="EA141" s="186">
        <f t="shared" si="335"/>
        <v>5.567772632247002E-2</v>
      </c>
      <c r="EB141" s="186">
        <f t="shared" si="336"/>
        <v>-2.8983989773115504E-2</v>
      </c>
      <c r="EC141" s="186">
        <f t="shared" si="337"/>
        <v>-1.677456983567293E-2</v>
      </c>
      <c r="ED141" s="186">
        <f t="shared" si="338"/>
        <v>6.0487144737010584E-2</v>
      </c>
      <c r="EE141" s="186">
        <f t="shared" si="339"/>
        <v>-3.2797268085104352E-2</v>
      </c>
      <c r="EF141" s="186">
        <f t="shared" si="340"/>
        <v>-5.3520277257892927E-2</v>
      </c>
      <c r="EG141" s="186">
        <f t="shared" si="341"/>
        <v>6.1509935932815576E-2</v>
      </c>
      <c r="EH141" s="186">
        <f t="shared" si="342"/>
        <v>1.2514337902935883E-2</v>
      </c>
      <c r="EI141" s="186">
        <f t="shared" si="343"/>
        <v>-5.1102082782354778E-2</v>
      </c>
      <c r="EJ141" s="186">
        <f t="shared" si="344"/>
        <v>3.645076140375253E-2</v>
      </c>
      <c r="EK141" s="186">
        <f t="shared" si="345"/>
        <v>8.193137373872417E-3</v>
      </c>
      <c r="EL141" s="186">
        <f t="shared" si="346"/>
        <v>-6.2233056903713078E-2</v>
      </c>
      <c r="EM141" s="186">
        <f t="shared" si="347"/>
        <v>3.9926670276859304E-2</v>
      </c>
      <c r="EN141" s="186">
        <f t="shared" si="348"/>
        <v>4.8434924096264417E-2</v>
      </c>
      <c r="EO141" s="186">
        <f t="shared" si="349"/>
        <v>-6.2652984677020684E-2</v>
      </c>
      <c r="EP141" s="186">
        <f t="shared" si="350"/>
        <v>-3.8320207030947333E-3</v>
      </c>
      <c r="EQ141" s="186">
        <f t="shared" si="351"/>
        <v>5.4776518735483138E-4</v>
      </c>
      <c r="ER141" s="186">
        <f t="shared" si="352"/>
        <v>6.2767673406837837E-2</v>
      </c>
      <c r="ES141" s="186">
        <f t="shared" si="353"/>
        <v>-4.6278945247589361E-2</v>
      </c>
      <c r="ET141" s="186">
        <f t="shared" si="354"/>
        <v>-4.2406840231011808E-2</v>
      </c>
      <c r="EU141" s="186">
        <f t="shared" si="355"/>
        <v>6.2576564341201346E-2</v>
      </c>
      <c r="EV141" s="186">
        <f t="shared" si="356"/>
        <v>-4.9248824208728793E-3</v>
      </c>
      <c r="EW141" s="186">
        <f t="shared" si="357"/>
        <v>-3.9075283270500159E-2</v>
      </c>
      <c r="EX141" s="186">
        <f t="shared" si="358"/>
        <v>4.9124363700083745E-2</v>
      </c>
    </row>
    <row r="142" spans="15:154" ht="20.100000000000001" customHeight="1" x14ac:dyDescent="0.3">
      <c r="O142" s="211">
        <v>134</v>
      </c>
      <c r="P142" s="211">
        <f t="shared" si="359"/>
        <v>-1.9722220547535922</v>
      </c>
      <c r="Q142" s="212">
        <f t="shared" si="360"/>
        <v>1.1693705988362006</v>
      </c>
      <c r="R142" s="212">
        <f t="shared" si="264"/>
        <v>299.41180303602084</v>
      </c>
      <c r="S142" s="212">
        <f t="shared" si="265"/>
        <v>260.35808959653986</v>
      </c>
      <c r="T142" s="212">
        <f t="shared" si="266"/>
        <v>325.44761199567483</v>
      </c>
      <c r="U142" s="212">
        <f t="shared" si="267"/>
        <v>1</v>
      </c>
      <c r="V142" s="212">
        <f t="shared" si="268"/>
        <v>0</v>
      </c>
      <c r="W142" s="212">
        <f t="shared" si="269"/>
        <v>4.4754414702842922E-2</v>
      </c>
      <c r="X142" s="212">
        <f t="shared" si="270"/>
        <v>5.1467576908269363E-2</v>
      </c>
      <c r="Y142" s="212">
        <f t="shared" si="271"/>
        <v>4.1174061526615485E-2</v>
      </c>
      <c r="Z142" s="212">
        <f t="shared" si="272"/>
        <v>10.063754785412918</v>
      </c>
      <c r="AA142" s="212">
        <f t="shared" si="273"/>
        <v>10.063754785412918</v>
      </c>
      <c r="AB142" s="212">
        <f t="shared" si="274"/>
        <v>9.7230892814109993</v>
      </c>
      <c r="AC142" s="212">
        <f t="shared" si="275"/>
        <v>9.2656188590650252</v>
      </c>
      <c r="AD142" s="212">
        <f t="shared" si="276"/>
        <v>201.4741170097312</v>
      </c>
      <c r="AE142" s="212">
        <f t="shared" si="277"/>
        <v>262.59150597222828</v>
      </c>
      <c r="AF142" s="212">
        <f t="shared" si="278"/>
        <v>2.2411185111465715</v>
      </c>
      <c r="AG142" s="212">
        <f t="shared" si="279"/>
        <v>2.5021192268849504</v>
      </c>
      <c r="AH142" s="212">
        <f t="shared" si="280"/>
        <v>1.9075158049265606</v>
      </c>
      <c r="AI142" s="212">
        <f t="shared" si="281"/>
        <v>12.304873296559489</v>
      </c>
      <c r="AJ142" s="212">
        <f t="shared" si="282"/>
        <v>13.104873296559489</v>
      </c>
      <c r="AK142" s="212">
        <f t="shared" si="283"/>
        <v>13.02520850829595</v>
      </c>
      <c r="AL142" s="212">
        <f t="shared" si="284"/>
        <v>11.973134663991587</v>
      </c>
      <c r="AM142" s="212">
        <f t="shared" si="361"/>
        <v>76.307490913516631</v>
      </c>
      <c r="AN142" s="212">
        <f t="shared" si="262"/>
        <v>76.774202836222159</v>
      </c>
      <c r="AO142" s="212">
        <f t="shared" si="263"/>
        <v>83.520316781154563</v>
      </c>
      <c r="AP142" s="212">
        <f t="shared" si="285"/>
        <v>8.588349483602256</v>
      </c>
      <c r="AQ142" s="212">
        <f t="shared" si="286"/>
        <v>0.24846908229845563</v>
      </c>
      <c r="AR142" s="212">
        <f t="shared" si="287"/>
        <v>0.24122243269747029</v>
      </c>
      <c r="AS142" s="212">
        <f t="shared" si="288"/>
        <v>0.22987294027057148</v>
      </c>
      <c r="AT142" s="212">
        <f t="shared" si="289"/>
        <v>1.9396087345495201E-2</v>
      </c>
      <c r="AU142" s="212">
        <f t="shared" si="290"/>
        <v>9.494420644915158E-2</v>
      </c>
      <c r="AV142" s="212">
        <f t="shared" si="291"/>
        <v>9.0034153354094953E-2</v>
      </c>
      <c r="AW142" s="212">
        <f t="shared" si="292"/>
        <v>8.8945589488343815E-2</v>
      </c>
      <c r="AX142" s="212">
        <f t="shared" si="362"/>
        <v>2.1245862023437607E-2</v>
      </c>
      <c r="AY142" s="212">
        <f t="shared" si="363"/>
        <v>2.3169198651364402E-2</v>
      </c>
      <c r="AZ142" s="178">
        <f t="shared" si="364"/>
        <v>1.8311255949111344E-2</v>
      </c>
      <c r="BA142" s="178">
        <f t="shared" si="293"/>
        <v>9.9818428189910689E-3</v>
      </c>
      <c r="BB142" s="178">
        <f t="shared" si="294"/>
        <v>8.6798633208618001E-3</v>
      </c>
      <c r="BC142" s="178">
        <f t="shared" si="295"/>
        <v>1.0849829151077248E-2</v>
      </c>
      <c r="BD142" s="178">
        <f t="shared" si="296"/>
        <v>0</v>
      </c>
      <c r="BE142" s="178">
        <f t="shared" si="297"/>
        <v>0</v>
      </c>
      <c r="BF142" s="178">
        <f t="shared" si="298"/>
        <v>0</v>
      </c>
      <c r="BG142" s="178">
        <f t="shared" si="365"/>
        <v>3.1227704842428677E-2</v>
      </c>
      <c r="BH142" s="178">
        <f t="shared" si="366"/>
        <v>3.18490619722262E-2</v>
      </c>
      <c r="BI142" s="178">
        <f t="shared" si="367"/>
        <v>2.916108510018859E-2</v>
      </c>
      <c r="BJ142" s="178">
        <f t="shared" si="299"/>
        <v>9.3499434115482494</v>
      </c>
      <c r="BK142" s="178">
        <f t="shared" si="300"/>
        <v>8.2921609305306188</v>
      </c>
      <c r="BL142" s="178">
        <f t="shared" si="301"/>
        <v>9.4904055090590305</v>
      </c>
      <c r="BM142" s="180">
        <f t="shared" si="368"/>
        <v>9.7516954972584342E-4</v>
      </c>
      <c r="BN142" s="180">
        <f t="shared" si="368"/>
        <v>1.014362748510705E-3</v>
      </c>
      <c r="BO142" s="180">
        <f t="shared" si="368"/>
        <v>8.5036888422044101E-4</v>
      </c>
      <c r="BP142" s="178">
        <f t="shared" si="302"/>
        <v>0</v>
      </c>
      <c r="BQ142" s="178">
        <f t="shared" si="303"/>
        <v>0</v>
      </c>
      <c r="BR142" s="178">
        <f t="shared" si="304"/>
        <v>0</v>
      </c>
      <c r="BS142" s="178">
        <f t="shared" si="305"/>
        <v>0.44999999999999996</v>
      </c>
      <c r="BT142" s="178">
        <f t="shared" si="306"/>
        <v>0.16630250546500808</v>
      </c>
      <c r="BU142" s="178">
        <f t="shared" si="307"/>
        <v>2.5</v>
      </c>
      <c r="BY142" s="180">
        <f t="shared" si="308"/>
        <v>0</v>
      </c>
      <c r="BZ142" s="180">
        <f t="shared" si="369"/>
        <v>0.17559315976204198</v>
      </c>
      <c r="CA142" s="180">
        <f t="shared" si="370"/>
        <v>0</v>
      </c>
      <c r="CB142" s="180">
        <f t="shared" si="371"/>
        <v>0</v>
      </c>
      <c r="CC142" s="180">
        <f t="shared" si="309"/>
        <v>0</v>
      </c>
      <c r="CG142" s="182">
        <f t="shared" si="310"/>
        <v>0.44999999999999996</v>
      </c>
      <c r="CH142" s="182">
        <f t="shared" si="311"/>
        <v>0.44999999999999996</v>
      </c>
      <c r="CI142" s="182">
        <f t="shared" si="312"/>
        <v>0.44999999999999996</v>
      </c>
      <c r="CJ142" s="182">
        <f t="shared" si="313"/>
        <v>0.44999999999999996</v>
      </c>
      <c r="CK142" s="182">
        <f t="shared" si="314"/>
        <v>0.44999999999999996</v>
      </c>
      <c r="CL142" s="182">
        <f t="shared" si="315"/>
        <v>0.44999999999999996</v>
      </c>
      <c r="CM142" s="182">
        <f t="shared" si="316"/>
        <v>0.44999999999999996</v>
      </c>
      <c r="CN142" s="182">
        <f t="shared" si="317"/>
        <v>0.44999999999999996</v>
      </c>
      <c r="CO142" s="182">
        <f t="shared" si="318"/>
        <v>0.44639836977730019</v>
      </c>
      <c r="CP142" s="182">
        <f t="shared" si="319"/>
        <v>0.38116251395107348</v>
      </c>
      <c r="CQ142" s="182">
        <f t="shared" si="320"/>
        <v>0.31592665812484705</v>
      </c>
      <c r="CR142" s="182">
        <f t="shared" si="321"/>
        <v>0.25069080229862045</v>
      </c>
      <c r="CS142" s="182">
        <f t="shared" si="322"/>
        <v>0.18545494647239397</v>
      </c>
      <c r="CT142" s="182">
        <f t="shared" si="323"/>
        <v>0.16134065793453956</v>
      </c>
      <c r="CU142" s="182">
        <f t="shared" si="324"/>
        <v>0.16134065793453956</v>
      </c>
      <c r="CV142" s="182">
        <f t="shared" si="325"/>
        <v>0.16134065793453956</v>
      </c>
      <c r="CW142" s="182">
        <f t="shared" si="326"/>
        <v>0.16134065793453956</v>
      </c>
      <c r="CX142" s="182">
        <f t="shared" si="327"/>
        <v>0.16134065793453956</v>
      </c>
      <c r="CY142" s="182">
        <f t="shared" si="328"/>
        <v>0.16134065793453956</v>
      </c>
      <c r="DA142" s="184">
        <f t="shared" si="372"/>
        <v>0.17559315976674791</v>
      </c>
      <c r="DB142" s="184">
        <f t="shared" si="373"/>
        <v>0.17559315976674791</v>
      </c>
      <c r="DC142" s="184">
        <f t="shared" si="374"/>
        <v>0.17559315976674791</v>
      </c>
      <c r="DD142" s="184">
        <f t="shared" si="375"/>
        <v>0.17559315976674791</v>
      </c>
      <c r="DE142" s="184">
        <f t="shared" si="376"/>
        <v>0.17559315976674791</v>
      </c>
      <c r="DF142" s="184">
        <f t="shared" si="377"/>
        <v>0.17559315976674791</v>
      </c>
      <c r="DG142" s="184">
        <f t="shared" si="378"/>
        <v>0.17559315976674791</v>
      </c>
      <c r="DH142" s="184">
        <f t="shared" si="379"/>
        <v>-1.9220870035088125E-10</v>
      </c>
      <c r="DI142" s="184">
        <f t="shared" si="380"/>
        <v>-1.9368923201503194E-10</v>
      </c>
      <c r="DJ142" s="184">
        <f t="shared" si="381"/>
        <v>-2.2509401930567968E-10</v>
      </c>
      <c r="DK142" s="184">
        <f t="shared" si="382"/>
        <v>-2.6865352255133889E-10</v>
      </c>
      <c r="DL142" s="184">
        <f t="shared" si="383"/>
        <v>-3.331173735121318E-10</v>
      </c>
      <c r="DM142" s="184">
        <f t="shared" si="384"/>
        <v>-4.3828443975629469E-10</v>
      </c>
      <c r="DN142" s="184">
        <f t="shared" si="385"/>
        <v>-4.9618974396577424E-10</v>
      </c>
      <c r="DO142" s="184">
        <f t="shared" si="386"/>
        <v>-4.9618974396577424E-10</v>
      </c>
      <c r="DP142" s="184">
        <f t="shared" si="387"/>
        <v>-4.9618974396577424E-10</v>
      </c>
      <c r="DQ142" s="184">
        <f t="shared" si="388"/>
        <v>-4.9618974396577424E-10</v>
      </c>
      <c r="DR142" s="184">
        <f t="shared" si="389"/>
        <v>-4.9618974396577424E-10</v>
      </c>
      <c r="DS142" s="184">
        <f t="shared" si="390"/>
        <v>-4.9618974396577424E-10</v>
      </c>
      <c r="DU142" s="185">
        <f t="shared" si="329"/>
        <v>-5.8307148010646591E-2</v>
      </c>
      <c r="DV142" s="185">
        <f t="shared" si="330"/>
        <v>-2.238201710677401E-2</v>
      </c>
      <c r="DW142" s="185">
        <f t="shared" si="331"/>
        <v>2.4403272706424232E-2</v>
      </c>
      <c r="DX142" s="185">
        <f t="shared" si="332"/>
        <v>5.7490507739271737E-2</v>
      </c>
      <c r="DY142" s="186">
        <f t="shared" si="333"/>
        <v>-5.8307148010646591E-2</v>
      </c>
      <c r="DZ142" s="186">
        <f t="shared" si="334"/>
        <v>-2.238201710677401E-2</v>
      </c>
      <c r="EA142" s="186">
        <f t="shared" si="335"/>
        <v>5.660382413995043E-2</v>
      </c>
      <c r="EB142" s="186">
        <f t="shared" si="336"/>
        <v>-2.6394796677317655E-2</v>
      </c>
      <c r="EC142" s="186">
        <f t="shared" si="337"/>
        <v>-2.0333492466964632E-2</v>
      </c>
      <c r="ED142" s="186">
        <f t="shared" si="338"/>
        <v>5.9052750003698105E-2</v>
      </c>
      <c r="EE142" s="186">
        <f t="shared" si="339"/>
        <v>-2.8354162654266563E-2</v>
      </c>
      <c r="EF142" s="186">
        <f t="shared" si="340"/>
        <v>-5.564817750006526E-2</v>
      </c>
      <c r="EG142" s="186">
        <f t="shared" si="341"/>
        <v>5.972640531724889E-2</v>
      </c>
      <c r="EH142" s="186">
        <f t="shared" si="342"/>
        <v>1.8260194598718742E-2</v>
      </c>
      <c r="EI142" s="186">
        <f t="shared" si="343"/>
        <v>-5.4624732127840886E-2</v>
      </c>
      <c r="EJ142" s="186">
        <f t="shared" si="344"/>
        <v>3.0278983451645158E-2</v>
      </c>
      <c r="EK142" s="186">
        <f t="shared" si="345"/>
        <v>1.6164649496121609E-2</v>
      </c>
      <c r="EL142" s="186">
        <f t="shared" si="346"/>
        <v>-6.0327293206068083E-2</v>
      </c>
      <c r="EM142" s="186">
        <f t="shared" si="347"/>
        <v>3.2166913971807772E-2</v>
      </c>
      <c r="EN142" s="186">
        <f t="shared" si="348"/>
        <v>5.3534734933813687E-2</v>
      </c>
      <c r="EO142" s="186">
        <f t="shared" si="349"/>
        <v>-6.0854681580822863E-2</v>
      </c>
      <c r="EP142" s="186">
        <f t="shared" si="350"/>
        <v>-1.4049410258086724E-2</v>
      </c>
      <c r="EQ142" s="186">
        <f t="shared" si="351"/>
        <v>-1.1917053977798211E-2</v>
      </c>
      <c r="ER142" s="186">
        <f t="shared" si="352"/>
        <v>6.1307927900016476E-2</v>
      </c>
      <c r="ES142" s="186">
        <f t="shared" si="353"/>
        <v>-3.5822951317885127E-2</v>
      </c>
      <c r="ET142" s="186">
        <f t="shared" si="354"/>
        <v>-5.1160476520257368E-2</v>
      </c>
      <c r="EU142" s="186">
        <f t="shared" si="355"/>
        <v>6.1686479952826237E-2</v>
      </c>
      <c r="EV142" s="186">
        <f t="shared" si="356"/>
        <v>9.7701786029191946E-3</v>
      </c>
      <c r="EW142" s="186">
        <f t="shared" si="357"/>
        <v>-4.9879107968878678E-2</v>
      </c>
      <c r="EX142" s="186">
        <f t="shared" si="358"/>
        <v>3.7586603825463097E-2</v>
      </c>
    </row>
    <row r="143" spans="15:154" ht="20.100000000000001" customHeight="1" x14ac:dyDescent="0.3">
      <c r="O143" s="211">
        <v>135</v>
      </c>
      <c r="P143" s="211">
        <f t="shared" si="359"/>
        <v>-1.9634954084936207</v>
      </c>
      <c r="Q143" s="212">
        <f t="shared" si="360"/>
        <v>1.1780972450961724</v>
      </c>
      <c r="R143" s="212">
        <f t="shared" si="264"/>
        <v>300.50948192156659</v>
      </c>
      <c r="S143" s="212">
        <f t="shared" si="265"/>
        <v>261.31259297527532</v>
      </c>
      <c r="T143" s="212">
        <f t="shared" si="266"/>
        <v>326.64074121909414</v>
      </c>
      <c r="U143" s="212">
        <f t="shared" si="267"/>
        <v>1</v>
      </c>
      <c r="V143" s="212">
        <f t="shared" si="268"/>
        <v>0</v>
      </c>
      <c r="W143" s="212">
        <f t="shared" si="269"/>
        <v>4.4590939075584375E-2</v>
      </c>
      <c r="X143" s="212">
        <f t="shared" si="270"/>
        <v>5.1279579936922025E-2</v>
      </c>
      <c r="Y143" s="212">
        <f t="shared" si="271"/>
        <v>4.1023663949537624E-2</v>
      </c>
      <c r="Z143" s="212">
        <f t="shared" si="272"/>
        <v>10.111396759921721</v>
      </c>
      <c r="AA143" s="212">
        <f t="shared" si="273"/>
        <v>10.111396759921721</v>
      </c>
      <c r="AB143" s="212">
        <f t="shared" si="274"/>
        <v>9.7702433999097238</v>
      </c>
      <c r="AC143" s="212">
        <f t="shared" si="275"/>
        <v>9.3105543807905828</v>
      </c>
      <c r="AD143" s="212">
        <f t="shared" si="276"/>
        <v>202.60267272674184</v>
      </c>
      <c r="AE143" s="212">
        <f t="shared" si="277"/>
        <v>264.02964787065594</v>
      </c>
      <c r="AF143" s="212">
        <f t="shared" si="278"/>
        <v>2.2437613825398408</v>
      </c>
      <c r="AG143" s="212">
        <f t="shared" si="279"/>
        <v>2.5050698871442774</v>
      </c>
      <c r="AH143" s="212">
        <f t="shared" si="280"/>
        <v>1.9097652705072408</v>
      </c>
      <c r="AI143" s="212">
        <f t="shared" si="281"/>
        <v>12.355158142461562</v>
      </c>
      <c r="AJ143" s="212">
        <f t="shared" si="282"/>
        <v>13.155158142461563</v>
      </c>
      <c r="AK143" s="212">
        <f t="shared" si="283"/>
        <v>13.075313287054001</v>
      </c>
      <c r="AL143" s="212">
        <f t="shared" si="284"/>
        <v>12.020319651297825</v>
      </c>
      <c r="AM143" s="212">
        <f t="shared" si="361"/>
        <v>76.015809857294684</v>
      </c>
      <c r="AN143" s="212">
        <f t="shared" si="262"/>
        <v>76.480003044371415</v>
      </c>
      <c r="AO143" s="212">
        <f t="shared" si="263"/>
        <v>83.192463179798281</v>
      </c>
      <c r="AP143" s="212">
        <f t="shared" si="285"/>
        <v>8.6377111556658868</v>
      </c>
      <c r="AQ143" s="212">
        <f t="shared" si="286"/>
        <v>0.24967408414620898</v>
      </c>
      <c r="AR143" s="212">
        <f t="shared" si="287"/>
        <v>0.24239229042959187</v>
      </c>
      <c r="AS143" s="212">
        <f t="shared" si="288"/>
        <v>0.23098775630809282</v>
      </c>
      <c r="AT143" s="212">
        <f t="shared" si="289"/>
        <v>1.9584674153234546E-2</v>
      </c>
      <c r="AU143" s="212">
        <f t="shared" si="290"/>
        <v>9.5500894886895546E-2</v>
      </c>
      <c r="AV143" s="212">
        <f t="shared" si="291"/>
        <v>9.0561182534638116E-2</v>
      </c>
      <c r="AW143" s="212">
        <f t="shared" si="292"/>
        <v>8.9457856348945819E-2</v>
      </c>
      <c r="AX143" s="212">
        <f t="shared" si="362"/>
        <v>2.1292373005386063E-2</v>
      </c>
      <c r="AY143" s="212">
        <f t="shared" si="363"/>
        <v>2.3219697084899099E-2</v>
      </c>
      <c r="AZ143" s="178">
        <f t="shared" si="364"/>
        <v>1.8349445260465964E-2</v>
      </c>
      <c r="BA143" s="178">
        <f t="shared" si="293"/>
        <v>9.7762517311317486E-3</v>
      </c>
      <c r="BB143" s="178">
        <f t="shared" si="294"/>
        <v>8.5010884618536946E-3</v>
      </c>
      <c r="BC143" s="178">
        <f t="shared" si="295"/>
        <v>1.0626360577317119E-2</v>
      </c>
      <c r="BD143" s="178">
        <f t="shared" si="296"/>
        <v>0</v>
      </c>
      <c r="BE143" s="178">
        <f t="shared" si="297"/>
        <v>0</v>
      </c>
      <c r="BF143" s="178">
        <f t="shared" si="298"/>
        <v>0</v>
      </c>
      <c r="BG143" s="178">
        <f t="shared" si="365"/>
        <v>3.1068624736517812E-2</v>
      </c>
      <c r="BH143" s="178">
        <f t="shared" si="366"/>
        <v>3.1720785546752797E-2</v>
      </c>
      <c r="BI143" s="178">
        <f t="shared" si="367"/>
        <v>2.8975805837783083E-2</v>
      </c>
      <c r="BJ143" s="178">
        <f t="shared" si="299"/>
        <v>9.3364163235865352</v>
      </c>
      <c r="BK143" s="178">
        <f t="shared" si="300"/>
        <v>8.2890407224346099</v>
      </c>
      <c r="BL143" s="178">
        <f t="shared" si="301"/>
        <v>9.4646786962740208</v>
      </c>
      <c r="BM143" s="180">
        <f t="shared" si="368"/>
        <v>9.6525944301856649E-4</v>
      </c>
      <c r="BN143" s="180">
        <f t="shared" si="368"/>
        <v>1.0062082357030812E-3</v>
      </c>
      <c r="BO143" s="180">
        <f t="shared" si="368"/>
        <v>8.3959732394890414E-4</v>
      </c>
      <c r="BP143" s="178">
        <f t="shared" si="302"/>
        <v>0</v>
      </c>
      <c r="BQ143" s="178">
        <f t="shared" si="303"/>
        <v>0</v>
      </c>
      <c r="BR143" s="178">
        <f t="shared" si="304"/>
        <v>0</v>
      </c>
      <c r="BS143" s="178">
        <f t="shared" si="305"/>
        <v>0.44999999999999996</v>
      </c>
      <c r="BT143" s="178">
        <f t="shared" si="306"/>
        <v>0.16691219000987667</v>
      </c>
      <c r="BU143" s="178">
        <f t="shared" si="307"/>
        <v>2.5</v>
      </c>
      <c r="BY143" s="180">
        <f t="shared" si="308"/>
        <v>0</v>
      </c>
      <c r="BZ143" s="180">
        <f t="shared" si="369"/>
        <v>0.17570647761329086</v>
      </c>
      <c r="CA143" s="180">
        <f t="shared" si="370"/>
        <v>0</v>
      </c>
      <c r="CB143" s="180">
        <f t="shared" si="371"/>
        <v>0</v>
      </c>
      <c r="CC143" s="180">
        <f t="shared" si="309"/>
        <v>0</v>
      </c>
      <c r="CG143" s="182">
        <f t="shared" si="310"/>
        <v>0.44999999999999996</v>
      </c>
      <c r="CH143" s="182">
        <f t="shared" si="311"/>
        <v>0.44999999999999996</v>
      </c>
      <c r="CI143" s="182">
        <f t="shared" si="312"/>
        <v>0.44999999999999996</v>
      </c>
      <c r="CJ143" s="182">
        <f t="shared" si="313"/>
        <v>0.44999999999999996</v>
      </c>
      <c r="CK143" s="182">
        <f t="shared" si="314"/>
        <v>0.44999999999999996</v>
      </c>
      <c r="CL143" s="182">
        <f t="shared" si="315"/>
        <v>0.44999999999999996</v>
      </c>
      <c r="CM143" s="182">
        <f t="shared" si="316"/>
        <v>0.44999999999999996</v>
      </c>
      <c r="CN143" s="182">
        <f t="shared" si="317"/>
        <v>0.44999999999999996</v>
      </c>
      <c r="CO143" s="182">
        <f t="shared" si="318"/>
        <v>0.44805310942112919</v>
      </c>
      <c r="CP143" s="182">
        <f t="shared" si="319"/>
        <v>0.38257809127466402</v>
      </c>
      <c r="CQ143" s="182">
        <f t="shared" si="320"/>
        <v>0.3171030731281988</v>
      </c>
      <c r="CR143" s="182">
        <f t="shared" si="321"/>
        <v>0.25162805498173346</v>
      </c>
      <c r="CS143" s="182">
        <f t="shared" si="322"/>
        <v>0.18615303683526824</v>
      </c>
      <c r="CT143" s="182">
        <f t="shared" si="323"/>
        <v>0.16195034247940815</v>
      </c>
      <c r="CU143" s="182">
        <f t="shared" si="324"/>
        <v>0.16195034247940815</v>
      </c>
      <c r="CV143" s="182">
        <f t="shared" si="325"/>
        <v>0.16195034247940815</v>
      </c>
      <c r="CW143" s="182">
        <f t="shared" si="326"/>
        <v>0.16195034247940815</v>
      </c>
      <c r="CX143" s="182">
        <f t="shared" si="327"/>
        <v>0.16195034247940815</v>
      </c>
      <c r="CY143" s="182">
        <f t="shared" si="328"/>
        <v>0.16195034247940815</v>
      </c>
      <c r="DA143" s="184">
        <f t="shared" si="372"/>
        <v>0.17570647761798261</v>
      </c>
      <c r="DB143" s="184">
        <f t="shared" si="373"/>
        <v>0.17570647761798261</v>
      </c>
      <c r="DC143" s="184">
        <f t="shared" si="374"/>
        <v>0.17570647761798261</v>
      </c>
      <c r="DD143" s="184">
        <f t="shared" si="375"/>
        <v>0.17570647761798261</v>
      </c>
      <c r="DE143" s="184">
        <f t="shared" si="376"/>
        <v>0.17570647761798261</v>
      </c>
      <c r="DF143" s="184">
        <f t="shared" si="377"/>
        <v>0.17570647761798261</v>
      </c>
      <c r="DG143" s="184">
        <f t="shared" si="378"/>
        <v>0.17570647761798261</v>
      </c>
      <c r="DH143" s="184">
        <f t="shared" si="379"/>
        <v>-1.9233248031418078E-10</v>
      </c>
      <c r="DI143" s="184">
        <f t="shared" si="380"/>
        <v>-1.9313046662876201E-10</v>
      </c>
      <c r="DJ143" s="184">
        <f t="shared" si="381"/>
        <v>-2.2444842622663192E-10</v>
      </c>
      <c r="DK143" s="184">
        <f t="shared" si="382"/>
        <v>-2.6788923851828731E-10</v>
      </c>
      <c r="DL143" s="184">
        <f t="shared" si="383"/>
        <v>-3.3218115349600699E-10</v>
      </c>
      <c r="DM143" s="184">
        <f t="shared" si="384"/>
        <v>-4.3707724007698189E-10</v>
      </c>
      <c r="DN143" s="184">
        <f t="shared" si="385"/>
        <v>-4.9483838105256214E-10</v>
      </c>
      <c r="DO143" s="184">
        <f t="shared" si="386"/>
        <v>-4.9483838105256214E-10</v>
      </c>
      <c r="DP143" s="184">
        <f t="shared" si="387"/>
        <v>-4.9483838105256214E-10</v>
      </c>
      <c r="DQ143" s="184">
        <f t="shared" si="388"/>
        <v>-4.9483838105256214E-10</v>
      </c>
      <c r="DR143" s="184">
        <f t="shared" si="389"/>
        <v>-4.9483838105256214E-10</v>
      </c>
      <c r="DS143" s="184">
        <f t="shared" si="390"/>
        <v>-4.9483838105256214E-10</v>
      </c>
      <c r="DU143" s="185">
        <f t="shared" si="329"/>
        <v>-5.7407332994685339E-2</v>
      </c>
      <c r="DV143" s="185">
        <f t="shared" si="330"/>
        <v>-2.3778895906067153E-2</v>
      </c>
      <c r="DW143" s="185">
        <f t="shared" si="331"/>
        <v>2.3778895906067139E-2</v>
      </c>
      <c r="DX143" s="185">
        <f t="shared" si="332"/>
        <v>5.7407332994685346E-2</v>
      </c>
      <c r="DY143" s="186">
        <f t="shared" si="333"/>
        <v>-5.7407332994685339E-2</v>
      </c>
      <c r="DZ143" s="186">
        <f t="shared" si="334"/>
        <v>-2.3778895906067153E-2</v>
      </c>
      <c r="EA143" s="186">
        <f t="shared" si="335"/>
        <v>5.7407332994685339E-2</v>
      </c>
      <c r="EB143" s="186">
        <f t="shared" si="336"/>
        <v>-2.377889590606716E-2</v>
      </c>
      <c r="EC143" s="186">
        <f t="shared" si="337"/>
        <v>-2.377889590606717E-2</v>
      </c>
      <c r="ED143" s="186">
        <f t="shared" si="338"/>
        <v>5.7407332994685339E-2</v>
      </c>
      <c r="EE143" s="186">
        <f t="shared" si="339"/>
        <v>-2.3778895906067157E-2</v>
      </c>
      <c r="EF143" s="186">
        <f t="shared" si="340"/>
        <v>-5.7407332994685339E-2</v>
      </c>
      <c r="EG143" s="186">
        <f t="shared" si="341"/>
        <v>5.7407332994685353E-2</v>
      </c>
      <c r="EH143" s="186">
        <f t="shared" si="342"/>
        <v>2.3778895906067125E-2</v>
      </c>
      <c r="EI143" s="186">
        <f t="shared" si="343"/>
        <v>-5.7407332994685367E-2</v>
      </c>
      <c r="EJ143" s="186">
        <f t="shared" si="344"/>
        <v>2.3778895906067101E-2</v>
      </c>
      <c r="EK143" s="186">
        <f t="shared" si="345"/>
        <v>2.3778895906067177E-2</v>
      </c>
      <c r="EL143" s="186">
        <f t="shared" si="346"/>
        <v>-5.7407332994685339E-2</v>
      </c>
      <c r="EM143" s="186">
        <f t="shared" si="347"/>
        <v>2.377889590606715E-2</v>
      </c>
      <c r="EN143" s="186">
        <f t="shared" si="348"/>
        <v>5.7407332994685346E-2</v>
      </c>
      <c r="EO143" s="186">
        <f t="shared" si="349"/>
        <v>-5.7407332994685374E-2</v>
      </c>
      <c r="EP143" s="186">
        <f t="shared" si="350"/>
        <v>-2.3778895906067077E-2</v>
      </c>
      <c r="EQ143" s="186">
        <f t="shared" si="351"/>
        <v>-2.3778895906067084E-2</v>
      </c>
      <c r="ER143" s="186">
        <f t="shared" si="352"/>
        <v>5.7407332994685367E-2</v>
      </c>
      <c r="ES143" s="186">
        <f t="shared" si="353"/>
        <v>-2.3778895906067039E-2</v>
      </c>
      <c r="ET143" s="186">
        <f t="shared" si="354"/>
        <v>-5.7407332994685395E-2</v>
      </c>
      <c r="EU143" s="186">
        <f t="shared" si="355"/>
        <v>5.7407332994685326E-2</v>
      </c>
      <c r="EV143" s="186">
        <f t="shared" si="356"/>
        <v>2.3778895906067188E-2</v>
      </c>
      <c r="EW143" s="186">
        <f t="shared" si="357"/>
        <v>-5.7407332994685353E-2</v>
      </c>
      <c r="EX143" s="186">
        <f t="shared" si="358"/>
        <v>2.3778895906067139E-2</v>
      </c>
    </row>
    <row r="144" spans="15:154" ht="20.100000000000001" customHeight="1" x14ac:dyDescent="0.3">
      <c r="O144" s="211">
        <v>136</v>
      </c>
      <c r="P144" s="211">
        <f t="shared" si="359"/>
        <v>-1.9547687622336491</v>
      </c>
      <c r="Q144" s="212">
        <f t="shared" si="360"/>
        <v>1.1868238913561442</v>
      </c>
      <c r="R144" s="212">
        <f t="shared" si="264"/>
        <v>301.58427584659427</v>
      </c>
      <c r="S144" s="212">
        <f t="shared" si="265"/>
        <v>262.24719638834284</v>
      </c>
      <c r="T144" s="212">
        <f t="shared" si="266"/>
        <v>327.80899548542857</v>
      </c>
      <c r="U144" s="212">
        <f t="shared" si="267"/>
        <v>1</v>
      </c>
      <c r="V144" s="212">
        <f t="shared" si="268"/>
        <v>0</v>
      </c>
      <c r="W144" s="212">
        <f t="shared" si="269"/>
        <v>4.4432024721395381E-2</v>
      </c>
      <c r="X144" s="212">
        <f t="shared" si="270"/>
        <v>5.1096828429604689E-2</v>
      </c>
      <c r="Y144" s="212">
        <f t="shared" si="271"/>
        <v>4.087746274368375E-2</v>
      </c>
      <c r="Z144" s="212">
        <f t="shared" si="272"/>
        <v>10.158101075810354</v>
      </c>
      <c r="AA144" s="212">
        <f t="shared" si="273"/>
        <v>10.158101075810354</v>
      </c>
      <c r="AB144" s="212">
        <f t="shared" si="274"/>
        <v>9.8164958868719427</v>
      </c>
      <c r="AC144" s="212">
        <f t="shared" si="275"/>
        <v>9.3546306926573379</v>
      </c>
      <c r="AD144" s="212">
        <f t="shared" si="276"/>
        <v>203.70995188645134</v>
      </c>
      <c r="AE144" s="212">
        <f t="shared" si="277"/>
        <v>265.44058053214741</v>
      </c>
      <c r="AF144" s="212">
        <f t="shared" si="278"/>
        <v>2.2463491540233953</v>
      </c>
      <c r="AG144" s="212">
        <f t="shared" si="279"/>
        <v>2.5079590305570787</v>
      </c>
      <c r="AH144" s="212">
        <f t="shared" si="280"/>
        <v>1.9119678381001042</v>
      </c>
      <c r="AI144" s="212">
        <f t="shared" si="281"/>
        <v>12.404450229833749</v>
      </c>
      <c r="AJ144" s="212">
        <f t="shared" si="282"/>
        <v>13.20445022983375</v>
      </c>
      <c r="AK144" s="212">
        <f t="shared" si="283"/>
        <v>13.124454917429022</v>
      </c>
      <c r="AL144" s="212">
        <f t="shared" si="284"/>
        <v>12.066598530757442</v>
      </c>
      <c r="AM144" s="212">
        <f t="shared" si="361"/>
        <v>75.732043560634523</v>
      </c>
      <c r="AN144" s="212">
        <f t="shared" si="262"/>
        <v>76.193640520035572</v>
      </c>
      <c r="AO144" s="212">
        <f t="shared" si="263"/>
        <v>82.873396131563197</v>
      </c>
      <c r="AP144" s="212">
        <f t="shared" si="285"/>
        <v>8.6861417055697157</v>
      </c>
      <c r="AQ144" s="212">
        <f t="shared" si="286"/>
        <v>0.25085604521402466</v>
      </c>
      <c r="AR144" s="212">
        <f t="shared" si="287"/>
        <v>0.24353977937064941</v>
      </c>
      <c r="AS144" s="212">
        <f t="shared" si="288"/>
        <v>0.23208125600403395</v>
      </c>
      <c r="AT144" s="212">
        <f t="shared" si="289"/>
        <v>1.9770541378634873E-2</v>
      </c>
      <c r="AU144" s="212">
        <f t="shared" si="290"/>
        <v>9.6047353334755642E-2</v>
      </c>
      <c r="AV144" s="212">
        <f t="shared" si="291"/>
        <v>9.1078343761233346E-2</v>
      </c>
      <c r="AW144" s="212">
        <f t="shared" si="292"/>
        <v>8.9960498227306507E-2</v>
      </c>
      <c r="AX144" s="212">
        <f t="shared" si="362"/>
        <v>2.1337891965960091E-2</v>
      </c>
      <c r="AY144" s="212">
        <f t="shared" si="363"/>
        <v>2.3269072613498955E-2</v>
      </c>
      <c r="AZ144" s="178">
        <f t="shared" si="364"/>
        <v>1.8386784650808126E-2</v>
      </c>
      <c r="BA144" s="178">
        <f t="shared" si="293"/>
        <v>9.5699161438528059E-3</v>
      </c>
      <c r="BB144" s="178">
        <f t="shared" si="294"/>
        <v>8.3216662120459192E-3</v>
      </c>
      <c r="BC144" s="178">
        <f t="shared" si="295"/>
        <v>1.0402082765057398E-2</v>
      </c>
      <c r="BD144" s="178">
        <f t="shared" si="296"/>
        <v>0</v>
      </c>
      <c r="BE144" s="178">
        <f t="shared" si="297"/>
        <v>0</v>
      </c>
      <c r="BF144" s="178">
        <f t="shared" si="298"/>
        <v>0</v>
      </c>
      <c r="BG144" s="178">
        <f t="shared" si="365"/>
        <v>3.0907808109812897E-2</v>
      </c>
      <c r="BH144" s="178">
        <f t="shared" si="366"/>
        <v>3.1590738825544876E-2</v>
      </c>
      <c r="BI144" s="178">
        <f t="shared" si="367"/>
        <v>2.8788867415865525E-2</v>
      </c>
      <c r="BJ144" s="178">
        <f t="shared" si="299"/>
        <v>9.3213089268034164</v>
      </c>
      <c r="BK144" s="178">
        <f t="shared" si="300"/>
        <v>8.2845826888355134</v>
      </c>
      <c r="BL144" s="178">
        <f t="shared" si="301"/>
        <v>9.4372497087580633</v>
      </c>
      <c r="BM144" s="180">
        <f t="shared" si="368"/>
        <v>9.5529260215301587E-4</v>
      </c>
      <c r="BN144" s="180">
        <f t="shared" si="368"/>
        <v>9.9797477954378846E-4</v>
      </c>
      <c r="BO144" s="180">
        <f t="shared" si="368"/>
        <v>8.2879888708828375E-4</v>
      </c>
      <c r="BP144" s="178">
        <f t="shared" si="302"/>
        <v>0</v>
      </c>
      <c r="BQ144" s="178">
        <f t="shared" si="303"/>
        <v>0</v>
      </c>
      <c r="BR144" s="178">
        <f t="shared" si="304"/>
        <v>0</v>
      </c>
      <c r="BS144" s="178">
        <f t="shared" si="305"/>
        <v>0.44999999999999996</v>
      </c>
      <c r="BT144" s="178">
        <f t="shared" si="306"/>
        <v>0.16750916354524917</v>
      </c>
      <c r="BU144" s="178">
        <f t="shared" si="307"/>
        <v>2.5</v>
      </c>
      <c r="BY144" s="180">
        <f t="shared" si="308"/>
        <v>0</v>
      </c>
      <c r="BZ144" s="180">
        <f t="shared" si="369"/>
        <v>0.17581677396785733</v>
      </c>
      <c r="CA144" s="180">
        <f t="shared" si="370"/>
        <v>0</v>
      </c>
      <c r="CB144" s="180">
        <f t="shared" si="371"/>
        <v>0</v>
      </c>
      <c r="CC144" s="180">
        <f t="shared" si="309"/>
        <v>0</v>
      </c>
      <c r="CG144" s="182">
        <f t="shared" si="310"/>
        <v>0.44999999999999996</v>
      </c>
      <c r="CH144" s="182">
        <f t="shared" si="311"/>
        <v>0.44999999999999996</v>
      </c>
      <c r="CI144" s="182">
        <f t="shared" si="312"/>
        <v>0.44999999999999996</v>
      </c>
      <c r="CJ144" s="182">
        <f t="shared" si="313"/>
        <v>0.44999999999999996</v>
      </c>
      <c r="CK144" s="182">
        <f t="shared" si="314"/>
        <v>0.44999999999999996</v>
      </c>
      <c r="CL144" s="182">
        <f t="shared" si="315"/>
        <v>0.44999999999999996</v>
      </c>
      <c r="CM144" s="182">
        <f t="shared" si="316"/>
        <v>0.44999999999999996</v>
      </c>
      <c r="CN144" s="182">
        <f t="shared" si="317"/>
        <v>0.44999999999999996</v>
      </c>
      <c r="CO144" s="182">
        <f t="shared" si="318"/>
        <v>0.449673350222068</v>
      </c>
      <c r="CP144" s="182">
        <f t="shared" si="319"/>
        <v>0.38396415593149258</v>
      </c>
      <c r="CQ144" s="182">
        <f t="shared" si="320"/>
        <v>0.31825496164091738</v>
      </c>
      <c r="CR144" s="182">
        <f t="shared" si="321"/>
        <v>0.25254576735034195</v>
      </c>
      <c r="CS144" s="182">
        <f t="shared" si="322"/>
        <v>0.18683657305976673</v>
      </c>
      <c r="CT144" s="182">
        <f t="shared" si="323"/>
        <v>0.16254731601478065</v>
      </c>
      <c r="CU144" s="182">
        <f t="shared" si="324"/>
        <v>0.16254731601478065</v>
      </c>
      <c r="CV144" s="182">
        <f t="shared" si="325"/>
        <v>0.16254731601478065</v>
      </c>
      <c r="CW144" s="182">
        <f t="shared" si="326"/>
        <v>0.16254731601478065</v>
      </c>
      <c r="CX144" s="182">
        <f t="shared" si="327"/>
        <v>0.16254731601478065</v>
      </c>
      <c r="CY144" s="182">
        <f t="shared" si="328"/>
        <v>0.16254731601478065</v>
      </c>
      <c r="DA144" s="184">
        <f t="shared" si="372"/>
        <v>0.17581677397253528</v>
      </c>
      <c r="DB144" s="184">
        <f t="shared" si="373"/>
        <v>0.17581677397253528</v>
      </c>
      <c r="DC144" s="184">
        <f t="shared" si="374"/>
        <v>0.17581677397253528</v>
      </c>
      <c r="DD144" s="184">
        <f t="shared" si="375"/>
        <v>0.17581677397253528</v>
      </c>
      <c r="DE144" s="184">
        <f t="shared" si="376"/>
        <v>0.17581677397253528</v>
      </c>
      <c r="DF144" s="184">
        <f t="shared" si="377"/>
        <v>0.17581677397253528</v>
      </c>
      <c r="DG144" s="184">
        <f t="shared" si="378"/>
        <v>0.17581677397253528</v>
      </c>
      <c r="DH144" s="184">
        <f t="shared" si="379"/>
        <v>-1.9245295982001196E-10</v>
      </c>
      <c r="DI144" s="184">
        <f t="shared" si="380"/>
        <v>-1.925864660451123E-10</v>
      </c>
      <c r="DJ144" s="184">
        <f t="shared" si="381"/>
        <v>-2.2381987145586605E-10</v>
      </c>
      <c r="DK144" s="184">
        <f t="shared" si="382"/>
        <v>-2.6714509104996677E-10</v>
      </c>
      <c r="DL144" s="184">
        <f t="shared" si="383"/>
        <v>-3.3126953802854038E-10</v>
      </c>
      <c r="DM144" s="184">
        <f t="shared" si="384"/>
        <v>-4.3590163603064125E-10</v>
      </c>
      <c r="DN144" s="184">
        <f t="shared" si="385"/>
        <v>-4.935223064864053E-10</v>
      </c>
      <c r="DO144" s="184">
        <f t="shared" si="386"/>
        <v>-4.935223064864053E-10</v>
      </c>
      <c r="DP144" s="184">
        <f t="shared" si="387"/>
        <v>-4.935223064864053E-10</v>
      </c>
      <c r="DQ144" s="184">
        <f t="shared" si="388"/>
        <v>-4.935223064864053E-10</v>
      </c>
      <c r="DR144" s="184">
        <f t="shared" si="389"/>
        <v>-4.935223064864053E-10</v>
      </c>
      <c r="DS144" s="184">
        <f t="shared" si="390"/>
        <v>-4.935223064864053E-10</v>
      </c>
      <c r="DU144" s="185">
        <f t="shared" si="329"/>
        <v>-5.6471375408817429E-2</v>
      </c>
      <c r="DV144" s="185">
        <f t="shared" si="330"/>
        <v>-2.5142676230832592E-2</v>
      </c>
      <c r="DW144" s="185">
        <f t="shared" si="331"/>
        <v>2.3156537411939414E-2</v>
      </c>
      <c r="DX144" s="185">
        <f t="shared" si="332"/>
        <v>5.7314441318933866E-2</v>
      </c>
      <c r="DY144" s="186">
        <f t="shared" si="333"/>
        <v>-5.6471375408817429E-2</v>
      </c>
      <c r="DZ144" s="186">
        <f t="shared" si="334"/>
        <v>-2.5142676230832592E-2</v>
      </c>
      <c r="EA144" s="186">
        <f t="shared" si="335"/>
        <v>5.8087678410916076E-2</v>
      </c>
      <c r="EB144" s="186">
        <f t="shared" si="336"/>
        <v>-2.1142185919200918E-2</v>
      </c>
      <c r="EC144" s="186">
        <f t="shared" si="337"/>
        <v>-2.709818257167082E-2</v>
      </c>
      <c r="ED144" s="186">
        <f t="shared" si="338"/>
        <v>5.55595078265139E-2</v>
      </c>
      <c r="EE144" s="186">
        <f t="shared" si="339"/>
        <v>-1.9102075929623954E-2</v>
      </c>
      <c r="EF144" s="186">
        <f t="shared" si="340"/>
        <v>-5.8790144614475515E-2</v>
      </c>
      <c r="EG144" s="186">
        <f t="shared" si="341"/>
        <v>5.4579949542209835E-2</v>
      </c>
      <c r="EH144" s="186">
        <f t="shared" si="342"/>
        <v>2.9020673951200573E-2</v>
      </c>
      <c r="EI144" s="186">
        <f t="shared" si="343"/>
        <v>-5.9420984082749748E-2</v>
      </c>
      <c r="EJ144" s="186">
        <f t="shared" si="344"/>
        <v>1.7038693002976023E-2</v>
      </c>
      <c r="EK144" s="186">
        <f t="shared" si="345"/>
        <v>3.0907808109812876E-2</v>
      </c>
      <c r="EL144" s="186">
        <f t="shared" si="346"/>
        <v>-5.3533893996785334E-2</v>
      </c>
      <c r="EM144" s="186">
        <f t="shared" si="347"/>
        <v>1.4954551053513364E-2</v>
      </c>
      <c r="EN144" s="186">
        <f t="shared" si="348"/>
        <v>5.9979428235020088E-2</v>
      </c>
      <c r="EO144" s="186">
        <f t="shared" si="349"/>
        <v>-5.2422615647789904E-2</v>
      </c>
      <c r="EP144" s="186">
        <f t="shared" si="350"/>
        <v>-3.2757285865226332E-2</v>
      </c>
      <c r="EQ144" s="186">
        <f t="shared" si="351"/>
        <v>-3.4566853913685976E-2</v>
      </c>
      <c r="ER144" s="186">
        <f t="shared" si="352"/>
        <v>5.1247468416712606E-2</v>
      </c>
      <c r="ES144" s="186">
        <f t="shared" si="353"/>
        <v>-1.0734169107896326E-2</v>
      </c>
      <c r="ET144" s="186">
        <f t="shared" si="354"/>
        <v>-6.0876498110314689E-2</v>
      </c>
      <c r="EU144" s="186">
        <f t="shared" si="355"/>
        <v>5.0009884039436833E-2</v>
      </c>
      <c r="EV144" s="186">
        <f t="shared" si="356"/>
        <v>3.6334307575267552E-2</v>
      </c>
      <c r="EW144" s="186">
        <f t="shared" si="357"/>
        <v>-6.1214030891878921E-2</v>
      </c>
      <c r="EX144" s="186">
        <f t="shared" si="358"/>
        <v>8.6030709970426264E-3</v>
      </c>
    </row>
    <row r="145" spans="15:154" ht="20.100000000000001" customHeight="1" x14ac:dyDescent="0.3">
      <c r="O145" s="211">
        <v>137</v>
      </c>
      <c r="P145" s="211">
        <f t="shared" si="359"/>
        <v>-1.9460421159736774</v>
      </c>
      <c r="Q145" s="212">
        <f t="shared" si="360"/>
        <v>1.1955505376161157</v>
      </c>
      <c r="R145" s="212">
        <f t="shared" si="264"/>
        <v>302.63610296138518</v>
      </c>
      <c r="S145" s="212">
        <f t="shared" si="265"/>
        <v>263.16182866207407</v>
      </c>
      <c r="T145" s="212">
        <f t="shared" si="266"/>
        <v>328.95228582759262</v>
      </c>
      <c r="U145" s="212">
        <f t="shared" si="267"/>
        <v>1</v>
      </c>
      <c r="V145" s="212">
        <f t="shared" si="268"/>
        <v>0</v>
      </c>
      <c r="W145" s="212">
        <f t="shared" si="269"/>
        <v>4.427759896746282E-2</v>
      </c>
      <c r="X145" s="212">
        <f t="shared" si="270"/>
        <v>5.0919238812582243E-2</v>
      </c>
      <c r="Y145" s="212">
        <f t="shared" si="271"/>
        <v>4.0735391050065795E-2</v>
      </c>
      <c r="Z145" s="212">
        <f t="shared" si="272"/>
        <v>10.203858958799367</v>
      </c>
      <c r="AA145" s="212">
        <f t="shared" si="273"/>
        <v>10.203858958799367</v>
      </c>
      <c r="AB145" s="212">
        <f t="shared" si="274"/>
        <v>9.8618380622118682</v>
      </c>
      <c r="AC145" s="212">
        <f t="shared" si="275"/>
        <v>9.3978395229767173</v>
      </c>
      <c r="AD145" s="212">
        <f t="shared" si="276"/>
        <v>204.79572651350202</v>
      </c>
      <c r="AE145" s="212">
        <f t="shared" si="277"/>
        <v>266.82401985376697</v>
      </c>
      <c r="AF145" s="212">
        <f t="shared" si="278"/>
        <v>2.2488816285284172</v>
      </c>
      <c r="AG145" s="212">
        <f t="shared" si="279"/>
        <v>2.510786437103897</v>
      </c>
      <c r="AH145" s="212">
        <f t="shared" si="280"/>
        <v>1.9141233399711015</v>
      </c>
      <c r="AI145" s="212">
        <f t="shared" si="281"/>
        <v>12.452740587327785</v>
      </c>
      <c r="AJ145" s="212">
        <f t="shared" si="282"/>
        <v>13.252740587327786</v>
      </c>
      <c r="AK145" s="212">
        <f t="shared" si="283"/>
        <v>13.172624499315766</v>
      </c>
      <c r="AL145" s="212">
        <f t="shared" si="284"/>
        <v>12.11196286294782</v>
      </c>
      <c r="AM145" s="212">
        <f t="shared" si="361"/>
        <v>75.456091018351003</v>
      </c>
      <c r="AN145" s="212">
        <f t="shared" si="262"/>
        <v>75.915016028274664</v>
      </c>
      <c r="AO145" s="212">
        <f t="shared" si="263"/>
        <v>82.563000837720466</v>
      </c>
      <c r="AP145" s="212">
        <f t="shared" si="285"/>
        <v>8.733630865397334</v>
      </c>
      <c r="AQ145" s="212">
        <f t="shared" si="286"/>
        <v>0.25201474368629584</v>
      </c>
      <c r="AR145" s="212">
        <f t="shared" si="287"/>
        <v>0.24466468417433182</v>
      </c>
      <c r="AS145" s="212">
        <f t="shared" si="288"/>
        <v>0.23315323414410716</v>
      </c>
      <c r="AT145" s="212">
        <f t="shared" si="289"/>
        <v>1.9953602560708515E-2</v>
      </c>
      <c r="AU145" s="212">
        <f t="shared" si="290"/>
        <v>9.6583465621316866E-2</v>
      </c>
      <c r="AV145" s="212">
        <f t="shared" si="291"/>
        <v>9.1585525944766141E-2</v>
      </c>
      <c r="AW145" s="212">
        <f t="shared" si="292"/>
        <v>9.045340934452821E-2</v>
      </c>
      <c r="AX145" s="212">
        <f t="shared" si="362"/>
        <v>2.1382419864776268E-2</v>
      </c>
      <c r="AY145" s="212">
        <f t="shared" si="363"/>
        <v>2.3317326425539943E-2</v>
      </c>
      <c r="AZ145" s="178">
        <f t="shared" si="364"/>
        <v>1.8423275084100018E-2</v>
      </c>
      <c r="BA145" s="178">
        <f t="shared" si="293"/>
        <v>9.3628517704080778E-3</v>
      </c>
      <c r="BB145" s="178">
        <f t="shared" si="294"/>
        <v>8.1416102351374569E-3</v>
      </c>
      <c r="BC145" s="178">
        <f t="shared" si="295"/>
        <v>1.0177012793921823E-2</v>
      </c>
      <c r="BD145" s="178">
        <f t="shared" si="296"/>
        <v>0</v>
      </c>
      <c r="BE145" s="178">
        <f t="shared" si="297"/>
        <v>0</v>
      </c>
      <c r="BF145" s="178">
        <f t="shared" si="298"/>
        <v>0</v>
      </c>
      <c r="BG145" s="178">
        <f t="shared" si="365"/>
        <v>3.0745271635184347E-2</v>
      </c>
      <c r="BH145" s="178">
        <f t="shared" si="366"/>
        <v>3.1458936660677402E-2</v>
      </c>
      <c r="BI145" s="178">
        <f t="shared" si="367"/>
        <v>2.8600287878021841E-2</v>
      </c>
      <c r="BJ145" s="178">
        <f t="shared" si="299"/>
        <v>9.3046291921614053</v>
      </c>
      <c r="BK145" s="178">
        <f t="shared" si="300"/>
        <v>8.2787912993882262</v>
      </c>
      <c r="BL145" s="178">
        <f t="shared" si="301"/>
        <v>9.4081300728024733</v>
      </c>
      <c r="BM145" s="180">
        <f t="shared" si="368"/>
        <v>9.4527172792127113E-4</v>
      </c>
      <c r="BN145" s="180">
        <f t="shared" si="368"/>
        <v>9.8966469582051266E-4</v>
      </c>
      <c r="BO145" s="180">
        <f t="shared" si="368"/>
        <v>8.179764667057231E-4</v>
      </c>
      <c r="BP145" s="178">
        <f t="shared" si="302"/>
        <v>0</v>
      </c>
      <c r="BQ145" s="178">
        <f t="shared" si="303"/>
        <v>0</v>
      </c>
      <c r="BR145" s="178">
        <f t="shared" si="304"/>
        <v>0</v>
      </c>
      <c r="BS145" s="178">
        <f t="shared" si="305"/>
        <v>0.44999999999999996</v>
      </c>
      <c r="BT145" s="178">
        <f t="shared" si="306"/>
        <v>0.16809338060927959</v>
      </c>
      <c r="BU145" s="178">
        <f t="shared" si="307"/>
        <v>2.5</v>
      </c>
      <c r="BY145" s="180">
        <f t="shared" si="308"/>
        <v>0</v>
      </c>
      <c r="BZ145" s="180">
        <f t="shared" si="369"/>
        <v>0.17592408769944504</v>
      </c>
      <c r="CA145" s="180">
        <f t="shared" si="370"/>
        <v>0</v>
      </c>
      <c r="CB145" s="180">
        <f t="shared" si="371"/>
        <v>0</v>
      </c>
      <c r="CC145" s="180">
        <f t="shared" si="309"/>
        <v>0</v>
      </c>
      <c r="CG145" s="182">
        <f t="shared" si="310"/>
        <v>0.44999999999999996</v>
      </c>
      <c r="CH145" s="182">
        <f t="shared" si="311"/>
        <v>0.44999999999999996</v>
      </c>
      <c r="CI145" s="182">
        <f t="shared" si="312"/>
        <v>0.44999999999999996</v>
      </c>
      <c r="CJ145" s="182">
        <f t="shared" si="313"/>
        <v>0.44999999999999996</v>
      </c>
      <c r="CK145" s="182">
        <f t="shared" si="314"/>
        <v>0.44999999999999996</v>
      </c>
      <c r="CL145" s="182">
        <f t="shared" si="315"/>
        <v>0.44999999999999996</v>
      </c>
      <c r="CM145" s="182">
        <f t="shared" si="316"/>
        <v>0.44999999999999996</v>
      </c>
      <c r="CN145" s="182">
        <f t="shared" si="317"/>
        <v>0.44999999999999996</v>
      </c>
      <c r="CO145" s="182">
        <f t="shared" si="318"/>
        <v>0.44999999999999996</v>
      </c>
      <c r="CP145" s="182">
        <f t="shared" si="319"/>
        <v>0.38532060236736926</v>
      </c>
      <c r="CQ145" s="182">
        <f t="shared" si="320"/>
        <v>0.3193822359422327</v>
      </c>
      <c r="CR145" s="182">
        <f t="shared" si="321"/>
        <v>0.25344386951709597</v>
      </c>
      <c r="CS145" s="182">
        <f t="shared" si="322"/>
        <v>0.18750550309195943</v>
      </c>
      <c r="CT145" s="182">
        <f t="shared" si="323"/>
        <v>0.16313153307881106</v>
      </c>
      <c r="CU145" s="182">
        <f t="shared" si="324"/>
        <v>0.16313153307881106</v>
      </c>
      <c r="CV145" s="182">
        <f t="shared" si="325"/>
        <v>0.16313153307881106</v>
      </c>
      <c r="CW145" s="182">
        <f t="shared" si="326"/>
        <v>0.16313153307881106</v>
      </c>
      <c r="CX145" s="182">
        <f t="shared" si="327"/>
        <v>0.16313153307881106</v>
      </c>
      <c r="CY145" s="182">
        <f t="shared" si="328"/>
        <v>0.16313153307881106</v>
      </c>
      <c r="DA145" s="184">
        <f t="shared" si="372"/>
        <v>0.17592408770410958</v>
      </c>
      <c r="DB145" s="184">
        <f t="shared" si="373"/>
        <v>0.17592408770410958</v>
      </c>
      <c r="DC145" s="184">
        <f t="shared" si="374"/>
        <v>0.17592408770410958</v>
      </c>
      <c r="DD145" s="184">
        <f t="shared" si="375"/>
        <v>0.17592408770410958</v>
      </c>
      <c r="DE145" s="184">
        <f t="shared" si="376"/>
        <v>0.17592408770410958</v>
      </c>
      <c r="DF145" s="184">
        <f t="shared" si="377"/>
        <v>0.17592408770410958</v>
      </c>
      <c r="DG145" s="184">
        <f t="shared" si="378"/>
        <v>0.17592408770410958</v>
      </c>
      <c r="DH145" s="184">
        <f t="shared" si="379"/>
        <v>-1.9257018133110728E-10</v>
      </c>
      <c r="DI145" s="184">
        <f t="shared" si="380"/>
        <v>-1.9257018133110728E-10</v>
      </c>
      <c r="DJ145" s="184">
        <f t="shared" si="381"/>
        <v>-2.2320814754369723E-10</v>
      </c>
      <c r="DK145" s="184">
        <f t="shared" si="382"/>
        <v>-2.6642083727149601E-10</v>
      </c>
      <c r="DL145" s="184">
        <f t="shared" si="383"/>
        <v>-3.3038223450746919E-10</v>
      </c>
      <c r="DM145" s="184">
        <f t="shared" si="384"/>
        <v>-4.3475726062298622E-10</v>
      </c>
      <c r="DN145" s="184">
        <f t="shared" si="385"/>
        <v>-4.9224111577599473E-10</v>
      </c>
      <c r="DO145" s="184">
        <f t="shared" si="386"/>
        <v>-4.9224111577599473E-10</v>
      </c>
      <c r="DP145" s="184">
        <f t="shared" si="387"/>
        <v>-4.9224111577599473E-10</v>
      </c>
      <c r="DQ145" s="184">
        <f t="shared" si="388"/>
        <v>-4.9224111577599473E-10</v>
      </c>
      <c r="DR145" s="184">
        <f t="shared" si="389"/>
        <v>-4.9224111577599473E-10</v>
      </c>
      <c r="DS145" s="184">
        <f t="shared" si="390"/>
        <v>-4.9224111577599473E-10</v>
      </c>
      <c r="DU145" s="185">
        <f t="shared" si="329"/>
        <v>-5.5500459482513136E-2</v>
      </c>
      <c r="DV145" s="185">
        <f t="shared" si="330"/>
        <v>-2.647236122666435E-2</v>
      </c>
      <c r="DW145" s="185">
        <f t="shared" si="331"/>
        <v>2.2536359540533606E-2</v>
      </c>
      <c r="DX145" s="185">
        <f t="shared" si="332"/>
        <v>5.721188172350989E-2</v>
      </c>
      <c r="DY145" s="186">
        <f t="shared" si="333"/>
        <v>-5.5500459482513136E-2</v>
      </c>
      <c r="DZ145" s="186">
        <f t="shared" si="334"/>
        <v>-2.647236122666435E-2</v>
      </c>
      <c r="EA145" s="186">
        <f t="shared" si="335"/>
        <v>5.8644573427667934E-2</v>
      </c>
      <c r="EB145" s="186">
        <f t="shared" si="336"/>
        <v>-1.8490562976068319E-2</v>
      </c>
      <c r="EC145" s="186">
        <f t="shared" si="337"/>
        <v>-3.0279392229891247E-2</v>
      </c>
      <c r="ED145" s="186">
        <f t="shared" si="338"/>
        <v>5.3518644581804262E-2</v>
      </c>
      <c r="EE145" s="186">
        <f t="shared" si="339"/>
        <v>-1.4354682247448482E-2</v>
      </c>
      <c r="EF145" s="186">
        <f t="shared" si="340"/>
        <v>-5.9791554665018301E-2</v>
      </c>
      <c r="EG145" s="186">
        <f t="shared" si="341"/>
        <v>5.1276092224368144E-2</v>
      </c>
      <c r="EH145" s="186">
        <f t="shared" si="342"/>
        <v>3.3938905077848025E-2</v>
      </c>
      <c r="EI145" s="186">
        <f t="shared" si="343"/>
        <v>-6.0647237458266751E-2</v>
      </c>
      <c r="EJ145" s="186">
        <f t="shared" si="344"/>
        <v>1.0148866949846713E-2</v>
      </c>
      <c r="EK145" s="186">
        <f t="shared" si="345"/>
        <v>3.7433070991792328E-2</v>
      </c>
      <c r="EL145" s="186">
        <f t="shared" si="346"/>
        <v>-4.878372789986965E-2</v>
      </c>
      <c r="EM145" s="186">
        <f t="shared" si="347"/>
        <v>5.8936073926259365E-3</v>
      </c>
      <c r="EN145" s="186">
        <f t="shared" si="348"/>
        <v>6.1207453006857503E-2</v>
      </c>
      <c r="EO145" s="186">
        <f t="shared" si="349"/>
        <v>-4.6053694156766259E-2</v>
      </c>
      <c r="EP145" s="186">
        <f t="shared" si="350"/>
        <v>-4.0744866746623656E-2</v>
      </c>
      <c r="EQ145" s="186">
        <f t="shared" si="351"/>
        <v>-4.3858157606325221E-2</v>
      </c>
      <c r="ER145" s="186">
        <f t="shared" si="352"/>
        <v>4.3099291445032162E-2</v>
      </c>
      <c r="ES145" s="186">
        <f t="shared" si="353"/>
        <v>2.682179826215241E-3</v>
      </c>
      <c r="ET145" s="186">
        <f t="shared" si="354"/>
        <v>-6.1432017898364111E-2</v>
      </c>
      <c r="EU145" s="186">
        <f t="shared" si="355"/>
        <v>3.9934913317703657E-2</v>
      </c>
      <c r="EV145" s="186">
        <f t="shared" si="356"/>
        <v>4.6757775930775188E-2</v>
      </c>
      <c r="EW145" s="186">
        <f t="shared" si="357"/>
        <v>-6.1095273183701719E-2</v>
      </c>
      <c r="EX145" s="186">
        <f t="shared" si="358"/>
        <v>-6.9609271145402943E-3</v>
      </c>
    </row>
    <row r="146" spans="15:154" ht="20.100000000000001" customHeight="1" x14ac:dyDescent="0.3">
      <c r="O146" s="211">
        <v>138</v>
      </c>
      <c r="P146" s="211">
        <f t="shared" si="359"/>
        <v>-1.9373154697137058</v>
      </c>
      <c r="Q146" s="212">
        <f t="shared" si="360"/>
        <v>1.2042771838760873</v>
      </c>
      <c r="R146" s="212">
        <f t="shared" si="264"/>
        <v>303.66488316523225</v>
      </c>
      <c r="S146" s="212">
        <f t="shared" si="265"/>
        <v>264.05642014368021</v>
      </c>
      <c r="T146" s="212">
        <f t="shared" si="266"/>
        <v>330.07052517960028</v>
      </c>
      <c r="U146" s="212">
        <f t="shared" si="267"/>
        <v>1</v>
      </c>
      <c r="V146" s="212">
        <f t="shared" si="268"/>
        <v>0</v>
      </c>
      <c r="W146" s="212">
        <f t="shared" si="269"/>
        <v>4.412759177263411E-2</v>
      </c>
      <c r="X146" s="212">
        <f t="shared" si="270"/>
        <v>5.0746730538529225E-2</v>
      </c>
      <c r="Y146" s="212">
        <f t="shared" si="271"/>
        <v>4.0597384430823377E-2</v>
      </c>
      <c r="Z146" s="212">
        <f t="shared" si="272"/>
        <v>10.248661803434732</v>
      </c>
      <c r="AA146" s="212">
        <f t="shared" si="273"/>
        <v>10.248661803434732</v>
      </c>
      <c r="AB146" s="212">
        <f t="shared" si="274"/>
        <v>9.9062614075536324</v>
      </c>
      <c r="AC146" s="212">
        <f t="shared" si="275"/>
        <v>9.4401727541616207</v>
      </c>
      <c r="AD146" s="212">
        <f t="shared" si="276"/>
        <v>205.85977297101527</v>
      </c>
      <c r="AE146" s="212">
        <f t="shared" si="277"/>
        <v>268.17968711504926</v>
      </c>
      <c r="AF146" s="212">
        <f t="shared" si="278"/>
        <v>2.2513586131971688</v>
      </c>
      <c r="AG146" s="212">
        <f t="shared" si="279"/>
        <v>2.5135518914667774</v>
      </c>
      <c r="AH146" s="212">
        <f t="shared" si="280"/>
        <v>1.9162316119704199</v>
      </c>
      <c r="AI146" s="212">
        <f t="shared" si="281"/>
        <v>12.500020416631902</v>
      </c>
      <c r="AJ146" s="212">
        <f t="shared" si="282"/>
        <v>13.300020416631902</v>
      </c>
      <c r="AK146" s="212">
        <f t="shared" si="283"/>
        <v>13.21981329902041</v>
      </c>
      <c r="AL146" s="212">
        <f t="shared" si="284"/>
        <v>12.15640436613204</v>
      </c>
      <c r="AM146" s="212">
        <f t="shared" si="361"/>
        <v>75.187854505056464</v>
      </c>
      <c r="AN146" s="212">
        <f t="shared" si="262"/>
        <v>75.644033495851275</v>
      </c>
      <c r="AO146" s="212">
        <f t="shared" si="263"/>
        <v>82.261166203554225</v>
      </c>
      <c r="AP146" s="212">
        <f t="shared" si="285"/>
        <v>8.7801685648415297</v>
      </c>
      <c r="AQ146" s="212">
        <f t="shared" si="286"/>
        <v>0.25314996187983835</v>
      </c>
      <c r="AR146" s="212">
        <f t="shared" si="287"/>
        <v>0.24576679350622774</v>
      </c>
      <c r="AS146" s="212">
        <f t="shared" si="288"/>
        <v>0.23420348933716501</v>
      </c>
      <c r="AT146" s="212">
        <f t="shared" si="289"/>
        <v>2.0133772263444264E-2</v>
      </c>
      <c r="AU146" s="212">
        <f t="shared" si="290"/>
        <v>9.7109117744917456E-2</v>
      </c>
      <c r="AV146" s="212">
        <f t="shared" si="291"/>
        <v>9.208262013678474E-2</v>
      </c>
      <c r="AW146" s="212">
        <f t="shared" si="292"/>
        <v>9.0936485956208776E-2</v>
      </c>
      <c r="AX146" s="212">
        <f t="shared" si="362"/>
        <v>2.1425957602140222E-2</v>
      </c>
      <c r="AY146" s="212">
        <f t="shared" si="363"/>
        <v>2.3364459644943651E-2</v>
      </c>
      <c r="AZ146" s="178">
        <f t="shared" si="364"/>
        <v>1.8458917472011071E-2</v>
      </c>
      <c r="BA146" s="178">
        <f t="shared" si="293"/>
        <v>9.1550743795512767E-3</v>
      </c>
      <c r="BB146" s="178">
        <f t="shared" si="294"/>
        <v>7.9609342430880681E-3</v>
      </c>
      <c r="BC146" s="178">
        <f t="shared" si="295"/>
        <v>9.951167803860083E-3</v>
      </c>
      <c r="BD146" s="178">
        <f t="shared" si="296"/>
        <v>0</v>
      </c>
      <c r="BE146" s="178">
        <f t="shared" si="297"/>
        <v>0</v>
      </c>
      <c r="BF146" s="178">
        <f t="shared" si="298"/>
        <v>0</v>
      </c>
      <c r="BG146" s="178">
        <f t="shared" si="365"/>
        <v>3.05810319816915E-2</v>
      </c>
      <c r="BH146" s="178">
        <f t="shared" si="366"/>
        <v>3.1325393888031718E-2</v>
      </c>
      <c r="BI146" s="178">
        <f t="shared" si="367"/>
        <v>2.8410085275871154E-2</v>
      </c>
      <c r="BJ146" s="178">
        <f t="shared" si="299"/>
        <v>9.2863855037925802</v>
      </c>
      <c r="BK146" s="178">
        <f t="shared" si="300"/>
        <v>8.2716713696643751</v>
      </c>
      <c r="BL146" s="178">
        <f t="shared" si="301"/>
        <v>9.3773317674040211</v>
      </c>
      <c r="BM146" s="180">
        <f t="shared" si="368"/>
        <v>9.3519951706523834E-4</v>
      </c>
      <c r="BN146" s="180">
        <f t="shared" si="368"/>
        <v>9.8128030224033493E-4</v>
      </c>
      <c r="BO146" s="180">
        <f t="shared" si="368"/>
        <v>8.0713294538227096E-4</v>
      </c>
      <c r="BP146" s="178">
        <f t="shared" si="302"/>
        <v>0</v>
      </c>
      <c r="BQ146" s="178">
        <f t="shared" si="303"/>
        <v>0</v>
      </c>
      <c r="BR146" s="178">
        <f t="shared" si="304"/>
        <v>0</v>
      </c>
      <c r="BS146" s="178">
        <f t="shared" si="305"/>
        <v>0.44999999999999996</v>
      </c>
      <c r="BT146" s="178">
        <f t="shared" si="306"/>
        <v>0.16866479671157664</v>
      </c>
      <c r="BU146" s="178">
        <f t="shared" si="307"/>
        <v>2.5</v>
      </c>
      <c r="BY146" s="180">
        <f t="shared" si="308"/>
        <v>0</v>
      </c>
      <c r="BZ146" s="180">
        <f t="shared" si="369"/>
        <v>0.17602845638881129</v>
      </c>
      <c r="CA146" s="180">
        <f t="shared" si="370"/>
        <v>0</v>
      </c>
      <c r="CB146" s="180">
        <f t="shared" si="371"/>
        <v>0</v>
      </c>
      <c r="CC146" s="180">
        <f t="shared" si="309"/>
        <v>0</v>
      </c>
      <c r="CG146" s="182">
        <f t="shared" si="310"/>
        <v>0.44999999999999996</v>
      </c>
      <c r="CH146" s="182">
        <f t="shared" si="311"/>
        <v>0.44999999999999996</v>
      </c>
      <c r="CI146" s="182">
        <f t="shared" si="312"/>
        <v>0.44999999999999996</v>
      </c>
      <c r="CJ146" s="182">
        <f t="shared" si="313"/>
        <v>0.44999999999999996</v>
      </c>
      <c r="CK146" s="182">
        <f t="shared" si="314"/>
        <v>0.44999999999999996</v>
      </c>
      <c r="CL146" s="182">
        <f t="shared" si="315"/>
        <v>0.44999999999999996</v>
      </c>
      <c r="CM146" s="182">
        <f t="shared" si="316"/>
        <v>0.44999999999999996</v>
      </c>
      <c r="CN146" s="182">
        <f t="shared" si="317"/>
        <v>0.44999999999999996</v>
      </c>
      <c r="CO146" s="182">
        <f t="shared" si="318"/>
        <v>0.44999999999999996</v>
      </c>
      <c r="CP146" s="182">
        <f t="shared" si="319"/>
        <v>0.38664732728364626</v>
      </c>
      <c r="CQ146" s="182">
        <f t="shared" si="320"/>
        <v>0.32048481018584246</v>
      </c>
      <c r="CR146" s="182">
        <f t="shared" si="321"/>
        <v>0.25432229308803839</v>
      </c>
      <c r="CS146" s="182">
        <f t="shared" si="322"/>
        <v>0.18815977599023462</v>
      </c>
      <c r="CT146" s="182">
        <f t="shared" si="323"/>
        <v>0.16370294918110811</v>
      </c>
      <c r="CU146" s="182">
        <f t="shared" si="324"/>
        <v>0.16370294918110811</v>
      </c>
      <c r="CV146" s="182">
        <f t="shared" si="325"/>
        <v>0.16370294918110811</v>
      </c>
      <c r="CW146" s="182">
        <f t="shared" si="326"/>
        <v>0.16370294918110811</v>
      </c>
      <c r="CX146" s="182">
        <f t="shared" si="327"/>
        <v>0.16370294918110811</v>
      </c>
      <c r="CY146" s="182">
        <f t="shared" si="328"/>
        <v>0.16370294918110811</v>
      </c>
      <c r="DA146" s="184">
        <f t="shared" si="372"/>
        <v>0.17602845639346282</v>
      </c>
      <c r="DB146" s="184">
        <f t="shared" si="373"/>
        <v>0.17602845639346282</v>
      </c>
      <c r="DC146" s="184">
        <f t="shared" si="374"/>
        <v>0.17602845639346282</v>
      </c>
      <c r="DD146" s="184">
        <f t="shared" si="375"/>
        <v>0.17602845639346282</v>
      </c>
      <c r="DE146" s="184">
        <f t="shared" si="376"/>
        <v>0.17602845639346282</v>
      </c>
      <c r="DF146" s="184">
        <f t="shared" si="377"/>
        <v>0.17602845639346282</v>
      </c>
      <c r="DG146" s="184">
        <f t="shared" si="378"/>
        <v>0.17602845639346282</v>
      </c>
      <c r="DH146" s="184">
        <f t="shared" si="379"/>
        <v>-1.9268418589788122E-10</v>
      </c>
      <c r="DI146" s="184">
        <f t="shared" si="380"/>
        <v>-1.9268418589788122E-10</v>
      </c>
      <c r="DJ146" s="184">
        <f t="shared" si="381"/>
        <v>-2.2261305380397105E-10</v>
      </c>
      <c r="DK146" s="184">
        <f t="shared" si="382"/>
        <v>-2.6571624220007729E-10</v>
      </c>
      <c r="DL146" s="184">
        <f t="shared" si="383"/>
        <v>-3.2951895979129446E-10</v>
      </c>
      <c r="DM146" s="184">
        <f t="shared" si="384"/>
        <v>-4.3364375862902864E-10</v>
      </c>
      <c r="DN146" s="184">
        <f t="shared" si="385"/>
        <v>-4.9099441734293656E-10</v>
      </c>
      <c r="DO146" s="184">
        <f t="shared" si="386"/>
        <v>-4.9099441734293656E-10</v>
      </c>
      <c r="DP146" s="184">
        <f t="shared" si="387"/>
        <v>-4.9099441734293656E-10</v>
      </c>
      <c r="DQ146" s="184">
        <f t="shared" si="388"/>
        <v>-4.9099441734293656E-10</v>
      </c>
      <c r="DR146" s="184">
        <f t="shared" si="389"/>
        <v>-4.9099441734293656E-10</v>
      </c>
      <c r="DS146" s="184">
        <f t="shared" si="390"/>
        <v>-4.9099441734293656E-10</v>
      </c>
      <c r="DU146" s="185">
        <f t="shared" si="329"/>
        <v>-5.4495798024200515E-2</v>
      </c>
      <c r="DV146" s="185">
        <f t="shared" si="330"/>
        <v>-2.7766995983838375E-2</v>
      </c>
      <c r="DW146" s="185">
        <f t="shared" si="331"/>
        <v>2.1918523452516072E-2</v>
      </c>
      <c r="DX146" s="185">
        <f t="shared" si="332"/>
        <v>5.7099705760384235E-2</v>
      </c>
      <c r="DY146" s="186">
        <f t="shared" si="333"/>
        <v>-5.4495798024200515E-2</v>
      </c>
      <c r="DZ146" s="186">
        <f t="shared" si="334"/>
        <v>-2.7766995983838375E-2</v>
      </c>
      <c r="EA146" s="186">
        <f t="shared" si="335"/>
        <v>5.907801717137557E-2</v>
      </c>
      <c r="EB146" s="186">
        <f t="shared" si="336"/>
        <v>-1.582990699150209E-2</v>
      </c>
      <c r="EC146" s="186">
        <f t="shared" si="337"/>
        <v>-3.3311247496544266E-2</v>
      </c>
      <c r="ED146" s="186">
        <f t="shared" si="338"/>
        <v>5.1294822920884782E-2</v>
      </c>
      <c r="EE146" s="186">
        <f t="shared" si="339"/>
        <v>-9.5678547568681938E-3</v>
      </c>
      <c r="EF146" s="186">
        <f t="shared" si="340"/>
        <v>-6.040905746336743E-2</v>
      </c>
      <c r="EG146" s="186">
        <f t="shared" si="341"/>
        <v>4.7531851003516049E-2</v>
      </c>
      <c r="EH146" s="186">
        <f t="shared" si="342"/>
        <v>3.8490534010851341E-2</v>
      </c>
      <c r="EI146" s="186">
        <f t="shared" si="343"/>
        <v>-6.1078243480382655E-2</v>
      </c>
      <c r="EJ146" s="186">
        <f t="shared" si="344"/>
        <v>3.2009751033157514E-3</v>
      </c>
      <c r="EK146" s="186">
        <f t="shared" si="345"/>
        <v>4.3248110179873456E-2</v>
      </c>
      <c r="EL146" s="186">
        <f t="shared" si="346"/>
        <v>-4.3248110179873518E-2</v>
      </c>
      <c r="EM146" s="186">
        <f t="shared" si="347"/>
        <v>-3.2009751033156694E-3</v>
      </c>
      <c r="EN146" s="186">
        <f t="shared" si="348"/>
        <v>6.1078243480382655E-2</v>
      </c>
      <c r="EO146" s="186">
        <f t="shared" si="349"/>
        <v>-3.8490534010851445E-2</v>
      </c>
      <c r="EP146" s="186">
        <f t="shared" si="350"/>
        <v>-4.7531851003515965E-2</v>
      </c>
      <c r="EQ146" s="186">
        <f t="shared" si="351"/>
        <v>-5.1294822920884678E-2</v>
      </c>
      <c r="ER146" s="186">
        <f t="shared" si="352"/>
        <v>3.3311247496544433E-2</v>
      </c>
      <c r="ES146" s="186">
        <f t="shared" si="353"/>
        <v>1.5829906991501982E-2</v>
      </c>
      <c r="ET146" s="186">
        <f t="shared" si="354"/>
        <v>-5.9078017171375591E-2</v>
      </c>
      <c r="EU146" s="186">
        <f t="shared" si="355"/>
        <v>2.7766995983838496E-2</v>
      </c>
      <c r="EV146" s="186">
        <f t="shared" si="356"/>
        <v>5.4495798024200459E-2</v>
      </c>
      <c r="EW146" s="186">
        <f t="shared" si="357"/>
        <v>-5.7099705760384298E-2</v>
      </c>
      <c r="EX146" s="186">
        <f t="shared" si="358"/>
        <v>-2.1918523452515905E-2</v>
      </c>
    </row>
    <row r="147" spans="15:154" ht="20.100000000000001" customHeight="1" x14ac:dyDescent="0.3">
      <c r="O147" s="211">
        <v>139</v>
      </c>
      <c r="P147" s="211">
        <f t="shared" si="359"/>
        <v>-1.9285888234537343</v>
      </c>
      <c r="Q147" s="212">
        <f t="shared" si="360"/>
        <v>1.2130038301360591</v>
      </c>
      <c r="R147" s="212">
        <f t="shared" si="264"/>
        <v>304.67053811253993</v>
      </c>
      <c r="S147" s="212">
        <f t="shared" si="265"/>
        <v>264.93090270655642</v>
      </c>
      <c r="T147" s="212">
        <f t="shared" si="266"/>
        <v>331.16362838319554</v>
      </c>
      <c r="U147" s="212">
        <f t="shared" si="267"/>
        <v>1</v>
      </c>
      <c r="V147" s="212">
        <f t="shared" si="268"/>
        <v>0</v>
      </c>
      <c r="W147" s="212">
        <f t="shared" si="269"/>
        <v>4.3981935644365706E-2</v>
      </c>
      <c r="X147" s="212">
        <f t="shared" si="270"/>
        <v>5.057922599102057E-2</v>
      </c>
      <c r="Y147" s="212">
        <f t="shared" si="271"/>
        <v>4.0463380792816452E-2</v>
      </c>
      <c r="Z147" s="212">
        <f t="shared" si="272"/>
        <v>10.292501175303034</v>
      </c>
      <c r="AA147" s="212">
        <f t="shared" si="273"/>
        <v>10.292501175303034</v>
      </c>
      <c r="AB147" s="212">
        <f t="shared" si="274"/>
        <v>9.9497575684229673</v>
      </c>
      <c r="AC147" s="212">
        <f t="shared" si="275"/>
        <v>9.4816224248149936</v>
      </c>
      <c r="AD147" s="212">
        <f t="shared" si="276"/>
        <v>206.90187201107886</v>
      </c>
      <c r="AE147" s="212">
        <f t="shared" si="277"/>
        <v>269.50730904271933</v>
      </c>
      <c r="AF147" s="212">
        <f t="shared" si="278"/>
        <v>2.2537799193976769</v>
      </c>
      <c r="AG147" s="212">
        <f t="shared" si="279"/>
        <v>2.5162551830456632</v>
      </c>
      <c r="AH147" s="212">
        <f t="shared" si="280"/>
        <v>1.9182924935449839</v>
      </c>
      <c r="AI147" s="212">
        <f t="shared" si="281"/>
        <v>12.54628109470071</v>
      </c>
      <c r="AJ147" s="212">
        <f t="shared" si="282"/>
        <v>13.346281094700711</v>
      </c>
      <c r="AK147" s="212">
        <f t="shared" si="283"/>
        <v>13.266012751468631</v>
      </c>
      <c r="AL147" s="212">
        <f t="shared" si="284"/>
        <v>12.199914918359978</v>
      </c>
      <c r="AM147" s="212">
        <f t="shared" si="361"/>
        <v>74.927239498729065</v>
      </c>
      <c r="AN147" s="212">
        <f t="shared" si="262"/>
        <v>75.380599938688718</v>
      </c>
      <c r="AO147" s="212">
        <f t="shared" si="263"/>
        <v>81.967784750291443</v>
      </c>
      <c r="AP147" s="212">
        <f t="shared" si="285"/>
        <v>8.8257449333386155</v>
      </c>
      <c r="AQ147" s="212">
        <f t="shared" si="286"/>
        <v>0.25426148629989814</v>
      </c>
      <c r="AR147" s="212">
        <f t="shared" si="287"/>
        <v>0.24684590009819962</v>
      </c>
      <c r="AS147" s="212">
        <f t="shared" si="288"/>
        <v>0.23523182406701584</v>
      </c>
      <c r="AT147" s="212">
        <f t="shared" si="289"/>
        <v>2.0310966131763458E-2</v>
      </c>
      <c r="AU147" s="212">
        <f t="shared" si="290"/>
        <v>9.7624197897773574E-2</v>
      </c>
      <c r="AV147" s="212">
        <f t="shared" si="291"/>
        <v>9.2569519552212418E-2</v>
      </c>
      <c r="AW147" s="212">
        <f t="shared" si="292"/>
        <v>9.1409626374332212E-2</v>
      </c>
      <c r="AX147" s="212">
        <f t="shared" si="362"/>
        <v>2.1468506021743147E-2</v>
      </c>
      <c r="AY147" s="212">
        <f t="shared" si="363"/>
        <v>2.3410473334080889E-2</v>
      </c>
      <c r="AZ147" s="178">
        <f t="shared" si="364"/>
        <v>1.8493712676289343E-2</v>
      </c>
      <c r="BA147" s="178">
        <f t="shared" si="293"/>
        <v>8.9465997943351579E-3</v>
      </c>
      <c r="BB147" s="178">
        <f t="shared" si="294"/>
        <v>7.7796519950740512E-3</v>
      </c>
      <c r="BC147" s="178">
        <f t="shared" si="295"/>
        <v>9.7245649938425618E-3</v>
      </c>
      <c r="BD147" s="178">
        <f t="shared" si="296"/>
        <v>0</v>
      </c>
      <c r="BE147" s="178">
        <f t="shared" si="297"/>
        <v>0</v>
      </c>
      <c r="BF147" s="178">
        <f t="shared" si="298"/>
        <v>0</v>
      </c>
      <c r="BG147" s="178">
        <f t="shared" si="365"/>
        <v>3.0415105816078307E-2</v>
      </c>
      <c r="BH147" s="178">
        <f t="shared" si="366"/>
        <v>3.1190125329154939E-2</v>
      </c>
      <c r="BI147" s="178">
        <f t="shared" si="367"/>
        <v>2.8218277670131905E-2</v>
      </c>
      <c r="BJ147" s="178">
        <f t="shared" si="299"/>
        <v>9.2665866557344199</v>
      </c>
      <c r="BK147" s="178">
        <f t="shared" si="300"/>
        <v>8.263228058983648</v>
      </c>
      <c r="BL147" s="178">
        <f t="shared" si="301"/>
        <v>9.3448672199653871</v>
      </c>
      <c r="BM147" s="180">
        <f t="shared" si="368"/>
        <v>9.2507866180324043E-4</v>
      </c>
      <c r="BN147" s="180">
        <f t="shared" si="368"/>
        <v>9.7282391804839245E-4</v>
      </c>
      <c r="BO147" s="180">
        <f t="shared" si="368"/>
        <v>7.9627119466866485E-4</v>
      </c>
      <c r="BP147" s="178">
        <f t="shared" si="302"/>
        <v>0</v>
      </c>
      <c r="BQ147" s="178">
        <f t="shared" si="303"/>
        <v>0</v>
      </c>
      <c r="BR147" s="178">
        <f t="shared" si="304"/>
        <v>0</v>
      </c>
      <c r="BS147" s="178">
        <f t="shared" si="305"/>
        <v>0.44999999999999996</v>
      </c>
      <c r="BT147" s="178">
        <f t="shared" si="306"/>
        <v>0.1692233683365918</v>
      </c>
      <c r="BU147" s="178">
        <f t="shared" si="307"/>
        <v>2.5</v>
      </c>
      <c r="BY147" s="180">
        <f t="shared" si="308"/>
        <v>0</v>
      </c>
      <c r="BZ147" s="180">
        <f t="shared" si="369"/>
        <v>0.17612991635727229</v>
      </c>
      <c r="CA147" s="180">
        <f t="shared" si="370"/>
        <v>0</v>
      </c>
      <c r="CB147" s="180">
        <f t="shared" si="371"/>
        <v>0</v>
      </c>
      <c r="CC147" s="180">
        <f t="shared" si="309"/>
        <v>0</v>
      </c>
      <c r="CG147" s="182">
        <f t="shared" si="310"/>
        <v>0.44999999999999996</v>
      </c>
      <c r="CH147" s="182">
        <f t="shared" si="311"/>
        <v>0.44999999999999996</v>
      </c>
      <c r="CI147" s="182">
        <f t="shared" si="312"/>
        <v>0.44999999999999996</v>
      </c>
      <c r="CJ147" s="182">
        <f t="shared" si="313"/>
        <v>0.44999999999999996</v>
      </c>
      <c r="CK147" s="182">
        <f t="shared" si="314"/>
        <v>0.44999999999999996</v>
      </c>
      <c r="CL147" s="182">
        <f t="shared" si="315"/>
        <v>0.44999999999999996</v>
      </c>
      <c r="CM147" s="182">
        <f t="shared" si="316"/>
        <v>0.44999999999999996</v>
      </c>
      <c r="CN147" s="182">
        <f t="shared" si="317"/>
        <v>0.44999999999999996</v>
      </c>
      <c r="CO147" s="182">
        <f t="shared" si="318"/>
        <v>0.44999999999999996</v>
      </c>
      <c r="CP147" s="182">
        <f t="shared" si="319"/>
        <v>0.38794422964508457</v>
      </c>
      <c r="CQ147" s="182">
        <f t="shared" si="320"/>
        <v>0.32156260040644907</v>
      </c>
      <c r="CR147" s="182">
        <f t="shared" si="321"/>
        <v>0.25518097116781341</v>
      </c>
      <c r="CS147" s="182">
        <f t="shared" si="322"/>
        <v>0.18879934192917794</v>
      </c>
      <c r="CT147" s="182">
        <f t="shared" si="323"/>
        <v>0.16426152080612325</v>
      </c>
      <c r="CU147" s="182">
        <f t="shared" si="324"/>
        <v>0.16426152080612325</v>
      </c>
      <c r="CV147" s="182">
        <f t="shared" si="325"/>
        <v>0.16426152080612325</v>
      </c>
      <c r="CW147" s="182">
        <f t="shared" si="326"/>
        <v>0.16426152080612325</v>
      </c>
      <c r="CX147" s="182">
        <f t="shared" si="327"/>
        <v>0.16426152080612325</v>
      </c>
      <c r="CY147" s="182">
        <f t="shared" si="328"/>
        <v>0.16426152080612325</v>
      </c>
      <c r="DA147" s="184">
        <f t="shared" si="372"/>
        <v>0.17612991636191114</v>
      </c>
      <c r="DB147" s="184">
        <f t="shared" si="373"/>
        <v>0.17612991636191114</v>
      </c>
      <c r="DC147" s="184">
        <f t="shared" si="374"/>
        <v>0.17612991636191114</v>
      </c>
      <c r="DD147" s="184">
        <f t="shared" si="375"/>
        <v>0.17612991636191114</v>
      </c>
      <c r="DE147" s="184">
        <f t="shared" si="376"/>
        <v>0.17612991636191114</v>
      </c>
      <c r="DF147" s="184">
        <f t="shared" si="377"/>
        <v>0.17612991636191114</v>
      </c>
      <c r="DG147" s="184">
        <f t="shared" si="378"/>
        <v>0.17612991636191114</v>
      </c>
      <c r="DH147" s="184">
        <f t="shared" si="379"/>
        <v>-1.9279501319502875E-10</v>
      </c>
      <c r="DI147" s="184">
        <f t="shared" si="380"/>
        <v>-1.9279501319502875E-10</v>
      </c>
      <c r="DJ147" s="184">
        <f t="shared" si="381"/>
        <v>-2.2203439614768117E-10</v>
      </c>
      <c r="DK147" s="184">
        <f t="shared" si="382"/>
        <v>-2.6503107855258878E-10</v>
      </c>
      <c r="DL147" s="184">
        <f t="shared" si="383"/>
        <v>-3.2867943997172447E-10</v>
      </c>
      <c r="DM147" s="184">
        <f t="shared" si="384"/>
        <v>-4.3256078631633711E-10</v>
      </c>
      <c r="DN147" s="184">
        <f t="shared" si="385"/>
        <v>-4.8978183222198148E-10</v>
      </c>
      <c r="DO147" s="184">
        <f t="shared" si="386"/>
        <v>-4.8978183222198148E-10</v>
      </c>
      <c r="DP147" s="184">
        <f t="shared" si="387"/>
        <v>-4.8978183222198148E-10</v>
      </c>
      <c r="DQ147" s="184">
        <f t="shared" si="388"/>
        <v>-4.8978183222198148E-10</v>
      </c>
      <c r="DR147" s="184">
        <f t="shared" si="389"/>
        <v>-4.8978183222198148E-10</v>
      </c>
      <c r="DS147" s="184">
        <f t="shared" si="390"/>
        <v>-4.8978183222198148E-10</v>
      </c>
      <c r="DU147" s="185">
        <f t="shared" si="329"/>
        <v>-5.3458630949188179E-2</v>
      </c>
      <c r="DV147" s="185">
        <f t="shared" si="330"/>
        <v>-2.9025668368729447E-2</v>
      </c>
      <c r="DW147" s="185">
        <f t="shared" si="331"/>
        <v>2.1303189117156764E-2</v>
      </c>
      <c r="DX147" s="185">
        <f t="shared" si="332"/>
        <v>5.6977967501935477E-2</v>
      </c>
      <c r="DY147" s="186">
        <f t="shared" si="333"/>
        <v>-5.3458630949188179E-2</v>
      </c>
      <c r="DZ147" s="186">
        <f t="shared" si="334"/>
        <v>-2.9025668368729447E-2</v>
      </c>
      <c r="EA147" s="186">
        <f t="shared" si="335"/>
        <v>5.9388292728735026E-2</v>
      </c>
      <c r="EB147" s="186">
        <f t="shared" si="336"/>
        <v>-1.3166067521437081E-2</v>
      </c>
      <c r="EC147" s="186">
        <f t="shared" si="337"/>
        <v>-3.6183196001713235E-2</v>
      </c>
      <c r="ED147" s="186">
        <f t="shared" si="338"/>
        <v>4.8898782953306366E-2</v>
      </c>
      <c r="EE147" s="186">
        <f t="shared" si="339"/>
        <v>-4.7726833975924622E-3</v>
      </c>
      <c r="EF147" s="186">
        <f t="shared" si="340"/>
        <v>-6.0642692390751478E-2</v>
      </c>
      <c r="EG147" s="186">
        <f t="shared" si="341"/>
        <v>4.3387175768779637E-2</v>
      </c>
      <c r="EH147" s="186">
        <f t="shared" si="342"/>
        <v>4.2636458882299111E-2</v>
      </c>
      <c r="EI147" s="186">
        <f t="shared" si="343"/>
        <v>-6.071675102542215E-2</v>
      </c>
      <c r="EJ147" s="186">
        <f t="shared" si="344"/>
        <v>-3.7135955797394193E-3</v>
      </c>
      <c r="EK147" s="186">
        <f t="shared" si="345"/>
        <v>4.8259851588994138E-2</v>
      </c>
      <c r="EL147" s="186">
        <f t="shared" si="346"/>
        <v>-3.7031086560094642E-2</v>
      </c>
      <c r="EM147" s="186">
        <f t="shared" si="347"/>
        <v>-1.2127593643264035E-2</v>
      </c>
      <c r="EN147" s="186">
        <f t="shared" si="348"/>
        <v>5.9609027165663624E-2</v>
      </c>
      <c r="EO147" s="186">
        <f t="shared" si="349"/>
        <v>-2.9954229373753881E-2</v>
      </c>
      <c r="EP147" s="186">
        <f t="shared" si="350"/>
        <v>-5.2943921179277056E-2</v>
      </c>
      <c r="EQ147" s="186">
        <f t="shared" si="351"/>
        <v>-5.6597497566622981E-2</v>
      </c>
      <c r="ER147" s="186">
        <f t="shared" si="352"/>
        <v>2.2294347185084086E-2</v>
      </c>
      <c r="ES147" s="186">
        <f t="shared" si="353"/>
        <v>2.8088265863941982E-2</v>
      </c>
      <c r="ET147" s="186">
        <f t="shared" si="354"/>
        <v>-5.3957056702246771E-2</v>
      </c>
      <c r="EU147" s="186">
        <f t="shared" si="355"/>
        <v>1.4200530887900586E-2</v>
      </c>
      <c r="EV147" s="186">
        <f t="shared" si="356"/>
        <v>5.9149468042533931E-2</v>
      </c>
      <c r="EW147" s="186">
        <f t="shared" si="357"/>
        <v>-4.9522819274637871E-2</v>
      </c>
      <c r="EX147" s="186">
        <f t="shared" si="358"/>
        <v>-3.5324283691315204E-2</v>
      </c>
    </row>
    <row r="148" spans="15:154" ht="20.100000000000001" customHeight="1" x14ac:dyDescent="0.3">
      <c r="O148" s="211">
        <v>140</v>
      </c>
      <c r="P148" s="211">
        <f t="shared" si="359"/>
        <v>-1.9198621771937625</v>
      </c>
      <c r="Q148" s="212">
        <f t="shared" si="360"/>
        <v>1.2217304763960306</v>
      </c>
      <c r="R148" s="212">
        <f t="shared" si="264"/>
        <v>305.65299121879036</v>
      </c>
      <c r="S148" s="212">
        <f t="shared" si="265"/>
        <v>265.78520975546985</v>
      </c>
      <c r="T148" s="212">
        <f t="shared" si="266"/>
        <v>332.23151219433731</v>
      </c>
      <c r="U148" s="212">
        <f t="shared" si="267"/>
        <v>1</v>
      </c>
      <c r="V148" s="212">
        <f t="shared" si="268"/>
        <v>1</v>
      </c>
      <c r="W148" s="212">
        <f t="shared" si="269"/>
        <v>4.3840565559550203E-2</v>
      </c>
      <c r="X148" s="212">
        <f t="shared" si="270"/>
        <v>5.0416650393482733E-2</v>
      </c>
      <c r="Y148" s="212">
        <f t="shared" si="271"/>
        <v>4.0333320314786189E-2</v>
      </c>
      <c r="Z148" s="212">
        <f t="shared" si="272"/>
        <v>10.335368813203676</v>
      </c>
      <c r="AA148" s="212">
        <f t="shared" si="273"/>
        <v>10.335368813203676</v>
      </c>
      <c r="AB148" s="212">
        <f t="shared" si="274"/>
        <v>9.9923183563977798</v>
      </c>
      <c r="AC148" s="212">
        <f t="shared" si="275"/>
        <v>9.5221807317792226</v>
      </c>
      <c r="AD148" s="212">
        <f t="shared" si="276"/>
        <v>207.92180882442671</v>
      </c>
      <c r="AE148" s="212">
        <f t="shared" si="277"/>
        <v>270.80661787434462</v>
      </c>
      <c r="AF148" s="212">
        <f t="shared" si="278"/>
        <v>2.2561453627381005</v>
      </c>
      <c r="AG148" s="212">
        <f t="shared" si="279"/>
        <v>2.5188961059744344</v>
      </c>
      <c r="AH148" s="212">
        <f t="shared" si="280"/>
        <v>1.9203058277506826</v>
      </c>
      <c r="AI148" s="212">
        <f t="shared" si="281"/>
        <v>12.591514175941777</v>
      </c>
      <c r="AJ148" s="212">
        <f t="shared" si="282"/>
        <v>13.391514175941778</v>
      </c>
      <c r="AK148" s="212">
        <f t="shared" si="283"/>
        <v>13.311214462372215</v>
      </c>
      <c r="AL148" s="212">
        <f t="shared" si="284"/>
        <v>12.242486559529906</v>
      </c>
      <c r="AM148" s="212">
        <f t="shared" si="361"/>
        <v>74.674154607290589</v>
      </c>
      <c r="AN148" s="212">
        <f t="shared" si="262"/>
        <v>75.12462539212882</v>
      </c>
      <c r="AO148" s="212">
        <f t="shared" si="263"/>
        <v>81.68275253049562</v>
      </c>
      <c r="AP148" s="212">
        <f t="shared" si="285"/>
        <v>8.8703503021702907</v>
      </c>
      <c r="AQ148" s="212">
        <f t="shared" si="286"/>
        <v>0.25534910769510827</v>
      </c>
      <c r="AR148" s="212">
        <f t="shared" si="287"/>
        <v>0.24790180080173765</v>
      </c>
      <c r="AS148" s="212">
        <f t="shared" si="288"/>
        <v>0.23623804474326807</v>
      </c>
      <c r="AT148" s="212">
        <f t="shared" si="289"/>
        <v>2.048510094691481E-2</v>
      </c>
      <c r="AU148" s="212">
        <f t="shared" si="290"/>
        <v>9.812859648975418E-2</v>
      </c>
      <c r="AV148" s="212">
        <f t="shared" si="291"/>
        <v>9.3046119591718032E-2</v>
      </c>
      <c r="AW148" s="212">
        <f t="shared" si="292"/>
        <v>9.1872730988829032E-2</v>
      </c>
      <c r="AX148" s="212">
        <f t="shared" si="362"/>
        <v>2.151006591325641E-2</v>
      </c>
      <c r="AY148" s="212">
        <f t="shared" si="363"/>
        <v>2.3455368496567083E-2</v>
      </c>
      <c r="AZ148" s="178">
        <f t="shared" si="364"/>
        <v>1.8527661511042886E-2</v>
      </c>
      <c r="BA148" s="178">
        <f t="shared" si="293"/>
        <v>8.7374438909065353E-3</v>
      </c>
      <c r="BB148" s="178">
        <f t="shared" si="294"/>
        <v>7.5977772964404668E-3</v>
      </c>
      <c r="BC148" s="178">
        <f t="shared" si="295"/>
        <v>9.4972216205505833E-3</v>
      </c>
      <c r="BD148" s="178">
        <f t="shared" si="296"/>
        <v>0</v>
      </c>
      <c r="BE148" s="178">
        <f t="shared" si="297"/>
        <v>0</v>
      </c>
      <c r="BF148" s="178">
        <f t="shared" si="298"/>
        <v>0</v>
      </c>
      <c r="BG148" s="178">
        <f t="shared" si="365"/>
        <v>3.0247509804162943E-2</v>
      </c>
      <c r="BH148" s="178">
        <f t="shared" si="366"/>
        <v>3.1053145793007549E-2</v>
      </c>
      <c r="BI148" s="178">
        <f t="shared" si="367"/>
        <v>2.8024883131593469E-2</v>
      </c>
      <c r="BJ148" s="178">
        <f t="shared" si="299"/>
        <v>9.2452418485620917</v>
      </c>
      <c r="BK148" s="178">
        <f t="shared" si="300"/>
        <v>8.2534668681616985</v>
      </c>
      <c r="BL148" s="178">
        <f t="shared" si="301"/>
        <v>9.3107493018788734</v>
      </c>
      <c r="BM148" s="180">
        <f t="shared" si="368"/>
        <v>9.1491184935293339E-4</v>
      </c>
      <c r="BN148" s="180">
        <f t="shared" si="368"/>
        <v>9.6429786364178247E-4</v>
      </c>
      <c r="BO148" s="180">
        <f t="shared" si="368"/>
        <v>7.8539407453947217E-4</v>
      </c>
      <c r="BP148" s="178">
        <f t="shared" si="302"/>
        <v>201.01166982247335</v>
      </c>
      <c r="BQ148" s="178">
        <f t="shared" si="303"/>
        <v>250.69905043682692</v>
      </c>
      <c r="BR148" s="178">
        <f t="shared" si="304"/>
        <v>0.44999999999999996</v>
      </c>
      <c r="BS148" s="178">
        <f t="shared" si="305"/>
        <v>0.44999999999999996</v>
      </c>
      <c r="BT148" s="178">
        <f t="shared" si="306"/>
        <v>0.16976905294693317</v>
      </c>
      <c r="BU148" s="178">
        <f t="shared" si="307"/>
        <v>18.138404988736497</v>
      </c>
      <c r="BY148" s="180">
        <f t="shared" si="308"/>
        <v>0.17622850269880919</v>
      </c>
      <c r="BZ148" s="180">
        <f t="shared" si="369"/>
        <v>0.17622850269880919</v>
      </c>
      <c r="CA148" s="180">
        <f t="shared" si="370"/>
        <v>0</v>
      </c>
      <c r="CB148" s="180">
        <f t="shared" si="371"/>
        <v>3.8629786173441531E-2</v>
      </c>
      <c r="CC148" s="180">
        <f t="shared" si="309"/>
        <v>4.7367230064348065E-2</v>
      </c>
      <c r="CG148" s="182">
        <f t="shared" si="310"/>
        <v>0.44999999999999996</v>
      </c>
      <c r="CH148" s="182">
        <f t="shared" si="311"/>
        <v>0.44999999999999996</v>
      </c>
      <c r="CI148" s="182">
        <f t="shared" si="312"/>
        <v>0.44999999999999996</v>
      </c>
      <c r="CJ148" s="182">
        <f t="shared" si="313"/>
        <v>0.44999999999999996</v>
      </c>
      <c r="CK148" s="182">
        <f t="shared" si="314"/>
        <v>0.44999999999999996</v>
      </c>
      <c r="CL148" s="182">
        <f t="shared" si="315"/>
        <v>0.44999999999999996</v>
      </c>
      <c r="CM148" s="182">
        <f t="shared" si="316"/>
        <v>0.44999999999999996</v>
      </c>
      <c r="CN148" s="182">
        <f t="shared" si="317"/>
        <v>0.44999999999999996</v>
      </c>
      <c r="CO148" s="182">
        <f t="shared" si="318"/>
        <v>0.44999999999999996</v>
      </c>
      <c r="CP148" s="182">
        <f t="shared" si="319"/>
        <v>0.38921121068754827</v>
      </c>
      <c r="CQ148" s="182">
        <f t="shared" si="320"/>
        <v>0.3226155245261545</v>
      </c>
      <c r="CR148" s="182">
        <f t="shared" si="321"/>
        <v>0.25601983836476061</v>
      </c>
      <c r="CS148" s="182">
        <f t="shared" si="322"/>
        <v>0.18942415220336692</v>
      </c>
      <c r="CT148" s="182">
        <f t="shared" si="323"/>
        <v>0.16480720541646468</v>
      </c>
      <c r="CU148" s="182">
        <f t="shared" si="324"/>
        <v>0.16480720541646468</v>
      </c>
      <c r="CV148" s="182">
        <f t="shared" si="325"/>
        <v>0.16480720541646468</v>
      </c>
      <c r="CW148" s="182">
        <f t="shared" si="326"/>
        <v>0.16480720541646468</v>
      </c>
      <c r="CX148" s="182">
        <f t="shared" si="327"/>
        <v>0.16480720541646468</v>
      </c>
      <c r="CY148" s="182">
        <f t="shared" si="328"/>
        <v>0.16480720541646468</v>
      </c>
      <c r="DA148" s="184">
        <f t="shared" si="372"/>
        <v>0.17622850270343571</v>
      </c>
      <c r="DB148" s="184">
        <f t="shared" si="373"/>
        <v>0.17622850270343571</v>
      </c>
      <c r="DC148" s="184">
        <f t="shared" si="374"/>
        <v>0.17622850270343571</v>
      </c>
      <c r="DD148" s="184">
        <f t="shared" si="375"/>
        <v>0.17622850270343571</v>
      </c>
      <c r="DE148" s="184">
        <f t="shared" si="376"/>
        <v>0.17622850270343571</v>
      </c>
      <c r="DF148" s="184">
        <f t="shared" si="377"/>
        <v>0.17622850270343571</v>
      </c>
      <c r="DG148" s="184">
        <f t="shared" si="378"/>
        <v>0.17622850270343571</v>
      </c>
      <c r="DH148" s="184">
        <f t="shared" si="379"/>
        <v>0.17622850270343571</v>
      </c>
      <c r="DI148" s="184">
        <f t="shared" si="380"/>
        <v>-1.9290270155659567E-10</v>
      </c>
      <c r="DJ148" s="184">
        <f t="shared" si="381"/>
        <v>-2.2147198692334528E-10</v>
      </c>
      <c r="DK148" s="184">
        <f t="shared" si="382"/>
        <v>-2.643651265609551E-10</v>
      </c>
      <c r="DL148" s="184">
        <f t="shared" si="383"/>
        <v>-3.2786341015525873E-10</v>
      </c>
      <c r="DM148" s="184">
        <f t="shared" si="384"/>
        <v>-4.3150801117928345E-10</v>
      </c>
      <c r="DN148" s="184">
        <f t="shared" si="385"/>
        <v>-4.8860299377308151E-10</v>
      </c>
      <c r="DO148" s="184">
        <f t="shared" si="386"/>
        <v>-4.8860299377308151E-10</v>
      </c>
      <c r="DP148" s="184">
        <f t="shared" si="387"/>
        <v>-4.8860299377308151E-10</v>
      </c>
      <c r="DQ148" s="184">
        <f t="shared" si="388"/>
        <v>-4.8860299377308151E-10</v>
      </c>
      <c r="DR148" s="184">
        <f t="shared" si="389"/>
        <v>-4.8860299377308151E-10</v>
      </c>
      <c r="DS148" s="184">
        <f t="shared" si="390"/>
        <v>-4.8860299377308151E-10</v>
      </c>
      <c r="DU148" s="185">
        <f t="shared" si="329"/>
        <v>-5.2390223783247973E-2</v>
      </c>
      <c r="DV148" s="185">
        <f t="shared" si="330"/>
        <v>-3.0247509804162923E-2</v>
      </c>
      <c r="DW148" s="185">
        <f t="shared" si="331"/>
        <v>2.0690515276928761E-2</v>
      </c>
      <c r="DX148" s="185">
        <f t="shared" si="332"/>
        <v>5.684672352024267E-2</v>
      </c>
      <c r="DY148" s="186">
        <f t="shared" si="333"/>
        <v>-5.2390223783247973E-2</v>
      </c>
      <c r="DZ148" s="186">
        <f t="shared" si="334"/>
        <v>-3.0247509804162923E-2</v>
      </c>
      <c r="EA148" s="186">
        <f t="shared" si="335"/>
        <v>5.9575964328904885E-2</v>
      </c>
      <c r="EB148" s="186">
        <f t="shared" si="336"/>
        <v>-1.0504849912910993E-2</v>
      </c>
      <c r="EC148" s="186">
        <f t="shared" si="337"/>
        <v>-3.8885449051976093E-2</v>
      </c>
      <c r="ED148" s="186">
        <f t="shared" si="338"/>
        <v>4.6341873607331691E-2</v>
      </c>
      <c r="EE148" s="186">
        <f t="shared" si="339"/>
        <v>-4.6318832935170263E-17</v>
      </c>
      <c r="EF148" s="186">
        <f t="shared" si="340"/>
        <v>-6.0495019608325887E-2</v>
      </c>
      <c r="EG148" s="186">
        <f t="shared" si="341"/>
        <v>3.8885449051976162E-2</v>
      </c>
      <c r="EH148" s="186">
        <f t="shared" si="342"/>
        <v>4.6341873607331628E-2</v>
      </c>
      <c r="EI148" s="186">
        <f t="shared" si="343"/>
        <v>-5.9575964328904885E-2</v>
      </c>
      <c r="EJ148" s="186">
        <f t="shared" si="344"/>
        <v>-1.0504849912911007E-2</v>
      </c>
      <c r="EK148" s="186">
        <f t="shared" si="345"/>
        <v>5.239022378324798E-2</v>
      </c>
      <c r="EL148" s="186">
        <f t="shared" si="346"/>
        <v>-3.0247509804162902E-2</v>
      </c>
      <c r="EM148" s="186">
        <f t="shared" si="347"/>
        <v>-2.069051527692865E-2</v>
      </c>
      <c r="EN148" s="186">
        <f t="shared" si="348"/>
        <v>5.6846723520242712E-2</v>
      </c>
      <c r="EO148" s="186">
        <f t="shared" si="349"/>
        <v>-2.0690515276928723E-2</v>
      </c>
      <c r="EP148" s="186">
        <f t="shared" si="350"/>
        <v>-5.6846723520242684E-2</v>
      </c>
      <c r="EQ148" s="186">
        <f t="shared" si="351"/>
        <v>-5.9575964328904871E-2</v>
      </c>
      <c r="ER148" s="186">
        <f t="shared" si="352"/>
        <v>1.0504849912911084E-2</v>
      </c>
      <c r="ES148" s="186">
        <f t="shared" si="353"/>
        <v>3.8885449051976106E-2</v>
      </c>
      <c r="ET148" s="186">
        <f t="shared" si="354"/>
        <v>-4.6341873607331677E-2</v>
      </c>
      <c r="EU148" s="186">
        <f t="shared" si="355"/>
        <v>-2.2234613940842137E-17</v>
      </c>
      <c r="EV148" s="186">
        <f t="shared" si="356"/>
        <v>6.0495019608325887E-2</v>
      </c>
      <c r="EW148" s="186">
        <f t="shared" si="357"/>
        <v>-3.8885449051976231E-2</v>
      </c>
      <c r="EX148" s="186">
        <f t="shared" si="358"/>
        <v>-4.6341873607331566E-2</v>
      </c>
    </row>
    <row r="149" spans="15:154" ht="20.100000000000001" customHeight="1" x14ac:dyDescent="0.3">
      <c r="O149" s="211">
        <v>141</v>
      </c>
      <c r="P149" s="211">
        <f t="shared" si="359"/>
        <v>-1.911135530933791</v>
      </c>
      <c r="Q149" s="212">
        <f t="shared" si="360"/>
        <v>1.2304571226560022</v>
      </c>
      <c r="R149" s="212">
        <f t="shared" si="264"/>
        <v>306.6121676663758</v>
      </c>
      <c r="S149" s="212">
        <f t="shared" si="265"/>
        <v>266.61927623163115</v>
      </c>
      <c r="T149" s="212">
        <f t="shared" si="266"/>
        <v>333.27409528953893</v>
      </c>
      <c r="U149" s="212">
        <f t="shared" si="267"/>
        <v>1</v>
      </c>
      <c r="V149" s="212">
        <f t="shared" si="268"/>
        <v>1</v>
      </c>
      <c r="W149" s="212">
        <f t="shared" si="269"/>
        <v>4.3703418889039392E-2</v>
      </c>
      <c r="X149" s="212">
        <f t="shared" si="270"/>
        <v>5.0258931722395296E-2</v>
      </c>
      <c r="Y149" s="212">
        <f t="shared" si="271"/>
        <v>4.0207145377916233E-2</v>
      </c>
      <c r="Z149" s="212">
        <f t="shared" si="272"/>
        <v>10.377256631277511</v>
      </c>
      <c r="AA149" s="212">
        <f t="shared" si="273"/>
        <v>10.377256631277511</v>
      </c>
      <c r="AB149" s="212">
        <f t="shared" si="274"/>
        <v>10.033935751217014</v>
      </c>
      <c r="AC149" s="212">
        <f t="shared" si="275"/>
        <v>9.5618400321457706</v>
      </c>
      <c r="AD149" s="212">
        <f t="shared" si="276"/>
        <v>208.9193730892836</v>
      </c>
      <c r="AE149" s="212">
        <f t="shared" si="277"/>
        <v>272.07735142088876</v>
      </c>
      <c r="AF149" s="212">
        <f t="shared" si="278"/>
        <v>2.2584547630807705</v>
      </c>
      <c r="AG149" s="212">
        <f t="shared" si="279"/>
        <v>2.5214744591365852</v>
      </c>
      <c r="AH149" s="212">
        <f t="shared" si="280"/>
        <v>1.9222714612643215</v>
      </c>
      <c r="AI149" s="212">
        <f t="shared" si="281"/>
        <v>12.635711394358282</v>
      </c>
      <c r="AJ149" s="212">
        <f t="shared" si="282"/>
        <v>13.435711394358282</v>
      </c>
      <c r="AK149" s="212">
        <f t="shared" si="283"/>
        <v>13.3554102103536</v>
      </c>
      <c r="AL149" s="212">
        <f t="shared" si="284"/>
        <v>12.284111493410093</v>
      </c>
      <c r="AM149" s="212">
        <f t="shared" si="361"/>
        <v>74.428511498088938</v>
      </c>
      <c r="AN149" s="212">
        <f t="shared" si="262"/>
        <v>74.876022843893153</v>
      </c>
      <c r="AO149" s="212">
        <f t="shared" si="263"/>
        <v>81.405969046801459</v>
      </c>
      <c r="AP149" s="212">
        <f t="shared" si="285"/>
        <v>8.913975206531827</v>
      </c>
      <c r="AQ149" s="212">
        <f t="shared" si="286"/>
        <v>0.25641262111137986</v>
      </c>
      <c r="AR149" s="212">
        <f t="shared" si="287"/>
        <v>0.24893429664027944</v>
      </c>
      <c r="AS149" s="212">
        <f t="shared" si="288"/>
        <v>0.23722196175118743</v>
      </c>
      <c r="AT149" s="212">
        <f t="shared" si="289"/>
        <v>2.0656094681263549E-2</v>
      </c>
      <c r="AU149" s="212">
        <f t="shared" si="290"/>
        <v>9.8622206171791835E-2</v>
      </c>
      <c r="AV149" s="212">
        <f t="shared" si="291"/>
        <v>9.3512317863732874E-2</v>
      </c>
      <c r="AW149" s="212">
        <f t="shared" si="292"/>
        <v>9.2325702288792527E-2</v>
      </c>
      <c r="AX149" s="212">
        <f t="shared" si="362"/>
        <v>2.1550638014827633E-2</v>
      </c>
      <c r="AY149" s="212">
        <f t="shared" si="363"/>
        <v>2.3499146079953175E-2</v>
      </c>
      <c r="AZ149" s="178">
        <f t="shared" si="364"/>
        <v>1.8560764744933785E-2</v>
      </c>
      <c r="BA149" s="178">
        <f t="shared" si="293"/>
        <v>8.5276225972972311E-3</v>
      </c>
      <c r="BB149" s="178">
        <f t="shared" si="294"/>
        <v>7.4153239976497663E-3</v>
      </c>
      <c r="BC149" s="178">
        <f t="shared" si="295"/>
        <v>9.2691549970622088E-3</v>
      </c>
      <c r="BD149" s="178">
        <f t="shared" si="296"/>
        <v>0</v>
      </c>
      <c r="BE149" s="178">
        <f t="shared" si="297"/>
        <v>0</v>
      </c>
      <c r="BF149" s="178">
        <f t="shared" si="298"/>
        <v>0</v>
      </c>
      <c r="BG149" s="178">
        <f t="shared" si="365"/>
        <v>3.0078260612124864E-2</v>
      </c>
      <c r="BH149" s="178">
        <f t="shared" si="366"/>
        <v>3.0914470077602941E-2</v>
      </c>
      <c r="BI149" s="178">
        <f t="shared" si="367"/>
        <v>2.7829919741995994E-2</v>
      </c>
      <c r="BJ149" s="178">
        <f t="shared" si="299"/>
        <v>9.222360685917776</v>
      </c>
      <c r="BK149" s="178">
        <f t="shared" si="300"/>
        <v>8.2423936371749136</v>
      </c>
      <c r="BL149" s="178">
        <f t="shared" si="301"/>
        <v>9.2749913239941932</v>
      </c>
      <c r="BM149" s="180">
        <f t="shared" si="368"/>
        <v>9.0470176145090195E-4</v>
      </c>
      <c r="BN149" s="180">
        <f t="shared" si="368"/>
        <v>9.5570446017900757E-4</v>
      </c>
      <c r="BO149" s="180">
        <f t="shared" si="368"/>
        <v>7.7450443284593842E-4</v>
      </c>
      <c r="BP149" s="178">
        <f t="shared" si="302"/>
        <v>200.32505220988085</v>
      </c>
      <c r="BQ149" s="178">
        <f t="shared" si="303"/>
        <v>251.62730097436949</v>
      </c>
      <c r="BR149" s="178">
        <f t="shared" si="304"/>
        <v>0.44999999999999996</v>
      </c>
      <c r="BS149" s="178">
        <f t="shared" si="305"/>
        <v>0.44999999999999996</v>
      </c>
      <c r="BT149" s="178">
        <f t="shared" si="306"/>
        <v>0.17030180898660505</v>
      </c>
      <c r="BU149" s="178">
        <f t="shared" si="307"/>
        <v>18.138404988736497</v>
      </c>
      <c r="BY149" s="180">
        <f t="shared" si="308"/>
        <v>0.1763242493108316</v>
      </c>
      <c r="BZ149" s="180">
        <f t="shared" si="369"/>
        <v>0.1763242493108316</v>
      </c>
      <c r="CA149" s="180">
        <f t="shared" si="370"/>
        <v>0</v>
      </c>
      <c r="CB149" s="180">
        <f t="shared" si="371"/>
        <v>3.8529862682817197E-2</v>
      </c>
      <c r="CC149" s="180">
        <f t="shared" si="309"/>
        <v>4.7057485280114428E-2</v>
      </c>
      <c r="CG149" s="182">
        <f t="shared" si="310"/>
        <v>0.44999999999999996</v>
      </c>
      <c r="CH149" s="182">
        <f t="shared" si="311"/>
        <v>0.44999999999999996</v>
      </c>
      <c r="CI149" s="182">
        <f t="shared" si="312"/>
        <v>0.44999999999999996</v>
      </c>
      <c r="CJ149" s="182">
        <f t="shared" si="313"/>
        <v>0.44999999999999996</v>
      </c>
      <c r="CK149" s="182">
        <f t="shared" si="314"/>
        <v>0.44999999999999996</v>
      </c>
      <c r="CL149" s="182">
        <f t="shared" si="315"/>
        <v>0.44999999999999996</v>
      </c>
      <c r="CM149" s="182">
        <f t="shared" si="316"/>
        <v>0.44999999999999996</v>
      </c>
      <c r="CN149" s="182">
        <f t="shared" si="317"/>
        <v>0.44999999999999996</v>
      </c>
      <c r="CO149" s="182">
        <f t="shared" si="318"/>
        <v>0.44999999999999996</v>
      </c>
      <c r="CP149" s="182">
        <f t="shared" si="319"/>
        <v>0.39044817392552555</v>
      </c>
      <c r="CQ149" s="182">
        <f t="shared" si="320"/>
        <v>0.32364350236071049</v>
      </c>
      <c r="CR149" s="182">
        <f t="shared" si="321"/>
        <v>0.25683883079589526</v>
      </c>
      <c r="CS149" s="182">
        <f t="shared" si="322"/>
        <v>0.19003415923108019</v>
      </c>
      <c r="CT149" s="182">
        <f t="shared" si="323"/>
        <v>0.16533996145613655</v>
      </c>
      <c r="CU149" s="182">
        <f t="shared" si="324"/>
        <v>0.16533996145613655</v>
      </c>
      <c r="CV149" s="182">
        <f t="shared" si="325"/>
        <v>0.16533996145613655</v>
      </c>
      <c r="CW149" s="182">
        <f t="shared" si="326"/>
        <v>0.16533996145613655</v>
      </c>
      <c r="CX149" s="182">
        <f t="shared" si="327"/>
        <v>0.16533996145613655</v>
      </c>
      <c r="CY149" s="182">
        <f t="shared" si="328"/>
        <v>0.16533996145613655</v>
      </c>
      <c r="DA149" s="184">
        <f t="shared" si="372"/>
        <v>0.17632424931544616</v>
      </c>
      <c r="DB149" s="184">
        <f t="shared" si="373"/>
        <v>0.17632424931544616</v>
      </c>
      <c r="DC149" s="184">
        <f t="shared" si="374"/>
        <v>0.17632424931544616</v>
      </c>
      <c r="DD149" s="184">
        <f t="shared" si="375"/>
        <v>0.17632424931544616</v>
      </c>
      <c r="DE149" s="184">
        <f t="shared" si="376"/>
        <v>0.17632424931544616</v>
      </c>
      <c r="DF149" s="184">
        <f t="shared" si="377"/>
        <v>0.17632424931544616</v>
      </c>
      <c r="DG149" s="184">
        <f t="shared" si="378"/>
        <v>0.17632424931544616</v>
      </c>
      <c r="DH149" s="184">
        <f t="shared" si="379"/>
        <v>0.17632424931544616</v>
      </c>
      <c r="DI149" s="184">
        <f t="shared" si="380"/>
        <v>-1.9300728800958234E-10</v>
      </c>
      <c r="DJ149" s="184">
        <f t="shared" si="381"/>
        <v>-2.2092564476388682E-10</v>
      </c>
      <c r="DK149" s="184">
        <f t="shared" si="382"/>
        <v>-2.6371817379501036E-10</v>
      </c>
      <c r="DL149" s="184">
        <f t="shared" si="383"/>
        <v>-3.2707061425357154E-10</v>
      </c>
      <c r="DM149" s="184">
        <f t="shared" si="384"/>
        <v>-4.3048511168388161E-10</v>
      </c>
      <c r="DN149" s="184">
        <f t="shared" si="385"/>
        <v>-4.8745754740485569E-10</v>
      </c>
      <c r="DO149" s="184">
        <f t="shared" si="386"/>
        <v>-4.8745754740485569E-10</v>
      </c>
      <c r="DP149" s="184">
        <f t="shared" si="387"/>
        <v>-4.8745754740485569E-10</v>
      </c>
      <c r="DQ149" s="184">
        <f t="shared" si="388"/>
        <v>-4.8745754740485569E-10</v>
      </c>
      <c r="DR149" s="184">
        <f t="shared" si="389"/>
        <v>-4.8745754740485569E-10</v>
      </c>
      <c r="DS149" s="184">
        <f t="shared" si="390"/>
        <v>-4.8745754740485569E-10</v>
      </c>
      <c r="DU149" s="185">
        <f t="shared" si="329"/>
        <v>-5.1291866143614737E-2</v>
      </c>
      <c r="DV149" s="185">
        <f t="shared" si="330"/>
        <v>-3.1431695997974976E-2</v>
      </c>
      <c r="DW149" s="185">
        <f t="shared" si="331"/>
        <v>2.0080659412296489E-2</v>
      </c>
      <c r="DX149" s="185">
        <f t="shared" si="332"/>
        <v>5.6706032865745035E-2</v>
      </c>
      <c r="DY149" s="186">
        <f t="shared" si="333"/>
        <v>-5.1291866143614737E-2</v>
      </c>
      <c r="DZ149" s="186">
        <f t="shared" si="334"/>
        <v>-3.1431695997974976E-2</v>
      </c>
      <c r="EA149" s="186">
        <f t="shared" si="335"/>
        <v>5.9641873845906954E-2</v>
      </c>
      <c r="EB149" s="186">
        <f t="shared" si="336"/>
        <v>-7.8520016526060742E-3</v>
      </c>
      <c r="EC149" s="186">
        <f t="shared" si="337"/>
        <v>-4.1409016642530688E-2</v>
      </c>
      <c r="ED149" s="186">
        <f t="shared" si="338"/>
        <v>4.3635998745327517E-2</v>
      </c>
      <c r="EE149" s="186">
        <f t="shared" si="339"/>
        <v>4.7198262573874723E-3</v>
      </c>
      <c r="EF149" s="186">
        <f t="shared" si="340"/>
        <v>-5.997107874553937E-2</v>
      </c>
      <c r="EG149" s="186">
        <f t="shared" si="341"/>
        <v>3.4073028813116198E-2</v>
      </c>
      <c r="EH149" s="186">
        <f t="shared" si="342"/>
        <v>4.9576564557300272E-2</v>
      </c>
      <c r="EI149" s="186">
        <f t="shared" si="343"/>
        <v>-5.7679259730827978E-2</v>
      </c>
      <c r="EJ149" s="186">
        <f t="shared" si="344"/>
        <v>-1.7085375111694022E-2</v>
      </c>
      <c r="EK149" s="186">
        <f t="shared" si="345"/>
        <v>5.5577378706165088E-2</v>
      </c>
      <c r="EL149" s="186">
        <f t="shared" si="346"/>
        <v>-2.302090402123937E-2</v>
      </c>
      <c r="EM149" s="186">
        <f t="shared" si="347"/>
        <v>-2.8704211088893698E-2</v>
      </c>
      <c r="EN149" s="186">
        <f t="shared" si="348"/>
        <v>5.2866580290083454E-2</v>
      </c>
      <c r="EO149" s="186">
        <f t="shared" si="349"/>
        <v>-1.0962655257080822E-2</v>
      </c>
      <c r="EP149" s="186">
        <f t="shared" si="350"/>
        <v>-5.9149194715718709E-2</v>
      </c>
      <c r="EQ149" s="186">
        <f t="shared" si="351"/>
        <v>-6.0135907086868827E-2</v>
      </c>
      <c r="ER149" s="186">
        <f t="shared" si="352"/>
        <v>-1.5747141464684728E-3</v>
      </c>
      <c r="ES149" s="186">
        <f t="shared" si="353"/>
        <v>4.7725377053558983E-2</v>
      </c>
      <c r="ET149" s="186">
        <f t="shared" si="354"/>
        <v>-3.6620969824667858E-2</v>
      </c>
      <c r="EU149" s="186">
        <f t="shared" si="355"/>
        <v>-1.4043260985500156E-2</v>
      </c>
      <c r="EV149" s="186">
        <f t="shared" si="356"/>
        <v>5.8494391754224925E-2</v>
      </c>
      <c r="EW149" s="186">
        <f t="shared" si="357"/>
        <v>-2.5898049932423353E-2</v>
      </c>
      <c r="EX149" s="186">
        <f t="shared" si="358"/>
        <v>-5.429639081468781E-2</v>
      </c>
    </row>
    <row r="150" spans="15:154" ht="20.100000000000001" customHeight="1" x14ac:dyDescent="0.3">
      <c r="O150" s="211">
        <v>142</v>
      </c>
      <c r="P150" s="211">
        <f t="shared" si="359"/>
        <v>-1.902408884673819</v>
      </c>
      <c r="Q150" s="212">
        <f t="shared" si="360"/>
        <v>1.2391837689159739</v>
      </c>
      <c r="R150" s="212">
        <f t="shared" si="264"/>
        <v>307.54799441029621</v>
      </c>
      <c r="S150" s="212">
        <f t="shared" si="265"/>
        <v>267.43303861764889</v>
      </c>
      <c r="T150" s="212">
        <f t="shared" si="266"/>
        <v>334.29129827206111</v>
      </c>
      <c r="U150" s="212">
        <f t="shared" si="267"/>
        <v>1</v>
      </c>
      <c r="V150" s="212">
        <f t="shared" si="268"/>
        <v>1</v>
      </c>
      <c r="W150" s="212">
        <f t="shared" si="269"/>
        <v>4.3570435325691687E-2</v>
      </c>
      <c r="X150" s="212">
        <f t="shared" si="270"/>
        <v>5.0106000624545441E-2</v>
      </c>
      <c r="Y150" s="212">
        <f t="shared" si="271"/>
        <v>4.008480049963635E-2</v>
      </c>
      <c r="Z150" s="212">
        <f t="shared" si="272"/>
        <v>10.418156721091218</v>
      </c>
      <c r="AA150" s="212">
        <f t="shared" si="273"/>
        <v>10.418156721091218</v>
      </c>
      <c r="AB150" s="212">
        <f t="shared" si="274"/>
        <v>10.074601902847188</v>
      </c>
      <c r="AC150" s="212">
        <f t="shared" si="275"/>
        <v>9.6005928452244849</v>
      </c>
      <c r="AD150" s="212">
        <f t="shared" si="276"/>
        <v>209.89435901935232</v>
      </c>
      <c r="AE150" s="212">
        <f t="shared" si="277"/>
        <v>273.31925312813689</v>
      </c>
      <c r="AF150" s="212">
        <f t="shared" si="278"/>
        <v>2.26070794455591</v>
      </c>
      <c r="AG150" s="212">
        <f t="shared" si="279"/>
        <v>2.5239900461805398</v>
      </c>
      <c r="AH150" s="212">
        <f t="shared" si="280"/>
        <v>1.9241892443952979</v>
      </c>
      <c r="AI150" s="212">
        <f t="shared" si="281"/>
        <v>12.678864665647129</v>
      </c>
      <c r="AJ150" s="212">
        <f t="shared" si="282"/>
        <v>13.47886466564713</v>
      </c>
      <c r="AK150" s="212">
        <f t="shared" si="283"/>
        <v>13.398591949027729</v>
      </c>
      <c r="AL150" s="212">
        <f t="shared" si="284"/>
        <v>12.324782089619784</v>
      </c>
      <c r="AM150" s="212">
        <f t="shared" si="361"/>
        <v>74.19022483018523</v>
      </c>
      <c r="AN150" s="212">
        <f t="shared" si="262"/>
        <v>74.634708169656975</v>
      </c>
      <c r="AO150" s="212">
        <f t="shared" si="263"/>
        <v>81.137337173873689</v>
      </c>
      <c r="AP150" s="212">
        <f t="shared" si="285"/>
        <v>8.95661038756535</v>
      </c>
      <c r="AQ150" s="212">
        <f t="shared" si="286"/>
        <v>0.25745182594471167</v>
      </c>
      <c r="AR150" s="212">
        <f t="shared" si="287"/>
        <v>0.24994319286047864</v>
      </c>
      <c r="AS150" s="212">
        <f t="shared" si="288"/>
        <v>0.23818338950055404</v>
      </c>
      <c r="AT150" s="212">
        <f t="shared" si="289"/>
        <v>2.0823866552430147E-2</v>
      </c>
      <c r="AU150" s="212">
        <f t="shared" si="290"/>
        <v>9.9104921858916797E-2</v>
      </c>
      <c r="AV150" s="212">
        <f t="shared" si="291"/>
        <v>9.3968014206099515E-2</v>
      </c>
      <c r="AW150" s="212">
        <f t="shared" si="292"/>
        <v>9.2768444883339088E-2</v>
      </c>
      <c r="AX150" s="212">
        <f t="shared" si="362"/>
        <v>2.1590223015481684E-2</v>
      </c>
      <c r="AY150" s="212">
        <f t="shared" si="363"/>
        <v>2.3541806978314952E-2</v>
      </c>
      <c r="AZ150" s="178">
        <f t="shared" si="364"/>
        <v>1.8593023103288021E-2</v>
      </c>
      <c r="BA150" s="178">
        <f t="shared" si="293"/>
        <v>8.3171518922111054E-3</v>
      </c>
      <c r="BB150" s="178">
        <f t="shared" si="294"/>
        <v>7.232305993227048E-3</v>
      </c>
      <c r="BC150" s="178">
        <f t="shared" si="295"/>
        <v>9.0403824915338098E-3</v>
      </c>
      <c r="BD150" s="178">
        <f t="shared" si="296"/>
        <v>0</v>
      </c>
      <c r="BE150" s="178">
        <f t="shared" si="297"/>
        <v>0</v>
      </c>
      <c r="BF150" s="178">
        <f t="shared" si="298"/>
        <v>0</v>
      </c>
      <c r="BG150" s="178">
        <f t="shared" si="365"/>
        <v>2.9907374907692789E-2</v>
      </c>
      <c r="BH150" s="178">
        <f t="shared" si="366"/>
        <v>3.0774112971541999E-2</v>
      </c>
      <c r="BI150" s="178">
        <f t="shared" si="367"/>
        <v>2.763340559482183E-2</v>
      </c>
      <c r="BJ150" s="178">
        <f t="shared" si="299"/>
        <v>9.1979531709377351</v>
      </c>
      <c r="BK150" s="178">
        <f t="shared" si="300"/>
        <v>8.2300145427422802</v>
      </c>
      <c r="BL150" s="178">
        <f t="shared" si="301"/>
        <v>9.237607031971427</v>
      </c>
      <c r="BM150" s="180">
        <f t="shared" si="368"/>
        <v>8.9445107386929229E-4</v>
      </c>
      <c r="BN150" s="180">
        <f t="shared" si="368"/>
        <v>9.4704602918522954E-4</v>
      </c>
      <c r="BO150" s="180">
        <f t="shared" si="368"/>
        <v>7.6360510476793043E-4</v>
      </c>
      <c r="BP150" s="178">
        <f t="shared" si="302"/>
        <v>199.63036286618416</v>
      </c>
      <c r="BQ150" s="178">
        <f t="shared" si="303"/>
        <v>252.53310731169532</v>
      </c>
      <c r="BR150" s="178">
        <f t="shared" si="304"/>
        <v>0.44999999999999996</v>
      </c>
      <c r="BS150" s="178">
        <f t="shared" si="305"/>
        <v>0.44999999999999996</v>
      </c>
      <c r="BT150" s="178">
        <f t="shared" si="306"/>
        <v>0.17082159588417231</v>
      </c>
      <c r="BU150" s="178">
        <f t="shared" si="307"/>
        <v>18.138404988736497</v>
      </c>
      <c r="BY150" s="180">
        <f t="shared" si="308"/>
        <v>0.17641718892364974</v>
      </c>
      <c r="BZ150" s="180">
        <f t="shared" si="369"/>
        <v>0.17641718892364974</v>
      </c>
      <c r="CA150" s="180">
        <f t="shared" si="370"/>
        <v>0</v>
      </c>
      <c r="CB150" s="180">
        <f t="shared" si="371"/>
        <v>3.8432868644763002E-2</v>
      </c>
      <c r="CC150" s="180">
        <f t="shared" si="309"/>
        <v>4.6750020536974107E-2</v>
      </c>
      <c r="CG150" s="182">
        <f t="shared" si="310"/>
        <v>0.44999999999999996</v>
      </c>
      <c r="CH150" s="182">
        <f t="shared" si="311"/>
        <v>0.44999999999999996</v>
      </c>
      <c r="CI150" s="182">
        <f t="shared" si="312"/>
        <v>0.44999999999999996</v>
      </c>
      <c r="CJ150" s="182">
        <f t="shared" si="313"/>
        <v>0.44999999999999996</v>
      </c>
      <c r="CK150" s="182">
        <f t="shared" si="314"/>
        <v>0.44999999999999996</v>
      </c>
      <c r="CL150" s="182">
        <f t="shared" si="315"/>
        <v>0.44999999999999996</v>
      </c>
      <c r="CM150" s="182">
        <f t="shared" si="316"/>
        <v>0.44999999999999996</v>
      </c>
      <c r="CN150" s="182">
        <f t="shared" si="317"/>
        <v>0.44999999999999996</v>
      </c>
      <c r="CO150" s="182">
        <f t="shared" si="318"/>
        <v>0.44999999999999996</v>
      </c>
      <c r="CP150" s="182">
        <f t="shared" si="319"/>
        <v>0.39165502515947692</v>
      </c>
      <c r="CQ150" s="182">
        <f t="shared" si="320"/>
        <v>0.32464645562562494</v>
      </c>
      <c r="CR150" s="182">
        <f t="shared" si="321"/>
        <v>0.25763788609177279</v>
      </c>
      <c r="CS150" s="182">
        <f t="shared" si="322"/>
        <v>0.19062931655792087</v>
      </c>
      <c r="CT150" s="182">
        <f t="shared" si="323"/>
        <v>0.16585974835370385</v>
      </c>
      <c r="CU150" s="182">
        <f t="shared" si="324"/>
        <v>0.16585974835370385</v>
      </c>
      <c r="CV150" s="182">
        <f t="shared" si="325"/>
        <v>0.16585974835370385</v>
      </c>
      <c r="CW150" s="182">
        <f t="shared" si="326"/>
        <v>0.16585974835370385</v>
      </c>
      <c r="CX150" s="182">
        <f t="shared" si="327"/>
        <v>0.16585974835370385</v>
      </c>
      <c r="CY150" s="182">
        <f t="shared" si="328"/>
        <v>0.16585974835370385</v>
      </c>
      <c r="DA150" s="184">
        <f t="shared" si="372"/>
        <v>0.17641718892825267</v>
      </c>
      <c r="DB150" s="184">
        <f t="shared" si="373"/>
        <v>0.17641718892825267</v>
      </c>
      <c r="DC150" s="184">
        <f t="shared" si="374"/>
        <v>0.17641718892825267</v>
      </c>
      <c r="DD150" s="184">
        <f t="shared" si="375"/>
        <v>0.17641718892825267</v>
      </c>
      <c r="DE150" s="184">
        <f t="shared" si="376"/>
        <v>0.17641718892825267</v>
      </c>
      <c r="DF150" s="184">
        <f t="shared" si="377"/>
        <v>0.17641718892825267</v>
      </c>
      <c r="DG150" s="184">
        <f t="shared" si="378"/>
        <v>0.17641718892825267</v>
      </c>
      <c r="DH150" s="184">
        <f t="shared" si="379"/>
        <v>0.17641718892825267</v>
      </c>
      <c r="DI150" s="184">
        <f t="shared" si="380"/>
        <v>-1.9310880830613686E-10</v>
      </c>
      <c r="DJ150" s="184">
        <f t="shared" si="381"/>
        <v>-2.2039519443977909E-10</v>
      </c>
      <c r="DK150" s="184">
        <f t="shared" si="382"/>
        <v>-2.6309001499257423E-10</v>
      </c>
      <c r="DL150" s="184">
        <f t="shared" si="383"/>
        <v>-3.2630080478238074E-10</v>
      </c>
      <c r="DM150" s="184">
        <f t="shared" si="384"/>
        <v>-4.2949177702284184E-10</v>
      </c>
      <c r="DN150" s="184">
        <f t="shared" si="385"/>
        <v>-4.863451503090571E-10</v>
      </c>
      <c r="DO150" s="184">
        <f t="shared" si="386"/>
        <v>-4.863451503090571E-10</v>
      </c>
      <c r="DP150" s="184">
        <f t="shared" si="387"/>
        <v>-4.863451503090571E-10</v>
      </c>
      <c r="DQ150" s="184">
        <f t="shared" si="388"/>
        <v>-4.863451503090571E-10</v>
      </c>
      <c r="DR150" s="184">
        <f t="shared" si="389"/>
        <v>-4.863451503090571E-10</v>
      </c>
      <c r="DS150" s="184">
        <f t="shared" si="390"/>
        <v>-4.863451503090571E-10</v>
      </c>
      <c r="DU150" s="185">
        <f t="shared" si="329"/>
        <v>-5.0164870199182865E-2</v>
      </c>
      <c r="DV150" s="185">
        <f t="shared" si="330"/>
        <v>-3.2577447619116878E-2</v>
      </c>
      <c r="DW150" s="185">
        <f t="shared" si="331"/>
        <v>1.9473777706711631E-2</v>
      </c>
      <c r="DX150" s="185">
        <f t="shared" si="332"/>
        <v>5.6555957045272873E-2</v>
      </c>
      <c r="DY150" s="186">
        <f t="shared" si="333"/>
        <v>-5.0164870199182865E-2</v>
      </c>
      <c r="DZ150" s="186">
        <f t="shared" si="334"/>
        <v>-3.2577447619116878E-2</v>
      </c>
      <c r="EA150" s="186">
        <f t="shared" si="335"/>
        <v>5.9587136633771333E-2</v>
      </c>
      <c r="EB150" s="186">
        <f t="shared" si="336"/>
        <v>-5.2131989474252169E-3</v>
      </c>
      <c r="EC150" s="186">
        <f t="shared" si="337"/>
        <v>-4.3745738688906854E-2</v>
      </c>
      <c r="ED150" s="186">
        <f t="shared" si="338"/>
        <v>4.0793561281641577E-2</v>
      </c>
      <c r="EE150" s="186">
        <f t="shared" si="339"/>
        <v>9.357088388885151E-3</v>
      </c>
      <c r="EF150" s="186">
        <f t="shared" si="340"/>
        <v>-5.9078330988271491E-2</v>
      </c>
      <c r="EG150" s="186">
        <f t="shared" si="341"/>
        <v>2.8998766143126714E-2</v>
      </c>
      <c r="EH150" s="186">
        <f t="shared" si="342"/>
        <v>5.231515896614878E-2</v>
      </c>
      <c r="EI150" s="186">
        <f t="shared" si="343"/>
        <v>-5.5059767513105845E-2</v>
      </c>
      <c r="EJ150" s="186">
        <f t="shared" si="344"/>
        <v>-2.3371484695669291E-2</v>
      </c>
      <c r="EK150" s="186">
        <f t="shared" si="345"/>
        <v>5.7776611639700215E-2</v>
      </c>
      <c r="EL150" s="186">
        <f t="shared" si="346"/>
        <v>-1.5481196430264247E-2</v>
      </c>
      <c r="EM150" s="186">
        <f t="shared" si="347"/>
        <v>-3.5997415044980371E-2</v>
      </c>
      <c r="EN150" s="186">
        <f t="shared" si="348"/>
        <v>4.7770183227161582E-2</v>
      </c>
      <c r="EO150" s="186">
        <f t="shared" si="349"/>
        <v>-1.0439113247223521E-3</v>
      </c>
      <c r="EP150" s="186">
        <f t="shared" si="350"/>
        <v>-5.9805639739269452E-2</v>
      </c>
      <c r="EQ150" s="186">
        <f t="shared" si="351"/>
        <v>-5.8281701652729855E-2</v>
      </c>
      <c r="ER150" s="186">
        <f t="shared" si="352"/>
        <v>-1.3455391036285617E-2</v>
      </c>
      <c r="ES150" s="186">
        <f t="shared" si="353"/>
        <v>5.4210573537333037E-2</v>
      </c>
      <c r="ET150" s="186">
        <f t="shared" si="354"/>
        <v>-2.5278805593432936E-2</v>
      </c>
      <c r="EU150" s="186">
        <f t="shared" si="355"/>
        <v>-2.7155328160483022E-2</v>
      </c>
      <c r="EV150" s="186">
        <f t="shared" si="356"/>
        <v>5.3295332328203437E-2</v>
      </c>
      <c r="EW150" s="186">
        <f t="shared" si="357"/>
        <v>-1.1413192320972994E-2</v>
      </c>
      <c r="EX150" s="186">
        <f t="shared" si="358"/>
        <v>-5.8715784389903644E-2</v>
      </c>
    </row>
    <row r="151" spans="15:154" ht="20.100000000000001" customHeight="1" x14ac:dyDescent="0.3">
      <c r="O151" s="211">
        <v>143</v>
      </c>
      <c r="P151" s="211">
        <f t="shared" si="359"/>
        <v>-1.8936822384138474</v>
      </c>
      <c r="Q151" s="212">
        <f t="shared" si="360"/>
        <v>1.2479104151759457</v>
      </c>
      <c r="R151" s="212">
        <f t="shared" si="264"/>
        <v>308.46040018372179</v>
      </c>
      <c r="S151" s="212">
        <f t="shared" si="265"/>
        <v>268.22643494236678</v>
      </c>
      <c r="T151" s="212">
        <f t="shared" si="266"/>
        <v>335.28304367795846</v>
      </c>
      <c r="U151" s="212">
        <f t="shared" si="267"/>
        <v>1</v>
      </c>
      <c r="V151" s="212">
        <f t="shared" si="268"/>
        <v>1</v>
      </c>
      <c r="W151" s="212">
        <f t="shared" si="269"/>
        <v>4.344155681578199E-2</v>
      </c>
      <c r="X151" s="212">
        <f t="shared" si="270"/>
        <v>4.9957790338149288E-2</v>
      </c>
      <c r="Y151" s="212">
        <f t="shared" si="271"/>
        <v>3.9966232270519438E-2</v>
      </c>
      <c r="Z151" s="212">
        <f t="shared" si="272"/>
        <v>10.458061353676872</v>
      </c>
      <c r="AA151" s="212">
        <f t="shared" si="273"/>
        <v>10.458061353676872</v>
      </c>
      <c r="AB151" s="212">
        <f t="shared" si="274"/>
        <v>10.114309133506</v>
      </c>
      <c r="AC151" s="212">
        <f t="shared" si="275"/>
        <v>9.6384318544719765</v>
      </c>
      <c r="AD151" s="212">
        <f t="shared" si="276"/>
        <v>210.84656541091587</v>
      </c>
      <c r="AE151" s="212">
        <f t="shared" si="277"/>
        <v>274.53207213696413</v>
      </c>
      <c r="AF151" s="212">
        <f t="shared" si="278"/>
        <v>2.262904735575026</v>
      </c>
      <c r="AG151" s="212">
        <f t="shared" si="279"/>
        <v>2.5264426755346054</v>
      </c>
      <c r="AH151" s="212">
        <f t="shared" si="280"/>
        <v>1.9260590310970018</v>
      </c>
      <c r="AI151" s="212">
        <f t="shared" si="281"/>
        <v>12.720966089251897</v>
      </c>
      <c r="AJ151" s="212">
        <f t="shared" si="282"/>
        <v>13.520966089251898</v>
      </c>
      <c r="AK151" s="212">
        <f t="shared" si="283"/>
        <v>13.440751809040606</v>
      </c>
      <c r="AL151" s="212">
        <f t="shared" si="284"/>
        <v>12.36449088556898</v>
      </c>
      <c r="AM151" s="212">
        <f t="shared" si="361"/>
        <v>73.959212189350964</v>
      </c>
      <c r="AN151" s="212">
        <f t="shared" si="262"/>
        <v>74.400600071148816</v>
      </c>
      <c r="AO151" s="212">
        <f t="shared" si="263"/>
        <v>80.876763083479176</v>
      </c>
      <c r="AP151" s="212">
        <f t="shared" si="285"/>
        <v>8.9982467943571205</v>
      </c>
      <c r="AQ151" s="212">
        <f t="shared" si="286"/>
        <v>0.25846652599290215</v>
      </c>
      <c r="AR151" s="212">
        <f t="shared" si="287"/>
        <v>0.25092829898240943</v>
      </c>
      <c r="AS151" s="212">
        <f t="shared" si="288"/>
        <v>0.23912214647350424</v>
      </c>
      <c r="AT151" s="212">
        <f t="shared" si="289"/>
        <v>2.0988337076735159E-2</v>
      </c>
      <c r="AU151" s="212">
        <f t="shared" si="290"/>
        <v>9.9576640752900611E-2</v>
      </c>
      <c r="AV151" s="212">
        <f t="shared" si="291"/>
        <v>9.4413110707341361E-2</v>
      </c>
      <c r="AW151" s="212">
        <f t="shared" si="292"/>
        <v>9.3200865522100565E-2</v>
      </c>
      <c r="AX151" s="212">
        <f t="shared" si="362"/>
        <v>2.1628821557429297E-2</v>
      </c>
      <c r="AY151" s="212">
        <f t="shared" si="363"/>
        <v>2.3583352034744449E-2</v>
      </c>
      <c r="AZ151" s="178">
        <f t="shared" si="364"/>
        <v>1.8624437270123761E-2</v>
      </c>
      <c r="BA151" s="178">
        <f t="shared" si="293"/>
        <v>8.1060478038072221E-3</v>
      </c>
      <c r="BB151" s="178">
        <f t="shared" si="294"/>
        <v>7.0487372207019327E-3</v>
      </c>
      <c r="BC151" s="178">
        <f t="shared" si="295"/>
        <v>8.8109215258774156E-3</v>
      </c>
      <c r="BD151" s="178">
        <f t="shared" si="296"/>
        <v>0</v>
      </c>
      <c r="BE151" s="178">
        <f t="shared" si="297"/>
        <v>0</v>
      </c>
      <c r="BF151" s="178">
        <f t="shared" si="298"/>
        <v>0</v>
      </c>
      <c r="BG151" s="178">
        <f t="shared" si="365"/>
        <v>2.9734869361236517E-2</v>
      </c>
      <c r="BH151" s="178">
        <f t="shared" si="366"/>
        <v>3.0632089255446381E-2</v>
      </c>
      <c r="BI151" s="178">
        <f t="shared" si="367"/>
        <v>2.7435358796001175E-2</v>
      </c>
      <c r="BJ151" s="178">
        <f t="shared" si="299"/>
        <v>9.1720297025777047</v>
      </c>
      <c r="BK151" s="178">
        <f t="shared" si="300"/>
        <v>8.2163360958247615</v>
      </c>
      <c r="BL151" s="178">
        <f t="shared" si="301"/>
        <v>9.198610601520123</v>
      </c>
      <c r="BM151" s="180">
        <f t="shared" si="368"/>
        <v>8.8416245592980213E-4</v>
      </c>
      <c r="BN151" s="180">
        <f t="shared" si="368"/>
        <v>9.3832489215363356E-4</v>
      </c>
      <c r="BO151" s="180">
        <f t="shared" si="368"/>
        <v>7.5269891226531905E-4</v>
      </c>
      <c r="BP151" s="178">
        <f t="shared" si="302"/>
        <v>198.92770725495447</v>
      </c>
      <c r="BQ151" s="178">
        <f t="shared" si="303"/>
        <v>253.41638807965813</v>
      </c>
      <c r="BR151" s="178">
        <f t="shared" si="304"/>
        <v>0.44999999999999996</v>
      </c>
      <c r="BS151" s="178">
        <f t="shared" si="305"/>
        <v>0.44999999999999996</v>
      </c>
      <c r="BT151" s="178">
        <f t="shared" si="306"/>
        <v>0.17132837405585036</v>
      </c>
      <c r="BU151" s="178">
        <f t="shared" si="307"/>
        <v>18.138404988736497</v>
      </c>
      <c r="BY151" s="180">
        <f t="shared" si="308"/>
        <v>0.17650735312870502</v>
      </c>
      <c r="BZ151" s="180">
        <f t="shared" si="369"/>
        <v>0.17650735312870502</v>
      </c>
      <c r="CA151" s="180">
        <f t="shared" si="370"/>
        <v>0</v>
      </c>
      <c r="CB151" s="180">
        <f t="shared" si="371"/>
        <v>3.833877108968315E-2</v>
      </c>
      <c r="CC151" s="180">
        <f t="shared" si="309"/>
        <v>4.6444818893490371E-2</v>
      </c>
      <c r="CG151" s="182">
        <f t="shared" si="310"/>
        <v>0.44999999999999996</v>
      </c>
      <c r="CH151" s="182">
        <f t="shared" si="311"/>
        <v>0.44999999999999996</v>
      </c>
      <c r="CI151" s="182">
        <f t="shared" si="312"/>
        <v>0.44999999999999996</v>
      </c>
      <c r="CJ151" s="182">
        <f t="shared" si="313"/>
        <v>0.44999999999999996</v>
      </c>
      <c r="CK151" s="182">
        <f t="shared" si="314"/>
        <v>0.44999999999999996</v>
      </c>
      <c r="CL151" s="182">
        <f t="shared" si="315"/>
        <v>0.44999999999999996</v>
      </c>
      <c r="CM151" s="182">
        <f t="shared" si="316"/>
        <v>0.44999999999999996</v>
      </c>
      <c r="CN151" s="182">
        <f t="shared" si="317"/>
        <v>0.44999999999999996</v>
      </c>
      <c r="CO151" s="182">
        <f t="shared" si="318"/>
        <v>0.44999999999999996</v>
      </c>
      <c r="CP151" s="182">
        <f t="shared" si="319"/>
        <v>0.39283167248300821</v>
      </c>
      <c r="CQ151" s="182">
        <f t="shared" si="320"/>
        <v>0.3256243079421236</v>
      </c>
      <c r="CR151" s="182">
        <f t="shared" si="321"/>
        <v>0.25841694340123883</v>
      </c>
      <c r="CS151" s="182">
        <f t="shared" si="322"/>
        <v>0.19120957886035422</v>
      </c>
      <c r="CT151" s="182">
        <f t="shared" si="323"/>
        <v>0.16636652652538186</v>
      </c>
      <c r="CU151" s="182">
        <f t="shared" si="324"/>
        <v>0.16636652652538186</v>
      </c>
      <c r="CV151" s="182">
        <f t="shared" si="325"/>
        <v>0.16636652652538186</v>
      </c>
      <c r="CW151" s="182">
        <f t="shared" si="326"/>
        <v>0.16636652652538186</v>
      </c>
      <c r="CX151" s="182">
        <f t="shared" si="327"/>
        <v>0.16636652652538186</v>
      </c>
      <c r="CY151" s="182">
        <f t="shared" si="328"/>
        <v>0.16636652652538186</v>
      </c>
      <c r="DA151" s="184">
        <f t="shared" si="372"/>
        <v>0.17650735313329668</v>
      </c>
      <c r="DB151" s="184">
        <f t="shared" si="373"/>
        <v>0.17650735313329668</v>
      </c>
      <c r="DC151" s="184">
        <f t="shared" si="374"/>
        <v>0.17650735313329668</v>
      </c>
      <c r="DD151" s="184">
        <f t="shared" si="375"/>
        <v>0.17650735313329668</v>
      </c>
      <c r="DE151" s="184">
        <f t="shared" si="376"/>
        <v>0.17650735313329668</v>
      </c>
      <c r="DF151" s="184">
        <f t="shared" si="377"/>
        <v>0.17650735313329668</v>
      </c>
      <c r="DG151" s="184">
        <f t="shared" si="378"/>
        <v>0.17650735313329668</v>
      </c>
      <c r="DH151" s="184">
        <f t="shared" si="379"/>
        <v>0.17650735313329668</v>
      </c>
      <c r="DI151" s="184">
        <f t="shared" si="380"/>
        <v>-1.9320729695439198E-10</v>
      </c>
      <c r="DJ151" s="184">
        <f t="shared" si="381"/>
        <v>-2.1988046671822381E-10</v>
      </c>
      <c r="DK151" s="184">
        <f t="shared" si="382"/>
        <v>-2.6248045189648045E-10</v>
      </c>
      <c r="DL151" s="184">
        <f t="shared" si="383"/>
        <v>-3.2555374266849007E-10</v>
      </c>
      <c r="DM151" s="184">
        <f t="shared" si="384"/>
        <v>-4.2852770688047899E-10</v>
      </c>
      <c r="DN151" s="184">
        <f t="shared" si="385"/>
        <v>-4.8526547120566321E-10</v>
      </c>
      <c r="DO151" s="184">
        <f t="shared" si="386"/>
        <v>-4.8526547120566321E-10</v>
      </c>
      <c r="DP151" s="184">
        <f t="shared" si="387"/>
        <v>-4.8526547120566321E-10</v>
      </c>
      <c r="DQ151" s="184">
        <f t="shared" si="388"/>
        <v>-4.8526547120566321E-10</v>
      </c>
      <c r="DR151" s="184">
        <f t="shared" si="389"/>
        <v>-4.8526547120566321E-10</v>
      </c>
      <c r="DS151" s="184">
        <f t="shared" si="390"/>
        <v>-4.8526547120566321E-10</v>
      </c>
      <c r="DU151" s="185">
        <f t="shared" si="329"/>
        <v>-4.9010569111698793E-2</v>
      </c>
      <c r="DV151" s="185">
        <f t="shared" si="330"/>
        <v>-3.3684030920698972E-2</v>
      </c>
      <c r="DW151" s="185">
        <f t="shared" si="331"/>
        <v>1.8870025011834903E-2</v>
      </c>
      <c r="DX151" s="185">
        <f t="shared" si="332"/>
        <v>5.6396559999453283E-2</v>
      </c>
      <c r="DY151" s="186">
        <f t="shared" si="333"/>
        <v>-4.9010569111698793E-2</v>
      </c>
      <c r="DZ151" s="186">
        <f t="shared" si="334"/>
        <v>-3.3684030920698972E-2</v>
      </c>
      <c r="EA151" s="186">
        <f t="shared" si="335"/>
        <v>5.9413136708624428E-2</v>
      </c>
      <c r="EB151" s="186">
        <f t="shared" si="336"/>
        <v>-2.594033569850814E-3</v>
      </c>
      <c r="EC151" s="186">
        <f t="shared" si="337"/>
        <v>-4.5888312365904821E-2</v>
      </c>
      <c r="ED151" s="186">
        <f t="shared" si="338"/>
        <v>3.7827405566974254E-2</v>
      </c>
      <c r="EE151" s="186">
        <f t="shared" si="339"/>
        <v>1.3882934794483378E-2</v>
      </c>
      <c r="EF151" s="186">
        <f t="shared" si="340"/>
        <v>-5.7826585107641729E-2</v>
      </c>
      <c r="EG151" s="186">
        <f t="shared" si="341"/>
        <v>2.3713502944813739E-2</v>
      </c>
      <c r="EH151" s="186">
        <f t="shared" si="342"/>
        <v>5.4537323016495026E-2</v>
      </c>
      <c r="EI151" s="186">
        <f t="shared" si="343"/>
        <v>-5.1759825833161965E-2</v>
      </c>
      <c r="EJ151" s="186">
        <f t="shared" si="344"/>
        <v>-2.9284300460143284E-2</v>
      </c>
      <c r="EK151" s="186">
        <f t="shared" si="345"/>
        <v>5.8960966863639025E-2</v>
      </c>
      <c r="EL151" s="186">
        <f t="shared" si="346"/>
        <v>-7.7623585477655833E-3</v>
      </c>
      <c r="EM151" s="186">
        <f t="shared" si="347"/>
        <v>-4.241681785488581E-2</v>
      </c>
      <c r="EN151" s="186">
        <f t="shared" si="348"/>
        <v>4.1682890816072828E-2</v>
      </c>
      <c r="EO151" s="186">
        <f t="shared" si="349"/>
        <v>8.7901870606006405E-3</v>
      </c>
      <c r="EP151" s="186">
        <f t="shared" si="350"/>
        <v>-5.8816514986514273E-2</v>
      </c>
      <c r="EQ151" s="186">
        <f t="shared" si="351"/>
        <v>-5.4115159026597442E-2</v>
      </c>
      <c r="ER151" s="186">
        <f t="shared" si="352"/>
        <v>-2.4661698790741857E-2</v>
      </c>
      <c r="ES151" s="186">
        <f t="shared" si="353"/>
        <v>5.806006845921613E-2</v>
      </c>
      <c r="ET151" s="186">
        <f t="shared" si="354"/>
        <v>-1.2871607290091826E-2</v>
      </c>
      <c r="EU151" s="186">
        <f t="shared" si="355"/>
        <v>-3.8622505748016261E-2</v>
      </c>
      <c r="EV151" s="186">
        <f t="shared" si="356"/>
        <v>4.5221144097243496E-2</v>
      </c>
      <c r="EW151" s="186">
        <f t="shared" si="357"/>
        <v>3.6305406955266161E-3</v>
      </c>
      <c r="EX151" s="186">
        <f t="shared" si="358"/>
        <v>-5.9358815671956708E-2</v>
      </c>
    </row>
    <row r="152" spans="15:154" ht="20.100000000000001" customHeight="1" x14ac:dyDescent="0.3">
      <c r="O152" s="211">
        <v>144</v>
      </c>
      <c r="P152" s="211">
        <f t="shared" si="359"/>
        <v>-1.8849555921538759</v>
      </c>
      <c r="Q152" s="212">
        <f t="shared" si="360"/>
        <v>1.2566370614359172</v>
      </c>
      <c r="R152" s="212">
        <f t="shared" si="264"/>
        <v>309.34931550342037</v>
      </c>
      <c r="S152" s="212">
        <f t="shared" si="265"/>
        <v>268.99940478558295</v>
      </c>
      <c r="T152" s="212">
        <f t="shared" si="266"/>
        <v>336.24925598197865</v>
      </c>
      <c r="U152" s="212">
        <f t="shared" si="267"/>
        <v>1</v>
      </c>
      <c r="V152" s="212">
        <f t="shared" si="268"/>
        <v>1</v>
      </c>
      <c r="W152" s="212">
        <f t="shared" si="269"/>
        <v>4.3316727493621497E-2</v>
      </c>
      <c r="X152" s="212">
        <f t="shared" si="270"/>
        <v>4.9814236617664716E-2</v>
      </c>
      <c r="Y152" s="212">
        <f t="shared" si="271"/>
        <v>3.9851389294131782E-2</v>
      </c>
      <c r="Z152" s="212">
        <f t="shared" si="272"/>
        <v>10.496962981526076</v>
      </c>
      <c r="AA152" s="212">
        <f t="shared" si="273"/>
        <v>10.496962981526076</v>
      </c>
      <c r="AB152" s="212">
        <f t="shared" si="274"/>
        <v>10.153049939642386</v>
      </c>
      <c r="AC152" s="212">
        <f t="shared" si="275"/>
        <v>9.6753499093785535</v>
      </c>
      <c r="AD152" s="212">
        <f t="shared" si="276"/>
        <v>211.7757956890338</v>
      </c>
      <c r="AE152" s="212">
        <f t="shared" si="277"/>
        <v>275.71556334241785</v>
      </c>
      <c r="AF152" s="212">
        <f t="shared" si="278"/>
        <v>2.2650449688439771</v>
      </c>
      <c r="AG152" s="212">
        <f t="shared" si="279"/>
        <v>2.5288321604215613</v>
      </c>
      <c r="AH152" s="212">
        <f t="shared" si="280"/>
        <v>1.9278806789779366</v>
      </c>
      <c r="AI152" s="212">
        <f t="shared" si="281"/>
        <v>12.762007950370053</v>
      </c>
      <c r="AJ152" s="212">
        <f t="shared" si="282"/>
        <v>13.562007950370054</v>
      </c>
      <c r="AK152" s="212">
        <f t="shared" si="283"/>
        <v>13.481882100063949</v>
      </c>
      <c r="AL152" s="212">
        <f t="shared" si="284"/>
        <v>12.403230588356491</v>
      </c>
      <c r="AM152" s="212">
        <f t="shared" si="361"/>
        <v>73.735394025684371</v>
      </c>
      <c r="AN152" s="212">
        <f t="shared" ref="AN152:AN215" si="391">1000/AK152</f>
        <v>74.173620016693121</v>
      </c>
      <c r="AO152" s="212">
        <f t="shared" ref="AO152:AO215" si="392">1000/AL152</f>
        <v>80.62415617256589</v>
      </c>
      <c r="AP152" s="212">
        <f t="shared" si="285"/>
        <v>9.038875585897669</v>
      </c>
      <c r="AQ152" s="212">
        <f t="shared" si="286"/>
        <v>0.259456529506149</v>
      </c>
      <c r="AR152" s="212">
        <f t="shared" si="287"/>
        <v>0.25188942884869042</v>
      </c>
      <c r="AS152" s="212">
        <f t="shared" si="288"/>
        <v>0.24003805527134373</v>
      </c>
      <c r="AT152" s="212">
        <f t="shared" si="289"/>
        <v>2.1149428121906493E-2</v>
      </c>
      <c r="AU152" s="212">
        <f t="shared" si="290"/>
        <v>0.10003726236449688</v>
      </c>
      <c r="AV152" s="212">
        <f t="shared" si="291"/>
        <v>9.4847511727540065E-2</v>
      </c>
      <c r="AW152" s="212">
        <f t="shared" si="292"/>
        <v>9.362287311533718E-2</v>
      </c>
      <c r="AX152" s="212">
        <f t="shared" si="362"/>
        <v>2.1666434238286455E-2</v>
      </c>
      <c r="AY152" s="212">
        <f t="shared" si="363"/>
        <v>2.3623782043746162E-2</v>
      </c>
      <c r="AZ152" s="178">
        <f t="shared" si="364"/>
        <v>1.8655007890100869E-2</v>
      </c>
      <c r="BA152" s="178">
        <f t="shared" si="293"/>
        <v>7.8943264084792471E-3</v>
      </c>
      <c r="BB152" s="178">
        <f t="shared" si="294"/>
        <v>6.8646316595471699E-3</v>
      </c>
      <c r="BC152" s="178">
        <f t="shared" si="295"/>
        <v>8.5807895744339623E-3</v>
      </c>
      <c r="BD152" s="178">
        <f t="shared" si="296"/>
        <v>0</v>
      </c>
      <c r="BE152" s="178">
        <f t="shared" si="297"/>
        <v>0</v>
      </c>
      <c r="BF152" s="178">
        <f t="shared" si="298"/>
        <v>0</v>
      </c>
      <c r="BG152" s="178">
        <f t="shared" si="365"/>
        <v>2.9560760646765702E-2</v>
      </c>
      <c r="BH152" s="178">
        <f t="shared" si="366"/>
        <v>3.0488413703293332E-2</v>
      </c>
      <c r="BI152" s="178">
        <f t="shared" si="367"/>
        <v>2.7235797464534833E-2</v>
      </c>
      <c r="BJ152" s="178">
        <f t="shared" si="299"/>
        <v>9.1446010718374158</v>
      </c>
      <c r="BK152" s="178">
        <f t="shared" si="300"/>
        <v>8.2013651390425171</v>
      </c>
      <c r="BL152" s="178">
        <f t="shared" si="301"/>
        <v>9.1580166335256976</v>
      </c>
      <c r="BM152" s="180">
        <f t="shared" si="368"/>
        <v>8.7383857001537175E-4</v>
      </c>
      <c r="BN152" s="180">
        <f t="shared" si="368"/>
        <v>9.2954337014316461E-4</v>
      </c>
      <c r="BO152" s="180">
        <f t="shared" si="368"/>
        <v>7.4178866352916201E-4</v>
      </c>
      <c r="BP152" s="178">
        <f t="shared" si="302"/>
        <v>198.21718957703533</v>
      </c>
      <c r="BQ152" s="178">
        <f t="shared" si="303"/>
        <v>254.27706404733715</v>
      </c>
      <c r="BR152" s="178">
        <f t="shared" si="304"/>
        <v>0.44999999999999996</v>
      </c>
      <c r="BS152" s="178">
        <f t="shared" si="305"/>
        <v>0.44999999999999996</v>
      </c>
      <c r="BT152" s="178">
        <f t="shared" si="306"/>
        <v>0.17182210490851924</v>
      </c>
      <c r="BU152" s="178">
        <f t="shared" si="307"/>
        <v>18.138404988736497</v>
      </c>
      <c r="BY152" s="180">
        <f t="shared" si="308"/>
        <v>0.17659477240560637</v>
      </c>
      <c r="BZ152" s="180">
        <f t="shared" si="369"/>
        <v>0.17659477240560637</v>
      </c>
      <c r="CA152" s="180">
        <f t="shared" si="370"/>
        <v>0</v>
      </c>
      <c r="CB152" s="180">
        <f t="shared" si="371"/>
        <v>3.8247538208317139E-2</v>
      </c>
      <c r="CC152" s="180">
        <f t="shared" si="309"/>
        <v>4.6141864616796383E-2</v>
      </c>
      <c r="CG152" s="182">
        <f t="shared" si="310"/>
        <v>0.44999999999999996</v>
      </c>
      <c r="CH152" s="182">
        <f t="shared" si="311"/>
        <v>0.44999999999999996</v>
      </c>
      <c r="CI152" s="182">
        <f t="shared" si="312"/>
        <v>0.44999999999999996</v>
      </c>
      <c r="CJ152" s="182">
        <f t="shared" si="313"/>
        <v>0.44999999999999996</v>
      </c>
      <c r="CK152" s="182">
        <f t="shared" si="314"/>
        <v>0.44999999999999996</v>
      </c>
      <c r="CL152" s="182">
        <f t="shared" si="315"/>
        <v>0.44999999999999996</v>
      </c>
      <c r="CM152" s="182">
        <f t="shared" si="316"/>
        <v>0.44999999999999996</v>
      </c>
      <c r="CN152" s="182">
        <f t="shared" si="317"/>
        <v>0.44999999999999996</v>
      </c>
      <c r="CO152" s="182">
        <f t="shared" si="318"/>
        <v>0.44999999999999996</v>
      </c>
      <c r="CP152" s="182">
        <f t="shared" si="319"/>
        <v>0.39397802628987028</v>
      </c>
      <c r="CQ152" s="182">
        <f t="shared" si="320"/>
        <v>0.32657698484296666</v>
      </c>
      <c r="CR152" s="182">
        <f t="shared" si="321"/>
        <v>0.25917594339606292</v>
      </c>
      <c r="CS152" s="182">
        <f t="shared" si="322"/>
        <v>0.19177490194915936</v>
      </c>
      <c r="CT152" s="182">
        <f t="shared" si="323"/>
        <v>0.16686025737805074</v>
      </c>
      <c r="CU152" s="182">
        <f t="shared" si="324"/>
        <v>0.16686025737805074</v>
      </c>
      <c r="CV152" s="182">
        <f t="shared" si="325"/>
        <v>0.16686025737805074</v>
      </c>
      <c r="CW152" s="182">
        <f t="shared" si="326"/>
        <v>0.16686025737805074</v>
      </c>
      <c r="CX152" s="182">
        <f t="shared" si="327"/>
        <v>0.16686025737805074</v>
      </c>
      <c r="CY152" s="182">
        <f t="shared" si="328"/>
        <v>0.16686025737805074</v>
      </c>
      <c r="DA152" s="184">
        <f t="shared" si="372"/>
        <v>0.17659477241018709</v>
      </c>
      <c r="DB152" s="184">
        <f t="shared" si="373"/>
        <v>0.17659477241018709</v>
      </c>
      <c r="DC152" s="184">
        <f t="shared" si="374"/>
        <v>0.17659477241018709</v>
      </c>
      <c r="DD152" s="184">
        <f t="shared" si="375"/>
        <v>0.17659477241018709</v>
      </c>
      <c r="DE152" s="184">
        <f t="shared" si="376"/>
        <v>0.17659477241018709</v>
      </c>
      <c r="DF152" s="184">
        <f t="shared" si="377"/>
        <v>0.17659477241018709</v>
      </c>
      <c r="DG152" s="184">
        <f t="shared" si="378"/>
        <v>0.17659477241018709</v>
      </c>
      <c r="DH152" s="184">
        <f t="shared" si="379"/>
        <v>0.17659477241018709</v>
      </c>
      <c r="DI152" s="184">
        <f t="shared" si="380"/>
        <v>-1.933027872479977E-10</v>
      </c>
      <c r="DJ152" s="184">
        <f t="shared" si="381"/>
        <v>-2.1938129822814431E-10</v>
      </c>
      <c r="DK152" s="184">
        <f t="shared" si="382"/>
        <v>-2.6188929309830818E-10</v>
      </c>
      <c r="DL152" s="184">
        <f t="shared" si="383"/>
        <v>-3.2482919706472246E-10</v>
      </c>
      <c r="DM152" s="184">
        <f t="shared" si="384"/>
        <v>-4.2759261120713622E-10</v>
      </c>
      <c r="DN152" s="184">
        <f t="shared" si="385"/>
        <v>-4.842181900982243E-10</v>
      </c>
      <c r="DO152" s="184">
        <f t="shared" si="386"/>
        <v>-4.842181900982243E-10</v>
      </c>
      <c r="DP152" s="184">
        <f t="shared" si="387"/>
        <v>-4.842181900982243E-10</v>
      </c>
      <c r="DQ152" s="184">
        <f t="shared" si="388"/>
        <v>-4.842181900982243E-10</v>
      </c>
      <c r="DR152" s="184">
        <f t="shared" si="389"/>
        <v>-4.842181900982243E-10</v>
      </c>
      <c r="DS152" s="184">
        <f t="shared" si="390"/>
        <v>-4.842181900982243E-10</v>
      </c>
      <c r="DU152" s="185">
        <f t="shared" si="329"/>
        <v>-4.7830315459767229E-2</v>
      </c>
      <c r="DV152" s="185">
        <f t="shared" si="330"/>
        <v>-3.475075830943318E-2</v>
      </c>
      <c r="DW152" s="185">
        <f t="shared" si="331"/>
        <v>1.8269554813001528E-2</v>
      </c>
      <c r="DX152" s="185">
        <f t="shared" si="332"/>
        <v>5.6227908079495723E-2</v>
      </c>
      <c r="DY152" s="186">
        <f t="shared" si="333"/>
        <v>-4.7830315459767229E-2</v>
      </c>
      <c r="DZ152" s="186">
        <f t="shared" si="334"/>
        <v>-3.475075830943318E-2</v>
      </c>
      <c r="EA152" s="186">
        <f t="shared" si="335"/>
        <v>5.9121521293531404E-2</v>
      </c>
      <c r="EB152" s="186">
        <f t="shared" si="336"/>
        <v>3.6216320232308526E-18</v>
      </c>
      <c r="EC152" s="186">
        <f t="shared" si="337"/>
        <v>-4.7830315459767229E-2</v>
      </c>
      <c r="ED152" s="186">
        <f t="shared" si="338"/>
        <v>3.4750758309433173E-2</v>
      </c>
      <c r="EE152" s="186">
        <f t="shared" si="339"/>
        <v>1.8269554813001534E-2</v>
      </c>
      <c r="EF152" s="186">
        <f t="shared" si="340"/>
        <v>-5.6227908079495723E-2</v>
      </c>
      <c r="EG152" s="186">
        <f t="shared" si="341"/>
        <v>1.8269554813001521E-2</v>
      </c>
      <c r="EH152" s="186">
        <f t="shared" si="342"/>
        <v>5.6227908079495723E-2</v>
      </c>
      <c r="EI152" s="186">
        <f t="shared" si="343"/>
        <v>-4.7830315459767223E-2</v>
      </c>
      <c r="EJ152" s="186">
        <f t="shared" si="344"/>
        <v>-3.475075830943318E-2</v>
      </c>
      <c r="EK152" s="186">
        <f t="shared" si="345"/>
        <v>5.9121521293531404E-2</v>
      </c>
      <c r="EL152" s="186">
        <f t="shared" si="346"/>
        <v>1.0864896069692564E-17</v>
      </c>
      <c r="EM152" s="186">
        <f t="shared" si="347"/>
        <v>-4.7830315459767299E-2</v>
      </c>
      <c r="EN152" s="186">
        <f t="shared" si="348"/>
        <v>3.4750758309433083E-2</v>
      </c>
      <c r="EO152" s="186">
        <f t="shared" si="349"/>
        <v>1.8269554813001444E-2</v>
      </c>
      <c r="EP152" s="186">
        <f t="shared" si="350"/>
        <v>-5.622790807949575E-2</v>
      </c>
      <c r="EQ152" s="186">
        <f t="shared" si="351"/>
        <v>-4.7830315459767285E-2</v>
      </c>
      <c r="ER152" s="186">
        <f t="shared" si="352"/>
        <v>-3.4750758309433111E-2</v>
      </c>
      <c r="ES152" s="186">
        <f t="shared" si="353"/>
        <v>5.9121521293531404E-2</v>
      </c>
      <c r="ET152" s="186">
        <f t="shared" si="354"/>
        <v>1.2312907882166632E-16</v>
      </c>
      <c r="EU152" s="186">
        <f t="shared" si="355"/>
        <v>-4.7830315459767181E-2</v>
      </c>
      <c r="EV152" s="186">
        <f t="shared" si="356"/>
        <v>3.475075830943325E-2</v>
      </c>
      <c r="EW152" s="186">
        <f t="shared" si="357"/>
        <v>1.8269554813001646E-2</v>
      </c>
      <c r="EX152" s="186">
        <f t="shared" si="358"/>
        <v>-5.6227908079495681E-2</v>
      </c>
    </row>
    <row r="153" spans="15:154" ht="20.100000000000001" customHeight="1" x14ac:dyDescent="0.3">
      <c r="O153" s="211">
        <v>145</v>
      </c>
      <c r="P153" s="211">
        <f t="shared" si="359"/>
        <v>-1.8762289458939041</v>
      </c>
      <c r="Q153" s="212">
        <f t="shared" si="360"/>
        <v>1.2653637076958888</v>
      </c>
      <c r="R153" s="212">
        <f t="shared" si="264"/>
        <v>310.21467267504875</v>
      </c>
      <c r="S153" s="212">
        <f t="shared" si="265"/>
        <v>269.75188928265112</v>
      </c>
      <c r="T153" s="212">
        <f t="shared" si="266"/>
        <v>337.18986160331389</v>
      </c>
      <c r="U153" s="212">
        <f t="shared" si="267"/>
        <v>1</v>
      </c>
      <c r="V153" s="212">
        <f t="shared" si="268"/>
        <v>1</v>
      </c>
      <c r="W153" s="212">
        <f t="shared" si="269"/>
        <v>4.3195893619243989E-2</v>
      </c>
      <c r="X153" s="212">
        <f t="shared" si="270"/>
        <v>4.9675277662130576E-2</v>
      </c>
      <c r="Y153" s="212">
        <f t="shared" si="271"/>
        <v>3.9740222129704468E-2</v>
      </c>
      <c r="Z153" s="212">
        <f t="shared" si="272"/>
        <v>10.534854240538129</v>
      </c>
      <c r="AA153" s="212">
        <f t="shared" si="273"/>
        <v>10.534854240538129</v>
      </c>
      <c r="AB153" s="212">
        <f t="shared" si="274"/>
        <v>10.19081699387252</v>
      </c>
      <c r="AC153" s="212">
        <f t="shared" si="275"/>
        <v>9.7113400273130956</v>
      </c>
      <c r="AD153" s="212">
        <f t="shared" si="276"/>
        <v>212.68185795280789</v>
      </c>
      <c r="AE153" s="212">
        <f t="shared" si="277"/>
        <v>276.86948745158918</v>
      </c>
      <c r="AF153" s="212">
        <f t="shared" si="278"/>
        <v>2.2671284813757131</v>
      </c>
      <c r="AG153" s="212">
        <f t="shared" si="279"/>
        <v>2.5311583188728815</v>
      </c>
      <c r="AH153" s="212">
        <f t="shared" si="280"/>
        <v>1.9296540493125631</v>
      </c>
      <c r="AI153" s="212">
        <f t="shared" si="281"/>
        <v>12.801982721913841</v>
      </c>
      <c r="AJ153" s="212">
        <f t="shared" si="282"/>
        <v>13.601982721913842</v>
      </c>
      <c r="AK153" s="212">
        <f t="shared" si="283"/>
        <v>13.521975312745402</v>
      </c>
      <c r="AL153" s="212">
        <f t="shared" si="284"/>
        <v>12.44099407662566</v>
      </c>
      <c r="AM153" s="212">
        <f t="shared" si="361"/>
        <v>73.518693593759892</v>
      </c>
      <c r="AN153" s="212">
        <f t="shared" si="391"/>
        <v>73.953692184116804</v>
      </c>
      <c r="AO153" s="212">
        <f t="shared" si="392"/>
        <v>80.379428994248627</v>
      </c>
      <c r="AP153" s="212">
        <f t="shared" si="285"/>
        <v>9.0784881330037575</v>
      </c>
      <c r="AQ153" s="212">
        <f t="shared" si="286"/>
        <v>0.26042164923652289</v>
      </c>
      <c r="AR153" s="212">
        <f t="shared" si="287"/>
        <v>0.25282640067251472</v>
      </c>
      <c r="AS153" s="212">
        <f t="shared" si="288"/>
        <v>0.24093094266031764</v>
      </c>
      <c r="AT153" s="212">
        <f t="shared" si="289"/>
        <v>2.1307062959006324E-2</v>
      </c>
      <c r="AU153" s="212">
        <f t="shared" si="290"/>
        <v>0.10048668853526749</v>
      </c>
      <c r="AV153" s="212">
        <f t="shared" si="291"/>
        <v>9.5271123918808723E-2</v>
      </c>
      <c r="AW153" s="212">
        <f t="shared" si="292"/>
        <v>9.4034378753659706E-2</v>
      </c>
      <c r="AX153" s="212">
        <f t="shared" si="362"/>
        <v>2.170306161320738E-2</v>
      </c>
      <c r="AY153" s="212">
        <f t="shared" si="363"/>
        <v>2.3663097753540953E-2</v>
      </c>
      <c r="AZ153" s="178">
        <f t="shared" si="364"/>
        <v>1.868473557039391E-2</v>
      </c>
      <c r="BA153" s="178">
        <f t="shared" si="293"/>
        <v>7.682003829631137E-3</v>
      </c>
      <c r="BB153" s="178">
        <f t="shared" si="294"/>
        <v>6.6800033301140319E-3</v>
      </c>
      <c r="BC153" s="178">
        <f t="shared" si="295"/>
        <v>8.3500041626425412E-3</v>
      </c>
      <c r="BD153" s="178">
        <f t="shared" si="296"/>
        <v>0</v>
      </c>
      <c r="BE153" s="178">
        <f t="shared" si="297"/>
        <v>0</v>
      </c>
      <c r="BF153" s="178">
        <f t="shared" si="298"/>
        <v>0</v>
      </c>
      <c r="BG153" s="178">
        <f t="shared" si="365"/>
        <v>2.9385065442838518E-2</v>
      </c>
      <c r="BH153" s="178">
        <f t="shared" si="366"/>
        <v>3.0343101083654983E-2</v>
      </c>
      <c r="BI153" s="178">
        <f t="shared" si="367"/>
        <v>2.7034739733036453E-2</v>
      </c>
      <c r="BJ153" s="178">
        <f t="shared" si="299"/>
        <v>9.1156784578850374</v>
      </c>
      <c r="BK153" s="178">
        <f t="shared" si="300"/>
        <v>8.1851088440103901</v>
      </c>
      <c r="BL153" s="178">
        <f t="shared" si="301"/>
        <v>9.1158401490641729</v>
      </c>
      <c r="BM153" s="180">
        <f t="shared" si="368"/>
        <v>8.6348207107990243E-4</v>
      </c>
      <c r="BN153" s="180">
        <f t="shared" si="368"/>
        <v>9.2070378337290423E-4</v>
      </c>
      <c r="BO153" s="180">
        <f t="shared" si="368"/>
        <v>7.3087715243301988E-4</v>
      </c>
      <c r="BP153" s="178">
        <f t="shared" si="302"/>
        <v>197.49891281184236</v>
      </c>
      <c r="BQ153" s="178">
        <f t="shared" si="303"/>
        <v>255.11505811914054</v>
      </c>
      <c r="BR153" s="178">
        <f t="shared" si="304"/>
        <v>0.44999999999999996</v>
      </c>
      <c r="BS153" s="178">
        <f t="shared" si="305"/>
        <v>0.44999999999999996</v>
      </c>
      <c r="BT153" s="178">
        <f t="shared" si="306"/>
        <v>0.172302750842663</v>
      </c>
      <c r="BU153" s="178">
        <f t="shared" si="307"/>
        <v>18.138404988736497</v>
      </c>
      <c r="BY153" s="180">
        <f t="shared" si="308"/>
        <v>0.17667947614801696</v>
      </c>
      <c r="BZ153" s="180">
        <f t="shared" si="369"/>
        <v>0.17667947614801696</v>
      </c>
      <c r="CA153" s="180">
        <f t="shared" si="370"/>
        <v>0</v>
      </c>
      <c r="CB153" s="180">
        <f t="shared" si="371"/>
        <v>3.8159139324723958E-2</v>
      </c>
      <c r="CC153" s="180">
        <f t="shared" si="309"/>
        <v>4.5841143154355092E-2</v>
      </c>
      <c r="CG153" s="182">
        <f t="shared" si="310"/>
        <v>0.44999999999999996</v>
      </c>
      <c r="CH153" s="182">
        <f t="shared" si="311"/>
        <v>0.44999999999999996</v>
      </c>
      <c r="CI153" s="182">
        <f t="shared" si="312"/>
        <v>0.44999999999999996</v>
      </c>
      <c r="CJ153" s="182">
        <f t="shared" si="313"/>
        <v>0.44999999999999996</v>
      </c>
      <c r="CK153" s="182">
        <f t="shared" si="314"/>
        <v>0.44999999999999996</v>
      </c>
      <c r="CL153" s="182">
        <f t="shared" si="315"/>
        <v>0.44999999999999996</v>
      </c>
      <c r="CM153" s="182">
        <f t="shared" si="316"/>
        <v>0.44999999999999996</v>
      </c>
      <c r="CN153" s="182">
        <f t="shared" si="317"/>
        <v>0.44999999999999996</v>
      </c>
      <c r="CO153" s="182">
        <f t="shared" si="318"/>
        <v>0.44999999999999996</v>
      </c>
      <c r="CP153" s="182">
        <f t="shared" si="319"/>
        <v>0.39509399928078232</v>
      </c>
      <c r="CQ153" s="182">
        <f t="shared" si="320"/>
        <v>0.32750441377811967</v>
      </c>
      <c r="CR153" s="182">
        <f t="shared" si="321"/>
        <v>0.25991482827545692</v>
      </c>
      <c r="CS153" s="182">
        <f t="shared" si="322"/>
        <v>0.19232524277279425</v>
      </c>
      <c r="CT153" s="182">
        <f t="shared" si="323"/>
        <v>0.16734090331219445</v>
      </c>
      <c r="CU153" s="182">
        <f t="shared" si="324"/>
        <v>0.16734090331219445</v>
      </c>
      <c r="CV153" s="182">
        <f t="shared" si="325"/>
        <v>0.16734090331219445</v>
      </c>
      <c r="CW153" s="182">
        <f t="shared" si="326"/>
        <v>0.16734090331219445</v>
      </c>
      <c r="CX153" s="182">
        <f t="shared" si="327"/>
        <v>0.16734090331219445</v>
      </c>
      <c r="CY153" s="182">
        <f t="shared" si="328"/>
        <v>0.16734090331219445</v>
      </c>
      <c r="DA153" s="184">
        <f t="shared" si="372"/>
        <v>0.17667947615258711</v>
      </c>
      <c r="DB153" s="184">
        <f t="shared" si="373"/>
        <v>0.17667947615258711</v>
      </c>
      <c r="DC153" s="184">
        <f t="shared" si="374"/>
        <v>0.17667947615258711</v>
      </c>
      <c r="DD153" s="184">
        <f t="shared" si="375"/>
        <v>0.17667947615258711</v>
      </c>
      <c r="DE153" s="184">
        <f t="shared" si="376"/>
        <v>0.17667947615258711</v>
      </c>
      <c r="DF153" s="184">
        <f t="shared" si="377"/>
        <v>0.17667947615258711</v>
      </c>
      <c r="DG153" s="184">
        <f t="shared" si="378"/>
        <v>0.17667947615258711</v>
      </c>
      <c r="DH153" s="184">
        <f t="shared" si="379"/>
        <v>0.17667947615258711</v>
      </c>
      <c r="DI153" s="184">
        <f t="shared" si="380"/>
        <v>-1.9339531129439788E-10</v>
      </c>
      <c r="DJ153" s="184">
        <f t="shared" si="381"/>
        <v>-2.1889753133078851E-10</v>
      </c>
      <c r="DK153" s="184">
        <f t="shared" si="382"/>
        <v>-2.6131635388857922E-10</v>
      </c>
      <c r="DL153" s="184">
        <f t="shared" si="383"/>
        <v>-3.241269451724642E-10</v>
      </c>
      <c r="DM153" s="184">
        <f t="shared" si="384"/>
        <v>-4.2668621000279589E-10</v>
      </c>
      <c r="DN153" s="184">
        <f t="shared" si="385"/>
        <v>-4.8320299803912304E-10</v>
      </c>
      <c r="DO153" s="184">
        <f t="shared" si="386"/>
        <v>-4.8320299803912304E-10</v>
      </c>
      <c r="DP153" s="184">
        <f t="shared" si="387"/>
        <v>-4.8320299803912304E-10</v>
      </c>
      <c r="DQ153" s="184">
        <f t="shared" si="388"/>
        <v>-4.8320299803912304E-10</v>
      </c>
      <c r="DR153" s="184">
        <f t="shared" si="389"/>
        <v>-4.8320299803912304E-10</v>
      </c>
      <c r="DS153" s="184">
        <f t="shared" si="390"/>
        <v>-4.8320299803912304E-10</v>
      </c>
      <c r="DU153" s="185">
        <f t="shared" si="329"/>
        <v>-4.6625479647504964E-2</v>
      </c>
      <c r="DV153" s="185">
        <f t="shared" si="330"/>
        <v>-3.5776988860994299E-2</v>
      </c>
      <c r="DW153" s="185">
        <f t="shared" si="331"/>
        <v>1.7672519194948288E-2</v>
      </c>
      <c r="DX153" s="185">
        <f t="shared" si="332"/>
        <v>5.6050070023362097E-2</v>
      </c>
      <c r="DY153" s="186">
        <f t="shared" si="333"/>
        <v>-4.6625479647504964E-2</v>
      </c>
      <c r="DZ153" s="186">
        <f t="shared" si="334"/>
        <v>-3.5776988860994299E-2</v>
      </c>
      <c r="EA153" s="186">
        <f t="shared" si="335"/>
        <v>5.8714194743468659E-2</v>
      </c>
      <c r="EB153" s="186">
        <f t="shared" si="336"/>
        <v>2.563517104613844E-3</v>
      </c>
      <c r="EC153" s="186">
        <f t="shared" si="337"/>
        <v>-4.9566225658283711E-2</v>
      </c>
      <c r="ED153" s="186">
        <f t="shared" si="338"/>
        <v>3.1577168307365816E-2</v>
      </c>
      <c r="EE153" s="186">
        <f t="shared" si="339"/>
        <v>2.2490355407876444E-2</v>
      </c>
      <c r="EF153" s="186">
        <f t="shared" si="340"/>
        <v>-5.4296521048286445E-2</v>
      </c>
      <c r="EG153" s="186">
        <f t="shared" si="341"/>
        <v>1.2720184439987641E-2</v>
      </c>
      <c r="EH153" s="186">
        <f t="shared" si="342"/>
        <v>5.7377044121602383E-2</v>
      </c>
      <c r="EI153" s="186">
        <f t="shared" si="343"/>
        <v>-4.3329885583374375E-2</v>
      </c>
      <c r="EJ153" s="186">
        <f t="shared" si="344"/>
        <v>-3.9704524926654078E-2</v>
      </c>
      <c r="EK153" s="186">
        <f t="shared" si="345"/>
        <v>5.8267344268870772E-2</v>
      </c>
      <c r="EL153" s="186">
        <f t="shared" si="346"/>
        <v>7.6710414007814219E-3</v>
      </c>
      <c r="EM153" s="186">
        <f t="shared" si="347"/>
        <v>-5.2129742762897571E-2</v>
      </c>
      <c r="EN153" s="186">
        <f t="shared" si="348"/>
        <v>2.7137026436102721E-2</v>
      </c>
      <c r="EO153" s="186">
        <f t="shared" si="349"/>
        <v>2.7137026436102933E-2</v>
      </c>
      <c r="EP153" s="186">
        <f t="shared" si="350"/>
        <v>-5.2129742762897467E-2</v>
      </c>
      <c r="EQ153" s="186">
        <f t="shared" si="351"/>
        <v>-3.9704524926654064E-2</v>
      </c>
      <c r="ER153" s="186">
        <f t="shared" si="352"/>
        <v>-4.3329885583374389E-2</v>
      </c>
      <c r="ES153" s="186">
        <f t="shared" si="353"/>
        <v>5.7377044121602327E-2</v>
      </c>
      <c r="ET153" s="186">
        <f t="shared" si="354"/>
        <v>1.272018443998787E-2</v>
      </c>
      <c r="EU153" s="186">
        <f t="shared" si="355"/>
        <v>-5.4296521048286431E-2</v>
      </c>
      <c r="EV153" s="186">
        <f t="shared" si="356"/>
        <v>2.2490355407876465E-2</v>
      </c>
      <c r="EW153" s="186">
        <f t="shared" si="357"/>
        <v>3.1577168307365962E-2</v>
      </c>
      <c r="EX153" s="186">
        <f t="shared" si="358"/>
        <v>-4.9566225658283614E-2</v>
      </c>
    </row>
    <row r="154" spans="15:154" ht="20.100000000000001" customHeight="1" x14ac:dyDescent="0.3">
      <c r="O154" s="211">
        <v>146</v>
      </c>
      <c r="P154" s="211">
        <f t="shared" si="359"/>
        <v>-1.8675022996339325</v>
      </c>
      <c r="Q154" s="212">
        <f t="shared" si="360"/>
        <v>1.2740903539558606</v>
      </c>
      <c r="R154" s="212">
        <f t="shared" si="264"/>
        <v>311.05640579830805</v>
      </c>
      <c r="S154" s="212">
        <f t="shared" si="265"/>
        <v>270.48383112896352</v>
      </c>
      <c r="T154" s="212">
        <f t="shared" si="266"/>
        <v>338.10478891120442</v>
      </c>
      <c r="U154" s="212">
        <f t="shared" si="267"/>
        <v>1</v>
      </c>
      <c r="V154" s="212">
        <f t="shared" si="268"/>
        <v>1</v>
      </c>
      <c r="W154" s="212">
        <f t="shared" si="269"/>
        <v>4.3079003519023135E-2</v>
      </c>
      <c r="X154" s="212">
        <f t="shared" si="270"/>
        <v>4.9540854046876602E-2</v>
      </c>
      <c r="Y154" s="212">
        <f t="shared" si="271"/>
        <v>3.9632683237501277E-2</v>
      </c>
      <c r="Z154" s="212">
        <f t="shared" si="272"/>
        <v>10.571727951921556</v>
      </c>
      <c r="AA154" s="212">
        <f t="shared" si="273"/>
        <v>10.571727951921556</v>
      </c>
      <c r="AB154" s="212">
        <f t="shared" si="274"/>
        <v>10.227603146871136</v>
      </c>
      <c r="AC154" s="212">
        <f t="shared" si="275"/>
        <v>9.7463953953254077</v>
      </c>
      <c r="AD154" s="212">
        <f t="shared" si="276"/>
        <v>213.5645650196968</v>
      </c>
      <c r="AE154" s="212">
        <f t="shared" si="277"/>
        <v>277.99361104024456</v>
      </c>
      <c r="AF154" s="212">
        <f t="shared" si="278"/>
        <v>2.2691551145026891</v>
      </c>
      <c r="AG154" s="212">
        <f t="shared" si="279"/>
        <v>2.5334209737425937</v>
      </c>
      <c r="AH154" s="212">
        <f t="shared" si="280"/>
        <v>1.9313790070518646</v>
      </c>
      <c r="AI154" s="212">
        <f t="shared" si="281"/>
        <v>12.840883066424245</v>
      </c>
      <c r="AJ154" s="212">
        <f t="shared" si="282"/>
        <v>13.640883066424246</v>
      </c>
      <c r="AK154" s="212">
        <f t="shared" si="283"/>
        <v>13.56102412061373</v>
      </c>
      <c r="AL154" s="212">
        <f t="shared" si="284"/>
        <v>12.477774402377273</v>
      </c>
      <c r="AM154" s="212">
        <f t="shared" si="361"/>
        <v>73.309036895229028</v>
      </c>
      <c r="AN154" s="212">
        <f t="shared" si="391"/>
        <v>73.740743405944414</v>
      </c>
      <c r="AO154" s="212">
        <f t="shared" si="392"/>
        <v>80.142497191604889</v>
      </c>
      <c r="AP154" s="212">
        <f t="shared" si="285"/>
        <v>9.1170760202010577</v>
      </c>
      <c r="AQ154" s="212">
        <f t="shared" si="286"/>
        <v>0.26136170248629942</v>
      </c>
      <c r="AR154" s="212">
        <f t="shared" si="287"/>
        <v>0.25373903708457279</v>
      </c>
      <c r="AS154" s="212">
        <f t="shared" si="288"/>
        <v>0.24180063961632542</v>
      </c>
      <c r="AT154" s="212">
        <f t="shared" si="289"/>
        <v>2.1461166313535406E-2</v>
      </c>
      <c r="AU154" s="212">
        <f t="shared" si="290"/>
        <v>0.1009248234589824</v>
      </c>
      <c r="AV154" s="212">
        <f t="shared" si="291"/>
        <v>9.5683856245351195E-2</v>
      </c>
      <c r="AW154" s="212">
        <f t="shared" si="292"/>
        <v>9.4435295727350169E-2</v>
      </c>
      <c r="AX154" s="212">
        <f t="shared" si="362"/>
        <v>2.1738704196933672E-2</v>
      </c>
      <c r="AY154" s="212">
        <f t="shared" si="363"/>
        <v>2.3701299868280675E-2</v>
      </c>
      <c r="AZ154" s="178">
        <f t="shared" si="364"/>
        <v>1.8713620882491254E-2</v>
      </c>
      <c r="BA154" s="178">
        <f t="shared" si="293"/>
        <v>7.4690962364493095E-3</v>
      </c>
      <c r="BB154" s="178">
        <f t="shared" si="294"/>
        <v>6.4948662925646159E-3</v>
      </c>
      <c r="BC154" s="178">
        <f t="shared" si="295"/>
        <v>8.1185828657057684E-3</v>
      </c>
      <c r="BD154" s="178">
        <f t="shared" si="296"/>
        <v>0</v>
      </c>
      <c r="BE154" s="178">
        <f t="shared" si="297"/>
        <v>0</v>
      </c>
      <c r="BF154" s="178">
        <f t="shared" si="298"/>
        <v>0</v>
      </c>
      <c r="BG154" s="178">
        <f t="shared" si="365"/>
        <v>2.9207800433382981E-2</v>
      </c>
      <c r="BH154" s="178">
        <f t="shared" si="366"/>
        <v>3.0196166160845292E-2</v>
      </c>
      <c r="BI154" s="178">
        <f t="shared" si="367"/>
        <v>2.6832203748197024E-2</v>
      </c>
      <c r="BJ154" s="178">
        <f t="shared" si="299"/>
        <v>9.0852734240823736</v>
      </c>
      <c r="BK154" s="178">
        <f t="shared" si="300"/>
        <v>8.1675747085922001</v>
      </c>
      <c r="BL154" s="178">
        <f t="shared" si="301"/>
        <v>9.0720965843065837</v>
      </c>
      <c r="BM154" s="180">
        <f t="shared" si="368"/>
        <v>8.5309560615632707E-4</v>
      </c>
      <c r="BN154" s="180">
        <f t="shared" si="368"/>
        <v>9.1180845081337834E-4</v>
      </c>
      <c r="BO154" s="180">
        <f t="shared" si="368"/>
        <v>7.1996715798475848E-4</v>
      </c>
      <c r="BP154" s="178">
        <f t="shared" si="302"/>
        <v>196.77297875713023</v>
      </c>
      <c r="BQ154" s="178">
        <f t="shared" si="303"/>
        <v>255.93029533212243</v>
      </c>
      <c r="BR154" s="178">
        <f t="shared" si="304"/>
        <v>0.44999999999999996</v>
      </c>
      <c r="BS154" s="178">
        <f t="shared" si="305"/>
        <v>0.44999999999999996</v>
      </c>
      <c r="BT154" s="178">
        <f t="shared" si="306"/>
        <v>0.17277027525523289</v>
      </c>
      <c r="BU154" s="178">
        <f t="shared" si="307"/>
        <v>18.138404988736497</v>
      </c>
      <c r="BY154" s="180">
        <f t="shared" si="308"/>
        <v>0.17676149268843336</v>
      </c>
      <c r="BZ154" s="180">
        <f t="shared" si="369"/>
        <v>0.17676149268843336</v>
      </c>
      <c r="CA154" s="180">
        <f t="shared" si="370"/>
        <v>0</v>
      </c>
      <c r="CB154" s="180">
        <f t="shared" si="371"/>
        <v>3.8073544870421874E-2</v>
      </c>
      <c r="CC154" s="180">
        <f t="shared" si="309"/>
        <v>4.5542641106871187E-2</v>
      </c>
      <c r="CG154" s="182">
        <f t="shared" si="310"/>
        <v>0.44999999999999996</v>
      </c>
      <c r="CH154" s="182">
        <f t="shared" si="311"/>
        <v>0.44999999999999996</v>
      </c>
      <c r="CI154" s="182">
        <f t="shared" si="312"/>
        <v>0.44999999999999996</v>
      </c>
      <c r="CJ154" s="182">
        <f t="shared" si="313"/>
        <v>0.44999999999999996</v>
      </c>
      <c r="CK154" s="182">
        <f t="shared" si="314"/>
        <v>0.44999999999999996</v>
      </c>
      <c r="CL154" s="182">
        <f t="shared" si="315"/>
        <v>0.44999999999999996</v>
      </c>
      <c r="CM154" s="182">
        <f t="shared" si="316"/>
        <v>0.44999999999999996</v>
      </c>
      <c r="CN154" s="182">
        <f t="shared" si="317"/>
        <v>0.44999999999999996</v>
      </c>
      <c r="CO154" s="182">
        <f t="shared" si="318"/>
        <v>0.44999999999999996</v>
      </c>
      <c r="CP154" s="182">
        <f t="shared" si="319"/>
        <v>0.39617950647008066</v>
      </c>
      <c r="CQ154" s="182">
        <f t="shared" si="320"/>
        <v>0.32840652412027865</v>
      </c>
      <c r="CR154" s="182">
        <f t="shared" si="321"/>
        <v>0.2606335417704766</v>
      </c>
      <c r="CS154" s="182">
        <f t="shared" si="322"/>
        <v>0.19286055942067459</v>
      </c>
      <c r="CT154" s="182">
        <f t="shared" si="323"/>
        <v>0.16780842772476437</v>
      </c>
      <c r="CU154" s="182">
        <f t="shared" si="324"/>
        <v>0.16780842772476437</v>
      </c>
      <c r="CV154" s="182">
        <f t="shared" si="325"/>
        <v>0.16780842772476437</v>
      </c>
      <c r="CW154" s="182">
        <f t="shared" si="326"/>
        <v>0.16780842772476437</v>
      </c>
      <c r="CX154" s="182">
        <f t="shared" si="327"/>
        <v>0.16780842772476437</v>
      </c>
      <c r="CY154" s="182">
        <f t="shared" si="328"/>
        <v>0.16780842772476437</v>
      </c>
      <c r="DA154" s="184">
        <f t="shared" si="372"/>
        <v>0.17676149269299324</v>
      </c>
      <c r="DB154" s="184">
        <f t="shared" si="373"/>
        <v>0.17676149269299324</v>
      </c>
      <c r="DC154" s="184">
        <f t="shared" si="374"/>
        <v>0.17676149269299324</v>
      </c>
      <c r="DD154" s="184">
        <f t="shared" si="375"/>
        <v>0.17676149269299324</v>
      </c>
      <c r="DE154" s="184">
        <f t="shared" si="376"/>
        <v>0.17676149269299324</v>
      </c>
      <c r="DF154" s="184">
        <f t="shared" si="377"/>
        <v>0.17676149269299324</v>
      </c>
      <c r="DG154" s="184">
        <f t="shared" si="378"/>
        <v>0.17676149269299324</v>
      </c>
      <c r="DH154" s="184">
        <f t="shared" si="379"/>
        <v>0.17676149269299324</v>
      </c>
      <c r="DI154" s="184">
        <f t="shared" si="380"/>
        <v>-1.9348490004189716E-10</v>
      </c>
      <c r="DJ154" s="184">
        <f t="shared" si="381"/>
        <v>-2.1842901399574183E-10</v>
      </c>
      <c r="DK154" s="184">
        <f t="shared" si="382"/>
        <v>-2.6076145611319636E-10</v>
      </c>
      <c r="DL154" s="184">
        <f t="shared" si="383"/>
        <v>-3.2344677207155958E-10</v>
      </c>
      <c r="DM154" s="184">
        <f t="shared" si="384"/>
        <v>-4.2580823310956959E-10</v>
      </c>
      <c r="DN154" s="184">
        <f t="shared" si="385"/>
        <v>-4.8221959690441448E-10</v>
      </c>
      <c r="DO154" s="184">
        <f t="shared" si="386"/>
        <v>-4.8221959690441448E-10</v>
      </c>
      <c r="DP154" s="184">
        <f t="shared" si="387"/>
        <v>-4.8221959690441448E-10</v>
      </c>
      <c r="DQ154" s="184">
        <f t="shared" si="388"/>
        <v>-4.8221959690441448E-10</v>
      </c>
      <c r="DR154" s="184">
        <f t="shared" si="389"/>
        <v>-4.8221959690441448E-10</v>
      </c>
      <c r="DS154" s="184">
        <f t="shared" si="390"/>
        <v>-4.8221959690441448E-10</v>
      </c>
      <c r="DU154" s="185">
        <f t="shared" si="329"/>
        <v>-4.5397448299689482E-2</v>
      </c>
      <c r="DV154" s="185">
        <f t="shared" si="330"/>
        <v>-3.6762128780884397E-2</v>
      </c>
      <c r="DW154" s="185">
        <f t="shared" si="331"/>
        <v>1.7079068807819342E-2</v>
      </c>
      <c r="DX154" s="185">
        <f t="shared" si="332"/>
        <v>5.5863116931326715E-2</v>
      </c>
      <c r="DY154" s="186">
        <f t="shared" si="333"/>
        <v>-4.5397448299689482E-2</v>
      </c>
      <c r="DZ154" s="186">
        <f t="shared" si="334"/>
        <v>-3.6762128780884397E-2</v>
      </c>
      <c r="EA154" s="186">
        <f t="shared" si="335"/>
        <v>5.8193311869315825E-2</v>
      </c>
      <c r="EB154" s="186">
        <f t="shared" si="336"/>
        <v>5.0912550815937294E-3</v>
      </c>
      <c r="EC154" s="186">
        <f t="shared" si="337"/>
        <v>-5.1091435722462671E-2</v>
      </c>
      <c r="ED154" s="186">
        <f t="shared" si="338"/>
        <v>2.8320445272678421E-2</v>
      </c>
      <c r="EE154" s="186">
        <f t="shared" si="339"/>
        <v>2.6520127830089037E-2</v>
      </c>
      <c r="EF154" s="186">
        <f t="shared" si="340"/>
        <v>-5.2048681486672119E-2</v>
      </c>
      <c r="EG154" s="186">
        <f t="shared" si="341"/>
        <v>7.1190709222499482E-3</v>
      </c>
      <c r="EH154" s="186">
        <f t="shared" si="342"/>
        <v>5.7980179836124031E-2</v>
      </c>
      <c r="EI154" s="186">
        <f t="shared" si="343"/>
        <v>-3.8324082382547503E-2</v>
      </c>
      <c r="EJ154" s="186">
        <f t="shared" si="344"/>
        <v>-4.408681360861795E-2</v>
      </c>
      <c r="EK154" s="186">
        <f t="shared" si="345"/>
        <v>5.6425137535403305E-2</v>
      </c>
      <c r="EL154" s="186">
        <f t="shared" si="346"/>
        <v>1.5119070035426443E-2</v>
      </c>
      <c r="EM154" s="186">
        <f t="shared" si="347"/>
        <v>-5.5233035724322754E-2</v>
      </c>
      <c r="EN154" s="186">
        <f t="shared" si="348"/>
        <v>1.9018259365698904E-2</v>
      </c>
      <c r="EO154" s="186">
        <f t="shared" si="349"/>
        <v>3.5155386188073609E-2</v>
      </c>
      <c r="EP154" s="186">
        <f t="shared" si="350"/>
        <v>-4.6652773192948686E-2</v>
      </c>
      <c r="EQ154" s="186">
        <f t="shared" si="351"/>
        <v>-3.0086258615133137E-2</v>
      </c>
      <c r="ER154" s="186">
        <f t="shared" si="352"/>
        <v>-5.0071942913857803E-2</v>
      </c>
      <c r="ES154" s="186">
        <f t="shared" si="353"/>
        <v>5.2942513949974832E-2</v>
      </c>
      <c r="ET154" s="186">
        <f t="shared" si="354"/>
        <v>2.468749969685121E-2</v>
      </c>
      <c r="EU154" s="186">
        <f t="shared" si="355"/>
        <v>-5.7696407884963968E-2</v>
      </c>
      <c r="EV154" s="186">
        <f t="shared" si="356"/>
        <v>9.1382132715961111E-3</v>
      </c>
      <c r="EW154" s="186">
        <f t="shared" si="357"/>
        <v>4.2722465926217409E-2</v>
      </c>
      <c r="EX154" s="186">
        <f t="shared" si="358"/>
        <v>-3.9839343993199744E-2</v>
      </c>
    </row>
    <row r="155" spans="15:154" ht="20.100000000000001" customHeight="1" x14ac:dyDescent="0.3">
      <c r="O155" s="211">
        <v>147</v>
      </c>
      <c r="P155" s="211">
        <f t="shared" si="359"/>
        <v>-1.858775653373961</v>
      </c>
      <c r="Q155" s="212">
        <f t="shared" si="360"/>
        <v>1.2828170002158323</v>
      </c>
      <c r="R155" s="212">
        <f t="shared" si="264"/>
        <v>311.87445077196196</v>
      </c>
      <c r="S155" s="212">
        <f t="shared" si="265"/>
        <v>271.19517458431477</v>
      </c>
      <c r="T155" s="212">
        <f t="shared" si="266"/>
        <v>338.99396823039348</v>
      </c>
      <c r="U155" s="212">
        <f t="shared" si="267"/>
        <v>1</v>
      </c>
      <c r="V155" s="212">
        <f t="shared" si="268"/>
        <v>1</v>
      </c>
      <c r="W155" s="212">
        <f t="shared" si="269"/>
        <v>4.2966007529093443E-2</v>
      </c>
      <c r="X155" s="212">
        <f t="shared" si="270"/>
        <v>4.9410908658457459E-2</v>
      </c>
      <c r="Y155" s="212">
        <f t="shared" si="271"/>
        <v>3.9528726926765963E-2</v>
      </c>
      <c r="Z155" s="212">
        <f t="shared" si="272"/>
        <v>10.607577124048587</v>
      </c>
      <c r="AA155" s="212">
        <f t="shared" si="273"/>
        <v>10.607577124048587</v>
      </c>
      <c r="AB155" s="212">
        <f t="shared" si="274"/>
        <v>10.26340142921763</v>
      </c>
      <c r="AC155" s="212">
        <f t="shared" si="275"/>
        <v>9.7805093719054597</v>
      </c>
      <c r="AD155" s="212">
        <f t="shared" si="276"/>
        <v>214.42373446885622</v>
      </c>
      <c r="AE155" s="212">
        <f t="shared" si="277"/>
        <v>279.08770660819431</v>
      </c>
      <c r="AF155" s="212">
        <f t="shared" si="278"/>
        <v>2.2711247138889457</v>
      </c>
      <c r="AG155" s="212">
        <f t="shared" si="279"/>
        <v>2.5356199527207699</v>
      </c>
      <c r="AH155" s="212">
        <f t="shared" si="280"/>
        <v>1.933055420833631</v>
      </c>
      <c r="AI155" s="212">
        <f t="shared" si="281"/>
        <v>12.878701837937534</v>
      </c>
      <c r="AJ155" s="212">
        <f t="shared" si="282"/>
        <v>13.678701837937535</v>
      </c>
      <c r="AK155" s="212">
        <f t="shared" si="283"/>
        <v>13.599021381938401</v>
      </c>
      <c r="AL155" s="212">
        <f t="shared" si="284"/>
        <v>12.513564792739091</v>
      </c>
      <c r="AM155" s="212">
        <f t="shared" si="361"/>
        <v>73.106352623793967</v>
      </c>
      <c r="AN155" s="212">
        <f t="shared" si="391"/>
        <v>73.534703116810618</v>
      </c>
      <c r="AO155" s="212">
        <f t="shared" si="392"/>
        <v>79.913279434189931</v>
      </c>
      <c r="AP155" s="212">
        <f t="shared" si="285"/>
        <v>9.1546310475666086</v>
      </c>
      <c r="AQ155" s="212">
        <f t="shared" si="286"/>
        <v>0.26227651115513467</v>
      </c>
      <c r="AR155" s="212">
        <f t="shared" si="287"/>
        <v>0.25462716517885264</v>
      </c>
      <c r="AS155" s="212">
        <f t="shared" si="288"/>
        <v>0.24264698136856638</v>
      </c>
      <c r="AT155" s="212">
        <f t="shared" si="289"/>
        <v>2.1611664415672912E-2</v>
      </c>
      <c r="AU155" s="212">
        <f t="shared" si="290"/>
        <v>0.10135157370258002</v>
      </c>
      <c r="AV155" s="212">
        <f t="shared" si="291"/>
        <v>9.6085620003094299E-2</v>
      </c>
      <c r="AW155" s="212">
        <f t="shared" si="292"/>
        <v>9.4825539545270565E-2</v>
      </c>
      <c r="AX155" s="212">
        <f t="shared" si="362"/>
        <v>2.177336246576194E-2</v>
      </c>
      <c r="AY155" s="212">
        <f t="shared" si="363"/>
        <v>2.3738389050175796E-2</v>
      </c>
      <c r="AZ155" s="178">
        <f t="shared" si="364"/>
        <v>1.8741664363922394E-2</v>
      </c>
      <c r="BA155" s="178">
        <f t="shared" si="293"/>
        <v>7.2556198426712926E-3</v>
      </c>
      <c r="BB155" s="178">
        <f t="shared" si="294"/>
        <v>6.3092346458011239E-3</v>
      </c>
      <c r="BC155" s="178">
        <f t="shared" si="295"/>
        <v>7.8865433072514042E-3</v>
      </c>
      <c r="BD155" s="178">
        <f t="shared" si="296"/>
        <v>0</v>
      </c>
      <c r="BE155" s="178">
        <f t="shared" si="297"/>
        <v>0</v>
      </c>
      <c r="BF155" s="178">
        <f t="shared" si="298"/>
        <v>0</v>
      </c>
      <c r="BG155" s="178">
        <f t="shared" si="365"/>
        <v>2.9028982308433232E-2</v>
      </c>
      <c r="BH155" s="178">
        <f t="shared" si="366"/>
        <v>3.0047623695976921E-2</v>
      </c>
      <c r="BI155" s="178">
        <f t="shared" si="367"/>
        <v>2.6628207671173798E-2</v>
      </c>
      <c r="BJ155" s="178">
        <f t="shared" si="299"/>
        <v>9.0533979139116152</v>
      </c>
      <c r="BK155" s="178">
        <f t="shared" si="300"/>
        <v>8.1487705540742539</v>
      </c>
      <c r="BL155" s="178">
        <f t="shared" si="301"/>
        <v>9.0268017853142108</v>
      </c>
      <c r="BM155" s="180">
        <f t="shared" si="368"/>
        <v>8.4268181386332956E-4</v>
      </c>
      <c r="BN155" s="180">
        <f t="shared" si="368"/>
        <v>9.0285968977503375E-4</v>
      </c>
      <c r="BO155" s="180">
        <f t="shared" si="368"/>
        <v>7.0906144377915912E-4</v>
      </c>
      <c r="BP155" s="178">
        <f t="shared" si="302"/>
        <v>196.03948806728843</v>
      </c>
      <c r="BQ155" s="178">
        <f t="shared" si="303"/>
        <v>256.72270285349873</v>
      </c>
      <c r="BR155" s="178">
        <f t="shared" si="304"/>
        <v>0.44999999999999996</v>
      </c>
      <c r="BS155" s="178">
        <f t="shared" si="305"/>
        <v>0.44999999999999996</v>
      </c>
      <c r="BT155" s="178">
        <f t="shared" si="306"/>
        <v>0.17322464254243478</v>
      </c>
      <c r="BU155" s="178">
        <f t="shared" si="307"/>
        <v>18.138404988736497</v>
      </c>
      <c r="BY155" s="180">
        <f t="shared" si="308"/>
        <v>0.17684084932189728</v>
      </c>
      <c r="BZ155" s="180">
        <f t="shared" si="369"/>
        <v>0.17684084932189728</v>
      </c>
      <c r="CA155" s="180">
        <f t="shared" si="370"/>
        <v>0</v>
      </c>
      <c r="CB155" s="180">
        <f t="shared" si="371"/>
        <v>3.7990726359642055E-2</v>
      </c>
      <c r="CC155" s="180">
        <f t="shared" si="309"/>
        <v>4.5246346202313346E-2</v>
      </c>
      <c r="CG155" s="182">
        <f t="shared" si="310"/>
        <v>0.44999999999999996</v>
      </c>
      <c r="CH155" s="182">
        <f t="shared" si="311"/>
        <v>0.44999999999999996</v>
      </c>
      <c r="CI155" s="182">
        <f t="shared" si="312"/>
        <v>0.44999999999999996</v>
      </c>
      <c r="CJ155" s="182">
        <f t="shared" si="313"/>
        <v>0.44999999999999996</v>
      </c>
      <c r="CK155" s="182">
        <f t="shared" si="314"/>
        <v>0.44999999999999996</v>
      </c>
      <c r="CL155" s="182">
        <f t="shared" si="315"/>
        <v>0.44999999999999996</v>
      </c>
      <c r="CM155" s="182">
        <f t="shared" si="316"/>
        <v>0.44999999999999996</v>
      </c>
      <c r="CN155" s="182">
        <f t="shared" si="317"/>
        <v>0.44999999999999996</v>
      </c>
      <c r="CO155" s="182">
        <f t="shared" si="318"/>
        <v>0.44999999999999996</v>
      </c>
      <c r="CP155" s="182">
        <f t="shared" si="319"/>
        <v>0.39723446519218986</v>
      </c>
      <c r="CQ155" s="182">
        <f t="shared" si="320"/>
        <v>0.32928324717024826</v>
      </c>
      <c r="CR155" s="182">
        <f t="shared" si="321"/>
        <v>0.26133202914830655</v>
      </c>
      <c r="CS155" s="182">
        <f t="shared" si="322"/>
        <v>0.19338081112636502</v>
      </c>
      <c r="CT155" s="182">
        <f t="shared" si="323"/>
        <v>0.16826279501196625</v>
      </c>
      <c r="CU155" s="182">
        <f t="shared" si="324"/>
        <v>0.16826279501196625</v>
      </c>
      <c r="CV155" s="182">
        <f t="shared" si="325"/>
        <v>0.16826279501196625</v>
      </c>
      <c r="CW155" s="182">
        <f t="shared" si="326"/>
        <v>0.16826279501196625</v>
      </c>
      <c r="CX155" s="182">
        <f t="shared" si="327"/>
        <v>0.16826279501196625</v>
      </c>
      <c r="CY155" s="182">
        <f t="shared" si="328"/>
        <v>0.16826279501196625</v>
      </c>
      <c r="DA155" s="184">
        <f t="shared" si="372"/>
        <v>0.17684084932644725</v>
      </c>
      <c r="DB155" s="184">
        <f t="shared" si="373"/>
        <v>0.17684084932644725</v>
      </c>
      <c r="DC155" s="184">
        <f t="shared" si="374"/>
        <v>0.17684084932644725</v>
      </c>
      <c r="DD155" s="184">
        <f t="shared" si="375"/>
        <v>0.17684084932644725</v>
      </c>
      <c r="DE155" s="184">
        <f t="shared" si="376"/>
        <v>0.17684084932644725</v>
      </c>
      <c r="DF155" s="184">
        <f t="shared" si="377"/>
        <v>0.17684084932644725</v>
      </c>
      <c r="DG155" s="184">
        <f t="shared" si="378"/>
        <v>0.17684084932644725</v>
      </c>
      <c r="DH155" s="184">
        <f t="shared" si="379"/>
        <v>0.17684084932644725</v>
      </c>
      <c r="DI155" s="184">
        <f t="shared" si="380"/>
        <v>-1.9357158330556207E-10</v>
      </c>
      <c r="DJ155" s="184">
        <f t="shared" si="381"/>
        <v>-2.1797559968216603E-10</v>
      </c>
      <c r="DK155" s="184">
        <f t="shared" si="382"/>
        <v>-2.6022442803590848E-10</v>
      </c>
      <c r="DL155" s="184">
        <f t="shared" si="383"/>
        <v>-3.2278847055730905E-10</v>
      </c>
      <c r="DM155" s="184">
        <f t="shared" si="384"/>
        <v>-4.2495842001277554E-10</v>
      </c>
      <c r="DN155" s="184">
        <f t="shared" si="385"/>
        <v>-4.8126769917793728E-10</v>
      </c>
      <c r="DO155" s="184">
        <f t="shared" si="386"/>
        <v>-4.8126769917793728E-10</v>
      </c>
      <c r="DP155" s="184">
        <f t="shared" si="387"/>
        <v>-4.8126769917793728E-10</v>
      </c>
      <c r="DQ155" s="184">
        <f t="shared" si="388"/>
        <v>-4.8126769917793728E-10</v>
      </c>
      <c r="DR155" s="184">
        <f t="shared" si="389"/>
        <v>-4.8126769917793728E-10</v>
      </c>
      <c r="DS155" s="184">
        <f t="shared" si="390"/>
        <v>-4.8126769917793728E-10</v>
      </c>
      <c r="DU155" s="185">
        <f t="shared" si="329"/>
        <v>-4.4147622645260773E-2</v>
      </c>
      <c r="DV155" s="185">
        <f t="shared" si="330"/>
        <v>-3.7705631810446782E-2</v>
      </c>
      <c r="DW155" s="185">
        <f t="shared" si="331"/>
        <v>1.6489352833467471E-2</v>
      </c>
      <c r="DX155" s="185">
        <f t="shared" si="332"/>
        <v>5.5667122240930837E-2</v>
      </c>
      <c r="DY155" s="186">
        <f t="shared" si="333"/>
        <v>-4.4147622645260773E-2</v>
      </c>
      <c r="DZ155" s="186">
        <f t="shared" si="334"/>
        <v>-3.7705631810446782E-2</v>
      </c>
      <c r="EA155" s="186">
        <f t="shared" si="335"/>
        <v>5.7561270681214763E-2</v>
      </c>
      <c r="EB155" s="186">
        <f t="shared" si="336"/>
        <v>7.5780850494860611E-3</v>
      </c>
      <c r="EC155" s="186">
        <f t="shared" si="337"/>
        <v>-5.2402264502488569E-2</v>
      </c>
      <c r="ED155" s="186">
        <f t="shared" si="338"/>
        <v>2.4994598025664359E-2</v>
      </c>
      <c r="EE155" s="186">
        <f t="shared" si="339"/>
        <v>3.0335203182642052E-2</v>
      </c>
      <c r="EF155" s="186">
        <f t="shared" si="340"/>
        <v>-4.9502552492989099E-2</v>
      </c>
      <c r="EG155" s="186">
        <f t="shared" si="341"/>
        <v>1.5197803386360433E-3</v>
      </c>
      <c r="EH155" s="186">
        <f t="shared" si="342"/>
        <v>5.8038069602422283E-2</v>
      </c>
      <c r="EI155" s="186">
        <f t="shared" si="343"/>
        <v>-3.2884393262154421E-2</v>
      </c>
      <c r="EJ155" s="186">
        <f t="shared" si="344"/>
        <v>-4.7847089098850007E-2</v>
      </c>
      <c r="EK155" s="186">
        <f t="shared" si="345"/>
        <v>5.3638565208787403E-2</v>
      </c>
      <c r="EL155" s="186">
        <f t="shared" si="346"/>
        <v>2.2217821175713425E-2</v>
      </c>
      <c r="EM155" s="186">
        <f t="shared" si="347"/>
        <v>-5.7085778632708389E-2</v>
      </c>
      <c r="EN155" s="186">
        <f t="shared" si="348"/>
        <v>1.0580223690959109E-2</v>
      </c>
      <c r="EO155" s="186">
        <f t="shared" si="349"/>
        <v>4.2113759566213146E-2</v>
      </c>
      <c r="EP155" s="186">
        <f t="shared" si="350"/>
        <v>-3.9964465599486118E-2</v>
      </c>
      <c r="EQ155" s="186">
        <f t="shared" si="351"/>
        <v>-1.938014682226159E-2</v>
      </c>
      <c r="ER155" s="186">
        <f t="shared" si="352"/>
        <v>-5.4727846336219937E-2</v>
      </c>
      <c r="ES155" s="186">
        <f t="shared" si="353"/>
        <v>4.6060480159301399E-2</v>
      </c>
      <c r="ET155" s="186">
        <f t="shared" si="354"/>
        <v>3.5343449505501306E-2</v>
      </c>
      <c r="EU155" s="186">
        <f t="shared" si="355"/>
        <v>-5.7878991287818787E-2</v>
      </c>
      <c r="EV155" s="186">
        <f t="shared" si="356"/>
        <v>-4.5551754036387065E-3</v>
      </c>
      <c r="EW155" s="186">
        <f t="shared" si="357"/>
        <v>5.1022332831625113E-2</v>
      </c>
      <c r="EX155" s="186">
        <f t="shared" si="358"/>
        <v>-2.7702866419780248E-2</v>
      </c>
    </row>
    <row r="156" spans="15:154" ht="20.100000000000001" customHeight="1" x14ac:dyDescent="0.3">
      <c r="O156" s="211">
        <v>148</v>
      </c>
      <c r="P156" s="211">
        <f t="shared" si="359"/>
        <v>-1.8500490071139892</v>
      </c>
      <c r="Q156" s="212">
        <f t="shared" si="360"/>
        <v>1.2915436464758039</v>
      </c>
      <c r="R156" s="212">
        <f t="shared" si="264"/>
        <v>312.66874529871859</v>
      </c>
      <c r="S156" s="212">
        <f t="shared" si="265"/>
        <v>271.88586547714658</v>
      </c>
      <c r="T156" s="212">
        <f t="shared" si="266"/>
        <v>339.85733184643323</v>
      </c>
      <c r="U156" s="212">
        <f t="shared" si="267"/>
        <v>1</v>
      </c>
      <c r="V156" s="212">
        <f t="shared" si="268"/>
        <v>1</v>
      </c>
      <c r="W156" s="212">
        <f t="shared" si="269"/>
        <v>4.2856857941454496E-2</v>
      </c>
      <c r="X156" s="212">
        <f t="shared" si="270"/>
        <v>4.9285386632672672E-2</v>
      </c>
      <c r="Y156" s="212">
        <f t="shared" si="271"/>
        <v>3.9428309306138137E-2</v>
      </c>
      <c r="Z156" s="212">
        <f t="shared" si="272"/>
        <v>10.642394954261944</v>
      </c>
      <c r="AA156" s="212">
        <f t="shared" si="273"/>
        <v>10.642394954261944</v>
      </c>
      <c r="AB156" s="212">
        <f t="shared" si="274"/>
        <v>10.298205053196428</v>
      </c>
      <c r="AC156" s="212">
        <f t="shared" si="275"/>
        <v>9.8136754886990474</v>
      </c>
      <c r="AD156" s="212">
        <f t="shared" si="276"/>
        <v>215.25918868348612</v>
      </c>
      <c r="AE156" s="212">
        <f t="shared" si="277"/>
        <v>280.15155263337203</v>
      </c>
      <c r="AF156" s="212">
        <f t="shared" si="278"/>
        <v>2.2730371295418634</v>
      </c>
      <c r="AG156" s="212">
        <f t="shared" si="279"/>
        <v>2.5377550883466471</v>
      </c>
      <c r="AH156" s="212">
        <f t="shared" si="280"/>
        <v>1.9346831629924619</v>
      </c>
      <c r="AI156" s="212">
        <f t="shared" si="281"/>
        <v>12.915432083803807</v>
      </c>
      <c r="AJ156" s="212">
        <f t="shared" si="282"/>
        <v>13.715432083803808</v>
      </c>
      <c r="AK156" s="212">
        <f t="shared" si="283"/>
        <v>13.635960141543077</v>
      </c>
      <c r="AL156" s="212">
        <f t="shared" si="284"/>
        <v>12.54835865169151</v>
      </c>
      <c r="AM156" s="212">
        <f t="shared" si="361"/>
        <v>72.91057211248004</v>
      </c>
      <c r="AN156" s="212">
        <f t="shared" si="391"/>
        <v>73.335503303021369</v>
      </c>
      <c r="AO156" s="212">
        <f t="shared" si="392"/>
        <v>79.691697357183898</v>
      </c>
      <c r="AP156" s="212">
        <f t="shared" si="285"/>
        <v>9.1911452325300456</v>
      </c>
      <c r="AQ156" s="212">
        <f t="shared" si="286"/>
        <v>0.26316590178607402</v>
      </c>
      <c r="AR156" s="212">
        <f t="shared" si="287"/>
        <v>0.25549061655730543</v>
      </c>
      <c r="AS156" s="212">
        <f t="shared" si="288"/>
        <v>0.24346980744210384</v>
      </c>
      <c r="AT156" s="212">
        <f t="shared" si="289"/>
        <v>2.1758485049610699E-2</v>
      </c>
      <c r="AU156" s="212">
        <f t="shared" si="290"/>
        <v>0.1017668482266801</v>
      </c>
      <c r="AV156" s="212">
        <f t="shared" si="291"/>
        <v>9.6476328838883685E-2</v>
      </c>
      <c r="AW156" s="212">
        <f t="shared" si="292"/>
        <v>9.5205027953349425E-2</v>
      </c>
      <c r="AX156" s="212">
        <f t="shared" si="362"/>
        <v>2.1807036859432801E-2</v>
      </c>
      <c r="AY156" s="212">
        <f t="shared" si="363"/>
        <v>2.3774365921538716E-2</v>
      </c>
      <c r="AZ156" s="178">
        <f t="shared" si="364"/>
        <v>1.876886651991572E-2</v>
      </c>
      <c r="BA156" s="178">
        <f t="shared" si="293"/>
        <v>7.0415909053509872E-3</v>
      </c>
      <c r="BB156" s="178">
        <f t="shared" si="294"/>
        <v>6.1231225263921624E-3</v>
      </c>
      <c r="BC156" s="178">
        <f t="shared" si="295"/>
        <v>7.6539031579902035E-3</v>
      </c>
      <c r="BD156" s="178">
        <f t="shared" si="296"/>
        <v>0</v>
      </c>
      <c r="BE156" s="178">
        <f t="shared" si="297"/>
        <v>0</v>
      </c>
      <c r="BF156" s="178">
        <f t="shared" si="298"/>
        <v>0</v>
      </c>
      <c r="BG156" s="178">
        <f t="shared" si="365"/>
        <v>2.8848627764783787E-2</v>
      </c>
      <c r="BH156" s="178">
        <f t="shared" si="366"/>
        <v>2.989748844793088E-2</v>
      </c>
      <c r="BI156" s="178">
        <f t="shared" si="367"/>
        <v>2.6422769677905925E-2</v>
      </c>
      <c r="BJ156" s="178">
        <f t="shared" si="299"/>
        <v>9.0200642468047239</v>
      </c>
      <c r="BK156" s="178">
        <f t="shared" si="300"/>
        <v>8.1287045222586798</v>
      </c>
      <c r="BL156" s="178">
        <f t="shared" si="301"/>
        <v>8.9799720027259475</v>
      </c>
      <c r="BM156" s="180">
        <f t="shared" si="368"/>
        <v>8.3224332391105399E-4</v>
      </c>
      <c r="BN156" s="180">
        <f t="shared" si="368"/>
        <v>8.9385981549416037E-4</v>
      </c>
      <c r="BO156" s="180">
        <f t="shared" si="368"/>
        <v>6.9816275745166476E-4</v>
      </c>
      <c r="BP156" s="178">
        <f t="shared" si="302"/>
        <v>195.29854029022721</v>
      </c>
      <c r="BQ156" s="178">
        <f t="shared" si="303"/>
        <v>257.49220997835164</v>
      </c>
      <c r="BR156" s="178">
        <f t="shared" si="304"/>
        <v>0.44999999999999996</v>
      </c>
      <c r="BS156" s="178">
        <f t="shared" si="305"/>
        <v>0.44999999999999996</v>
      </c>
      <c r="BT156" s="178">
        <f t="shared" si="306"/>
        <v>0.17366581810244058</v>
      </c>
      <c r="BU156" s="178">
        <f t="shared" si="307"/>
        <v>18.138404988736497</v>
      </c>
      <c r="BY156" s="180">
        <f t="shared" si="308"/>
        <v>0.17691757232867877</v>
      </c>
      <c r="BZ156" s="180">
        <f t="shared" si="369"/>
        <v>0.17691757232867877</v>
      </c>
      <c r="CA156" s="180">
        <f t="shared" si="370"/>
        <v>0</v>
      </c>
      <c r="CB156" s="180">
        <f t="shared" si="371"/>
        <v>3.7910656365656173E-2</v>
      </c>
      <c r="CC156" s="180">
        <f t="shared" si="309"/>
        <v>4.4952247271007162E-2</v>
      </c>
      <c r="CG156" s="182">
        <f t="shared" si="310"/>
        <v>0.44999999999999996</v>
      </c>
      <c r="CH156" s="182">
        <f t="shared" si="311"/>
        <v>0.44999999999999996</v>
      </c>
      <c r="CI156" s="182">
        <f t="shared" si="312"/>
        <v>0.44999999999999996</v>
      </c>
      <c r="CJ156" s="182">
        <f t="shared" si="313"/>
        <v>0.44999999999999996</v>
      </c>
      <c r="CK156" s="182">
        <f t="shared" si="314"/>
        <v>0.44999999999999996</v>
      </c>
      <c r="CL156" s="182">
        <f t="shared" si="315"/>
        <v>0.44999999999999996</v>
      </c>
      <c r="CM156" s="182">
        <f t="shared" si="316"/>
        <v>0.44999999999999996</v>
      </c>
      <c r="CN156" s="182">
        <f t="shared" si="317"/>
        <v>0.44999999999999996</v>
      </c>
      <c r="CO156" s="182">
        <f t="shared" si="318"/>
        <v>0.44999999999999996</v>
      </c>
      <c r="CP156" s="182">
        <f t="shared" si="319"/>
        <v>0.39825879510791895</v>
      </c>
      <c r="CQ156" s="182">
        <f t="shared" si="320"/>
        <v>0.33013451616217399</v>
      </c>
      <c r="CR156" s="182">
        <f t="shared" si="321"/>
        <v>0.26201023721642891</v>
      </c>
      <c r="CS156" s="182">
        <f t="shared" si="322"/>
        <v>0.19388595827068392</v>
      </c>
      <c r="CT156" s="182">
        <f t="shared" si="323"/>
        <v>0.16870397057197206</v>
      </c>
      <c r="CU156" s="182">
        <f t="shared" si="324"/>
        <v>0.16870397057197206</v>
      </c>
      <c r="CV156" s="182">
        <f t="shared" si="325"/>
        <v>0.16870397057197206</v>
      </c>
      <c r="CW156" s="182">
        <f t="shared" si="326"/>
        <v>0.16870397057197206</v>
      </c>
      <c r="CX156" s="182">
        <f t="shared" si="327"/>
        <v>0.16870397057197206</v>
      </c>
      <c r="CY156" s="182">
        <f t="shared" si="328"/>
        <v>0.16870397057197206</v>
      </c>
      <c r="DA156" s="184">
        <f t="shared" si="372"/>
        <v>0.17691757233321914</v>
      </c>
      <c r="DB156" s="184">
        <f t="shared" si="373"/>
        <v>0.17691757233321914</v>
      </c>
      <c r="DC156" s="184">
        <f t="shared" si="374"/>
        <v>0.17691757233321914</v>
      </c>
      <c r="DD156" s="184">
        <f t="shared" si="375"/>
        <v>0.17691757233321914</v>
      </c>
      <c r="DE156" s="184">
        <f t="shared" si="376"/>
        <v>0.17691757233321914</v>
      </c>
      <c r="DF156" s="184">
        <f t="shared" si="377"/>
        <v>0.17691757233321914</v>
      </c>
      <c r="DG156" s="184">
        <f t="shared" si="378"/>
        <v>0.17691757233321914</v>
      </c>
      <c r="DH156" s="184">
        <f t="shared" si="379"/>
        <v>0.17691757233321914</v>
      </c>
      <c r="DI156" s="184">
        <f t="shared" si="380"/>
        <v>-1.9365538979199804E-10</v>
      </c>
      <c r="DJ156" s="184">
        <f t="shared" si="381"/>
        <v>-2.1753714722508295E-10</v>
      </c>
      <c r="DK156" s="184">
        <f t="shared" si="382"/>
        <v>-2.597051042065989E-10</v>
      </c>
      <c r="DL156" s="184">
        <f t="shared" si="383"/>
        <v>-3.2215184098433066E-10</v>
      </c>
      <c r="DM156" s="184">
        <f t="shared" si="384"/>
        <v>-4.2413651965031746E-10</v>
      </c>
      <c r="DN156" s="184">
        <f t="shared" si="385"/>
        <v>-4.8034702774439066E-10</v>
      </c>
      <c r="DO156" s="184">
        <f t="shared" si="386"/>
        <v>-4.8034702774439066E-10</v>
      </c>
      <c r="DP156" s="184">
        <f t="shared" si="387"/>
        <v>-4.8034702774439066E-10</v>
      </c>
      <c r="DQ156" s="184">
        <f t="shared" si="388"/>
        <v>-4.8034702774439066E-10</v>
      </c>
      <c r="DR156" s="184">
        <f t="shared" si="389"/>
        <v>-4.8034702774439066E-10</v>
      </c>
      <c r="DS156" s="184">
        <f t="shared" si="390"/>
        <v>-4.8034702774439066E-10</v>
      </c>
      <c r="DU156" s="185">
        <f t="shared" si="329"/>
        <v>-4.28774168910451E-2</v>
      </c>
      <c r="DV156" s="185">
        <f t="shared" si="330"/>
        <v>-3.8606999577741552E-2</v>
      </c>
      <c r="DW156" s="185">
        <f t="shared" si="331"/>
        <v>1.5903518952067736E-2</v>
      </c>
      <c r="DX156" s="185">
        <f t="shared" si="332"/>
        <v>5.5462161701338671E-2</v>
      </c>
      <c r="DY156" s="186">
        <f t="shared" si="333"/>
        <v>-4.28774168910451E-2</v>
      </c>
      <c r="DZ156" s="186">
        <f t="shared" si="334"/>
        <v>-3.8606999577741552E-2</v>
      </c>
      <c r="EA156" s="186">
        <f t="shared" si="335"/>
        <v>5.6820704573044639E-2</v>
      </c>
      <c r="EB156" s="186">
        <f t="shared" si="336"/>
        <v>1.0019023279092622E-2</v>
      </c>
      <c r="EC156" s="186">
        <f t="shared" si="337"/>
        <v>-5.3495963779829368E-2</v>
      </c>
      <c r="ED156" s="186">
        <f t="shared" si="338"/>
        <v>2.1613772343378655E-2</v>
      </c>
      <c r="EE156" s="186">
        <f t="shared" si="339"/>
        <v>3.391359589803021E-2</v>
      </c>
      <c r="EF156" s="186">
        <f t="shared" si="340"/>
        <v>-4.6678060252214042E-2</v>
      </c>
      <c r="EG156" s="186">
        <f t="shared" si="341"/>
        <v>-4.0247570904564326E-3</v>
      </c>
      <c r="EH156" s="186">
        <f t="shared" si="342"/>
        <v>5.755670791495146E-2</v>
      </c>
      <c r="EI156" s="186">
        <f t="shared" si="343"/>
        <v>-2.7087220721922951E-2</v>
      </c>
      <c r="EJ156" s="186">
        <f t="shared" si="344"/>
        <v>-5.0943652884398109E-2</v>
      </c>
      <c r="EK156" s="186">
        <f t="shared" si="345"/>
        <v>4.9967289017247708E-2</v>
      </c>
      <c r="EL156" s="186">
        <f t="shared" si="346"/>
        <v>2.8848627764783766E-2</v>
      </c>
      <c r="EM156" s="186">
        <f t="shared" si="347"/>
        <v>-5.7662107920426642E-2</v>
      </c>
      <c r="EN156" s="186">
        <f t="shared" si="348"/>
        <v>2.0136051790973636E-3</v>
      </c>
      <c r="EO156" s="186">
        <f t="shared" si="349"/>
        <v>4.7833192667320654E-2</v>
      </c>
      <c r="EP156" s="186">
        <f t="shared" si="350"/>
        <v>-3.2263895841872503E-2</v>
      </c>
      <c r="EQ156" s="186">
        <f t="shared" si="351"/>
        <v>-8.0299059689350975E-3</v>
      </c>
      <c r="ER156" s="186">
        <f t="shared" si="352"/>
        <v>-5.7135749804953784E-2</v>
      </c>
      <c r="ES156" s="186">
        <f t="shared" si="353"/>
        <v>3.708708096732416E-2</v>
      </c>
      <c r="ET156" s="186">
        <f t="shared" si="354"/>
        <v>4.4198661981641005E-2</v>
      </c>
      <c r="EU156" s="186">
        <f t="shared" si="355"/>
        <v>-5.4873350843741814E-2</v>
      </c>
      <c r="EV156" s="186">
        <f t="shared" si="356"/>
        <v>-1.7829432487430304E-2</v>
      </c>
      <c r="EW156" s="186">
        <f t="shared" si="357"/>
        <v>5.5983400458193562E-2</v>
      </c>
      <c r="EX156" s="186">
        <f t="shared" si="358"/>
        <v>-1.3958229428611225E-2</v>
      </c>
    </row>
    <row r="157" spans="15:154" ht="20.100000000000001" customHeight="1" x14ac:dyDescent="0.3">
      <c r="O157" s="211">
        <v>149</v>
      </c>
      <c r="P157" s="211">
        <f t="shared" si="359"/>
        <v>-1.8413223608540177</v>
      </c>
      <c r="Q157" s="212">
        <f t="shared" si="360"/>
        <v>1.3002702927357754</v>
      </c>
      <c r="R157" s="212">
        <f t="shared" si="264"/>
        <v>313.43922888997434</v>
      </c>
      <c r="S157" s="212">
        <f t="shared" si="265"/>
        <v>272.55585120867335</v>
      </c>
      <c r="T157" s="212">
        <f t="shared" si="266"/>
        <v>340.6948140108417</v>
      </c>
      <c r="U157" s="212">
        <f t="shared" si="267"/>
        <v>1</v>
      </c>
      <c r="V157" s="212">
        <f t="shared" si="268"/>
        <v>1</v>
      </c>
      <c r="W157" s="212">
        <f t="shared" si="269"/>
        <v>4.2751508952645373E-2</v>
      </c>
      <c r="X157" s="212">
        <f t="shared" si="270"/>
        <v>4.9164235295542182E-2</v>
      </c>
      <c r="Y157" s="212">
        <f t="shared" si="271"/>
        <v>3.9331388236433742E-2</v>
      </c>
      <c r="Z157" s="212">
        <f t="shared" si="272"/>
        <v>10.676174830633439</v>
      </c>
      <c r="AA157" s="212">
        <f t="shared" si="273"/>
        <v>10.676174830633439</v>
      </c>
      <c r="AB157" s="212">
        <f t="shared" si="274"/>
        <v>10.332007414551089</v>
      </c>
      <c r="AC157" s="212">
        <f t="shared" si="275"/>
        <v>9.8458874521793653</v>
      </c>
      <c r="AD157" s="212">
        <f t="shared" si="276"/>
        <v>216.07075489216345</v>
      </c>
      <c r="AE157" s="212">
        <f t="shared" si="277"/>
        <v>281.18493362460237</v>
      </c>
      <c r="AF157" s="212">
        <f t="shared" si="278"/>
        <v>2.2748922158235869</v>
      </c>
      <c r="AG157" s="212">
        <f t="shared" si="279"/>
        <v>2.5398262180213806</v>
      </c>
      <c r="AH157" s="212">
        <f t="shared" si="280"/>
        <v>1.9362621095694903</v>
      </c>
      <c r="AI157" s="212">
        <f t="shared" si="281"/>
        <v>12.951067046457027</v>
      </c>
      <c r="AJ157" s="212">
        <f t="shared" si="282"/>
        <v>13.751067046457027</v>
      </c>
      <c r="AK157" s="212">
        <f t="shared" si="283"/>
        <v>13.67183363257247</v>
      </c>
      <c r="AL157" s="212">
        <f t="shared" si="284"/>
        <v>12.582149561748857</v>
      </c>
      <c r="AM157" s="212">
        <f t="shared" si="361"/>
        <v>72.721629283136309</v>
      </c>
      <c r="AN157" s="212">
        <f t="shared" si="391"/>
        <v>73.143078454198658</v>
      </c>
      <c r="AO157" s="212">
        <f t="shared" si="392"/>
        <v>79.477675503088278</v>
      </c>
      <c r="AP157" s="212">
        <f t="shared" si="285"/>
        <v>9.2266108116326624</v>
      </c>
      <c r="AQ157" s="212">
        <f t="shared" si="286"/>
        <v>0.26402970561037603</v>
      </c>
      <c r="AR157" s="212">
        <f t="shared" si="287"/>
        <v>0.25632922737336356</v>
      </c>
      <c r="AS157" s="212">
        <f t="shared" si="288"/>
        <v>0.24426896169933565</v>
      </c>
      <c r="AT157" s="212">
        <f t="shared" si="289"/>
        <v>2.1901557601941842E-2</v>
      </c>
      <c r="AU157" s="212">
        <f t="shared" si="290"/>
        <v>0.10217055840563496</v>
      </c>
      <c r="AV157" s="212">
        <f t="shared" si="291"/>
        <v>9.6855898769233159E-2</v>
      </c>
      <c r="AW157" s="212">
        <f t="shared" si="292"/>
        <v>9.5573680952636839E-2</v>
      </c>
      <c r="AX157" s="212">
        <f t="shared" si="362"/>
        <v>2.1839727782942953E-2</v>
      </c>
      <c r="AY157" s="212">
        <f t="shared" si="363"/>
        <v>2.3809231066745189E-2</v>
      </c>
      <c r="AZ157" s="178">
        <f t="shared" si="364"/>
        <v>1.8795227824988769E-2</v>
      </c>
      <c r="BA157" s="178">
        <f t="shared" si="293"/>
        <v>6.8270257236206127E-3</v>
      </c>
      <c r="BB157" s="178">
        <f t="shared" si="294"/>
        <v>5.9365441074961849E-3</v>
      </c>
      <c r="BC157" s="178">
        <f t="shared" si="295"/>
        <v>7.42068013437023E-3</v>
      </c>
      <c r="BD157" s="178">
        <f t="shared" si="296"/>
        <v>0</v>
      </c>
      <c r="BE157" s="178">
        <f t="shared" si="297"/>
        <v>0</v>
      </c>
      <c r="BF157" s="178">
        <f t="shared" si="298"/>
        <v>0</v>
      </c>
      <c r="BG157" s="178">
        <f t="shared" si="365"/>
        <v>2.8666753506563565E-2</v>
      </c>
      <c r="BH157" s="178">
        <f t="shared" si="366"/>
        <v>2.9745775174241373E-2</v>
      </c>
      <c r="BI157" s="178">
        <f t="shared" si="367"/>
        <v>2.6215907959358999E-2</v>
      </c>
      <c r="BJ157" s="178">
        <f t="shared" si="299"/>
        <v>8.9852851138762517</v>
      </c>
      <c r="BK157" s="178">
        <f t="shared" si="300"/>
        <v>8.1073850724771805</v>
      </c>
      <c r="BL157" s="178">
        <f t="shared" si="301"/>
        <v>8.9316238863391586</v>
      </c>
      <c r="BM157" s="180">
        <f t="shared" si="368"/>
        <v>8.2178275660607441E-4</v>
      </c>
      <c r="BN157" s="180">
        <f t="shared" si="368"/>
        <v>8.8481114071651439E-4</v>
      </c>
      <c r="BO157" s="180">
        <f t="shared" si="368"/>
        <v>6.872738301335825E-4</v>
      </c>
      <c r="BP157" s="178">
        <f t="shared" si="302"/>
        <v>194.55023390290989</v>
      </c>
      <c r="BQ157" s="178">
        <f t="shared" si="303"/>
        <v>258.23874812750876</v>
      </c>
      <c r="BR157" s="178">
        <f t="shared" si="304"/>
        <v>0.44999999999999996</v>
      </c>
      <c r="BS157" s="178">
        <f t="shared" si="305"/>
        <v>0.44999999999999996</v>
      </c>
      <c r="BT157" s="178">
        <f t="shared" si="306"/>
        <v>0.17409376833802329</v>
      </c>
      <c r="BU157" s="178">
        <f t="shared" si="307"/>
        <v>18.138404988736497</v>
      </c>
      <c r="BY157" s="180">
        <f t="shared" si="308"/>
        <v>0.17699168699596596</v>
      </c>
      <c r="BZ157" s="180">
        <f t="shared" si="369"/>
        <v>0.17699168699596596</v>
      </c>
      <c r="CA157" s="180">
        <f t="shared" si="370"/>
        <v>0</v>
      </c>
      <c r="CB157" s="180">
        <f t="shared" si="371"/>
        <v>3.7833308498140393E-2</v>
      </c>
      <c r="CC157" s="180">
        <f t="shared" si="309"/>
        <v>4.4660334221761008E-2</v>
      </c>
      <c r="CG157" s="182">
        <f t="shared" si="310"/>
        <v>0.44999999999999996</v>
      </c>
      <c r="CH157" s="182">
        <f t="shared" si="311"/>
        <v>0.44999999999999996</v>
      </c>
      <c r="CI157" s="182">
        <f t="shared" si="312"/>
        <v>0.44999999999999996</v>
      </c>
      <c r="CJ157" s="182">
        <f t="shared" si="313"/>
        <v>0.44999999999999996</v>
      </c>
      <c r="CK157" s="182">
        <f t="shared" si="314"/>
        <v>0.44999999999999996</v>
      </c>
      <c r="CL157" s="182">
        <f t="shared" si="315"/>
        <v>0.44999999999999996</v>
      </c>
      <c r="CM157" s="182">
        <f t="shared" si="316"/>
        <v>0.44999999999999996</v>
      </c>
      <c r="CN157" s="182">
        <f t="shared" si="317"/>
        <v>0.44999999999999996</v>
      </c>
      <c r="CO157" s="182">
        <f t="shared" si="318"/>
        <v>0.44999999999999996</v>
      </c>
      <c r="CP157" s="182">
        <f t="shared" si="319"/>
        <v>0.39925241821057883</v>
      </c>
      <c r="CQ157" s="182">
        <f t="shared" si="320"/>
        <v>0.33096026626862607</v>
      </c>
      <c r="CR157" s="182">
        <f t="shared" si="321"/>
        <v>0.26266811432667309</v>
      </c>
      <c r="CS157" s="182">
        <f t="shared" si="322"/>
        <v>0.19437596238472044</v>
      </c>
      <c r="CT157" s="182">
        <f t="shared" si="323"/>
        <v>0.16913192080755479</v>
      </c>
      <c r="CU157" s="182">
        <f t="shared" si="324"/>
        <v>0.16913192080755479</v>
      </c>
      <c r="CV157" s="182">
        <f t="shared" si="325"/>
        <v>0.16913192080755479</v>
      </c>
      <c r="CW157" s="182">
        <f t="shared" si="326"/>
        <v>0.16913192080755479</v>
      </c>
      <c r="CX157" s="182">
        <f t="shared" si="327"/>
        <v>0.16913192080755479</v>
      </c>
      <c r="CY157" s="182">
        <f t="shared" si="328"/>
        <v>0.16913192080755479</v>
      </c>
      <c r="DA157" s="184">
        <f t="shared" si="372"/>
        <v>0.17699168700049706</v>
      </c>
      <c r="DB157" s="184">
        <f t="shared" si="373"/>
        <v>0.17699168700049706</v>
      </c>
      <c r="DC157" s="184">
        <f t="shared" si="374"/>
        <v>0.17699168700049706</v>
      </c>
      <c r="DD157" s="184">
        <f t="shared" si="375"/>
        <v>0.17699168700049706</v>
      </c>
      <c r="DE157" s="184">
        <f t="shared" si="376"/>
        <v>0.17699168700049706</v>
      </c>
      <c r="DF157" s="184">
        <f t="shared" si="377"/>
        <v>0.17699168700049706</v>
      </c>
      <c r="DG157" s="184">
        <f t="shared" si="378"/>
        <v>0.17699168700049706</v>
      </c>
      <c r="DH157" s="184">
        <f t="shared" si="379"/>
        <v>0.17699168700049706</v>
      </c>
      <c r="DI157" s="184">
        <f t="shared" si="380"/>
        <v>-1.937363471230422E-10</v>
      </c>
      <c r="DJ157" s="184">
        <f t="shared" si="381"/>
        <v>-2.1711352072653846E-10</v>
      </c>
      <c r="DK157" s="184">
        <f t="shared" si="382"/>
        <v>-2.592033253352055E-10</v>
      </c>
      <c r="DL157" s="184">
        <f t="shared" si="383"/>
        <v>-3.2153669111706482E-10</v>
      </c>
      <c r="DM157" s="184">
        <f t="shared" si="384"/>
        <v>-4.2334229023010606E-10</v>
      </c>
      <c r="DN157" s="184">
        <f t="shared" si="385"/>
        <v>-4.7945731569110015E-10</v>
      </c>
      <c r="DO157" s="184">
        <f t="shared" si="386"/>
        <v>-4.7945731569110015E-10</v>
      </c>
      <c r="DP157" s="184">
        <f t="shared" si="387"/>
        <v>-4.7945731569110015E-10</v>
      </c>
      <c r="DQ157" s="184">
        <f t="shared" si="388"/>
        <v>-4.7945731569110015E-10</v>
      </c>
      <c r="DR157" s="184">
        <f t="shared" si="389"/>
        <v>-4.7945731569110015E-10</v>
      </c>
      <c r="DS157" s="184">
        <f t="shared" si="390"/>
        <v>-4.7945731569110015E-10</v>
      </c>
      <c r="DU157" s="185">
        <f t="shared" si="329"/>
        <v>-4.158825658757568E-2</v>
      </c>
      <c r="DV157" s="185">
        <f t="shared" si="330"/>
        <v>-3.9465781893055989E-2</v>
      </c>
      <c r="DW157" s="185">
        <f t="shared" si="331"/>
        <v>1.5321713309059447E-2</v>
      </c>
      <c r="DX157" s="185">
        <f t="shared" si="332"/>
        <v>5.5248313347099461E-2</v>
      </c>
      <c r="DY157" s="186">
        <f t="shared" si="333"/>
        <v>-4.158825658757568E-2</v>
      </c>
      <c r="DZ157" s="186">
        <f t="shared" si="334"/>
        <v>-3.9465781893055989E-2</v>
      </c>
      <c r="EA157" s="186">
        <f t="shared" si="335"/>
        <v>5.5974473971098726E-2</v>
      </c>
      <c r="EB157" s="186">
        <f t="shared" si="336"/>
        <v>1.2409242123638715E-2</v>
      </c>
      <c r="EC157" s="186">
        <f t="shared" si="337"/>
        <v>-5.4370720936478996E-2</v>
      </c>
      <c r="ED157" s="186">
        <f t="shared" si="338"/>
        <v>1.8192188743299212E-2</v>
      </c>
      <c r="EE157" s="186">
        <f t="shared" si="339"/>
        <v>3.7235134233600253E-2</v>
      </c>
      <c r="EF157" s="186">
        <f t="shared" si="340"/>
        <v>-4.3596740761553128E-2</v>
      </c>
      <c r="EG157" s="186">
        <f t="shared" si="341"/>
        <v>-9.4627580681130308E-3</v>
      </c>
      <c r="EH157" s="186">
        <f t="shared" si="342"/>
        <v>5.6547212452681163E-2</v>
      </c>
      <c r="EI157" s="186">
        <f t="shared" si="343"/>
        <v>-2.1012800652717267E-2</v>
      </c>
      <c r="EJ157" s="186">
        <f t="shared" si="344"/>
        <v>-5.3344102159034061E-2</v>
      </c>
      <c r="EK157" s="186">
        <f t="shared" si="345"/>
        <v>4.548572929947535E-2</v>
      </c>
      <c r="EL157" s="186">
        <f t="shared" si="346"/>
        <v>3.490242765939279E-2</v>
      </c>
      <c r="EM157" s="186">
        <f t="shared" si="347"/>
        <v>-5.6964958955479379E-2</v>
      </c>
      <c r="EN157" s="186">
        <f t="shared" si="348"/>
        <v>-6.4903372504707211E-3</v>
      </c>
      <c r="EO157" s="186">
        <f t="shared" si="349"/>
        <v>5.2171270905474368E-2</v>
      </c>
      <c r="EP157" s="186">
        <f t="shared" si="350"/>
        <v>-2.3775817936127902E-2</v>
      </c>
      <c r="EQ157" s="186">
        <f t="shared" si="351"/>
        <v>3.5001268695627839E-3</v>
      </c>
      <c r="ER157" s="186">
        <f t="shared" si="352"/>
        <v>-5.7226568465366348E-2</v>
      </c>
      <c r="ES157" s="186">
        <f t="shared" si="353"/>
        <v>2.647366735521255E-2</v>
      </c>
      <c r="ET157" s="186">
        <f t="shared" si="354"/>
        <v>5.085544182474331E-2</v>
      </c>
      <c r="EU157" s="186">
        <f t="shared" si="355"/>
        <v>-4.8884850842669275E-2</v>
      </c>
      <c r="EV157" s="186">
        <f t="shared" si="356"/>
        <v>-2.9956675124490618E-2</v>
      </c>
      <c r="EW157" s="186">
        <f t="shared" si="357"/>
        <v>5.7331323928859756E-2</v>
      </c>
      <c r="EX157" s="186">
        <f t="shared" si="358"/>
        <v>5.0032288419631131E-4</v>
      </c>
    </row>
    <row r="158" spans="15:154" ht="20.100000000000001" customHeight="1" x14ac:dyDescent="0.3">
      <c r="O158" s="211">
        <v>150</v>
      </c>
      <c r="P158" s="211">
        <f t="shared" si="359"/>
        <v>-1.8325957145940461</v>
      </c>
      <c r="Q158" s="212">
        <f t="shared" si="360"/>
        <v>1.3089969389957472</v>
      </c>
      <c r="R158" s="212">
        <f t="shared" si="264"/>
        <v>314.18584287042091</v>
      </c>
      <c r="S158" s="212">
        <f t="shared" si="265"/>
        <v>273.20508075688775</v>
      </c>
      <c r="T158" s="212">
        <f t="shared" si="266"/>
        <v>341.50635094610971</v>
      </c>
      <c r="U158" s="212">
        <f t="shared" si="267"/>
        <v>1</v>
      </c>
      <c r="V158" s="212">
        <f t="shared" si="268"/>
        <v>1</v>
      </c>
      <c r="W158" s="212">
        <f t="shared" si="269"/>
        <v>4.2649916614882412E-2</v>
      </c>
      <c r="X158" s="212">
        <f t="shared" si="270"/>
        <v>4.9047404107114778E-2</v>
      </c>
      <c r="Y158" s="212">
        <f t="shared" si="271"/>
        <v>3.9237923285691818E-2</v>
      </c>
      <c r="Z158" s="212">
        <f t="shared" si="272"/>
        <v>10.708910333673883</v>
      </c>
      <c r="AA158" s="212">
        <f t="shared" si="273"/>
        <v>10.708910333673883</v>
      </c>
      <c r="AB158" s="212">
        <f t="shared" si="274"/>
        <v>10.364802094191612</v>
      </c>
      <c r="AC158" s="212">
        <f t="shared" si="275"/>
        <v>9.877139145273981</v>
      </c>
      <c r="AD158" s="212">
        <f t="shared" si="276"/>
        <v>216.8582652091419</v>
      </c>
      <c r="AE158" s="212">
        <f t="shared" si="277"/>
        <v>282.18764017303232</v>
      </c>
      <c r="AF158" s="212">
        <f t="shared" si="278"/>
        <v>2.2766898314621127</v>
      </c>
      <c r="AG158" s="212">
        <f t="shared" si="279"/>
        <v>2.5418331840204273</v>
      </c>
      <c r="AH158" s="212">
        <f t="shared" si="280"/>
        <v>1.9377921403218208</v>
      </c>
      <c r="AI158" s="212">
        <f t="shared" si="281"/>
        <v>12.985600165135995</v>
      </c>
      <c r="AJ158" s="212">
        <f t="shared" si="282"/>
        <v>13.785600165135996</v>
      </c>
      <c r="AK158" s="212">
        <f t="shared" si="283"/>
        <v>13.70663527821204</v>
      </c>
      <c r="AL158" s="212">
        <f t="shared" si="284"/>
        <v>12.614931285595802</v>
      </c>
      <c r="AM158" s="212">
        <f t="shared" si="361"/>
        <v>72.539460598096852</v>
      </c>
      <c r="AN158" s="212">
        <f t="shared" si="391"/>
        <v>72.957365516947263</v>
      </c>
      <c r="AO158" s="212">
        <f t="shared" si="392"/>
        <v>79.271141265893164</v>
      </c>
      <c r="AP158" s="212">
        <f t="shared" si="285"/>
        <v>9.261020242243422</v>
      </c>
      <c r="AQ158" s="212">
        <f t="shared" si="286"/>
        <v>0.26486775859114325</v>
      </c>
      <c r="AR158" s="212">
        <f t="shared" si="287"/>
        <v>0.25714283837429769</v>
      </c>
      <c r="AS158" s="212">
        <f t="shared" si="288"/>
        <v>0.24504429238035802</v>
      </c>
      <c r="AT158" s="212">
        <f t="shared" si="289"/>
        <v>2.2040813109063404E-2</v>
      </c>
      <c r="AU158" s="212">
        <f t="shared" si="290"/>
        <v>0.10256261804711254</v>
      </c>
      <c r="AV158" s="212">
        <f t="shared" si="291"/>
        <v>9.7224248198616608E-2</v>
      </c>
      <c r="AW158" s="212">
        <f t="shared" si="292"/>
        <v>9.5931420816917537E-2</v>
      </c>
      <c r="AX158" s="212">
        <f t="shared" si="362"/>
        <v>2.1871435608283096E-2</v>
      </c>
      <c r="AY158" s="212">
        <f t="shared" si="363"/>
        <v>2.3842985034115964E-2</v>
      </c>
      <c r="AZ158" s="178">
        <f t="shared" si="364"/>
        <v>1.8820748724472862E-2</v>
      </c>
      <c r="BA158" s="178">
        <f t="shared" si="293"/>
        <v>6.6119406374494736E-3</v>
      </c>
      <c r="BB158" s="178">
        <f t="shared" si="294"/>
        <v>5.7495135977821514E-3</v>
      </c>
      <c r="BC158" s="178">
        <f t="shared" si="295"/>
        <v>7.1868919972276884E-3</v>
      </c>
      <c r="BD158" s="178">
        <f t="shared" si="296"/>
        <v>0</v>
      </c>
      <c r="BE158" s="178">
        <f t="shared" si="297"/>
        <v>0</v>
      </c>
      <c r="BF158" s="178">
        <f t="shared" si="298"/>
        <v>0</v>
      </c>
      <c r="BG158" s="178">
        <f t="shared" si="365"/>
        <v>2.8483376245732571E-2</v>
      </c>
      <c r="BH158" s="178">
        <f t="shared" si="366"/>
        <v>2.9592498631898115E-2</v>
      </c>
      <c r="BI158" s="178">
        <f t="shared" si="367"/>
        <v>2.6007640721700552E-2</v>
      </c>
      <c r="BJ158" s="178">
        <f t="shared" si="299"/>
        <v>8.9490735735608133</v>
      </c>
      <c r="BK158" s="178">
        <f t="shared" si="300"/>
        <v>8.0848209785258156</v>
      </c>
      <c r="BL158" s="178">
        <f t="shared" si="301"/>
        <v>8.8817744795854026</v>
      </c>
      <c r="BM158" s="180">
        <f t="shared" si="368"/>
        <v>8.1130272235596245E-4</v>
      </c>
      <c r="BN158" s="180">
        <f t="shared" si="368"/>
        <v>8.7571597527889183E-4</v>
      </c>
      <c r="BO158" s="180">
        <f t="shared" si="368"/>
        <v>6.7639737590905683E-4</v>
      </c>
      <c r="BP158" s="178">
        <f t="shared" si="302"/>
        <v>193.79466634558815</v>
      </c>
      <c r="BQ158" s="178">
        <f t="shared" si="303"/>
        <v>258.96225084558796</v>
      </c>
      <c r="BR158" s="178">
        <f t="shared" si="304"/>
        <v>0.44999999999999996</v>
      </c>
      <c r="BS158" s="178">
        <f t="shared" si="305"/>
        <v>0.44999999999999996</v>
      </c>
      <c r="BT158" s="178">
        <f t="shared" si="306"/>
        <v>0.17450846065911571</v>
      </c>
      <c r="BU158" s="178">
        <f t="shared" si="307"/>
        <v>18.138404988736497</v>
      </c>
      <c r="BY158" s="180">
        <f t="shared" si="308"/>
        <v>0.17706321763859612</v>
      </c>
      <c r="BZ158" s="180">
        <f t="shared" si="369"/>
        <v>0.17706321763859612</v>
      </c>
      <c r="CA158" s="180">
        <f t="shared" si="370"/>
        <v>0</v>
      </c>
      <c r="CB158" s="180">
        <f t="shared" si="371"/>
        <v>3.7758657381539718E-2</v>
      </c>
      <c r="CC158" s="180">
        <f t="shared" si="309"/>
        <v>4.4370598018989189E-2</v>
      </c>
      <c r="CG158" s="182">
        <f t="shared" si="310"/>
        <v>0.44999999999999996</v>
      </c>
      <c r="CH158" s="182">
        <f t="shared" si="311"/>
        <v>0.44999999999999996</v>
      </c>
      <c r="CI158" s="182">
        <f t="shared" si="312"/>
        <v>0.44999999999999996</v>
      </c>
      <c r="CJ158" s="182">
        <f t="shared" si="313"/>
        <v>0.44999999999999996</v>
      </c>
      <c r="CK158" s="182">
        <f t="shared" si="314"/>
        <v>0.44999999999999996</v>
      </c>
      <c r="CL158" s="182">
        <f t="shared" si="315"/>
        <v>0.44999999999999996</v>
      </c>
      <c r="CM158" s="182">
        <f t="shared" si="316"/>
        <v>0.44999999999999996</v>
      </c>
      <c r="CN158" s="182">
        <f t="shared" si="317"/>
        <v>0.44999999999999996</v>
      </c>
      <c r="CO158" s="182">
        <f t="shared" si="318"/>
        <v>0.44999999999999996</v>
      </c>
      <c r="CP158" s="182">
        <f t="shared" si="319"/>
        <v>0.40021525883192344</v>
      </c>
      <c r="CQ158" s="182">
        <f t="shared" si="320"/>
        <v>0.33176043460553706</v>
      </c>
      <c r="CR158" s="182">
        <f t="shared" si="321"/>
        <v>0.26330561037915057</v>
      </c>
      <c r="CS158" s="182">
        <f t="shared" si="322"/>
        <v>0.19485078615276422</v>
      </c>
      <c r="CT158" s="182">
        <f t="shared" si="323"/>
        <v>0.16954661312864719</v>
      </c>
      <c r="CU158" s="182">
        <f t="shared" si="324"/>
        <v>0.16954661312864719</v>
      </c>
      <c r="CV158" s="182">
        <f t="shared" si="325"/>
        <v>0.16954661312864719</v>
      </c>
      <c r="CW158" s="182">
        <f t="shared" si="326"/>
        <v>0.16954661312864719</v>
      </c>
      <c r="CX158" s="182">
        <f t="shared" si="327"/>
        <v>0.16954661312864719</v>
      </c>
      <c r="CY158" s="182">
        <f t="shared" si="328"/>
        <v>0.16954661312864719</v>
      </c>
      <c r="DA158" s="184">
        <f t="shared" si="372"/>
        <v>0.17706321764311828</v>
      </c>
      <c r="DB158" s="184">
        <f t="shared" si="373"/>
        <v>0.17706321764311828</v>
      </c>
      <c r="DC158" s="184">
        <f t="shared" si="374"/>
        <v>0.17706321764311828</v>
      </c>
      <c r="DD158" s="184">
        <f t="shared" si="375"/>
        <v>0.17706321764311828</v>
      </c>
      <c r="DE158" s="184">
        <f t="shared" si="376"/>
        <v>0.17706321764311828</v>
      </c>
      <c r="DF158" s="184">
        <f t="shared" si="377"/>
        <v>0.17706321764311828</v>
      </c>
      <c r="DG158" s="184">
        <f t="shared" si="378"/>
        <v>0.17706321764311828</v>
      </c>
      <c r="DH158" s="184">
        <f t="shared" si="379"/>
        <v>0.17706321764311828</v>
      </c>
      <c r="DI158" s="184">
        <f t="shared" si="380"/>
        <v>-1.9381448185840807E-10</v>
      </c>
      <c r="DJ158" s="184">
        <f t="shared" si="381"/>
        <v>-2.1670458945148194E-10</v>
      </c>
      <c r="DK158" s="184">
        <f t="shared" si="382"/>
        <v>-2.587189381710865E-10</v>
      </c>
      <c r="DL158" s="184">
        <f t="shared" si="383"/>
        <v>-3.2094283598670327E-10</v>
      </c>
      <c r="DM158" s="184">
        <f t="shared" si="384"/>
        <v>-4.2257549905526468E-10</v>
      </c>
      <c r="DN158" s="184">
        <f t="shared" si="385"/>
        <v>-4.7859830611819731E-10</v>
      </c>
      <c r="DO158" s="184">
        <f t="shared" si="386"/>
        <v>-4.7859830611819731E-10</v>
      </c>
      <c r="DP158" s="184">
        <f t="shared" si="387"/>
        <v>-4.7859830611819731E-10</v>
      </c>
      <c r="DQ158" s="184">
        <f t="shared" si="388"/>
        <v>-4.7859830611819731E-10</v>
      </c>
      <c r="DR158" s="184">
        <f t="shared" si="389"/>
        <v>-4.7859830611819731E-10</v>
      </c>
      <c r="DS158" s="184">
        <f t="shared" si="390"/>
        <v>-4.7859830611819731E-10</v>
      </c>
      <c r="DU158" s="185">
        <f t="shared" si="329"/>
        <v>-4.0281576988890677E-2</v>
      </c>
      <c r="DV158" s="185">
        <f t="shared" si="330"/>
        <v>-4.0281576988890636E-2</v>
      </c>
      <c r="DW158" s="185">
        <f t="shared" si="331"/>
        <v>1.4744080482432656E-2</v>
      </c>
      <c r="DX158" s="185">
        <f t="shared" si="332"/>
        <v>5.5025657471323305E-2</v>
      </c>
      <c r="DY158" s="186">
        <f t="shared" si="333"/>
        <v>-4.0281576988890677E-2</v>
      </c>
      <c r="DZ158" s="186">
        <f t="shared" si="334"/>
        <v>-4.0281576988890636E-2</v>
      </c>
      <c r="EA158" s="186">
        <f t="shared" si="335"/>
        <v>5.5025657471323305E-2</v>
      </c>
      <c r="EB158" s="186">
        <f t="shared" si="336"/>
        <v>1.4744080482432663E-2</v>
      </c>
      <c r="EC158" s="186">
        <f t="shared" si="337"/>
        <v>-5.5025657471323298E-2</v>
      </c>
      <c r="ED158" s="186">
        <f t="shared" si="338"/>
        <v>1.474408048243268E-2</v>
      </c>
      <c r="EE158" s="186">
        <f t="shared" si="339"/>
        <v>4.0281576988890656E-2</v>
      </c>
      <c r="EF158" s="186">
        <f t="shared" si="340"/>
        <v>-4.0281576988890649E-2</v>
      </c>
      <c r="EG158" s="186">
        <f t="shared" si="341"/>
        <v>-1.4744080482432691E-2</v>
      </c>
      <c r="EH158" s="186">
        <f t="shared" si="342"/>
        <v>5.5025657471323298E-2</v>
      </c>
      <c r="EI158" s="186">
        <f t="shared" si="343"/>
        <v>-1.4744080482432729E-2</v>
      </c>
      <c r="EJ158" s="186">
        <f t="shared" si="344"/>
        <v>-5.5025657471323285E-2</v>
      </c>
      <c r="EK158" s="186">
        <f t="shared" si="345"/>
        <v>4.0281576988890684E-2</v>
      </c>
      <c r="EL158" s="186">
        <f t="shared" si="346"/>
        <v>4.0281576988890622E-2</v>
      </c>
      <c r="EM158" s="186">
        <f t="shared" si="347"/>
        <v>-5.5025657471323305E-2</v>
      </c>
      <c r="EN158" s="186">
        <f t="shared" si="348"/>
        <v>-1.4744080482432646E-2</v>
      </c>
      <c r="EO158" s="186">
        <f t="shared" si="349"/>
        <v>5.5025657471323285E-2</v>
      </c>
      <c r="EP158" s="186">
        <f t="shared" si="350"/>
        <v>-1.4744080482432724E-2</v>
      </c>
      <c r="EQ158" s="186">
        <f t="shared" si="351"/>
        <v>1.4744080482432651E-2</v>
      </c>
      <c r="ER158" s="186">
        <f t="shared" si="352"/>
        <v>-5.5025657471323305E-2</v>
      </c>
      <c r="ES158" s="186">
        <f t="shared" si="353"/>
        <v>1.474408048243272E-2</v>
      </c>
      <c r="ET158" s="186">
        <f t="shared" si="354"/>
        <v>5.5025657471323292E-2</v>
      </c>
      <c r="EU158" s="186">
        <f t="shared" si="355"/>
        <v>-4.0281576988890677E-2</v>
      </c>
      <c r="EV158" s="186">
        <f t="shared" si="356"/>
        <v>-4.0281576988890622E-2</v>
      </c>
      <c r="EW158" s="186">
        <f t="shared" si="357"/>
        <v>5.5025657471323305E-2</v>
      </c>
      <c r="EX158" s="186">
        <f t="shared" si="358"/>
        <v>1.4744080482432653E-2</v>
      </c>
    </row>
    <row r="159" spans="15:154" ht="20.100000000000001" customHeight="1" x14ac:dyDescent="0.3">
      <c r="O159" s="211">
        <v>151</v>
      </c>
      <c r="P159" s="211">
        <f t="shared" si="359"/>
        <v>-1.8238690683340744</v>
      </c>
      <c r="Q159" s="212">
        <f t="shared" si="360"/>
        <v>1.3177235852557188</v>
      </c>
      <c r="R159" s="212">
        <f t="shared" si="264"/>
        <v>314.90853038251288</v>
      </c>
      <c r="S159" s="212">
        <f t="shared" si="265"/>
        <v>273.83350468044597</v>
      </c>
      <c r="T159" s="212">
        <f t="shared" si="266"/>
        <v>342.2918808505575</v>
      </c>
      <c r="U159" s="212">
        <f t="shared" si="267"/>
        <v>1</v>
      </c>
      <c r="V159" s="212">
        <f t="shared" si="268"/>
        <v>1</v>
      </c>
      <c r="W159" s="212">
        <f t="shared" si="269"/>
        <v>4.2552038789559932E-2</v>
      </c>
      <c r="X159" s="212">
        <f t="shared" si="270"/>
        <v>4.8934844607993924E-2</v>
      </c>
      <c r="Y159" s="212">
        <f t="shared" si="271"/>
        <v>3.9147875686395134E-2</v>
      </c>
      <c r="Z159" s="212">
        <f t="shared" si="272"/>
        <v>10.740595237993789</v>
      </c>
      <c r="AA159" s="212">
        <f t="shared" si="273"/>
        <v>10.740595237993789</v>
      </c>
      <c r="AB159" s="212">
        <f t="shared" si="274"/>
        <v>10.396582859854464</v>
      </c>
      <c r="AC159" s="212">
        <f t="shared" si="275"/>
        <v>9.9074246289467727</v>
      </c>
      <c r="AD159" s="212">
        <f t="shared" si="276"/>
        <v>217.62155667359883</v>
      </c>
      <c r="AE159" s="212">
        <f t="shared" si="277"/>
        <v>283.15946900220553</v>
      </c>
      <c r="AF159" s="212">
        <f t="shared" si="278"/>
        <v>2.278429839562051</v>
      </c>
      <c r="AG159" s="212">
        <f t="shared" si="279"/>
        <v>2.5437758335055558</v>
      </c>
      <c r="AH159" s="212">
        <f t="shared" si="280"/>
        <v>1.9392731387316884</v>
      </c>
      <c r="AI159" s="212">
        <f t="shared" si="281"/>
        <v>13.01902507755584</v>
      </c>
      <c r="AJ159" s="212">
        <f t="shared" si="282"/>
        <v>13.819025077555841</v>
      </c>
      <c r="AK159" s="212">
        <f t="shared" si="283"/>
        <v>13.740358693360021</v>
      </c>
      <c r="AL159" s="212">
        <f t="shared" si="284"/>
        <v>12.646697767678461</v>
      </c>
      <c r="AM159" s="212">
        <f t="shared" si="361"/>
        <v>72.364005013939021</v>
      </c>
      <c r="AN159" s="212">
        <f t="shared" si="391"/>
        <v>72.778303850484377</v>
      </c>
      <c r="AO159" s="212">
        <f t="shared" si="392"/>
        <v>79.072024837640186</v>
      </c>
      <c r="AP159" s="212">
        <f t="shared" si="285"/>
        <v>9.2943662042309896</v>
      </c>
      <c r="AQ159" s="212">
        <f t="shared" si="286"/>
        <v>0.26567990146574261</v>
      </c>
      <c r="AR159" s="212">
        <f t="shared" si="287"/>
        <v>0.2579312949424008</v>
      </c>
      <c r="AS159" s="212">
        <f t="shared" si="288"/>
        <v>0.24579565214221244</v>
      </c>
      <c r="AT159" s="212">
        <f t="shared" si="289"/>
        <v>2.2176184303554586E-2</v>
      </c>
      <c r="AU159" s="212">
        <f t="shared" si="290"/>
        <v>0.10294294341119706</v>
      </c>
      <c r="AV159" s="212">
        <f t="shared" si="291"/>
        <v>9.7581297937293782E-2</v>
      </c>
      <c r="AW159" s="212">
        <f t="shared" si="292"/>
        <v>9.6278172109874188E-2</v>
      </c>
      <c r="AX159" s="212">
        <f t="shared" si="362"/>
        <v>2.1902160676103143E-2</v>
      </c>
      <c r="AY159" s="212">
        <f t="shared" si="363"/>
        <v>2.387562833772092E-2</v>
      </c>
      <c r="AZ159" s="178">
        <f t="shared" si="364"/>
        <v>1.8845429635974107E-2</v>
      </c>
      <c r="BA159" s="178">
        <f t="shared" si="293"/>
        <v>6.39635202639963E-3</v>
      </c>
      <c r="BB159" s="178">
        <f t="shared" si="294"/>
        <v>5.5620452403475039E-3</v>
      </c>
      <c r="BC159" s="178">
        <f t="shared" si="295"/>
        <v>6.9525565504343799E-3</v>
      </c>
      <c r="BD159" s="178">
        <f t="shared" si="296"/>
        <v>0</v>
      </c>
      <c r="BE159" s="178">
        <f t="shared" si="297"/>
        <v>0</v>
      </c>
      <c r="BF159" s="178">
        <f t="shared" si="298"/>
        <v>0</v>
      </c>
      <c r="BG159" s="178">
        <f t="shared" si="365"/>
        <v>2.8298512702502773E-2</v>
      </c>
      <c r="BH159" s="178">
        <f t="shared" si="366"/>
        <v>2.9437673578068424E-2</v>
      </c>
      <c r="BI159" s="178">
        <f t="shared" si="367"/>
        <v>2.5797986186408488E-2</v>
      </c>
      <c r="BJ159" s="178">
        <f t="shared" si="299"/>
        <v>8.9114430471560215</v>
      </c>
      <c r="BK159" s="178">
        <f t="shared" si="300"/>
        <v>8.0610213255214411</v>
      </c>
      <c r="BL159" s="178">
        <f t="shared" si="301"/>
        <v>8.8304412139024624</v>
      </c>
      <c r="BM159" s="180">
        <f t="shared" si="368"/>
        <v>8.0080582117371076E-4</v>
      </c>
      <c r="BN159" s="180">
        <f t="shared" si="368"/>
        <v>8.6657662568890778E-4</v>
      </c>
      <c r="BO159" s="180">
        <f t="shared" si="368"/>
        <v>6.6553609127412313E-4</v>
      </c>
      <c r="BP159" s="178">
        <f t="shared" si="302"/>
        <v>193.03193405479081</v>
      </c>
      <c r="BQ159" s="178">
        <f t="shared" si="303"/>
        <v>259.66265379919565</v>
      </c>
      <c r="BR159" s="178">
        <f t="shared" si="304"/>
        <v>0.44999999999999996</v>
      </c>
      <c r="BS159" s="178">
        <f t="shared" si="305"/>
        <v>0.44999999999999996</v>
      </c>
      <c r="BT159" s="178">
        <f t="shared" si="306"/>
        <v>0.17490986348529189</v>
      </c>
      <c r="BU159" s="178">
        <f t="shared" si="307"/>
        <v>18.138404988736497</v>
      </c>
      <c r="BY159" s="180">
        <f t="shared" si="308"/>
        <v>0.17713218761886065</v>
      </c>
      <c r="BZ159" s="180">
        <f t="shared" si="369"/>
        <v>0.17713218761886065</v>
      </c>
      <c r="CA159" s="180">
        <f t="shared" si="370"/>
        <v>0</v>
      </c>
      <c r="CB159" s="180">
        <f t="shared" si="371"/>
        <v>3.7686678634399173E-2</v>
      </c>
      <c r="CC159" s="180">
        <f t="shared" si="309"/>
        <v>4.40830306607988E-2</v>
      </c>
      <c r="CG159" s="182">
        <f t="shared" si="310"/>
        <v>0.44999999999999996</v>
      </c>
      <c r="CH159" s="182">
        <f t="shared" si="311"/>
        <v>0.44999999999999996</v>
      </c>
      <c r="CI159" s="182">
        <f t="shared" si="312"/>
        <v>0.44999999999999996</v>
      </c>
      <c r="CJ159" s="182">
        <f t="shared" si="313"/>
        <v>0.44999999999999996</v>
      </c>
      <c r="CK159" s="182">
        <f t="shared" si="314"/>
        <v>0.44999999999999996</v>
      </c>
      <c r="CL159" s="182">
        <f t="shared" si="315"/>
        <v>0.44999999999999996</v>
      </c>
      <c r="CM159" s="182">
        <f t="shared" si="316"/>
        <v>0.44999999999999996</v>
      </c>
      <c r="CN159" s="182">
        <f t="shared" si="317"/>
        <v>0.44999999999999996</v>
      </c>
      <c r="CO159" s="182">
        <f t="shared" si="318"/>
        <v>0.44999999999999996</v>
      </c>
      <c r="CP159" s="182">
        <f t="shared" si="319"/>
        <v>0.4011472436479116</v>
      </c>
      <c r="CQ159" s="182">
        <f t="shared" si="320"/>
        <v>0.33253496023699008</v>
      </c>
      <c r="CR159" s="182">
        <f t="shared" si="321"/>
        <v>0.26392267682606835</v>
      </c>
      <c r="CS159" s="182">
        <f t="shared" si="322"/>
        <v>0.19531039341514692</v>
      </c>
      <c r="CT159" s="182">
        <f t="shared" si="323"/>
        <v>0.16994801595482337</v>
      </c>
      <c r="CU159" s="182">
        <f t="shared" si="324"/>
        <v>0.16994801595482337</v>
      </c>
      <c r="CV159" s="182">
        <f t="shared" si="325"/>
        <v>0.16994801595482337</v>
      </c>
      <c r="CW159" s="182">
        <f t="shared" si="326"/>
        <v>0.16994801595482337</v>
      </c>
      <c r="CX159" s="182">
        <f t="shared" si="327"/>
        <v>0.16994801595482337</v>
      </c>
      <c r="CY159" s="182">
        <f t="shared" si="328"/>
        <v>0.16994801595482337</v>
      </c>
      <c r="DA159" s="184">
        <f t="shared" si="372"/>
        <v>0.17713218762337421</v>
      </c>
      <c r="DB159" s="184">
        <f t="shared" si="373"/>
        <v>0.17713218762337421</v>
      </c>
      <c r="DC159" s="184">
        <f t="shared" si="374"/>
        <v>0.17713218762337421</v>
      </c>
      <c r="DD159" s="184">
        <f t="shared" si="375"/>
        <v>0.17713218762337421</v>
      </c>
      <c r="DE159" s="184">
        <f t="shared" si="376"/>
        <v>0.17713218762337421</v>
      </c>
      <c r="DF159" s="184">
        <f t="shared" si="377"/>
        <v>0.17713218762337421</v>
      </c>
      <c r="DG159" s="184">
        <f t="shared" si="378"/>
        <v>0.17713218762337421</v>
      </c>
      <c r="DH159" s="184">
        <f t="shared" si="379"/>
        <v>0.17713218762337421</v>
      </c>
      <c r="DI159" s="184">
        <f t="shared" si="380"/>
        <v>-1.9388981951731911E-10</v>
      </c>
      <c r="DJ159" s="184">
        <f t="shared" si="381"/>
        <v>-2.1631022772821304E-10</v>
      </c>
      <c r="DK159" s="184">
        <f t="shared" si="382"/>
        <v>-2.5825179538766046E-10</v>
      </c>
      <c r="DL159" s="184">
        <f t="shared" si="383"/>
        <v>-3.2037009775434586E-10</v>
      </c>
      <c r="DM159" s="184">
        <f t="shared" si="384"/>
        <v>-4.2183592235688167E-10</v>
      </c>
      <c r="DN159" s="184">
        <f t="shared" si="385"/>
        <v>-4.7776975195696025E-10</v>
      </c>
      <c r="DO159" s="184">
        <f t="shared" si="386"/>
        <v>-4.7776975195696025E-10</v>
      </c>
      <c r="DP159" s="184">
        <f t="shared" si="387"/>
        <v>-4.7776975195696025E-10</v>
      </c>
      <c r="DQ159" s="184">
        <f t="shared" si="388"/>
        <v>-4.7776975195696025E-10</v>
      </c>
      <c r="DR159" s="184">
        <f t="shared" si="389"/>
        <v>-4.7776975195696025E-10</v>
      </c>
      <c r="DS159" s="184">
        <f t="shared" si="390"/>
        <v>-4.7776975195696025E-10</v>
      </c>
      <c r="DU159" s="185">
        <f t="shared" si="329"/>
        <v>-3.8958821408191194E-2</v>
      </c>
      <c r="DV159" s="185">
        <f t="shared" si="330"/>
        <v>-4.1054031704322369E-2</v>
      </c>
      <c r="DW159" s="185">
        <f t="shared" si="331"/>
        <v>1.4170763450374614E-2</v>
      </c>
      <c r="DX159" s="185">
        <f t="shared" si="332"/>
        <v>5.4794276598275939E-2</v>
      </c>
      <c r="DY159" s="186">
        <f t="shared" si="333"/>
        <v>-3.8958821408191194E-2</v>
      </c>
      <c r="DZ159" s="186">
        <f t="shared" si="334"/>
        <v>-4.1054031704322369E-2</v>
      </c>
      <c r="EA159" s="186">
        <f t="shared" si="335"/>
        <v>5.3977542490681818E-2</v>
      </c>
      <c r="EB159" s="186">
        <f t="shared" si="336"/>
        <v>1.7019053773975855E-2</v>
      </c>
      <c r="EC159" s="186">
        <f t="shared" si="337"/>
        <v>-5.5460823402417647E-2</v>
      </c>
      <c r="ED159" s="186">
        <f t="shared" si="338"/>
        <v>1.1283632049153582E-2</v>
      </c>
      <c r="EE159" s="186">
        <f t="shared" si="339"/>
        <v>4.3036715753182714E-2</v>
      </c>
      <c r="EF159" s="186">
        <f t="shared" si="340"/>
        <v>-3.6756827690574687E-2</v>
      </c>
      <c r="EG159" s="186">
        <f t="shared" si="341"/>
        <v>-1.98206960541625E-2</v>
      </c>
      <c r="EH159" s="186">
        <f t="shared" si="342"/>
        <v>5.3012859691053738E-2</v>
      </c>
      <c r="EI159" s="186">
        <f t="shared" si="343"/>
        <v>-8.3655729968015544E-3</v>
      </c>
      <c r="EJ159" s="186">
        <f t="shared" si="344"/>
        <v>-5.5975355944647885E-2</v>
      </c>
      <c r="EK159" s="186">
        <f t="shared" si="345"/>
        <v>3.4454086063194125E-2</v>
      </c>
      <c r="EL159" s="186">
        <f t="shared" si="346"/>
        <v>4.4901439155608985E-2</v>
      </c>
      <c r="EM159" s="186">
        <f t="shared" si="347"/>
        <v>-5.1902872327891113E-2</v>
      </c>
      <c r="EN159" s="186">
        <f t="shared" si="348"/>
        <v>-2.2568011184184535E-2</v>
      </c>
      <c r="EO159" s="186">
        <f t="shared" si="349"/>
        <v>5.6336463927033148E-2</v>
      </c>
      <c r="EP159" s="186">
        <f t="shared" si="350"/>
        <v>-5.424584490349044E-3</v>
      </c>
      <c r="EQ159" s="186">
        <f t="shared" si="351"/>
        <v>2.5253468964233666E-2</v>
      </c>
      <c r="ER159" s="186">
        <f t="shared" si="352"/>
        <v>-5.0650622799402287E-2</v>
      </c>
      <c r="ES159" s="186">
        <f t="shared" si="353"/>
        <v>2.4687275748666326E-3</v>
      </c>
      <c r="ET159" s="186">
        <f t="shared" si="354"/>
        <v>5.6543157577694014E-2</v>
      </c>
      <c r="EU159" s="186">
        <f t="shared" si="355"/>
        <v>-2.9571864541307457E-2</v>
      </c>
      <c r="EV159" s="186">
        <f t="shared" si="356"/>
        <v>-4.8256897043276681E-2</v>
      </c>
      <c r="EW159" s="186">
        <f t="shared" si="357"/>
        <v>4.9259543434501778E-2</v>
      </c>
      <c r="EX159" s="186">
        <f t="shared" si="358"/>
        <v>2.7869708741199217E-2</v>
      </c>
    </row>
    <row r="160" spans="15:154" ht="20.100000000000001" customHeight="1" x14ac:dyDescent="0.3">
      <c r="O160" s="211">
        <v>152</v>
      </c>
      <c r="P160" s="211">
        <f t="shared" si="359"/>
        <v>-1.8151424220741028</v>
      </c>
      <c r="Q160" s="212">
        <f t="shared" si="360"/>
        <v>1.3264502315156903</v>
      </c>
      <c r="R160" s="212">
        <f t="shared" si="264"/>
        <v>315.60723639079833</v>
      </c>
      <c r="S160" s="212">
        <f t="shared" si="265"/>
        <v>274.44107512243329</v>
      </c>
      <c r="T160" s="212">
        <f t="shared" si="266"/>
        <v>343.05134390304164</v>
      </c>
      <c r="U160" s="212">
        <f t="shared" si="267"/>
        <v>1</v>
      </c>
      <c r="V160" s="212">
        <f t="shared" si="268"/>
        <v>1</v>
      </c>
      <c r="W160" s="212">
        <f t="shared" si="269"/>
        <v>4.2457835103018836E-2</v>
      </c>
      <c r="X160" s="212">
        <f t="shared" si="270"/>
        <v>4.8826510368471666E-2</v>
      </c>
      <c r="Y160" s="212">
        <f t="shared" si="271"/>
        <v>3.9061208294777328E-2</v>
      </c>
      <c r="Z160" s="212">
        <f t="shared" si="272"/>
        <v>10.771223513914402</v>
      </c>
      <c r="AA160" s="212">
        <f t="shared" si="273"/>
        <v>10.771223513914402</v>
      </c>
      <c r="AB160" s="212">
        <f t="shared" si="274"/>
        <v>10.427343667714867</v>
      </c>
      <c r="AC160" s="212">
        <f t="shared" si="275"/>
        <v>9.9367381437343365</v>
      </c>
      <c r="AD160" s="212">
        <f t="shared" si="276"/>
        <v>218.36047128781351</v>
      </c>
      <c r="AE160" s="212">
        <f t="shared" si="277"/>
        <v>284.10022301675798</v>
      </c>
      <c r="AF160" s="212">
        <f t="shared" si="278"/>
        <v>2.2801121076150479</v>
      </c>
      <c r="AG160" s="212">
        <f t="shared" si="279"/>
        <v>2.5456540185364869</v>
      </c>
      <c r="AH160" s="212">
        <f t="shared" si="280"/>
        <v>1.9407049920153296</v>
      </c>
      <c r="AI160" s="212">
        <f t="shared" si="281"/>
        <v>13.05133562152945</v>
      </c>
      <c r="AJ160" s="212">
        <f t="shared" si="282"/>
        <v>13.851335621529451</v>
      </c>
      <c r="AK160" s="212">
        <f t="shared" si="283"/>
        <v>13.772997686251355</v>
      </c>
      <c r="AL160" s="212">
        <f t="shared" si="284"/>
        <v>12.677443135749666</v>
      </c>
      <c r="AM160" s="212">
        <f t="shared" si="361"/>
        <v>72.195203937277853</v>
      </c>
      <c r="AN160" s="212">
        <f t="shared" si="391"/>
        <v>72.60583518417576</v>
      </c>
      <c r="AO160" s="212">
        <f t="shared" si="392"/>
        <v>78.880259157310448</v>
      </c>
      <c r="AP160" s="212">
        <f t="shared" si="285"/>
        <v>9.3266416015909996</v>
      </c>
      <c r="AQ160" s="212">
        <f t="shared" si="286"/>
        <v>0.26646597978700687</v>
      </c>
      <c r="AR160" s="212">
        <f t="shared" si="287"/>
        <v>0.25869444713498763</v>
      </c>
      <c r="AS160" s="212">
        <f t="shared" si="288"/>
        <v>0.24652289809700259</v>
      </c>
      <c r="AT160" s="212">
        <f t="shared" si="289"/>
        <v>2.2307605659492306E-2</v>
      </c>
      <c r="AU160" s="212">
        <f t="shared" si="290"/>
        <v>0.10331145322900134</v>
      </c>
      <c r="AV160" s="212">
        <f t="shared" si="291"/>
        <v>9.7926971218660064E-2</v>
      </c>
      <c r="AW160" s="212">
        <f t="shared" si="292"/>
        <v>9.6613861701791093E-2</v>
      </c>
      <c r="AX160" s="212">
        <f t="shared" si="362"/>
        <v>2.1931903297307202E-2</v>
      </c>
      <c r="AY160" s="212">
        <f t="shared" si="363"/>
        <v>2.3907161459107703E-2</v>
      </c>
      <c r="AZ160" s="178">
        <f t="shared" si="364"/>
        <v>1.8869270950772371E-2</v>
      </c>
      <c r="BA160" s="178">
        <f t="shared" si="293"/>
        <v>6.1802763083784913E-3</v>
      </c>
      <c r="BB160" s="178">
        <f t="shared" si="294"/>
        <v>5.3741533116334712E-3</v>
      </c>
      <c r="BC160" s="178">
        <f t="shared" si="295"/>
        <v>6.7176916395418375E-3</v>
      </c>
      <c r="BD160" s="178">
        <f t="shared" si="296"/>
        <v>0</v>
      </c>
      <c r="BE160" s="178">
        <f t="shared" si="297"/>
        <v>0</v>
      </c>
      <c r="BF160" s="178">
        <f t="shared" si="298"/>
        <v>0</v>
      </c>
      <c r="BG160" s="178">
        <f t="shared" si="365"/>
        <v>2.8112179605685694E-2</v>
      </c>
      <c r="BH160" s="178">
        <f t="shared" si="366"/>
        <v>2.9281314770741175E-2</v>
      </c>
      <c r="BI160" s="178">
        <f t="shared" si="367"/>
        <v>2.5586962590314209E-2</v>
      </c>
      <c r="BJ160" s="178">
        <f t="shared" si="299"/>
        <v>8.8724073142722251</v>
      </c>
      <c r="BK160" s="178">
        <f t="shared" si="300"/>
        <v>8.0359955066805941</v>
      </c>
      <c r="BL160" s="178">
        <f t="shared" si="301"/>
        <v>8.7776419030041399</v>
      </c>
      <c r="BM160" s="180">
        <f t="shared" si="368"/>
        <v>7.9029464218233062E-4</v>
      </c>
      <c r="BN160" s="180">
        <f t="shared" si="368"/>
        <v>8.5739539470322534E-4</v>
      </c>
      <c r="BO160" s="180">
        <f t="shared" si="368"/>
        <v>6.5469265459813884E-4</v>
      </c>
      <c r="BP160" s="178">
        <f t="shared" si="302"/>
        <v>192.26213249511713</v>
      </c>
      <c r="BQ160" s="178">
        <f t="shared" si="303"/>
        <v>260.3398947752699</v>
      </c>
      <c r="BR160" s="178">
        <f t="shared" si="304"/>
        <v>0.44999999999999996</v>
      </c>
      <c r="BS160" s="178">
        <f t="shared" si="305"/>
        <v>0.44999999999999996</v>
      </c>
      <c r="BT160" s="178">
        <f t="shared" si="306"/>
        <v>0.17529794624817266</v>
      </c>
      <c r="BU160" s="178">
        <f t="shared" si="307"/>
        <v>18.138404988736497</v>
      </c>
      <c r="BY160" s="180">
        <f t="shared" si="308"/>
        <v>0.17719861936541467</v>
      </c>
      <c r="BZ160" s="180">
        <f t="shared" si="369"/>
        <v>0.17719861936541467</v>
      </c>
      <c r="CA160" s="180">
        <f t="shared" si="370"/>
        <v>0</v>
      </c>
      <c r="CB160" s="180">
        <f t="shared" si="371"/>
        <v>3.761734884962941E-2</v>
      </c>
      <c r="CC160" s="180">
        <f t="shared" si="309"/>
        <v>4.3797625158007905E-2</v>
      </c>
      <c r="CG160" s="182">
        <f t="shared" si="310"/>
        <v>0.44999999999999996</v>
      </c>
      <c r="CH160" s="182">
        <f t="shared" si="311"/>
        <v>0.44999999999999996</v>
      </c>
      <c r="CI160" s="182">
        <f t="shared" si="312"/>
        <v>0.44999999999999996</v>
      </c>
      <c r="CJ160" s="182">
        <f t="shared" si="313"/>
        <v>0.44999999999999996</v>
      </c>
      <c r="CK160" s="182">
        <f t="shared" si="314"/>
        <v>0.44999999999999996</v>
      </c>
      <c r="CL160" s="182">
        <f t="shared" si="315"/>
        <v>0.44999999999999996</v>
      </c>
      <c r="CM160" s="182">
        <f t="shared" si="316"/>
        <v>0.44999999999999996</v>
      </c>
      <c r="CN160" s="182">
        <f t="shared" si="317"/>
        <v>0.44999999999999996</v>
      </c>
      <c r="CO160" s="182">
        <f t="shared" si="318"/>
        <v>0.44999999999999996</v>
      </c>
      <c r="CP160" s="182">
        <f t="shared" si="319"/>
        <v>0.40204830168429129</v>
      </c>
      <c r="CQ160" s="182">
        <f t="shared" si="320"/>
        <v>0.3332837841798596</v>
      </c>
      <c r="CR160" s="182">
        <f t="shared" si="321"/>
        <v>0.2645192666754278</v>
      </c>
      <c r="CS160" s="182">
        <f t="shared" si="322"/>
        <v>0.19575474917099614</v>
      </c>
      <c r="CT160" s="182">
        <f t="shared" si="323"/>
        <v>0.17033609871770411</v>
      </c>
      <c r="CU160" s="182">
        <f t="shared" si="324"/>
        <v>0.17033609871770411</v>
      </c>
      <c r="CV160" s="182">
        <f t="shared" si="325"/>
        <v>0.17033609871770411</v>
      </c>
      <c r="CW160" s="182">
        <f t="shared" si="326"/>
        <v>0.17033609871770411</v>
      </c>
      <c r="CX160" s="182">
        <f t="shared" si="327"/>
        <v>0.17033609871770411</v>
      </c>
      <c r="CY160" s="182">
        <f t="shared" si="328"/>
        <v>0.17033609871770411</v>
      </c>
      <c r="DA160" s="184">
        <f t="shared" si="372"/>
        <v>0.17719861936991993</v>
      </c>
      <c r="DB160" s="184">
        <f t="shared" si="373"/>
        <v>0.17719861936991993</v>
      </c>
      <c r="DC160" s="184">
        <f t="shared" si="374"/>
        <v>0.17719861936991993</v>
      </c>
      <c r="DD160" s="184">
        <f t="shared" si="375"/>
        <v>0.17719861936991993</v>
      </c>
      <c r="DE160" s="184">
        <f t="shared" si="376"/>
        <v>0.17719861936991993</v>
      </c>
      <c r="DF160" s="184">
        <f t="shared" si="377"/>
        <v>0.17719861936991993</v>
      </c>
      <c r="DG160" s="184">
        <f t="shared" si="378"/>
        <v>0.17719861936991993</v>
      </c>
      <c r="DH160" s="184">
        <f t="shared" si="379"/>
        <v>0.17719861936991993</v>
      </c>
      <c r="DI160" s="184">
        <f t="shared" si="380"/>
        <v>-1.9396238459916414E-10</v>
      </c>
      <c r="DJ160" s="184">
        <f t="shared" si="381"/>
        <v>-2.1593031485324901E-10</v>
      </c>
      <c r="DK160" s="184">
        <f t="shared" si="382"/>
        <v>-2.5780175547215422E-10</v>
      </c>
      <c r="DL160" s="184">
        <f t="shared" si="383"/>
        <v>-3.1981830558018638E-10</v>
      </c>
      <c r="DM160" s="184">
        <f t="shared" si="384"/>
        <v>-4.2112334513407972E-10</v>
      </c>
      <c r="DN160" s="184">
        <f t="shared" si="385"/>
        <v>-4.7697141579606772E-10</v>
      </c>
      <c r="DO160" s="184">
        <f t="shared" si="386"/>
        <v>-4.7697141579606772E-10</v>
      </c>
      <c r="DP160" s="184">
        <f t="shared" si="387"/>
        <v>-4.7697141579606772E-10</v>
      </c>
      <c r="DQ160" s="184">
        <f t="shared" si="388"/>
        <v>-4.7697141579606772E-10</v>
      </c>
      <c r="DR160" s="184">
        <f t="shared" si="389"/>
        <v>-4.7697141579606772E-10</v>
      </c>
      <c r="DS160" s="184">
        <f t="shared" si="390"/>
        <v>-4.7697141579606772E-10</v>
      </c>
      <c r="DU160" s="185">
        <f t="shared" si="329"/>
        <v>-3.7621439571243212E-2</v>
      </c>
      <c r="DV160" s="185">
        <f t="shared" si="330"/>
        <v>-4.1782841613712887E-2</v>
      </c>
      <c r="DW160" s="185">
        <f t="shared" si="331"/>
        <v>1.3601903559291612E-2</v>
      </c>
      <c r="DX160" s="185">
        <f t="shared" si="332"/>
        <v>5.4554255455400109E-2</v>
      </c>
      <c r="DY160" s="186">
        <f t="shared" si="333"/>
        <v>-3.7621439571243212E-2</v>
      </c>
      <c r="DZ160" s="186">
        <f t="shared" si="334"/>
        <v>-4.1782841613712887E-2</v>
      </c>
      <c r="EA160" s="186">
        <f t="shared" si="335"/>
        <v>5.2833615459341919E-2</v>
      </c>
      <c r="EB160" s="186">
        <f t="shared" si="336"/>
        <v>1.9229863395867106E-2</v>
      </c>
      <c r="EC160" s="186">
        <f t="shared" si="337"/>
        <v>-5.5677187612477058E-2</v>
      </c>
      <c r="ED160" s="186">
        <f t="shared" si="338"/>
        <v>7.824918420939183E-3</v>
      </c>
      <c r="EE160" s="186">
        <f t="shared" si="339"/>
        <v>4.5486462099841043E-2</v>
      </c>
      <c r="EF160" s="186">
        <f t="shared" si="340"/>
        <v>-3.3047849164038606E-2</v>
      </c>
      <c r="EG160" s="186">
        <f t="shared" si="341"/>
        <v>-2.4647136824969829E-2</v>
      </c>
      <c r="EH160" s="186">
        <f t="shared" si="342"/>
        <v>5.0534119316166366E-2</v>
      </c>
      <c r="EI160" s="186">
        <f t="shared" si="343"/>
        <v>-1.9622018388976564E-3</v>
      </c>
      <c r="EJ160" s="186">
        <f t="shared" si="344"/>
        <v>-5.6190108850871161E-2</v>
      </c>
      <c r="EK160" s="186">
        <f t="shared" si="345"/>
        <v>2.8112179605685746E-2</v>
      </c>
      <c r="EL160" s="186">
        <f t="shared" si="346"/>
        <v>4.8691723388549199E-2</v>
      </c>
      <c r="EM160" s="186">
        <f t="shared" si="347"/>
        <v>-4.7680960786818591E-2</v>
      </c>
      <c r="EN160" s="186">
        <f t="shared" si="348"/>
        <v>-2.9794371065273224E-2</v>
      </c>
      <c r="EO160" s="186">
        <f t="shared" si="349"/>
        <v>5.6087399498158899E-2</v>
      </c>
      <c r="EP160" s="186">
        <f t="shared" si="350"/>
        <v>3.9220130371082629E-3</v>
      </c>
      <c r="EQ160" s="186">
        <f t="shared" si="351"/>
        <v>3.4615171941312507E-2</v>
      </c>
      <c r="ER160" s="186">
        <f t="shared" si="352"/>
        <v>-4.4305399673207936E-2</v>
      </c>
      <c r="ES160" s="186">
        <f t="shared" si="353"/>
        <v>-9.7632575175453356E-3</v>
      </c>
      <c r="ET160" s="186">
        <f t="shared" si="354"/>
        <v>5.5370184859501931E-2</v>
      </c>
      <c r="EU160" s="186">
        <f t="shared" si="355"/>
        <v>-1.7374282494155457E-2</v>
      </c>
      <c r="EV160" s="186">
        <f t="shared" si="356"/>
        <v>-5.3472543202494172E-2</v>
      </c>
      <c r="EW160" s="186">
        <f t="shared" si="357"/>
        <v>4.0444419329276615E-2</v>
      </c>
      <c r="EX160" s="186">
        <f t="shared" si="358"/>
        <v>3.9056721749872431E-2</v>
      </c>
    </row>
    <row r="161" spans="15:154" ht="20.100000000000001" customHeight="1" x14ac:dyDescent="0.3">
      <c r="O161" s="211">
        <v>153</v>
      </c>
      <c r="P161" s="211">
        <f t="shared" si="359"/>
        <v>-1.8064157758141308</v>
      </c>
      <c r="Q161" s="212">
        <f t="shared" si="360"/>
        <v>1.3351768777756621</v>
      </c>
      <c r="R161" s="212">
        <f t="shared" si="264"/>
        <v>316.28190768610943</v>
      </c>
      <c r="S161" s="212">
        <f t="shared" si="265"/>
        <v>275.0277458140082</v>
      </c>
      <c r="T161" s="212">
        <f t="shared" si="266"/>
        <v>343.78468226751028</v>
      </c>
      <c r="U161" s="212">
        <f t="shared" si="267"/>
        <v>1</v>
      </c>
      <c r="V161" s="212">
        <f t="shared" si="268"/>
        <v>1</v>
      </c>
      <c r="W161" s="212">
        <f t="shared" si="269"/>
        <v>4.2367266904494223E-2</v>
      </c>
      <c r="X161" s="212">
        <f t="shared" si="270"/>
        <v>4.8722356940168354E-2</v>
      </c>
      <c r="Y161" s="212">
        <f t="shared" si="271"/>
        <v>3.8977885552134682E-2</v>
      </c>
      <c r="Z161" s="212">
        <f t="shared" si="272"/>
        <v>10.800789329028595</v>
      </c>
      <c r="AA161" s="212">
        <f t="shared" si="273"/>
        <v>10.800789329028595</v>
      </c>
      <c r="AB161" s="212">
        <f t="shared" si="274"/>
        <v>10.45707866395084</v>
      </c>
      <c r="AC161" s="212">
        <f t="shared" si="275"/>
        <v>9.9650741112364525</v>
      </c>
      <c r="AD161" s="212">
        <f t="shared" si="276"/>
        <v>219.0748560542566</v>
      </c>
      <c r="AE161" s="212">
        <f t="shared" si="277"/>
        <v>285.0097113497124</v>
      </c>
      <c r="AF161" s="212">
        <f t="shared" si="278"/>
        <v>2.2817365075098781</v>
      </c>
      <c r="AG161" s="212">
        <f t="shared" si="279"/>
        <v>2.547467596082158</v>
      </c>
      <c r="AH161" s="212">
        <f t="shared" si="280"/>
        <v>1.9420875911315734</v>
      </c>
      <c r="AI161" s="212">
        <f t="shared" si="281"/>
        <v>13.082525836538473</v>
      </c>
      <c r="AJ161" s="212">
        <f t="shared" si="282"/>
        <v>13.882525836538473</v>
      </c>
      <c r="AK161" s="212">
        <f t="shared" si="283"/>
        <v>13.804546260033</v>
      </c>
      <c r="AL161" s="212">
        <f t="shared" si="284"/>
        <v>12.707161702368026</v>
      </c>
      <c r="AM161" s="212">
        <f t="shared" si="361"/>
        <v>72.033001182538712</v>
      </c>
      <c r="AN161" s="212">
        <f t="shared" si="391"/>
        <v>72.439903576925644</v>
      </c>
      <c r="AO161" s="212">
        <f t="shared" si="392"/>
        <v>78.6957798619692</v>
      </c>
      <c r="AP161" s="212">
        <f t="shared" si="285"/>
        <v>9.3578395640277066</v>
      </c>
      <c r="AQ161" s="212">
        <f t="shared" si="286"/>
        <v>0.26722584396320292</v>
      </c>
      <c r="AR161" s="212">
        <f t="shared" si="287"/>
        <v>0.25943214972319739</v>
      </c>
      <c r="AS161" s="212">
        <f t="shared" si="288"/>
        <v>0.24722589184887164</v>
      </c>
      <c r="AT161" s="212">
        <f t="shared" si="289"/>
        <v>2.2435013436666512E-2</v>
      </c>
      <c r="AU161" s="212">
        <f t="shared" si="290"/>
        <v>0.10366806872077924</v>
      </c>
      <c r="AV161" s="212">
        <f t="shared" si="291"/>
        <v>9.8261193716112166E-2</v>
      </c>
      <c r="AW161" s="212">
        <f t="shared" si="292"/>
        <v>9.6938418785789945E-2</v>
      </c>
      <c r="AX161" s="212">
        <f t="shared" si="362"/>
        <v>2.1960663754579876E-2</v>
      </c>
      <c r="AY161" s="212">
        <f t="shared" si="363"/>
        <v>2.3937584848956868E-2</v>
      </c>
      <c r="AZ161" s="178">
        <f t="shared" si="364"/>
        <v>1.8892273035159977E-2</v>
      </c>
      <c r="BA161" s="178">
        <f t="shared" si="293"/>
        <v>5.9637299383885518E-3</v>
      </c>
      <c r="BB161" s="178">
        <f t="shared" si="294"/>
        <v>5.1858521203378711E-3</v>
      </c>
      <c r="BC161" s="178">
        <f t="shared" si="295"/>
        <v>6.4823151504223402E-3</v>
      </c>
      <c r="BD161" s="178">
        <f t="shared" si="296"/>
        <v>0</v>
      </c>
      <c r="BE161" s="178">
        <f t="shared" si="297"/>
        <v>0</v>
      </c>
      <c r="BF161" s="178">
        <f t="shared" si="298"/>
        <v>0</v>
      </c>
      <c r="BG161" s="178">
        <f t="shared" si="365"/>
        <v>2.7924393692968428E-2</v>
      </c>
      <c r="BH161" s="178">
        <f t="shared" si="366"/>
        <v>2.9123436969294737E-2</v>
      </c>
      <c r="BI161" s="178">
        <f t="shared" si="367"/>
        <v>2.5374588185582317E-2</v>
      </c>
      <c r="BJ161" s="178">
        <f t="shared" si="299"/>
        <v>8.831980508190016</v>
      </c>
      <c r="BK161" s="178">
        <f t="shared" si="300"/>
        <v>8.0097532200214818</v>
      </c>
      <c r="BL161" s="178">
        <f t="shared" si="301"/>
        <v>8.7233947370493361</v>
      </c>
      <c r="BM161" s="180">
        <f t="shared" si="368"/>
        <v>7.7977176311989492E-4</v>
      </c>
      <c r="BN161" s="180">
        <f t="shared" si="368"/>
        <v>8.4817458090448341E-4</v>
      </c>
      <c r="BO161" s="180">
        <f t="shared" si="368"/>
        <v>6.4386972558789373E-4</v>
      </c>
      <c r="BP161" s="178">
        <f t="shared" si="302"/>
        <v>191.48535618988248</v>
      </c>
      <c r="BQ161" s="178">
        <f t="shared" si="303"/>
        <v>260.99391367955769</v>
      </c>
      <c r="BR161" s="178">
        <f t="shared" si="304"/>
        <v>0.44999999999999996</v>
      </c>
      <c r="BS161" s="178">
        <f t="shared" si="305"/>
        <v>0.44999999999999996</v>
      </c>
      <c r="BT161" s="178">
        <f t="shared" si="306"/>
        <v>0.17567267939375295</v>
      </c>
      <c r="BU161" s="178">
        <f t="shared" si="307"/>
        <v>18.138404988736497</v>
      </c>
      <c r="BY161" s="180">
        <f t="shared" si="308"/>
        <v>0.17726253439131995</v>
      </c>
      <c r="BZ161" s="180">
        <f t="shared" si="369"/>
        <v>0.17726253439131995</v>
      </c>
      <c r="CA161" s="180">
        <f t="shared" si="370"/>
        <v>0</v>
      </c>
      <c r="CB161" s="180">
        <f t="shared" si="371"/>
        <v>3.7550645575676445E-2</v>
      </c>
      <c r="CC161" s="180">
        <f t="shared" si="309"/>
        <v>4.3514375514064993E-2</v>
      </c>
      <c r="CG161" s="182">
        <f t="shared" si="310"/>
        <v>0.44999999999999996</v>
      </c>
      <c r="CH161" s="182">
        <f t="shared" si="311"/>
        <v>0.44999999999999996</v>
      </c>
      <c r="CI161" s="182">
        <f t="shared" si="312"/>
        <v>0.44999999999999996</v>
      </c>
      <c r="CJ161" s="182">
        <f t="shared" si="313"/>
        <v>0.44999999999999996</v>
      </c>
      <c r="CK161" s="182">
        <f t="shared" si="314"/>
        <v>0.44999999999999996</v>
      </c>
      <c r="CL161" s="182">
        <f t="shared" si="315"/>
        <v>0.44999999999999996</v>
      </c>
      <c r="CM161" s="182">
        <f t="shared" si="316"/>
        <v>0.44999999999999996</v>
      </c>
      <c r="CN161" s="182">
        <f t="shared" si="317"/>
        <v>0.44999999999999996</v>
      </c>
      <c r="CO161" s="182">
        <f t="shared" si="318"/>
        <v>0.44999999999999996</v>
      </c>
      <c r="CP161" s="182">
        <f t="shared" si="319"/>
        <v>0.40291836432200429</v>
      </c>
      <c r="CQ161" s="182">
        <f t="shared" si="320"/>
        <v>0.33400684940830316</v>
      </c>
      <c r="CR161" s="182">
        <f t="shared" si="321"/>
        <v>0.26509533449460176</v>
      </c>
      <c r="CS161" s="182">
        <f t="shared" si="322"/>
        <v>0.19618381958090059</v>
      </c>
      <c r="CT161" s="182">
        <f t="shared" si="323"/>
        <v>0.17071083186328442</v>
      </c>
      <c r="CU161" s="182">
        <f t="shared" si="324"/>
        <v>0.17071083186328442</v>
      </c>
      <c r="CV161" s="182">
        <f t="shared" si="325"/>
        <v>0.17071083186328442</v>
      </c>
      <c r="CW161" s="182">
        <f t="shared" si="326"/>
        <v>0.17071083186328442</v>
      </c>
      <c r="CX161" s="182">
        <f t="shared" si="327"/>
        <v>0.17071083186328442</v>
      </c>
      <c r="CY161" s="182">
        <f t="shared" si="328"/>
        <v>0.17071083186328442</v>
      </c>
      <c r="DA161" s="184">
        <f t="shared" si="372"/>
        <v>0.17726253439581721</v>
      </c>
      <c r="DB161" s="184">
        <f t="shared" si="373"/>
        <v>0.17726253439581721</v>
      </c>
      <c r="DC161" s="184">
        <f t="shared" si="374"/>
        <v>0.17726253439581721</v>
      </c>
      <c r="DD161" s="184">
        <f t="shared" si="375"/>
        <v>0.17726253439581721</v>
      </c>
      <c r="DE161" s="184">
        <f t="shared" si="376"/>
        <v>0.17726253439581721</v>
      </c>
      <c r="DF161" s="184">
        <f t="shared" si="377"/>
        <v>0.17726253439581721</v>
      </c>
      <c r="DG161" s="184">
        <f t="shared" si="378"/>
        <v>0.17726253439581721</v>
      </c>
      <c r="DH161" s="184">
        <f t="shared" si="379"/>
        <v>0.17726253439581721</v>
      </c>
      <c r="DI161" s="184">
        <f t="shared" si="380"/>
        <v>-1.9403220060320637E-10</v>
      </c>
      <c r="DJ161" s="184">
        <f t="shared" si="381"/>
        <v>-2.1556473500047698E-10</v>
      </c>
      <c r="DK161" s="184">
        <f t="shared" si="382"/>
        <v>-2.5736868262030126E-10</v>
      </c>
      <c r="DL161" s="184">
        <f t="shared" si="383"/>
        <v>-3.1928729549855006E-10</v>
      </c>
      <c r="DM161" s="184">
        <f t="shared" si="384"/>
        <v>-4.2043756100118776E-10</v>
      </c>
      <c r="DN161" s="184">
        <f t="shared" si="385"/>
        <v>-4.7620306971553941E-10</v>
      </c>
      <c r="DO161" s="184">
        <f t="shared" si="386"/>
        <v>-4.7620306971553941E-10</v>
      </c>
      <c r="DP161" s="184">
        <f t="shared" si="387"/>
        <v>-4.7620306971553941E-10</v>
      </c>
      <c r="DQ161" s="184">
        <f t="shared" si="388"/>
        <v>-4.7620306971553941E-10</v>
      </c>
      <c r="DR161" s="184">
        <f t="shared" si="389"/>
        <v>-4.7620306971553941E-10</v>
      </c>
      <c r="DS161" s="184">
        <f t="shared" si="390"/>
        <v>-4.7620306971553941E-10</v>
      </c>
      <c r="DU161" s="185">
        <f t="shared" si="329"/>
        <v>-3.6270885969404067E-2</v>
      </c>
      <c r="DV161" s="185">
        <f t="shared" si="330"/>
        <v>-4.2467751099794143E-2</v>
      </c>
      <c r="DW161" s="185">
        <f t="shared" si="331"/>
        <v>1.3037640492221123E-2</v>
      </c>
      <c r="DX161" s="185">
        <f t="shared" si="332"/>
        <v>5.4305680944770188E-2</v>
      </c>
      <c r="DY161" s="186">
        <f t="shared" si="333"/>
        <v>-3.6270885969404067E-2</v>
      </c>
      <c r="DZ161" s="186">
        <f t="shared" si="334"/>
        <v>-4.2467751099794143E-2</v>
      </c>
      <c r="EA161" s="186">
        <f t="shared" si="335"/>
        <v>5.1597551581441581E-2</v>
      </c>
      <c r="EB161" s="186">
        <f t="shared" si="336"/>
        <v>2.1372405650278474E-2</v>
      </c>
      <c r="EC161" s="186">
        <f t="shared" si="337"/>
        <v>-5.5676624213016529E-2</v>
      </c>
      <c r="ED161" s="186">
        <f t="shared" si="338"/>
        <v>4.3818453557972498E-3</v>
      </c>
      <c r="EE161" s="186">
        <f t="shared" si="339"/>
        <v>4.7618919255721967E-2</v>
      </c>
      <c r="EF161" s="186">
        <f t="shared" si="340"/>
        <v>-2.918091125027817E-2</v>
      </c>
      <c r="EG161" s="186">
        <f t="shared" si="341"/>
        <v>-2.9180911250278226E-2</v>
      </c>
      <c r="EH161" s="186">
        <f t="shared" si="342"/>
        <v>4.7618919255721939E-2</v>
      </c>
      <c r="EI161" s="186">
        <f t="shared" si="343"/>
        <v>4.3818453557973105E-3</v>
      </c>
      <c r="EJ161" s="186">
        <f t="shared" si="344"/>
        <v>-5.5676624213016515E-2</v>
      </c>
      <c r="EK161" s="186">
        <f t="shared" si="345"/>
        <v>2.137240565027837E-2</v>
      </c>
      <c r="EL161" s="186">
        <f t="shared" si="346"/>
        <v>5.1597551581441622E-2</v>
      </c>
      <c r="EM161" s="186">
        <f t="shared" si="347"/>
        <v>-4.246775109979406E-2</v>
      </c>
      <c r="EN161" s="186">
        <f t="shared" si="348"/>
        <v>-3.6270885969404171E-2</v>
      </c>
      <c r="EO161" s="186">
        <f t="shared" si="349"/>
        <v>5.4305680944770167E-2</v>
      </c>
      <c r="EP161" s="186">
        <f t="shared" si="350"/>
        <v>1.3037640492221211E-2</v>
      </c>
      <c r="EQ161" s="186">
        <f t="shared" si="351"/>
        <v>4.2467751099794199E-2</v>
      </c>
      <c r="ER161" s="186">
        <f t="shared" si="352"/>
        <v>-3.6270885969404004E-2</v>
      </c>
      <c r="ES161" s="186">
        <f t="shared" si="353"/>
        <v>-2.1372405650278571E-2</v>
      </c>
      <c r="ET161" s="186">
        <f t="shared" si="354"/>
        <v>5.1597551581441539E-2</v>
      </c>
      <c r="EU161" s="186">
        <f t="shared" si="355"/>
        <v>-4.381845355797092E-3</v>
      </c>
      <c r="EV161" s="186">
        <f t="shared" si="356"/>
        <v>-5.5676624213016536E-2</v>
      </c>
      <c r="EW161" s="186">
        <f t="shared" si="357"/>
        <v>2.9180911250277997E-2</v>
      </c>
      <c r="EX161" s="186">
        <f t="shared" si="358"/>
        <v>4.7618919255722078E-2</v>
      </c>
    </row>
    <row r="162" spans="15:154" ht="20.100000000000001" customHeight="1" x14ac:dyDescent="0.3">
      <c r="O162" s="211">
        <v>154</v>
      </c>
      <c r="P162" s="211">
        <f t="shared" si="359"/>
        <v>-1.7976891295541593</v>
      </c>
      <c r="Q162" s="212">
        <f t="shared" si="360"/>
        <v>1.3439035240356338</v>
      </c>
      <c r="R162" s="212">
        <f t="shared" si="264"/>
        <v>316.93249288961511</v>
      </c>
      <c r="S162" s="212">
        <f t="shared" si="265"/>
        <v>275.59347207792621</v>
      </c>
      <c r="T162" s="212">
        <f t="shared" si="266"/>
        <v>344.49184009740776</v>
      </c>
      <c r="U162" s="212">
        <f t="shared" si="267"/>
        <v>1</v>
      </c>
      <c r="V162" s="212">
        <f t="shared" si="268"/>
        <v>1</v>
      </c>
      <c r="W162" s="212">
        <f t="shared" si="269"/>
        <v>4.228029722615758E-2</v>
      </c>
      <c r="X162" s="212">
        <f t="shared" si="270"/>
        <v>4.862234181008121E-2</v>
      </c>
      <c r="Y162" s="212">
        <f t="shared" si="271"/>
        <v>3.8897873448064967E-2</v>
      </c>
      <c r="Z162" s="212">
        <f t="shared" si="272"/>
        <v>10.829287049711116</v>
      </c>
      <c r="AA162" s="212">
        <f t="shared" si="273"/>
        <v>10.829287049711116</v>
      </c>
      <c r="AB162" s="212">
        <f t="shared" si="274"/>
        <v>10.485782186258547</v>
      </c>
      <c r="AC162" s="212">
        <f t="shared" si="275"/>
        <v>9.9924271355601473</v>
      </c>
      <c r="AD162" s="212">
        <f t="shared" si="276"/>
        <v>219.7645630115766</v>
      </c>
      <c r="AE162" s="212">
        <f t="shared" si="277"/>
        <v>285.88774940835441</v>
      </c>
      <c r="AF162" s="212">
        <f t="shared" si="278"/>
        <v>2.2833029155422002</v>
      </c>
      <c r="AG162" s="212">
        <f t="shared" si="279"/>
        <v>2.5492164280316185</v>
      </c>
      <c r="AH162" s="212">
        <f t="shared" si="280"/>
        <v>1.9434208307901446</v>
      </c>
      <c r="AI162" s="212">
        <f t="shared" si="281"/>
        <v>13.112589965253317</v>
      </c>
      <c r="AJ162" s="212">
        <f t="shared" si="282"/>
        <v>13.912589965253318</v>
      </c>
      <c r="AK162" s="212">
        <f t="shared" si="283"/>
        <v>13.834998614290166</v>
      </c>
      <c r="AL162" s="212">
        <f t="shared" si="284"/>
        <v>12.735847966350292</v>
      </c>
      <c r="AM162" s="212">
        <f t="shared" si="361"/>
        <v>71.877342931653928</v>
      </c>
      <c r="AN162" s="212">
        <f t="shared" si="391"/>
        <v>72.280455378369197</v>
      </c>
      <c r="AO162" s="212">
        <f t="shared" si="392"/>
        <v>78.518525240103799</v>
      </c>
      <c r="AP162" s="212">
        <f t="shared" si="285"/>
        <v>9.3879534484892329</v>
      </c>
      <c r="AQ162" s="212">
        <f t="shared" si="286"/>
        <v>0.26795934929675608</v>
      </c>
      <c r="AR162" s="212">
        <f t="shared" si="287"/>
        <v>0.26014426222958859</v>
      </c>
      <c r="AS162" s="212">
        <f t="shared" si="288"/>
        <v>0.24790449952982846</v>
      </c>
      <c r="AT162" s="212">
        <f t="shared" si="289"/>
        <v>2.2558345723658994E-2</v>
      </c>
      <c r="AU162" s="212">
        <f t="shared" si="290"/>
        <v>0.10401271361353019</v>
      </c>
      <c r="AV162" s="212">
        <f t="shared" si="291"/>
        <v>9.8583893559419988E-2</v>
      </c>
      <c r="AW162" s="212">
        <f t="shared" si="292"/>
        <v>9.7251774893590617E-2</v>
      </c>
      <c r="AX162" s="212">
        <f t="shared" si="362"/>
        <v>2.1988442303845824E-2</v>
      </c>
      <c r="AY162" s="212">
        <f t="shared" si="363"/>
        <v>2.3966898928665253E-2</v>
      </c>
      <c r="AZ162" s="178">
        <f t="shared" si="364"/>
        <v>1.891443623172186E-2</v>
      </c>
      <c r="BA162" s="178">
        <f t="shared" si="293"/>
        <v>5.7467294072742845E-3</v>
      </c>
      <c r="BB162" s="178">
        <f t="shared" si="294"/>
        <v>4.9971560063254653E-3</v>
      </c>
      <c r="BC162" s="178">
        <f t="shared" si="295"/>
        <v>6.2464450079068312E-3</v>
      </c>
      <c r="BD162" s="178">
        <f t="shared" si="296"/>
        <v>0</v>
      </c>
      <c r="BE162" s="178">
        <f t="shared" si="297"/>
        <v>0</v>
      </c>
      <c r="BF162" s="178">
        <f t="shared" si="298"/>
        <v>0</v>
      </c>
      <c r="BG162" s="178">
        <f t="shared" si="365"/>
        <v>2.773517171112011E-2</v>
      </c>
      <c r="BH162" s="178">
        <f t="shared" si="366"/>
        <v>2.896405493499072E-2</v>
      </c>
      <c r="BI162" s="178">
        <f t="shared" si="367"/>
        <v>2.5160881239628691E-2</v>
      </c>
      <c r="BJ162" s="178">
        <f t="shared" si="299"/>
        <v>8.7901771111268285</v>
      </c>
      <c r="BK162" s="178">
        <f t="shared" si="300"/>
        <v>7.9823044649898858</v>
      </c>
      <c r="BL162" s="178">
        <f t="shared" si="301"/>
        <v>8.6677182767120335</v>
      </c>
      <c r="BM162" s="180">
        <f t="shared" si="368"/>
        <v>7.6923974984531725E-4</v>
      </c>
      <c r="BN162" s="180">
        <f t="shared" si="368"/>
        <v>8.3891647827716027E-4</v>
      </c>
      <c r="BO162" s="180">
        <f t="shared" si="368"/>
        <v>6.3306994475469905E-4</v>
      </c>
      <c r="BP162" s="178">
        <f t="shared" si="302"/>
        <v>190.70169875066145</v>
      </c>
      <c r="BQ162" s="178">
        <f t="shared" si="303"/>
        <v>261.62465253521884</v>
      </c>
      <c r="BR162" s="178">
        <f t="shared" si="304"/>
        <v>0.44999999999999996</v>
      </c>
      <c r="BS162" s="178">
        <f t="shared" si="305"/>
        <v>0.44999999999999996</v>
      </c>
      <c r="BT162" s="178">
        <f t="shared" si="306"/>
        <v>0.17603403438465301</v>
      </c>
      <c r="BU162" s="178">
        <f t="shared" si="307"/>
        <v>18.138404988736497</v>
      </c>
      <c r="BY162" s="180">
        <f t="shared" si="308"/>
        <v>0.17732395331124959</v>
      </c>
      <c r="BZ162" s="180">
        <f t="shared" si="369"/>
        <v>0.17732395331124959</v>
      </c>
      <c r="CA162" s="180">
        <f t="shared" si="370"/>
        <v>0</v>
      </c>
      <c r="CB162" s="180">
        <f t="shared" si="371"/>
        <v>3.7486547298566597E-2</v>
      </c>
      <c r="CC162" s="180">
        <f t="shared" si="309"/>
        <v>4.323327670584088E-2</v>
      </c>
      <c r="CG162" s="182">
        <f t="shared" si="310"/>
        <v>0.44999999999999996</v>
      </c>
      <c r="CH162" s="182">
        <f t="shared" si="311"/>
        <v>0.44999999999999996</v>
      </c>
      <c r="CI162" s="182">
        <f t="shared" si="312"/>
        <v>0.44999999999999996</v>
      </c>
      <c r="CJ162" s="182">
        <f t="shared" si="313"/>
        <v>0.44999999999999996</v>
      </c>
      <c r="CK162" s="182">
        <f t="shared" si="314"/>
        <v>0.44999999999999996</v>
      </c>
      <c r="CL162" s="182">
        <f t="shared" si="315"/>
        <v>0.44999999999999996</v>
      </c>
      <c r="CM162" s="182">
        <f t="shared" si="316"/>
        <v>0.44999999999999996</v>
      </c>
      <c r="CN162" s="182">
        <f t="shared" si="317"/>
        <v>0.44999999999999996</v>
      </c>
      <c r="CO162" s="182">
        <f t="shared" si="318"/>
        <v>0.44999999999999996</v>
      </c>
      <c r="CP162" s="182">
        <f t="shared" si="319"/>
        <v>0.40375736530241224</v>
      </c>
      <c r="CQ162" s="182">
        <f t="shared" si="320"/>
        <v>0.33470410085810409</v>
      </c>
      <c r="CR162" s="182">
        <f t="shared" si="321"/>
        <v>0.26565083641379567</v>
      </c>
      <c r="CS162" s="182">
        <f t="shared" si="322"/>
        <v>0.19659757196948746</v>
      </c>
      <c r="CT162" s="182">
        <f t="shared" si="323"/>
        <v>0.17107218685418452</v>
      </c>
      <c r="CU162" s="182">
        <f t="shared" si="324"/>
        <v>0.17107218685418452</v>
      </c>
      <c r="CV162" s="182">
        <f t="shared" si="325"/>
        <v>0.17107218685418452</v>
      </c>
      <c r="CW162" s="182">
        <f t="shared" si="326"/>
        <v>0.17107218685418452</v>
      </c>
      <c r="CX162" s="182">
        <f t="shared" si="327"/>
        <v>0.17107218685418452</v>
      </c>
      <c r="CY162" s="182">
        <f t="shared" si="328"/>
        <v>0.17107218685418452</v>
      </c>
      <c r="DA162" s="184">
        <f t="shared" si="372"/>
        <v>0.17732395331573916</v>
      </c>
      <c r="DB162" s="184">
        <f t="shared" si="373"/>
        <v>0.17732395331573916</v>
      </c>
      <c r="DC162" s="184">
        <f t="shared" si="374"/>
        <v>0.17732395331573916</v>
      </c>
      <c r="DD162" s="184">
        <f t="shared" si="375"/>
        <v>0.17732395331573916</v>
      </c>
      <c r="DE162" s="184">
        <f t="shared" si="376"/>
        <v>0.17732395331573916</v>
      </c>
      <c r="DF162" s="184">
        <f t="shared" si="377"/>
        <v>0.17732395331573916</v>
      </c>
      <c r="DG162" s="184">
        <f t="shared" si="378"/>
        <v>0.17732395331573916</v>
      </c>
      <c r="DH162" s="184">
        <f t="shared" si="379"/>
        <v>0.17732395331573916</v>
      </c>
      <c r="DI162" s="184">
        <f t="shared" si="380"/>
        <v>-1.9409929004737604E-10</v>
      </c>
      <c r="DJ162" s="184">
        <f t="shared" si="381"/>
        <v>-2.1521337713446E-10</v>
      </c>
      <c r="DK162" s="184">
        <f t="shared" si="382"/>
        <v>-2.5695244663584314E-10</v>
      </c>
      <c r="DL162" s="184">
        <f t="shared" si="383"/>
        <v>-3.1877691029860517E-10</v>
      </c>
      <c r="DM162" s="184">
        <f t="shared" si="384"/>
        <v>-4.1977837204180585E-10</v>
      </c>
      <c r="DN162" s="184">
        <f t="shared" si="385"/>
        <v>-4.7546449512813854E-10</v>
      </c>
      <c r="DO162" s="184">
        <f t="shared" si="386"/>
        <v>-4.7546449512813854E-10</v>
      </c>
      <c r="DP162" s="184">
        <f t="shared" si="387"/>
        <v>-4.7546449512813854E-10</v>
      </c>
      <c r="DQ162" s="184">
        <f t="shared" si="388"/>
        <v>-4.7546449512813854E-10</v>
      </c>
      <c r="DR162" s="184">
        <f t="shared" si="389"/>
        <v>-4.7546449512813854E-10</v>
      </c>
      <c r="DS162" s="184">
        <f t="shared" si="390"/>
        <v>-4.7546449512813854E-10</v>
      </c>
      <c r="DU162" s="185">
        <f t="shared" si="329"/>
        <v>-3.4908618214152969E-2</v>
      </c>
      <c r="DV162" s="185">
        <f t="shared" si="330"/>
        <v>-4.3108553371225253E-2</v>
      </c>
      <c r="DW162" s="185">
        <f t="shared" si="331"/>
        <v>1.2478112237649207E-2</v>
      </c>
      <c r="DX162" s="185">
        <f t="shared" si="332"/>
        <v>5.4048642113987452E-2</v>
      </c>
      <c r="DY162" s="186">
        <f t="shared" si="333"/>
        <v>-3.4908618214152969E-2</v>
      </c>
      <c r="DZ162" s="186">
        <f t="shared" si="334"/>
        <v>-4.3108553371225253E-2</v>
      </c>
      <c r="EA162" s="186">
        <f t="shared" si="335"/>
        <v>5.0273204193173507E-2</v>
      </c>
      <c r="EB162" s="186">
        <f t="shared" si="336"/>
        <v>2.3442780115266848E-2</v>
      </c>
      <c r="EC162" s="186">
        <f t="shared" si="337"/>
        <v>-5.5461895020260374E-2</v>
      </c>
      <c r="ED162" s="186">
        <f t="shared" si="338"/>
        <v>9.6809097862056871E-4</v>
      </c>
      <c r="EE162" s="186">
        <f t="shared" si="339"/>
        <v>4.9424437888185374E-2</v>
      </c>
      <c r="EF162" s="186">
        <f t="shared" si="340"/>
        <v>-2.5183008930987072E-2</v>
      </c>
      <c r="EG162" s="186">
        <f t="shared" si="341"/>
        <v>-3.3382886010907609E-2</v>
      </c>
      <c r="EH162" s="186">
        <f t="shared" si="342"/>
        <v>4.4300586011519288E-2</v>
      </c>
      <c r="EI162" s="186">
        <f t="shared" si="343"/>
        <v>1.0584240501589621E-2</v>
      </c>
      <c r="EJ162" s="186">
        <f t="shared" si="344"/>
        <v>-5.4451196978448316E-2</v>
      </c>
      <c r="EK162" s="186">
        <f t="shared" si="345"/>
        <v>1.4356781316053085E-2</v>
      </c>
      <c r="EL162" s="186">
        <f t="shared" si="346"/>
        <v>5.3580237304665775E-2</v>
      </c>
      <c r="EM162" s="186">
        <f t="shared" si="347"/>
        <v>-3.6391819643364728E-2</v>
      </c>
      <c r="EN162" s="186">
        <f t="shared" si="348"/>
        <v>-4.1863999599012054E-2</v>
      </c>
      <c r="EO162" s="186">
        <f t="shared" si="349"/>
        <v>5.10607203428457E-2</v>
      </c>
      <c r="EP162" s="186">
        <f t="shared" si="350"/>
        <v>2.1673989883059672E-2</v>
      </c>
      <c r="EQ162" s="186">
        <f t="shared" si="351"/>
        <v>4.8515455518881541E-2</v>
      </c>
      <c r="ER162" s="186">
        <f t="shared" si="352"/>
        <v>-2.6892556129470023E-2</v>
      </c>
      <c r="ES162" s="186">
        <f t="shared" si="353"/>
        <v>-3.1816481903297458E-2</v>
      </c>
      <c r="ET162" s="186">
        <f t="shared" si="354"/>
        <v>4.5438645211740354E-2</v>
      </c>
      <c r="EU162" s="186">
        <f t="shared" si="355"/>
        <v>8.6774734988562946E-3</v>
      </c>
      <c r="EV162" s="186">
        <f t="shared" si="356"/>
        <v>-5.4787411446954815E-2</v>
      </c>
      <c r="EW162" s="186">
        <f t="shared" si="357"/>
        <v>1.6217958867915782E-2</v>
      </c>
      <c r="EX162" s="186">
        <f t="shared" si="358"/>
        <v>5.3046553229591273E-2</v>
      </c>
    </row>
    <row r="163" spans="15:154" ht="20.100000000000001" customHeight="1" x14ac:dyDescent="0.3">
      <c r="O163" s="211">
        <v>155</v>
      </c>
      <c r="P163" s="211">
        <f t="shared" si="359"/>
        <v>-1.7889624832941877</v>
      </c>
      <c r="Q163" s="212">
        <f t="shared" si="360"/>
        <v>1.3526301702956054</v>
      </c>
      <c r="R163" s="212">
        <f t="shared" si="264"/>
        <v>317.55894245673318</v>
      </c>
      <c r="S163" s="212">
        <f t="shared" si="265"/>
        <v>276.13821083194193</v>
      </c>
      <c r="T163" s="212">
        <f t="shared" si="266"/>
        <v>345.17276353992742</v>
      </c>
      <c r="U163" s="212">
        <f t="shared" si="267"/>
        <v>1</v>
      </c>
      <c r="V163" s="212">
        <f t="shared" si="268"/>
        <v>1</v>
      </c>
      <c r="W163" s="212">
        <f t="shared" si="269"/>
        <v>4.2196890745174735E-2</v>
      </c>
      <c r="X163" s="212">
        <f t="shared" si="270"/>
        <v>4.852642435695094E-2</v>
      </c>
      <c r="Y163" s="212">
        <f t="shared" si="271"/>
        <v>3.8821139485560749E-2</v>
      </c>
      <c r="Z163" s="212">
        <f t="shared" si="272"/>
        <v>10.856711242577857</v>
      </c>
      <c r="AA163" s="212">
        <f t="shared" si="273"/>
        <v>10.856711242577857</v>
      </c>
      <c r="AB163" s="212">
        <f t="shared" si="274"/>
        <v>10.513448765318527</v>
      </c>
      <c r="AC163" s="212">
        <f t="shared" si="275"/>
        <v>10.018792004716916</v>
      </c>
      <c r="AD163" s="212">
        <f t="shared" si="276"/>
        <v>220.42944926946521</v>
      </c>
      <c r="AE163" s="212">
        <f t="shared" si="277"/>
        <v>286.7341589186679</v>
      </c>
      <c r="AF163" s="212">
        <f t="shared" si="278"/>
        <v>2.2848112124239779</v>
      </c>
      <c r="AG163" s="212">
        <f t="shared" si="279"/>
        <v>2.5509003812045439</v>
      </c>
      <c r="AH163" s="212">
        <f t="shared" si="280"/>
        <v>1.9447046094596809</v>
      </c>
      <c r="AI163" s="212">
        <f t="shared" si="281"/>
        <v>13.141522455001835</v>
      </c>
      <c r="AJ163" s="212">
        <f t="shared" si="282"/>
        <v>13.941522455001836</v>
      </c>
      <c r="AK163" s="212">
        <f t="shared" si="283"/>
        <v>13.864349146523072</v>
      </c>
      <c r="AL163" s="212">
        <f t="shared" si="284"/>
        <v>12.763496614176598</v>
      </c>
      <c r="AM163" s="212">
        <f t="shared" si="361"/>
        <v>71.72817769563089</v>
      </c>
      <c r="AN163" s="212">
        <f t="shared" si="391"/>
        <v>72.12743919181969</v>
      </c>
      <c r="AO163" s="212">
        <f t="shared" si="392"/>
        <v>78.348436187093569</v>
      </c>
      <c r="AP163" s="212">
        <f t="shared" si="285"/>
        <v>9.4169768406556731</v>
      </c>
      <c r="AQ163" s="212">
        <f t="shared" si="286"/>
        <v>0.26866635602171884</v>
      </c>
      <c r="AR163" s="212">
        <f t="shared" si="287"/>
        <v>0.26083064896451497</v>
      </c>
      <c r="AS163" s="212">
        <f t="shared" si="288"/>
        <v>0.24855859183441165</v>
      </c>
      <c r="AT163" s="212">
        <f t="shared" si="289"/>
        <v>2.2677542479750019E-2</v>
      </c>
      <c r="AU163" s="212">
        <f t="shared" si="290"/>
        <v>0.10434531415808676</v>
      </c>
      <c r="AV163" s="212">
        <f t="shared" si="291"/>
        <v>9.8895001350597311E-2</v>
      </c>
      <c r="AW163" s="212">
        <f t="shared" si="292"/>
        <v>9.7553863910786964E-2</v>
      </c>
      <c r="AX163" s="212">
        <f t="shared" si="362"/>
        <v>2.2015239175664138E-2</v>
      </c>
      <c r="AY163" s="212">
        <f t="shared" si="363"/>
        <v>2.3995104091859523E-2</v>
      </c>
      <c r="AZ163" s="178">
        <f t="shared" si="364"/>
        <v>1.8935760860558322E-2</v>
      </c>
      <c r="BA163" s="178">
        <f t="shared" si="293"/>
        <v>5.5292912404662914E-3</v>
      </c>
      <c r="BB163" s="178">
        <f t="shared" si="294"/>
        <v>4.8080793395359062E-3</v>
      </c>
      <c r="BC163" s="178">
        <f t="shared" si="295"/>
        <v>6.0100991744198818E-3</v>
      </c>
      <c r="BD163" s="178">
        <f t="shared" si="296"/>
        <v>0</v>
      </c>
      <c r="BE163" s="178">
        <f t="shared" si="297"/>
        <v>0</v>
      </c>
      <c r="BF163" s="178">
        <f t="shared" si="298"/>
        <v>0</v>
      </c>
      <c r="BG163" s="178">
        <f t="shared" si="365"/>
        <v>2.754453041613043E-2</v>
      </c>
      <c r="BH163" s="178">
        <f t="shared" si="366"/>
        <v>2.8803183431395429E-2</v>
      </c>
      <c r="BI163" s="178">
        <f t="shared" si="367"/>
        <v>2.4945860034978205E-2</v>
      </c>
      <c r="BJ163" s="178">
        <f t="shared" si="299"/>
        <v>8.7470119494137002</v>
      </c>
      <c r="BK163" s="178">
        <f t="shared" si="300"/>
        <v>7.9536595390097675</v>
      </c>
      <c r="BL163" s="178">
        <f t="shared" si="301"/>
        <v>8.6106314471536578</v>
      </c>
      <c r="BM163" s="180">
        <f t="shared" si="368"/>
        <v>7.587011558451344E-4</v>
      </c>
      <c r="BN163" s="180">
        <f t="shared" si="368"/>
        <v>8.296233757826122E-4</v>
      </c>
      <c r="BO163" s="180">
        <f t="shared" si="368"/>
        <v>6.2229593288472284E-4</v>
      </c>
      <c r="BP163" s="178">
        <f t="shared" si="302"/>
        <v>189.91125290577239</v>
      </c>
      <c r="BQ163" s="178">
        <f t="shared" si="303"/>
        <v>262.23205548154618</v>
      </c>
      <c r="BR163" s="178">
        <f t="shared" si="304"/>
        <v>0.44999999999999996</v>
      </c>
      <c r="BS163" s="178">
        <f t="shared" si="305"/>
        <v>0.44999999999999996</v>
      </c>
      <c r="BT163" s="178">
        <f t="shared" si="306"/>
        <v>0.17638198370229122</v>
      </c>
      <c r="BU163" s="178">
        <f t="shared" si="307"/>
        <v>18.138404988736497</v>
      </c>
      <c r="BY163" s="180">
        <f t="shared" si="308"/>
        <v>0.17738289585787975</v>
      </c>
      <c r="BZ163" s="180">
        <f t="shared" si="369"/>
        <v>0.17738289585787975</v>
      </c>
      <c r="CA163" s="180">
        <f t="shared" si="370"/>
        <v>0</v>
      </c>
      <c r="CB163" s="180">
        <f t="shared" si="371"/>
        <v>3.7425033424799498E-2</v>
      </c>
      <c r="CC163" s="180">
        <f t="shared" si="309"/>
        <v>4.2954324665265789E-2</v>
      </c>
      <c r="CG163" s="182">
        <f t="shared" si="310"/>
        <v>0.44999999999999996</v>
      </c>
      <c r="CH163" s="182">
        <f t="shared" si="311"/>
        <v>0.44999999999999996</v>
      </c>
      <c r="CI163" s="182">
        <f t="shared" si="312"/>
        <v>0.44999999999999996</v>
      </c>
      <c r="CJ163" s="182">
        <f t="shared" si="313"/>
        <v>0.44999999999999996</v>
      </c>
      <c r="CK163" s="182">
        <f t="shared" si="314"/>
        <v>0.44999999999999996</v>
      </c>
      <c r="CL163" s="182">
        <f t="shared" si="315"/>
        <v>0.44999999999999996</v>
      </c>
      <c r="CM163" s="182">
        <f t="shared" si="316"/>
        <v>0.44999999999999996</v>
      </c>
      <c r="CN163" s="182">
        <f t="shared" si="317"/>
        <v>0.44999999999999996</v>
      </c>
      <c r="CO163" s="182">
        <f t="shared" si="318"/>
        <v>0.44999999999999996</v>
      </c>
      <c r="CP163" s="182">
        <f t="shared" si="319"/>
        <v>0.4045652407323424</v>
      </c>
      <c r="CQ163" s="182">
        <f t="shared" si="320"/>
        <v>0.33537548543086509</v>
      </c>
      <c r="CR163" s="182">
        <f t="shared" si="321"/>
        <v>0.26618573012938768</v>
      </c>
      <c r="CS163" s="182">
        <f t="shared" si="322"/>
        <v>0.19699597482791034</v>
      </c>
      <c r="CT163" s="182">
        <f t="shared" si="323"/>
        <v>0.17142013617182272</v>
      </c>
      <c r="CU163" s="182">
        <f t="shared" si="324"/>
        <v>0.17142013617182272</v>
      </c>
      <c r="CV163" s="182">
        <f t="shared" si="325"/>
        <v>0.17142013617182272</v>
      </c>
      <c r="CW163" s="182">
        <f t="shared" si="326"/>
        <v>0.17142013617182272</v>
      </c>
      <c r="CX163" s="182">
        <f t="shared" si="327"/>
        <v>0.17142013617182272</v>
      </c>
      <c r="CY163" s="182">
        <f t="shared" si="328"/>
        <v>0.17142013617182272</v>
      </c>
      <c r="DA163" s="184">
        <f t="shared" si="372"/>
        <v>0.17738289586236197</v>
      </c>
      <c r="DB163" s="184">
        <f t="shared" si="373"/>
        <v>0.17738289586236197</v>
      </c>
      <c r="DC163" s="184">
        <f t="shared" si="374"/>
        <v>0.17738289586236197</v>
      </c>
      <c r="DD163" s="184">
        <f t="shared" si="375"/>
        <v>0.17738289586236197</v>
      </c>
      <c r="DE163" s="184">
        <f t="shared" si="376"/>
        <v>0.17738289586236197</v>
      </c>
      <c r="DF163" s="184">
        <f t="shared" si="377"/>
        <v>0.17738289586236197</v>
      </c>
      <c r="DG163" s="184">
        <f t="shared" si="378"/>
        <v>0.17738289586236197</v>
      </c>
      <c r="DH163" s="184">
        <f t="shared" si="379"/>
        <v>0.17738289586236197</v>
      </c>
      <c r="DI163" s="184">
        <f t="shared" si="380"/>
        <v>-1.9416367448617592E-10</v>
      </c>
      <c r="DJ163" s="184">
        <f t="shared" si="381"/>
        <v>-2.1487613492777567E-10</v>
      </c>
      <c r="DK163" s="184">
        <f t="shared" si="382"/>
        <v>-2.565529228346917E-10</v>
      </c>
      <c r="DL163" s="184">
        <f t="shared" si="383"/>
        <v>-3.1828699941058736E-10</v>
      </c>
      <c r="DM163" s="184">
        <f t="shared" si="384"/>
        <v>-4.19145588669572E-10</v>
      </c>
      <c r="DN163" s="184">
        <f t="shared" si="385"/>
        <v>-4.7475548262803154E-10</v>
      </c>
      <c r="DO163" s="184">
        <f t="shared" si="386"/>
        <v>-4.7475548262803154E-10</v>
      </c>
      <c r="DP163" s="184">
        <f t="shared" si="387"/>
        <v>-4.7475548262803154E-10</v>
      </c>
      <c r="DQ163" s="184">
        <f t="shared" si="388"/>
        <v>-4.7475548262803154E-10</v>
      </c>
      <c r="DR163" s="184">
        <f t="shared" si="389"/>
        <v>-4.7475548262803154E-10</v>
      </c>
      <c r="DS163" s="184">
        <f t="shared" si="390"/>
        <v>-4.7475548262803154E-10</v>
      </c>
      <c r="DU163" s="185">
        <f t="shared" si="329"/>
        <v>-3.3536095394995469E-2</v>
      </c>
      <c r="DV163" s="185">
        <f t="shared" si="330"/>
        <v>-4.3705090424781198E-2</v>
      </c>
      <c r="DW163" s="185">
        <f t="shared" si="331"/>
        <v>1.1923455058747204E-2</v>
      </c>
      <c r="DX163" s="185">
        <f t="shared" si="332"/>
        <v>5.378323012652339E-2</v>
      </c>
      <c r="DY163" s="186">
        <f t="shared" si="333"/>
        <v>-3.3536095394995469E-2</v>
      </c>
      <c r="DZ163" s="186">
        <f t="shared" si="334"/>
        <v>-4.3705090424781198E-2</v>
      </c>
      <c r="EA163" s="186">
        <f t="shared" si="335"/>
        <v>4.8864593747829435E-2</v>
      </c>
      <c r="EB163" s="186">
        <f t="shared" si="336"/>
        <v>2.5437297443716894E-2</v>
      </c>
      <c r="EC163" s="186">
        <f t="shared" si="337"/>
        <v>-5.5036628253084988E-2</v>
      </c>
      <c r="ED163" s="186">
        <f t="shared" si="338"/>
        <v>-2.4029510840349951E-3</v>
      </c>
      <c r="EE163" s="186">
        <f t="shared" si="339"/>
        <v>5.0895655768195013E-2</v>
      </c>
      <c r="EF163" s="186">
        <f t="shared" si="340"/>
        <v>-2.1081670885058787E-2</v>
      </c>
      <c r="EG163" s="186">
        <f t="shared" si="341"/>
        <v>-3.7217630045018851E-2</v>
      </c>
      <c r="EH163" s="186">
        <f t="shared" si="342"/>
        <v>4.0615916057780199E-2</v>
      </c>
      <c r="EI163" s="186">
        <f t="shared" si="343"/>
        <v>1.656560008150448E-2</v>
      </c>
      <c r="EJ163" s="186">
        <f t="shared" si="344"/>
        <v>-5.2539371116527428E-2</v>
      </c>
      <c r="EK163" s="186">
        <f t="shared" si="345"/>
        <v>7.1905653434137327E-3</v>
      </c>
      <c r="EL163" s="186">
        <f t="shared" si="346"/>
        <v>5.4617766280054283E-2</v>
      </c>
      <c r="EM163" s="186">
        <f t="shared" si="347"/>
        <v>-2.9599330809368114E-2</v>
      </c>
      <c r="EN163" s="186">
        <f t="shared" si="348"/>
        <v>-4.6461642663794489E-2</v>
      </c>
      <c r="EO163" s="186">
        <f t="shared" si="349"/>
        <v>4.6461642663794489E-2</v>
      </c>
      <c r="EP163" s="186">
        <f t="shared" si="350"/>
        <v>2.9599330809368132E-2</v>
      </c>
      <c r="EQ163" s="186">
        <f t="shared" si="351"/>
        <v>5.2539371116527428E-2</v>
      </c>
      <c r="ER163" s="186">
        <f t="shared" si="352"/>
        <v>-1.6565600081504463E-2</v>
      </c>
      <c r="ES163" s="186">
        <f t="shared" si="353"/>
        <v>-4.0615916057780206E-2</v>
      </c>
      <c r="ET163" s="186">
        <f t="shared" si="354"/>
        <v>3.7217630045018844E-2</v>
      </c>
      <c r="EU163" s="186">
        <f t="shared" si="355"/>
        <v>2.108167088505894E-2</v>
      </c>
      <c r="EV163" s="186">
        <f t="shared" si="356"/>
        <v>-5.089565576819495E-2</v>
      </c>
      <c r="EW163" s="186">
        <f t="shared" si="357"/>
        <v>2.4029510840348801E-3</v>
      </c>
      <c r="EX163" s="186">
        <f t="shared" si="358"/>
        <v>5.5036628253084988E-2</v>
      </c>
    </row>
    <row r="164" spans="15:154" ht="20.100000000000001" customHeight="1" x14ac:dyDescent="0.3">
      <c r="O164" s="211">
        <v>156</v>
      </c>
      <c r="P164" s="211">
        <f t="shared" si="359"/>
        <v>-1.780235837034216</v>
      </c>
      <c r="Q164" s="212">
        <f t="shared" si="360"/>
        <v>1.3613568165555769</v>
      </c>
      <c r="R164" s="212">
        <f t="shared" si="264"/>
        <v>318.16120868090377</v>
      </c>
      <c r="S164" s="212">
        <f t="shared" si="265"/>
        <v>276.66192059209021</v>
      </c>
      <c r="T164" s="212">
        <f t="shared" si="266"/>
        <v>345.82740074011275</v>
      </c>
      <c r="U164" s="212">
        <f t="shared" si="267"/>
        <v>1</v>
      </c>
      <c r="V164" s="212">
        <f t="shared" si="268"/>
        <v>1</v>
      </c>
      <c r="W164" s="212">
        <f t="shared" si="269"/>
        <v>4.2117013747704803E-2</v>
      </c>
      <c r="X164" s="212">
        <f t="shared" si="270"/>
        <v>4.8434565809860525E-2</v>
      </c>
      <c r="Y164" s="212">
        <f t="shared" si="271"/>
        <v>3.8747652647888424E-2</v>
      </c>
      <c r="Z164" s="212">
        <f t="shared" si="272"/>
        <v>10.883056675893597</v>
      </c>
      <c r="AA164" s="212">
        <f t="shared" si="273"/>
        <v>10.883056675893597</v>
      </c>
      <c r="AB164" s="212">
        <f t="shared" si="274"/>
        <v>10.540073126212386</v>
      </c>
      <c r="AC164" s="212">
        <f t="shared" si="275"/>
        <v>10.044163691972766</v>
      </c>
      <c r="AD164" s="212">
        <f t="shared" si="276"/>
        <v>221.0693770423878</v>
      </c>
      <c r="AE164" s="212">
        <f t="shared" si="277"/>
        <v>287.54876796831468</v>
      </c>
      <c r="AF164" s="212">
        <f t="shared" si="278"/>
        <v>2.2862612832925646</v>
      </c>
      <c r="AG164" s="212">
        <f t="shared" si="279"/>
        <v>2.5525193273613809</v>
      </c>
      <c r="AH164" s="212">
        <f t="shared" si="280"/>
        <v>1.9459388293754665</v>
      </c>
      <c r="AI164" s="212">
        <f t="shared" si="281"/>
        <v>13.169317959186161</v>
      </c>
      <c r="AJ164" s="212">
        <f t="shared" si="282"/>
        <v>13.969317959186162</v>
      </c>
      <c r="AK164" s="212">
        <f t="shared" si="283"/>
        <v>13.892592453573767</v>
      </c>
      <c r="AL164" s="212">
        <f t="shared" si="284"/>
        <v>12.790102521348233</v>
      </c>
      <c r="AM164" s="212">
        <f t="shared" si="361"/>
        <v>71.585456277942654</v>
      </c>
      <c r="AN164" s="212">
        <f t="shared" si="391"/>
        <v>71.980805838924425</v>
      </c>
      <c r="AO164" s="212">
        <f t="shared" si="392"/>
        <v>78.185456162753866</v>
      </c>
      <c r="AP164" s="212">
        <f t="shared" si="285"/>
        <v>9.4449035563793338</v>
      </c>
      <c r="AQ164" s="212">
        <f t="shared" si="286"/>
        <v>0.26934672933997356</v>
      </c>
      <c r="AR164" s="212">
        <f t="shared" si="287"/>
        <v>0.26149117906127245</v>
      </c>
      <c r="AS164" s="212">
        <f t="shared" si="288"/>
        <v>0.24918804405318298</v>
      </c>
      <c r="AT164" s="212">
        <f t="shared" si="289"/>
        <v>2.2792545575618155E-2</v>
      </c>
      <c r="AU164" s="212">
        <f t="shared" si="290"/>
        <v>0.10466579914567729</v>
      </c>
      <c r="AV164" s="212">
        <f t="shared" si="291"/>
        <v>9.9194450179263066E-2</v>
      </c>
      <c r="AW164" s="212">
        <f t="shared" si="292"/>
        <v>9.784462209163243E-2</v>
      </c>
      <c r="AX164" s="212">
        <f t="shared" si="362"/>
        <v>2.2041054576559253E-2</v>
      </c>
      <c r="AY164" s="212">
        <f t="shared" si="363"/>
        <v>2.4022200705841407E-2</v>
      </c>
      <c r="AZ164" s="178">
        <f t="shared" si="364"/>
        <v>1.8956247220452232E-2</v>
      </c>
      <c r="BA164" s="178">
        <f t="shared" si="293"/>
        <v>5.3114319967228155E-3</v>
      </c>
      <c r="BB164" s="178">
        <f t="shared" si="294"/>
        <v>4.6186365188894052E-3</v>
      </c>
      <c r="BC164" s="178">
        <f t="shared" si="295"/>
        <v>5.7732956486117567E-3</v>
      </c>
      <c r="BD164" s="178">
        <f t="shared" si="296"/>
        <v>0</v>
      </c>
      <c r="BE164" s="178">
        <f t="shared" si="297"/>
        <v>0</v>
      </c>
      <c r="BF164" s="178">
        <f t="shared" si="298"/>
        <v>0</v>
      </c>
      <c r="BG164" s="178">
        <f t="shared" si="365"/>
        <v>2.735248657328207E-2</v>
      </c>
      <c r="BH164" s="178">
        <f t="shared" si="366"/>
        <v>2.8640837224730813E-2</v>
      </c>
      <c r="BI164" s="178">
        <f t="shared" si="367"/>
        <v>2.4729542869063988E-2</v>
      </c>
      <c r="BJ164" s="178">
        <f t="shared" si="299"/>
        <v>8.7025001885836151</v>
      </c>
      <c r="BK164" s="178">
        <f t="shared" si="300"/>
        <v>7.9238290339594579</v>
      </c>
      <c r="BL164" s="178">
        <f t="shared" si="301"/>
        <v>8.5521535318995898</v>
      </c>
      <c r="BM164" s="180">
        <f t="shared" si="368"/>
        <v>7.481585217415759E-4</v>
      </c>
      <c r="BN164" s="180">
        <f t="shared" si="368"/>
        <v>8.202975569335262E-4</v>
      </c>
      <c r="BO164" s="180">
        <f t="shared" si="368"/>
        <v>6.1155029051287351E-4</v>
      </c>
      <c r="BP164" s="178">
        <f t="shared" si="302"/>
        <v>189.1141105277448</v>
      </c>
      <c r="BQ164" s="178">
        <f t="shared" si="303"/>
        <v>262.81606877279592</v>
      </c>
      <c r="BR164" s="178">
        <f t="shared" si="304"/>
        <v>0.44999999999999996</v>
      </c>
      <c r="BS164" s="178">
        <f t="shared" si="305"/>
        <v>0.44999999999999996</v>
      </c>
      <c r="BT164" s="178">
        <f t="shared" si="306"/>
        <v>0.17671650084897988</v>
      </c>
      <c r="BU164" s="178">
        <f t="shared" si="307"/>
        <v>18.138404988736497</v>
      </c>
      <c r="BY164" s="180">
        <f t="shared" si="308"/>
        <v>0.177439380897494</v>
      </c>
      <c r="BZ164" s="180">
        <f t="shared" si="369"/>
        <v>0.177439380897494</v>
      </c>
      <c r="CA164" s="180">
        <f t="shared" si="370"/>
        <v>0</v>
      </c>
      <c r="CB164" s="180">
        <f t="shared" si="371"/>
        <v>3.7366084265063285E-2</v>
      </c>
      <c r="CC164" s="180">
        <f t="shared" si="309"/>
        <v>4.2677516261786098E-2</v>
      </c>
      <c r="CG164" s="182">
        <f t="shared" si="310"/>
        <v>0.44999999999999996</v>
      </c>
      <c r="CH164" s="182">
        <f t="shared" si="311"/>
        <v>0.44999999999999996</v>
      </c>
      <c r="CI164" s="182">
        <f t="shared" si="312"/>
        <v>0.44999999999999996</v>
      </c>
      <c r="CJ164" s="182">
        <f t="shared" si="313"/>
        <v>0.44999999999999996</v>
      </c>
      <c r="CK164" s="182">
        <f t="shared" si="314"/>
        <v>0.44999999999999996</v>
      </c>
      <c r="CL164" s="182">
        <f t="shared" si="315"/>
        <v>0.44999999999999996</v>
      </c>
      <c r="CM164" s="182">
        <f t="shared" si="316"/>
        <v>0.44999999999999996</v>
      </c>
      <c r="CN164" s="182">
        <f t="shared" si="317"/>
        <v>0.44999999999999996</v>
      </c>
      <c r="CO164" s="182">
        <f t="shared" si="318"/>
        <v>0.44999999999999996</v>
      </c>
      <c r="CP164" s="182">
        <f t="shared" si="319"/>
        <v>0.40534192908895267</v>
      </c>
      <c r="CQ164" s="182">
        <f t="shared" si="320"/>
        <v>0.33602095199805154</v>
      </c>
      <c r="CR164" s="182">
        <f t="shared" si="321"/>
        <v>0.26669997490715025</v>
      </c>
      <c r="CS164" s="182">
        <f t="shared" si="322"/>
        <v>0.19737899781624918</v>
      </c>
      <c r="CT164" s="182">
        <f t="shared" si="323"/>
        <v>0.17175465331851136</v>
      </c>
      <c r="CU164" s="182">
        <f t="shared" si="324"/>
        <v>0.17175465331851136</v>
      </c>
      <c r="CV164" s="182">
        <f t="shared" si="325"/>
        <v>0.17175465331851136</v>
      </c>
      <c r="CW164" s="182">
        <f t="shared" si="326"/>
        <v>0.17175465331851136</v>
      </c>
      <c r="CX164" s="182">
        <f t="shared" si="327"/>
        <v>0.17175465331851136</v>
      </c>
      <c r="CY164" s="182">
        <f t="shared" si="328"/>
        <v>0.17175465331851136</v>
      </c>
      <c r="DA164" s="184">
        <f t="shared" si="372"/>
        <v>0.17743938090196915</v>
      </c>
      <c r="DB164" s="184">
        <f t="shared" si="373"/>
        <v>0.17743938090196915</v>
      </c>
      <c r="DC164" s="184">
        <f t="shared" si="374"/>
        <v>0.17743938090196915</v>
      </c>
      <c r="DD164" s="184">
        <f t="shared" si="375"/>
        <v>0.17743938090196915</v>
      </c>
      <c r="DE164" s="184">
        <f t="shared" si="376"/>
        <v>0.17743938090196915</v>
      </c>
      <c r="DF164" s="184">
        <f t="shared" si="377"/>
        <v>0.17743938090196915</v>
      </c>
      <c r="DG164" s="184">
        <f t="shared" si="378"/>
        <v>0.17743938090196915</v>
      </c>
      <c r="DH164" s="184">
        <f t="shared" si="379"/>
        <v>0.17743938090196915</v>
      </c>
      <c r="DI164" s="184">
        <f t="shared" si="380"/>
        <v>-1.9422537452772602E-10</v>
      </c>
      <c r="DJ164" s="184">
        <f t="shared" si="381"/>
        <v>-2.1455290668227013E-10</v>
      </c>
      <c r="DK164" s="184">
        <f t="shared" si="382"/>
        <v>-2.5616999195362081E-10</v>
      </c>
      <c r="DL164" s="184">
        <f t="shared" si="383"/>
        <v>-3.1781741879738018E-10</v>
      </c>
      <c r="DM164" s="184">
        <f t="shared" si="384"/>
        <v>-4.1853902949544186E-10</v>
      </c>
      <c r="DN164" s="184">
        <f t="shared" si="385"/>
        <v>-4.7407583184650351E-10</v>
      </c>
      <c r="DO164" s="184">
        <f t="shared" si="386"/>
        <v>-4.7407583184650351E-10</v>
      </c>
      <c r="DP164" s="184">
        <f t="shared" si="387"/>
        <v>-4.7407583184650351E-10</v>
      </c>
      <c r="DQ164" s="184">
        <f t="shared" si="388"/>
        <v>-4.7407583184650351E-10</v>
      </c>
      <c r="DR164" s="184">
        <f t="shared" si="389"/>
        <v>-4.7407583184650351E-10</v>
      </c>
      <c r="DS164" s="184">
        <f t="shared" si="390"/>
        <v>-4.7407583184650351E-10</v>
      </c>
      <c r="DU164" s="185">
        <f t="shared" si="329"/>
        <v>-3.215477644260617E-2</v>
      </c>
      <c r="DV164" s="185">
        <f t="shared" si="330"/>
        <v>-4.4257252952395534E-2</v>
      </c>
      <c r="DW164" s="185">
        <f t="shared" si="331"/>
        <v>1.1373803463042268E-2</v>
      </c>
      <c r="DX164" s="185">
        <f t="shared" si="332"/>
        <v>5.350953823151898E-2</v>
      </c>
      <c r="DY164" s="186">
        <f t="shared" si="333"/>
        <v>-3.215477644260617E-2</v>
      </c>
      <c r="DZ164" s="186">
        <f t="shared" si="334"/>
        <v>-4.4257252952395534E-2</v>
      </c>
      <c r="EA164" s="186">
        <f t="shared" si="335"/>
        <v>4.7375896458270075E-2</v>
      </c>
      <c r="EB164" s="186">
        <f t="shared" si="336"/>
        <v>2.7352486573282087E-2</v>
      </c>
      <c r="EC164" s="186">
        <f t="shared" si="337"/>
        <v>-5.4405293579791465E-2</v>
      </c>
      <c r="ED164" s="186">
        <f t="shared" si="338"/>
        <v>-5.7182267761085861E-3</v>
      </c>
      <c r="EE164" s="186">
        <f t="shared" si="339"/>
        <v>5.2027521184791231E-2</v>
      </c>
      <c r="EF164" s="186">
        <f t="shared" si="340"/>
        <v>-1.6904766379113409E-2</v>
      </c>
      <c r="EG164" s="186">
        <f t="shared" si="341"/>
        <v>-4.0653717721748993E-2</v>
      </c>
      <c r="EH164" s="186">
        <f t="shared" si="342"/>
        <v>3.6604771852405474E-2</v>
      </c>
      <c r="EI164" s="186">
        <f t="shared" si="343"/>
        <v>2.225051713718533E-2</v>
      </c>
      <c r="EJ164" s="186">
        <f t="shared" si="344"/>
        <v>-4.9975479728504121E-2</v>
      </c>
      <c r="EK164" s="186">
        <f t="shared" si="345"/>
        <v>-6.7021713326330629E-18</v>
      </c>
      <c r="EL164" s="186">
        <f t="shared" si="346"/>
        <v>5.470497314656414E-2</v>
      </c>
      <c r="EM164" s="186">
        <f t="shared" si="347"/>
        <v>-2.2250517137185226E-2</v>
      </c>
      <c r="EN164" s="186">
        <f t="shared" si="348"/>
        <v>-4.9975479728504163E-2</v>
      </c>
      <c r="EO164" s="186">
        <f t="shared" si="349"/>
        <v>4.0653717721748986E-2</v>
      </c>
      <c r="EP164" s="186">
        <f t="shared" si="350"/>
        <v>3.6604771852405474E-2</v>
      </c>
      <c r="EQ164" s="186">
        <f t="shared" si="351"/>
        <v>5.4405293579791472E-2</v>
      </c>
      <c r="ER164" s="186">
        <f t="shared" si="352"/>
        <v>-5.7182267761085245E-3</v>
      </c>
      <c r="ES164" s="186">
        <f t="shared" si="353"/>
        <v>-4.7375896458270152E-2</v>
      </c>
      <c r="ET164" s="186">
        <f t="shared" si="354"/>
        <v>2.7352486573281948E-2</v>
      </c>
      <c r="EU164" s="186">
        <f t="shared" si="355"/>
        <v>3.2154776442606184E-2</v>
      </c>
      <c r="EV164" s="186">
        <f t="shared" si="356"/>
        <v>-4.425725295239552E-2</v>
      </c>
      <c r="EW164" s="186">
        <f t="shared" si="357"/>
        <v>-1.1373803463042346E-2</v>
      </c>
      <c r="EX164" s="186">
        <f t="shared" si="358"/>
        <v>5.3509538231518966E-2</v>
      </c>
    </row>
    <row r="165" spans="15:154" ht="20.100000000000001" customHeight="1" x14ac:dyDescent="0.3">
      <c r="O165" s="211">
        <v>157</v>
      </c>
      <c r="P165" s="211">
        <f t="shared" si="359"/>
        <v>-1.7715091907742444</v>
      </c>
      <c r="Q165" s="212">
        <f t="shared" si="360"/>
        <v>1.3700834628155485</v>
      </c>
      <c r="R165" s="212">
        <f t="shared" si="264"/>
        <v>318.73924569722209</v>
      </c>
      <c r="S165" s="212">
        <f t="shared" si="265"/>
        <v>277.16456147584529</v>
      </c>
      <c r="T165" s="212">
        <f t="shared" si="266"/>
        <v>346.45570184480658</v>
      </c>
      <c r="U165" s="212">
        <f t="shared" si="267"/>
        <v>1</v>
      </c>
      <c r="V165" s="212">
        <f t="shared" si="268"/>
        <v>1</v>
      </c>
      <c r="W165" s="212">
        <f t="shared" si="269"/>
        <v>4.2040634094770296E-2</v>
      </c>
      <c r="X165" s="212">
        <f t="shared" si="270"/>
        <v>4.8346729208985841E-2</v>
      </c>
      <c r="Y165" s="212">
        <f t="shared" si="271"/>
        <v>3.8677383367188671E-2</v>
      </c>
      <c r="Z165" s="212">
        <f t="shared" si="272"/>
        <v>10.908318320927901</v>
      </c>
      <c r="AA165" s="212">
        <f t="shared" si="273"/>
        <v>10.908318320927901</v>
      </c>
      <c r="AB165" s="212">
        <f t="shared" si="274"/>
        <v>10.565650189789487</v>
      </c>
      <c r="AC165" s="212">
        <f t="shared" si="275"/>
        <v>10.068537357150623</v>
      </c>
      <c r="AD165" s="212">
        <f t="shared" si="276"/>
        <v>221.68421368216255</v>
      </c>
      <c r="AE165" s="212">
        <f t="shared" si="277"/>
        <v>288.33141104813728</v>
      </c>
      <c r="AF165" s="212">
        <f t="shared" si="278"/>
        <v>2.2876530177194492</v>
      </c>
      <c r="AG165" s="212">
        <f t="shared" si="279"/>
        <v>2.554073143213111</v>
      </c>
      <c r="AH165" s="212">
        <f t="shared" si="280"/>
        <v>1.9471233965468762</v>
      </c>
      <c r="AI165" s="212">
        <f t="shared" si="281"/>
        <v>13.19597133864735</v>
      </c>
      <c r="AJ165" s="212">
        <f t="shared" si="282"/>
        <v>13.995971338647351</v>
      </c>
      <c r="AK165" s="212">
        <f t="shared" si="283"/>
        <v>13.919723333002599</v>
      </c>
      <c r="AL165" s="212">
        <f t="shared" si="284"/>
        <v>12.8156607536975</v>
      </c>
      <c r="AM165" s="212">
        <f t="shared" si="361"/>
        <v>71.449131739694295</v>
      </c>
      <c r="AN165" s="212">
        <f t="shared" si="391"/>
        <v>71.840508325986377</v>
      </c>
      <c r="AO165" s="212">
        <f t="shared" si="392"/>
        <v>78.029531150899558</v>
      </c>
      <c r="AP165" s="212">
        <f t="shared" si="285"/>
        <v>9.4717276430763633</v>
      </c>
      <c r="AQ165" s="212">
        <f t="shared" si="286"/>
        <v>0.2700003394561577</v>
      </c>
      <c r="AR165" s="212">
        <f t="shared" si="287"/>
        <v>0.26212572651000587</v>
      </c>
      <c r="AS165" s="212">
        <f t="shared" si="288"/>
        <v>0.24979273610503902</v>
      </c>
      <c r="AT165" s="212">
        <f t="shared" si="289"/>
        <v>2.2903298832799471E-2</v>
      </c>
      <c r="AU165" s="212">
        <f t="shared" si="290"/>
        <v>0.10497409992395483</v>
      </c>
      <c r="AV165" s="212">
        <f t="shared" si="291"/>
        <v>9.9482175637485404E-2</v>
      </c>
      <c r="AW165" s="212">
        <f t="shared" si="292"/>
        <v>9.8123988073326174E-2</v>
      </c>
      <c r="AX165" s="212">
        <f t="shared" si="362"/>
        <v>2.2065888690289703E-2</v>
      </c>
      <c r="AY165" s="212">
        <f t="shared" si="363"/>
        <v>2.4048189112966262E-2</v>
      </c>
      <c r="AZ165" s="178">
        <f t="shared" si="364"/>
        <v>1.8975895589981747E-2</v>
      </c>
      <c r="BA165" s="178">
        <f t="shared" si="293"/>
        <v>5.0931682668687453E-3</v>
      </c>
      <c r="BB165" s="178">
        <f t="shared" si="294"/>
        <v>4.4288419711902127E-3</v>
      </c>
      <c r="BC165" s="178">
        <f t="shared" si="295"/>
        <v>5.5360524639877663E-3</v>
      </c>
      <c r="BD165" s="178">
        <f t="shared" si="296"/>
        <v>0</v>
      </c>
      <c r="BE165" s="178">
        <f t="shared" si="297"/>
        <v>0</v>
      </c>
      <c r="BF165" s="178">
        <f t="shared" si="298"/>
        <v>0</v>
      </c>
      <c r="BG165" s="178">
        <f t="shared" si="365"/>
        <v>2.7159056957158447E-2</v>
      </c>
      <c r="BH165" s="178">
        <f t="shared" si="366"/>
        <v>2.8477031084156473E-2</v>
      </c>
      <c r="BI165" s="178">
        <f t="shared" si="367"/>
        <v>2.4511948053969515E-2</v>
      </c>
      <c r="BJ165" s="178">
        <f t="shared" si="299"/>
        <v>8.6566573283725745</v>
      </c>
      <c r="BK165" s="178">
        <f t="shared" si="300"/>
        <v>7.8928238325742441</v>
      </c>
      <c r="BL165" s="178">
        <f t="shared" si="301"/>
        <v>8.4923041666214498</v>
      </c>
      <c r="BM165" s="180">
        <f t="shared" si="368"/>
        <v>7.3761437480217664E-4</v>
      </c>
      <c r="BN165" s="180">
        <f t="shared" si="368"/>
        <v>8.1094129936801402E-4</v>
      </c>
      <c r="BO165" s="180">
        <f t="shared" si="368"/>
        <v>6.0083559740049992E-4</v>
      </c>
      <c r="BP165" s="178">
        <f t="shared" si="302"/>
        <v>188.31036265981012</v>
      </c>
      <c r="BQ165" s="178">
        <f t="shared" si="303"/>
        <v>263.37664077711901</v>
      </c>
      <c r="BR165" s="178">
        <f t="shared" si="304"/>
        <v>0.44999999999999996</v>
      </c>
      <c r="BS165" s="178">
        <f t="shared" si="305"/>
        <v>0.44999999999999996</v>
      </c>
      <c r="BT165" s="178">
        <f t="shared" si="306"/>
        <v>0.17703756034994317</v>
      </c>
      <c r="BU165" s="178">
        <f t="shared" si="307"/>
        <v>18.138404988736497</v>
      </c>
      <c r="BY165" s="180">
        <f t="shared" si="308"/>
        <v>0.17749342644482277</v>
      </c>
      <c r="BZ165" s="180">
        <f t="shared" si="369"/>
        <v>0.17749342644482277</v>
      </c>
      <c r="CA165" s="180">
        <f t="shared" si="370"/>
        <v>0</v>
      </c>
      <c r="CB165" s="180">
        <f t="shared" si="371"/>
        <v>3.7309681018747577E-2</v>
      </c>
      <c r="CC165" s="180">
        <f t="shared" si="309"/>
        <v>4.2402849285616322E-2</v>
      </c>
      <c r="CG165" s="182">
        <f t="shared" si="310"/>
        <v>0.44999999999999996</v>
      </c>
      <c r="CH165" s="182">
        <f t="shared" si="311"/>
        <v>0.44999999999999996</v>
      </c>
      <c r="CI165" s="182">
        <f t="shared" si="312"/>
        <v>0.44999999999999996</v>
      </c>
      <c r="CJ165" s="182">
        <f t="shared" si="313"/>
        <v>0.44999999999999996</v>
      </c>
      <c r="CK165" s="182">
        <f t="shared" si="314"/>
        <v>0.44999999999999996</v>
      </c>
      <c r="CL165" s="182">
        <f t="shared" si="315"/>
        <v>0.44999999999999996</v>
      </c>
      <c r="CM165" s="182">
        <f t="shared" si="316"/>
        <v>0.44999999999999996</v>
      </c>
      <c r="CN165" s="182">
        <f t="shared" si="317"/>
        <v>0.44999999999999996</v>
      </c>
      <c r="CO165" s="182">
        <f t="shared" si="318"/>
        <v>0.44999999999999996</v>
      </c>
      <c r="CP165" s="182">
        <f t="shared" si="319"/>
        <v>0.40608737122441768</v>
      </c>
      <c r="CQ165" s="182">
        <f t="shared" si="320"/>
        <v>0.3366404514048853</v>
      </c>
      <c r="CR165" s="182">
        <f t="shared" si="321"/>
        <v>0.26719353158535281</v>
      </c>
      <c r="CS165" s="182">
        <f t="shared" si="322"/>
        <v>0.19774661176582042</v>
      </c>
      <c r="CT165" s="182">
        <f t="shared" si="323"/>
        <v>0.17207571281947462</v>
      </c>
      <c r="CU165" s="182">
        <f t="shared" si="324"/>
        <v>0.17207571281947462</v>
      </c>
      <c r="CV165" s="182">
        <f t="shared" si="325"/>
        <v>0.17207571281947462</v>
      </c>
      <c r="CW165" s="182">
        <f t="shared" si="326"/>
        <v>0.17207571281947462</v>
      </c>
      <c r="CX165" s="182">
        <f t="shared" si="327"/>
        <v>0.17207571281947462</v>
      </c>
      <c r="CY165" s="182">
        <f t="shared" si="328"/>
        <v>0.17207571281947462</v>
      </c>
      <c r="DA165" s="184">
        <f t="shared" si="372"/>
        <v>0.17749342644929117</v>
      </c>
      <c r="DB165" s="184">
        <f t="shared" si="373"/>
        <v>0.17749342644929117</v>
      </c>
      <c r="DC165" s="184">
        <f t="shared" si="374"/>
        <v>0.17749342644929117</v>
      </c>
      <c r="DD165" s="184">
        <f t="shared" si="375"/>
        <v>0.17749342644929117</v>
      </c>
      <c r="DE165" s="184">
        <f t="shared" si="376"/>
        <v>0.17749342644929117</v>
      </c>
      <c r="DF165" s="184">
        <f t="shared" si="377"/>
        <v>0.17749342644929117</v>
      </c>
      <c r="DG165" s="184">
        <f t="shared" si="378"/>
        <v>0.17749342644929117</v>
      </c>
      <c r="DH165" s="184">
        <f t="shared" si="379"/>
        <v>0.17749342644929117</v>
      </c>
      <c r="DI165" s="184">
        <f t="shared" si="380"/>
        <v>-1.9428440984997345E-10</v>
      </c>
      <c r="DJ165" s="184">
        <f t="shared" si="381"/>
        <v>-2.1424359525411577E-10</v>
      </c>
      <c r="DK165" s="184">
        <f t="shared" si="382"/>
        <v>-2.5580354006335825E-10</v>
      </c>
      <c r="DL165" s="184">
        <f t="shared" si="383"/>
        <v>-3.1736803085130293E-10</v>
      </c>
      <c r="DM165" s="184">
        <f t="shared" si="384"/>
        <v>-4.1795852120131032E-10</v>
      </c>
      <c r="DN165" s="184">
        <f t="shared" si="385"/>
        <v>-4.7342535131454608E-10</v>
      </c>
      <c r="DO165" s="184">
        <f t="shared" si="386"/>
        <v>-4.7342535131454608E-10</v>
      </c>
      <c r="DP165" s="184">
        <f t="shared" si="387"/>
        <v>-4.7342535131454608E-10</v>
      </c>
      <c r="DQ165" s="184">
        <f t="shared" si="388"/>
        <v>-4.7342535131454608E-10</v>
      </c>
      <c r="DR165" s="184">
        <f t="shared" si="389"/>
        <v>-4.7342535131454608E-10</v>
      </c>
      <c r="DS165" s="184">
        <f t="shared" si="390"/>
        <v>-4.7342535131454608E-10</v>
      </c>
      <c r="DU165" s="185">
        <f t="shared" si="329"/>
        <v>-3.0766118499062647E-2</v>
      </c>
      <c r="DV165" s="185">
        <f t="shared" si="330"/>
        <v>-4.4764980193342449E-2</v>
      </c>
      <c r="DW165" s="185">
        <f t="shared" si="331"/>
        <v>1.082929017253538E-2</v>
      </c>
      <c r="DX165" s="185">
        <f t="shared" si="332"/>
        <v>5.3227661733047556E-2</v>
      </c>
      <c r="DY165" s="186">
        <f t="shared" si="333"/>
        <v>-3.0766118499062647E-2</v>
      </c>
      <c r="DZ165" s="186">
        <f t="shared" si="334"/>
        <v>-4.4764980193342449E-2</v>
      </c>
      <c r="EA165" s="186">
        <f t="shared" si="335"/>
        <v>4.5811432628024756E-2</v>
      </c>
      <c r="EB165" s="186">
        <f t="shared" si="336"/>
        <v>2.9185101332300623E-2</v>
      </c>
      <c r="EC165" s="186">
        <f t="shared" si="337"/>
        <v>-5.35731736563499E-2</v>
      </c>
      <c r="ED165" s="186">
        <f t="shared" si="338"/>
        <v>-8.9650746564255389E-3</v>
      </c>
      <c r="EE165" s="186">
        <f t="shared" si="339"/>
        <v>5.2817300103016246E-2</v>
      </c>
      <c r="EF165" s="186">
        <f t="shared" si="340"/>
        <v>-1.2680311866694246E-2</v>
      </c>
      <c r="EG165" s="186">
        <f t="shared" si="341"/>
        <v>-4.3663988525811187E-2</v>
      </c>
      <c r="EH165" s="186">
        <f t="shared" si="342"/>
        <v>3.2309651889590757E-2</v>
      </c>
      <c r="EI165" s="186">
        <f t="shared" si="343"/>
        <v>2.7568526615185392E-2</v>
      </c>
      <c r="EJ165" s="186">
        <f t="shared" si="344"/>
        <v>-4.6802070888760053E-2</v>
      </c>
      <c r="EK165" s="186">
        <f t="shared" si="345"/>
        <v>-7.089936577810832E-3</v>
      </c>
      <c r="EL165" s="186">
        <f t="shared" si="346"/>
        <v>5.3853414919866748E-2</v>
      </c>
      <c r="EM165" s="186">
        <f t="shared" si="347"/>
        <v>-1.4515884554095949E-2</v>
      </c>
      <c r="EN165" s="186">
        <f t="shared" si="348"/>
        <v>-5.2342588728690763E-2</v>
      </c>
      <c r="EO165" s="186">
        <f t="shared" si="349"/>
        <v>3.3813820946211839E-2</v>
      </c>
      <c r="EP165" s="186">
        <f t="shared" si="350"/>
        <v>4.2509799014182982E-2</v>
      </c>
      <c r="EQ165" s="186">
        <f t="shared" si="351"/>
        <v>5.4068044092786399E-2</v>
      </c>
      <c r="ER165" s="186">
        <f t="shared" si="352"/>
        <v>5.2061605035969277E-3</v>
      </c>
      <c r="ES165" s="186">
        <f t="shared" si="353"/>
        <v>-5.1804105972757107E-2</v>
      </c>
      <c r="ET165" s="186">
        <f t="shared" si="354"/>
        <v>1.6333771872168952E-2</v>
      </c>
      <c r="EU165" s="186">
        <f t="shared" si="355"/>
        <v>4.1303817860588538E-2</v>
      </c>
      <c r="EV165" s="186">
        <f t="shared" si="356"/>
        <v>-3.5276793070629781E-2</v>
      </c>
      <c r="EW165" s="186">
        <f t="shared" si="357"/>
        <v>-2.4236623640817585E-2</v>
      </c>
      <c r="EX165" s="186">
        <f t="shared" si="358"/>
        <v>4.8611146599335311E-2</v>
      </c>
    </row>
    <row r="166" spans="15:154" ht="20.100000000000001" customHeight="1" x14ac:dyDescent="0.3">
      <c r="O166" s="211">
        <v>158</v>
      </c>
      <c r="P166" s="211">
        <f t="shared" si="359"/>
        <v>-1.7627825445142729</v>
      </c>
      <c r="Q166" s="212">
        <f t="shared" si="360"/>
        <v>1.3788101090755203</v>
      </c>
      <c r="R166" s="212">
        <f t="shared" si="264"/>
        <v>319.29300948593141</v>
      </c>
      <c r="S166" s="212">
        <f t="shared" si="265"/>
        <v>277.64609520515774</v>
      </c>
      <c r="T166" s="212">
        <f t="shared" si="266"/>
        <v>347.05761900644717</v>
      </c>
      <c r="U166" s="212">
        <f t="shared" si="267"/>
        <v>1</v>
      </c>
      <c r="V166" s="212">
        <f t="shared" si="268"/>
        <v>1</v>
      </c>
      <c r="W166" s="212">
        <f t="shared" si="269"/>
        <v>4.1967721189932368E-2</v>
      </c>
      <c r="X166" s="212">
        <f t="shared" si="270"/>
        <v>4.8262879368422225E-2</v>
      </c>
      <c r="Y166" s="212">
        <f t="shared" si="271"/>
        <v>3.8610303494737784E-2</v>
      </c>
      <c r="Z166" s="212">
        <f t="shared" si="272"/>
        <v>10.932491353258731</v>
      </c>
      <c r="AA166" s="212">
        <f t="shared" si="273"/>
        <v>10.932491353258731</v>
      </c>
      <c r="AB166" s="212">
        <f t="shared" si="274"/>
        <v>10.590175073983309</v>
      </c>
      <c r="AC166" s="212">
        <f t="shared" si="275"/>
        <v>10.091908347884718</v>
      </c>
      <c r="AD166" s="212">
        <f t="shared" si="276"/>
        <v>222.27383170937489</v>
      </c>
      <c r="AE166" s="212">
        <f t="shared" si="277"/>
        <v>289.08192909216979</v>
      </c>
      <c r="AF166" s="212">
        <f t="shared" si="278"/>
        <v>2.2889863097186667</v>
      </c>
      <c r="AG166" s="212">
        <f t="shared" si="279"/>
        <v>2.5555617104306418</v>
      </c>
      <c r="AH166" s="212">
        <f t="shared" si="280"/>
        <v>1.9482582207645334</v>
      </c>
      <c r="AI166" s="212">
        <f t="shared" si="281"/>
        <v>13.221477662977398</v>
      </c>
      <c r="AJ166" s="212">
        <f t="shared" si="282"/>
        <v>14.021477662977398</v>
      </c>
      <c r="AK166" s="212">
        <f t="shared" si="283"/>
        <v>13.945736784413951</v>
      </c>
      <c r="AL166" s="212">
        <f t="shared" si="284"/>
        <v>12.840166568649252</v>
      </c>
      <c r="AM166" s="212">
        <f t="shared" si="361"/>
        <v>71.319159366521035</v>
      </c>
      <c r="AN166" s="212">
        <f t="shared" si="391"/>
        <v>71.706501811910073</v>
      </c>
      <c r="AO166" s="212">
        <f t="shared" si="392"/>
        <v>77.880609620876371</v>
      </c>
      <c r="AP166" s="212">
        <f t="shared" si="285"/>
        <v>9.4974433810691892</v>
      </c>
      <c r="AQ166" s="212">
        <f t="shared" si="286"/>
        <v>0.27062706161130284</v>
      </c>
      <c r="AR166" s="212">
        <f t="shared" si="287"/>
        <v>0.26273417019036649</v>
      </c>
      <c r="AS166" s="212">
        <f t="shared" si="288"/>
        <v>0.25037255256833191</v>
      </c>
      <c r="AT166" s="212">
        <f t="shared" si="289"/>
        <v>2.3009748061873492E-2</v>
      </c>
      <c r="AU166" s="212">
        <f t="shared" si="290"/>
        <v>0.10527015041248632</v>
      </c>
      <c r="AV166" s="212">
        <f t="shared" si="291"/>
        <v>9.9758115834101296E-2</v>
      </c>
      <c r="AW166" s="212">
        <f t="shared" si="292"/>
        <v>9.8391902889794658E-2</v>
      </c>
      <c r="AX166" s="212">
        <f t="shared" si="362"/>
        <v>2.208974167905647E-2</v>
      </c>
      <c r="AY166" s="212">
        <f t="shared" si="363"/>
        <v>2.4073069631956493E-2</v>
      </c>
      <c r="AZ166" s="178">
        <f t="shared" si="364"/>
        <v>1.8994706228579988E-2</v>
      </c>
      <c r="BA166" s="178">
        <f t="shared" si="293"/>
        <v>4.8745166725321426E-3</v>
      </c>
      <c r="BB166" s="178">
        <f t="shared" si="294"/>
        <v>4.2387101500279507E-3</v>
      </c>
      <c r="BC166" s="178">
        <f t="shared" si="295"/>
        <v>5.2983876875349377E-3</v>
      </c>
      <c r="BD166" s="178">
        <f t="shared" si="296"/>
        <v>0</v>
      </c>
      <c r="BE166" s="178">
        <f t="shared" si="297"/>
        <v>0</v>
      </c>
      <c r="BF166" s="178">
        <f t="shared" si="298"/>
        <v>0</v>
      </c>
      <c r="BG166" s="178">
        <f t="shared" si="365"/>
        <v>2.6964258351588614E-2</v>
      </c>
      <c r="BH166" s="178">
        <f t="shared" si="366"/>
        <v>2.8311779781984445E-2</v>
      </c>
      <c r="BI166" s="178">
        <f t="shared" si="367"/>
        <v>2.4293093916114925E-2</v>
      </c>
      <c r="BJ166" s="178">
        <f t="shared" si="299"/>
        <v>8.6094991976348876</v>
      </c>
      <c r="BK166" s="178">
        <f t="shared" si="300"/>
        <v>7.8606551047763134</v>
      </c>
      <c r="BL166" s="178">
        <f t="shared" si="301"/>
        <v>8.4311033328268525</v>
      </c>
      <c r="BM166" s="180">
        <f t="shared" si="368"/>
        <v>7.2707122845121631E-4</v>
      </c>
      <c r="BN166" s="180">
        <f t="shared" si="368"/>
        <v>8.0155687442358316E-4</v>
      </c>
      <c r="BO166" s="180">
        <f t="shared" si="368"/>
        <v>5.9015441201717999E-4</v>
      </c>
      <c r="BP166" s="178">
        <f t="shared" si="302"/>
        <v>187.50009954145335</v>
      </c>
      <c r="BQ166" s="178">
        <f t="shared" si="303"/>
        <v>263.91372197558752</v>
      </c>
      <c r="BR166" s="178">
        <f t="shared" si="304"/>
        <v>0.44999999999999996</v>
      </c>
      <c r="BS166" s="178">
        <f t="shared" si="305"/>
        <v>0.44999999999999996</v>
      </c>
      <c r="BT166" s="178">
        <f t="shared" si="306"/>
        <v>0.17734513775525698</v>
      </c>
      <c r="BU166" s="178">
        <f t="shared" si="307"/>
        <v>18.138404988736497</v>
      </c>
      <c r="BY166" s="180">
        <f t="shared" si="308"/>
        <v>0.17754504967714077</v>
      </c>
      <c r="BZ166" s="180">
        <f t="shared" si="369"/>
        <v>0.17754504967714077</v>
      </c>
      <c r="CA166" s="180">
        <f t="shared" si="370"/>
        <v>0</v>
      </c>
      <c r="CB166" s="180">
        <f t="shared" si="371"/>
        <v>3.7255805759231174E-2</v>
      </c>
      <c r="CC166" s="180">
        <f t="shared" si="309"/>
        <v>4.2130322431763317E-2</v>
      </c>
      <c r="CG166" s="182">
        <f t="shared" si="310"/>
        <v>0.44999999999999996</v>
      </c>
      <c r="CH166" s="182">
        <f t="shared" si="311"/>
        <v>0.44999999999999996</v>
      </c>
      <c r="CI166" s="182">
        <f t="shared" si="312"/>
        <v>0.44999999999999996</v>
      </c>
      <c r="CJ166" s="182">
        <f t="shared" si="313"/>
        <v>0.44999999999999996</v>
      </c>
      <c r="CK166" s="182">
        <f t="shared" si="314"/>
        <v>0.44999999999999996</v>
      </c>
      <c r="CL166" s="182">
        <f t="shared" si="315"/>
        <v>0.44999999999999996</v>
      </c>
      <c r="CM166" s="182">
        <f t="shared" si="316"/>
        <v>0.44999999999999996</v>
      </c>
      <c r="CN166" s="182">
        <f t="shared" si="317"/>
        <v>0.44999999999999996</v>
      </c>
      <c r="CO166" s="182">
        <f t="shared" si="318"/>
        <v>0.44999999999999996</v>
      </c>
      <c r="CP166" s="182">
        <f t="shared" si="319"/>
        <v>0.40680151037043277</v>
      </c>
      <c r="CQ166" s="182">
        <f t="shared" si="320"/>
        <v>0.33723393647408806</v>
      </c>
      <c r="CR166" s="182">
        <f t="shared" si="321"/>
        <v>0.26766636257774323</v>
      </c>
      <c r="CS166" s="182">
        <f t="shared" si="322"/>
        <v>0.19809878868139852</v>
      </c>
      <c r="CT166" s="182">
        <f t="shared" si="323"/>
        <v>0.17238329022478846</v>
      </c>
      <c r="CU166" s="182">
        <f t="shared" si="324"/>
        <v>0.17238329022478846</v>
      </c>
      <c r="CV166" s="182">
        <f t="shared" si="325"/>
        <v>0.17238329022478846</v>
      </c>
      <c r="CW166" s="182">
        <f t="shared" si="326"/>
        <v>0.17238329022478846</v>
      </c>
      <c r="CX166" s="182">
        <f t="shared" si="327"/>
        <v>0.17238329022478846</v>
      </c>
      <c r="CY166" s="182">
        <f t="shared" si="328"/>
        <v>0.17238329022478846</v>
      </c>
      <c r="DA166" s="184">
        <f t="shared" si="372"/>
        <v>0.17754504968160273</v>
      </c>
      <c r="DB166" s="184">
        <f t="shared" si="373"/>
        <v>0.17754504968160273</v>
      </c>
      <c r="DC166" s="184">
        <f t="shared" si="374"/>
        <v>0.17754504968160273</v>
      </c>
      <c r="DD166" s="184">
        <f t="shared" si="375"/>
        <v>0.17754504968160273</v>
      </c>
      <c r="DE166" s="184">
        <f t="shared" si="376"/>
        <v>0.17754504968160273</v>
      </c>
      <c r="DF166" s="184">
        <f t="shared" si="377"/>
        <v>0.17754504968160273</v>
      </c>
      <c r="DG166" s="184">
        <f t="shared" si="378"/>
        <v>0.17754504968160273</v>
      </c>
      <c r="DH166" s="184">
        <f t="shared" si="379"/>
        <v>0.17754504968160273</v>
      </c>
      <c r="DI166" s="184">
        <f t="shared" si="380"/>
        <v>-1.9434079921609101E-10</v>
      </c>
      <c r="DJ166" s="184">
        <f t="shared" si="381"/>
        <v>-2.1394810798257054E-10</v>
      </c>
      <c r="DK166" s="184">
        <f t="shared" si="382"/>
        <v>-2.554534584859607E-10</v>
      </c>
      <c r="DL166" s="184">
        <f t="shared" si="383"/>
        <v>-3.1693870429596907E-10</v>
      </c>
      <c r="DM166" s="184">
        <f t="shared" si="384"/>
        <v>-4.1740389841980563E-10</v>
      </c>
      <c r="DN166" s="184">
        <f t="shared" si="385"/>
        <v>-4.728038583321369E-10</v>
      </c>
      <c r="DO166" s="184">
        <f t="shared" si="386"/>
        <v>-4.728038583321369E-10</v>
      </c>
      <c r="DP166" s="184">
        <f t="shared" si="387"/>
        <v>-4.728038583321369E-10</v>
      </c>
      <c r="DQ166" s="184">
        <f t="shared" si="388"/>
        <v>-4.728038583321369E-10</v>
      </c>
      <c r="DR166" s="184">
        <f t="shared" si="389"/>
        <v>-4.728038583321369E-10</v>
      </c>
      <c r="DS166" s="184">
        <f t="shared" si="390"/>
        <v>-4.728038583321369E-10</v>
      </c>
      <c r="DU166" s="185">
        <f t="shared" si="329"/>
        <v>-2.9371575297010198E-2</v>
      </c>
      <c r="DV166" s="185">
        <f t="shared" si="330"/>
        <v>-4.5228259731907937E-2</v>
      </c>
      <c r="DW166" s="185">
        <f t="shared" si="331"/>
        <v>1.0290046094280466E-2</v>
      </c>
      <c r="DX166" s="185">
        <f t="shared" si="332"/>
        <v>5.2937697958850165E-2</v>
      </c>
      <c r="DY166" s="186">
        <f t="shared" si="333"/>
        <v>-2.9371575297010198E-2</v>
      </c>
      <c r="DZ166" s="186">
        <f t="shared" si="334"/>
        <v>-4.5228259731907937E-2</v>
      </c>
      <c r="EA166" s="186">
        <f t="shared" si="335"/>
        <v>4.4175654702880686E-2</v>
      </c>
      <c r="EB166" s="186">
        <f t="shared" si="336"/>
        <v>3.0932126428306228E-2</v>
      </c>
      <c r="EC166" s="186">
        <f t="shared" si="337"/>
        <v>-5.2546332313846436E-2</v>
      </c>
      <c r="ED166" s="186">
        <f t="shared" si="338"/>
        <v>-1.2131276691580459E-2</v>
      </c>
      <c r="EE166" s="186">
        <f t="shared" si="339"/>
        <v>5.3264567173318275E-2</v>
      </c>
      <c r="EF166" s="186">
        <f t="shared" si="340"/>
        <v>-8.4362786608747284E-3</v>
      </c>
      <c r="EG166" s="186">
        <f t="shared" si="341"/>
        <v>-4.6225761093331173E-2</v>
      </c>
      <c r="EH166" s="186">
        <f t="shared" si="342"/>
        <v>2.7775239425559144E-2</v>
      </c>
      <c r="EI166" s="186">
        <f t="shared" si="343"/>
        <v>3.2454991528278257E-2</v>
      </c>
      <c r="EJ166" s="186">
        <f t="shared" si="344"/>
        <v>-4.3069228443335869E-2</v>
      </c>
      <c r="EK166" s="186">
        <f t="shared" si="345"/>
        <v>-1.395772719691166E-2</v>
      </c>
      <c r="EL166" s="186">
        <f t="shared" si="346"/>
        <v>5.2090947057060286E-2</v>
      </c>
      <c r="EM166" s="186">
        <f t="shared" si="347"/>
        <v>-6.5722329214297995E-3</v>
      </c>
      <c r="EN166" s="186">
        <f t="shared" si="348"/>
        <v>-5.3526541717463308E-2</v>
      </c>
      <c r="EO166" s="186">
        <f t="shared" si="349"/>
        <v>2.6145063703315694E-2</v>
      </c>
      <c r="EP166" s="186">
        <f t="shared" si="350"/>
        <v>4.7166943485394824E-2</v>
      </c>
      <c r="EQ166" s="186">
        <f t="shared" si="351"/>
        <v>5.1572097005280412E-2</v>
      </c>
      <c r="ER166" s="186">
        <f t="shared" si="352"/>
        <v>1.5767172361676386E-2</v>
      </c>
      <c r="ES166" s="186">
        <f t="shared" si="353"/>
        <v>-5.3723302415657301E-2</v>
      </c>
      <c r="ET166" s="186">
        <f t="shared" si="354"/>
        <v>4.7001799285448856E-3</v>
      </c>
      <c r="EU166" s="186">
        <f t="shared" si="355"/>
        <v>4.8050660222332266E-2</v>
      </c>
      <c r="EV166" s="186">
        <f t="shared" si="356"/>
        <v>-2.448303424828796E-2</v>
      </c>
      <c r="EW166" s="186">
        <f t="shared" si="357"/>
        <v>-3.5380290303184736E-2</v>
      </c>
      <c r="EX166" s="186">
        <f t="shared" si="358"/>
        <v>4.0700368203091697E-2</v>
      </c>
    </row>
    <row r="167" spans="15:154" ht="20.100000000000001" customHeight="1" x14ac:dyDescent="0.3">
      <c r="O167" s="211">
        <v>159</v>
      </c>
      <c r="P167" s="211">
        <f t="shared" si="359"/>
        <v>-1.7540558982543013</v>
      </c>
      <c r="Q167" s="212">
        <f t="shared" si="360"/>
        <v>1.387536755335492</v>
      </c>
      <c r="R167" s="212">
        <f t="shared" si="264"/>
        <v>319.82245787577517</v>
      </c>
      <c r="S167" s="212">
        <f t="shared" si="265"/>
        <v>278.10648510936971</v>
      </c>
      <c r="T167" s="212">
        <f t="shared" si="266"/>
        <v>347.63310638671214</v>
      </c>
      <c r="U167" s="212">
        <f t="shared" si="267"/>
        <v>1</v>
      </c>
      <c r="V167" s="212">
        <f t="shared" si="268"/>
        <v>1</v>
      </c>
      <c r="W167" s="212">
        <f t="shared" si="269"/>
        <v>4.1898245948709466E-2</v>
      </c>
      <c r="X167" s="212">
        <f t="shared" si="270"/>
        <v>4.8182982841015881E-2</v>
      </c>
      <c r="Y167" s="212">
        <f t="shared" si="271"/>
        <v>3.8546386272812705E-2</v>
      </c>
      <c r="Z167" s="212">
        <f t="shared" si="272"/>
        <v>10.955571154023421</v>
      </c>
      <c r="AA167" s="212">
        <f t="shared" si="273"/>
        <v>10.955571154023421</v>
      </c>
      <c r="AB167" s="212">
        <f t="shared" si="274"/>
        <v>10.613643095077029</v>
      </c>
      <c r="AC167" s="212">
        <f t="shared" si="275"/>
        <v>10.114272200826667</v>
      </c>
      <c r="AD167" s="212">
        <f t="shared" si="276"/>
        <v>222.83810884361355</v>
      </c>
      <c r="AE167" s="212">
        <f t="shared" si="277"/>
        <v>289.80016951613993</v>
      </c>
      <c r="AF167" s="212">
        <f t="shared" si="278"/>
        <v>2.2902610577548694</v>
      </c>
      <c r="AG167" s="212">
        <f t="shared" si="279"/>
        <v>2.5569849156538158</v>
      </c>
      <c r="AH167" s="212">
        <f t="shared" si="280"/>
        <v>1.9493432156071808</v>
      </c>
      <c r="AI167" s="212">
        <f t="shared" si="281"/>
        <v>13.245832211778289</v>
      </c>
      <c r="AJ167" s="212">
        <f t="shared" si="282"/>
        <v>14.04583221177829</v>
      </c>
      <c r="AK167" s="212">
        <f t="shared" si="283"/>
        <v>13.970628010730845</v>
      </c>
      <c r="AL167" s="212">
        <f t="shared" si="284"/>
        <v>12.863615416433849</v>
      </c>
      <c r="AM167" s="212">
        <f t="shared" si="361"/>
        <v>71.195496637176035</v>
      </c>
      <c r="AN167" s="212">
        <f t="shared" si="391"/>
        <v>71.578743577733192</v>
      </c>
      <c r="AO167" s="212">
        <f t="shared" si="392"/>
        <v>77.738642491010339</v>
      </c>
      <c r="AP167" s="212">
        <f t="shared" si="285"/>
        <v>9.5220452848790096</v>
      </c>
      <c r="AQ167" s="212">
        <f t="shared" si="286"/>
        <v>0.27122677611517615</v>
      </c>
      <c r="AR167" s="212">
        <f t="shared" si="287"/>
        <v>0.26331639390291084</v>
      </c>
      <c r="AS167" s="212">
        <f t="shared" si="288"/>
        <v>0.25092738271079074</v>
      </c>
      <c r="AT167" s="212">
        <f t="shared" si="289"/>
        <v>2.3111841099344305E-2</v>
      </c>
      <c r="AU167" s="212">
        <f t="shared" si="290"/>
        <v>0.1055538871176924</v>
      </c>
      <c r="AV167" s="212">
        <f t="shared" si="291"/>
        <v>0.10002221140850523</v>
      </c>
      <c r="AW167" s="212">
        <f t="shared" si="292"/>
        <v>9.8648309984960172E-2</v>
      </c>
      <c r="AX167" s="212">
        <f t="shared" si="362"/>
        <v>2.2112613684651908E-2</v>
      </c>
      <c r="AY167" s="212">
        <f t="shared" si="363"/>
        <v>2.4096842559151337E-2</v>
      </c>
      <c r="AZ167" s="178">
        <f t="shared" si="364"/>
        <v>1.9012679377542783E-2</v>
      </c>
      <c r="BA167" s="178">
        <f t="shared" si="293"/>
        <v>4.6554938648784693E-3</v>
      </c>
      <c r="BB167" s="178">
        <f t="shared" si="294"/>
        <v>4.0482555346769301E-3</v>
      </c>
      <c r="BC167" s="178">
        <f t="shared" si="295"/>
        <v>5.0603194183461622E-3</v>
      </c>
      <c r="BD167" s="178">
        <f t="shared" si="296"/>
        <v>0</v>
      </c>
      <c r="BE167" s="178">
        <f t="shared" si="297"/>
        <v>0</v>
      </c>
      <c r="BF167" s="178">
        <f t="shared" si="298"/>
        <v>0</v>
      </c>
      <c r="BG167" s="178">
        <f t="shared" si="365"/>
        <v>2.6768107549530379E-2</v>
      </c>
      <c r="BH167" s="178">
        <f t="shared" si="366"/>
        <v>2.8145098093828265E-2</v>
      </c>
      <c r="BI167" s="178">
        <f t="shared" si="367"/>
        <v>2.4072998795888943E-2</v>
      </c>
      <c r="BJ167" s="178">
        <f t="shared" si="299"/>
        <v>8.5610419491738998</v>
      </c>
      <c r="BK167" s="178">
        <f t="shared" si="300"/>
        <v>7.8273343039330001</v>
      </c>
      <c r="BL167" s="178">
        <f t="shared" si="301"/>
        <v>8.3685713514584545</v>
      </c>
      <c r="BM167" s="180">
        <f t="shared" si="368"/>
        <v>7.1653158178322529E-4</v>
      </c>
      <c r="BN167" s="180">
        <f t="shared" si="368"/>
        <v>7.9214654671121544E-4</v>
      </c>
      <c r="BO167" s="180">
        <f t="shared" si="368"/>
        <v>5.7950927102687051E-4</v>
      </c>
      <c r="BP167" s="178">
        <f t="shared" si="302"/>
        <v>186.68341063306229</v>
      </c>
      <c r="BQ167" s="178">
        <f t="shared" si="303"/>
        <v>264.42726496130797</v>
      </c>
      <c r="BR167" s="178">
        <f t="shared" si="304"/>
        <v>0.44999999999999996</v>
      </c>
      <c r="BS167" s="178">
        <f t="shared" si="305"/>
        <v>0.44999999999999996</v>
      </c>
      <c r="BT167" s="178">
        <f t="shared" si="306"/>
        <v>0.17763920964171109</v>
      </c>
      <c r="BU167" s="178">
        <f t="shared" si="307"/>
        <v>18.138404988736497</v>
      </c>
      <c r="BY167" s="180">
        <f t="shared" si="308"/>
        <v>0.17759426694764258</v>
      </c>
      <c r="BZ167" s="180">
        <f t="shared" si="369"/>
        <v>0.17759426694764258</v>
      </c>
      <c r="CA167" s="180">
        <f t="shared" si="370"/>
        <v>0</v>
      </c>
      <c r="CB167" s="180">
        <f t="shared" si="371"/>
        <v>3.7204441419922872E-2</v>
      </c>
      <c r="CC167" s="180">
        <f t="shared" si="309"/>
        <v>4.1859935284801343E-2</v>
      </c>
      <c r="CG167" s="182">
        <f t="shared" si="310"/>
        <v>0.44999999999999996</v>
      </c>
      <c r="CH167" s="182">
        <f t="shared" si="311"/>
        <v>0.44999999999999996</v>
      </c>
      <c r="CI167" s="182">
        <f t="shared" si="312"/>
        <v>0.44999999999999996</v>
      </c>
      <c r="CJ167" s="182">
        <f t="shared" si="313"/>
        <v>0.44999999999999996</v>
      </c>
      <c r="CK167" s="182">
        <f t="shared" si="314"/>
        <v>0.44999999999999996</v>
      </c>
      <c r="CL167" s="182">
        <f t="shared" si="315"/>
        <v>0.44999999999999996</v>
      </c>
      <c r="CM167" s="182">
        <f t="shared" si="316"/>
        <v>0.44999999999999996</v>
      </c>
      <c r="CN167" s="182">
        <f t="shared" si="317"/>
        <v>0.44999999999999996</v>
      </c>
      <c r="CO167" s="182">
        <f t="shared" si="318"/>
        <v>0.44999999999999996</v>
      </c>
      <c r="CP167" s="182">
        <f t="shared" si="319"/>
        <v>0.40748429214253695</v>
      </c>
      <c r="CQ167" s="182">
        <f t="shared" si="320"/>
        <v>0.33780136200947397</v>
      </c>
      <c r="CR167" s="182">
        <f t="shared" si="321"/>
        <v>0.26811843187641088</v>
      </c>
      <c r="CS167" s="182">
        <f t="shared" si="322"/>
        <v>0.19843550174334787</v>
      </c>
      <c r="CT167" s="182">
        <f t="shared" si="323"/>
        <v>0.1726773621112426</v>
      </c>
      <c r="CU167" s="182">
        <f t="shared" si="324"/>
        <v>0.1726773621112426</v>
      </c>
      <c r="CV167" s="182">
        <f t="shared" si="325"/>
        <v>0.1726773621112426</v>
      </c>
      <c r="CW167" s="182">
        <f t="shared" si="326"/>
        <v>0.1726773621112426</v>
      </c>
      <c r="CX167" s="182">
        <f t="shared" si="327"/>
        <v>0.1726773621112426</v>
      </c>
      <c r="CY167" s="182">
        <f t="shared" si="328"/>
        <v>0.1726773621112426</v>
      </c>
      <c r="DA167" s="184">
        <f t="shared" si="372"/>
        <v>0.17759426695209837</v>
      </c>
      <c r="DB167" s="184">
        <f t="shared" si="373"/>
        <v>0.17759426695209837</v>
      </c>
      <c r="DC167" s="184">
        <f t="shared" si="374"/>
        <v>0.17759426695209837</v>
      </c>
      <c r="DD167" s="184">
        <f t="shared" si="375"/>
        <v>0.17759426695209837</v>
      </c>
      <c r="DE167" s="184">
        <f t="shared" si="376"/>
        <v>0.17759426695209837</v>
      </c>
      <c r="DF167" s="184">
        <f t="shared" si="377"/>
        <v>0.17759426695209837</v>
      </c>
      <c r="DG167" s="184">
        <f t="shared" si="378"/>
        <v>0.17759426695209837</v>
      </c>
      <c r="DH167" s="184">
        <f t="shared" si="379"/>
        <v>0.17759426695209837</v>
      </c>
      <c r="DI167" s="184">
        <f t="shared" si="380"/>
        <v>-1.9439456048908794E-10</v>
      </c>
      <c r="DJ167" s="184">
        <f t="shared" si="381"/>
        <v>-2.1366635662233964E-10</v>
      </c>
      <c r="DK167" s="184">
        <f t="shared" si="382"/>
        <v>-2.5511964371635798E-10</v>
      </c>
      <c r="DL167" s="184">
        <f t="shared" si="383"/>
        <v>-3.1652931409308077E-10</v>
      </c>
      <c r="DM167" s="184">
        <f t="shared" si="384"/>
        <v>-4.1687500362010034E-10</v>
      </c>
      <c r="DN167" s="184">
        <f t="shared" si="385"/>
        <v>-4.7221117884404544E-10</v>
      </c>
      <c r="DO167" s="184">
        <f t="shared" si="386"/>
        <v>-4.7221117884404544E-10</v>
      </c>
      <c r="DP167" s="184">
        <f t="shared" si="387"/>
        <v>-4.7221117884404544E-10</v>
      </c>
      <c r="DQ167" s="184">
        <f t="shared" si="388"/>
        <v>-4.7221117884404544E-10</v>
      </c>
      <c r="DR167" s="184">
        <f t="shared" si="389"/>
        <v>-4.7221117884404544E-10</v>
      </c>
      <c r="DS167" s="184">
        <f t="shared" si="390"/>
        <v>-4.7221117884404544E-10</v>
      </c>
      <c r="DU167" s="185">
        <f t="shared" si="329"/>
        <v>-2.7972595549583555E-2</v>
      </c>
      <c r="DV167" s="185">
        <f t="shared" si="330"/>
        <v>-4.56471272409592E-2</v>
      </c>
      <c r="DW167" s="185">
        <f t="shared" si="331"/>
        <v>9.7562002914379775E-3</v>
      </c>
      <c r="DX167" s="185">
        <f t="shared" si="332"/>
        <v>5.2639746228550978E-2</v>
      </c>
      <c r="DY167" s="186">
        <f t="shared" si="333"/>
        <v>-2.7972595549583555E-2</v>
      </c>
      <c r="DZ167" s="186">
        <f t="shared" si="334"/>
        <v>-4.56471272409592E-2</v>
      </c>
      <c r="EA167" s="186">
        <f t="shared" si="335"/>
        <v>4.2473135075389905E-2</v>
      </c>
      <c r="EB167" s="186">
        <f t="shared" si="336"/>
        <v>3.2590782807422482E-2</v>
      </c>
      <c r="EC167" s="186">
        <f t="shared" si="337"/>
        <v>-5.1331579567128E-2</v>
      </c>
      <c r="ED167" s="186">
        <f t="shared" si="338"/>
        <v>-1.5205106585503038E-2</v>
      </c>
      <c r="EE167" s="186">
        <f t="shared" si="339"/>
        <v>5.337118081471888E-2</v>
      </c>
      <c r="EF167" s="186">
        <f t="shared" si="340"/>
        <v>-4.2004030253636783E-3</v>
      </c>
      <c r="EG167" s="186">
        <f t="shared" si="341"/>
        <v>-4.832099992820104E-2</v>
      </c>
      <c r="EH167" s="186">
        <f t="shared" si="342"/>
        <v>2.3047934681261491E-2</v>
      </c>
      <c r="EI167" s="186">
        <f t="shared" si="343"/>
        <v>3.6851898628763549E-2</v>
      </c>
      <c r="EJ167" s="186">
        <f t="shared" si="344"/>
        <v>-3.8833798353859701E-2</v>
      </c>
      <c r="EK167" s="186">
        <f t="shared" si="345"/>
        <v>-2.0487422549944255E-2</v>
      </c>
      <c r="EL167" s="186">
        <f t="shared" si="346"/>
        <v>4.9461013378143973E-2</v>
      </c>
      <c r="EM167" s="186">
        <f t="shared" si="347"/>
        <v>1.4014147352473059E-3</v>
      </c>
      <c r="EN167" s="186">
        <f t="shared" si="348"/>
        <v>-5.3517869575243113E-2</v>
      </c>
      <c r="EO167" s="186">
        <f t="shared" si="349"/>
        <v>1.7870755817481057E-2</v>
      </c>
      <c r="EP167" s="186">
        <f t="shared" si="350"/>
        <v>5.0465457628410225E-2</v>
      </c>
      <c r="EQ167" s="186">
        <f t="shared" si="351"/>
        <v>4.7048541976206504E-2</v>
      </c>
      <c r="ER167" s="186">
        <f t="shared" si="352"/>
        <v>2.5545274025659533E-2</v>
      </c>
      <c r="ES167" s="186">
        <f t="shared" si="353"/>
        <v>-5.3078205357366792E-2</v>
      </c>
      <c r="ET167" s="186">
        <f t="shared" si="354"/>
        <v>-6.987878302753988E-3</v>
      </c>
      <c r="EU167" s="186">
        <f t="shared" si="355"/>
        <v>5.2057005214266608E-2</v>
      </c>
      <c r="EV167" s="186">
        <f t="shared" si="356"/>
        <v>-1.2497781213268222E-2</v>
      </c>
      <c r="EW167" s="186">
        <f t="shared" si="357"/>
        <v>-4.4120596902837303E-2</v>
      </c>
      <c r="EX167" s="186">
        <f t="shared" si="358"/>
        <v>3.0323246133457483E-2</v>
      </c>
    </row>
    <row r="168" spans="15:154" ht="20.100000000000001" customHeight="1" x14ac:dyDescent="0.3">
      <c r="O168" s="211">
        <v>160</v>
      </c>
      <c r="P168" s="211">
        <f t="shared" si="359"/>
        <v>-1.7453292519943295</v>
      </c>
      <c r="Q168" s="212">
        <f t="shared" si="360"/>
        <v>1.3962634015954636</v>
      </c>
      <c r="R168" s="212">
        <f t="shared" si="264"/>
        <v>320.32755054720872</v>
      </c>
      <c r="S168" s="212">
        <f t="shared" si="265"/>
        <v>278.54569612800759</v>
      </c>
      <c r="T168" s="212">
        <f t="shared" si="266"/>
        <v>348.18212016000945</v>
      </c>
      <c r="U168" s="212">
        <f t="shared" si="267"/>
        <v>1</v>
      </c>
      <c r="V168" s="212">
        <f t="shared" si="268"/>
        <v>1</v>
      </c>
      <c r="W168" s="212">
        <f t="shared" si="269"/>
        <v>4.1832180769681114E-2</v>
      </c>
      <c r="X168" s="212">
        <f t="shared" si="270"/>
        <v>4.8107007885133279E-2</v>
      </c>
      <c r="Y168" s="212">
        <f t="shared" si="271"/>
        <v>3.8485606308106629E-2</v>
      </c>
      <c r="Z168" s="212">
        <f t="shared" si="272"/>
        <v>10.977553311116619</v>
      </c>
      <c r="AA168" s="212">
        <f t="shared" si="273"/>
        <v>10.977553311116619</v>
      </c>
      <c r="AB168" s="212">
        <f t="shared" si="274"/>
        <v>10.636049768918021</v>
      </c>
      <c r="AC168" s="212">
        <f t="shared" si="275"/>
        <v>10.135624642802791</v>
      </c>
      <c r="AD168" s="212">
        <f t="shared" si="276"/>
        <v>223.37692803251491</v>
      </c>
      <c r="AE168" s="212">
        <f t="shared" si="277"/>
        <v>290.48598625444657</v>
      </c>
      <c r="AF168" s="212">
        <f t="shared" si="278"/>
        <v>2.2914771647510586</v>
      </c>
      <c r="AG168" s="212">
        <f t="shared" si="279"/>
        <v>2.5583426505000459</v>
      </c>
      <c r="AH168" s="212">
        <f t="shared" si="280"/>
        <v>1.9503782984482603</v>
      </c>
      <c r="AI168" s="212">
        <f t="shared" si="281"/>
        <v>13.269030475867677</v>
      </c>
      <c r="AJ168" s="212">
        <f t="shared" si="282"/>
        <v>14.069030475867677</v>
      </c>
      <c r="AK168" s="212">
        <f t="shared" si="283"/>
        <v>13.994392419418068</v>
      </c>
      <c r="AL168" s="212">
        <f t="shared" si="284"/>
        <v>12.886002941251052</v>
      </c>
      <c r="AM168" s="212">
        <f t="shared" si="361"/>
        <v>71.078103193768726</v>
      </c>
      <c r="AN168" s="212">
        <f t="shared" si="391"/>
        <v>71.45719299770667</v>
      </c>
      <c r="AO168" s="212">
        <f t="shared" si="392"/>
        <v>77.603583093929814</v>
      </c>
      <c r="AP168" s="212">
        <f t="shared" si="285"/>
        <v>9.5455281044678486</v>
      </c>
      <c r="AQ168" s="212">
        <f t="shared" si="286"/>
        <v>0.27179936837731605</v>
      </c>
      <c r="AR168" s="212">
        <f t="shared" si="287"/>
        <v>0.26387228639923049</v>
      </c>
      <c r="AS168" s="212">
        <f t="shared" si="288"/>
        <v>0.25145712051823427</v>
      </c>
      <c r="AT168" s="212">
        <f t="shared" si="289"/>
        <v>2.3209527843185848E-2</v>
      </c>
      <c r="AU168" s="212">
        <f t="shared" si="290"/>
        <v>0.10582524914723289</v>
      </c>
      <c r="AV168" s="212">
        <f t="shared" si="291"/>
        <v>0.10027440554389876</v>
      </c>
      <c r="AW168" s="212">
        <f t="shared" si="292"/>
        <v>9.8893155225491539E-2</v>
      </c>
      <c r="AX168" s="212">
        <f t="shared" si="362"/>
        <v>2.2134504829550788E-2</v>
      </c>
      <c r="AY168" s="212">
        <f t="shared" si="363"/>
        <v>2.4119508169693958E-2</v>
      </c>
      <c r="AZ168" s="178">
        <f t="shared" si="364"/>
        <v>1.9029815260985742E-2</v>
      </c>
      <c r="BA168" s="178">
        <f t="shared" si="293"/>
        <v>4.4361165233425129E-3</v>
      </c>
      <c r="BB168" s="178">
        <f t="shared" si="294"/>
        <v>3.8574926289934902E-3</v>
      </c>
      <c r="BC168" s="178">
        <f t="shared" si="295"/>
        <v>4.8218657862418614E-3</v>
      </c>
      <c r="BD168" s="178">
        <f t="shared" si="296"/>
        <v>0</v>
      </c>
      <c r="BE168" s="178">
        <f t="shared" si="297"/>
        <v>0</v>
      </c>
      <c r="BF168" s="178">
        <f t="shared" si="298"/>
        <v>0</v>
      </c>
      <c r="BG168" s="178">
        <f t="shared" si="365"/>
        <v>2.6570621352893301E-2</v>
      </c>
      <c r="BH168" s="178">
        <f t="shared" si="366"/>
        <v>2.7977000798687448E-2</v>
      </c>
      <c r="BI168" s="178">
        <f t="shared" si="367"/>
        <v>2.3851681047227603E-2</v>
      </c>
      <c r="BJ168" s="178">
        <f t="shared" si="299"/>
        <v>8.511302054489672</v>
      </c>
      <c r="BK168" s="178">
        <f t="shared" si="300"/>
        <v>7.7928731630442192</v>
      </c>
      <c r="BL168" s="178">
        <f t="shared" si="301"/>
        <v>8.3047288764040221</v>
      </c>
      <c r="BM168" s="180">
        <f t="shared" si="368"/>
        <v>7.0599791907882941E-4</v>
      </c>
      <c r="BN168" s="180">
        <f t="shared" si="368"/>
        <v>7.827125736897581E-4</v>
      </c>
      <c r="BO168" s="180">
        <f t="shared" si="368"/>
        <v>5.6890268877867649E-4</v>
      </c>
      <c r="BP168" s="178">
        <f t="shared" si="302"/>
        <v>185.86038463970971</v>
      </c>
      <c r="BQ168" s="178">
        <f t="shared" si="303"/>
        <v>264.91722443861676</v>
      </c>
      <c r="BR168" s="178">
        <f t="shared" si="304"/>
        <v>0.44999999999999996</v>
      </c>
      <c r="BS168" s="178">
        <f t="shared" si="305"/>
        <v>0.44999999999999996</v>
      </c>
      <c r="BT168" s="178">
        <f t="shared" si="306"/>
        <v>0.17791975361459286</v>
      </c>
      <c r="BU168" s="178">
        <f t="shared" si="307"/>
        <v>18.138404988736497</v>
      </c>
      <c r="BY168" s="180">
        <f t="shared" si="308"/>
        <v>0.1776410937981166</v>
      </c>
      <c r="BZ168" s="180">
        <f t="shared" si="369"/>
        <v>0.1776410937981166</v>
      </c>
      <c r="CA168" s="180">
        <f t="shared" si="370"/>
        <v>0</v>
      </c>
      <c r="CB168" s="180">
        <f t="shared" si="371"/>
        <v>3.7155571781034659E-2</v>
      </c>
      <c r="CC168" s="180">
        <f t="shared" si="309"/>
        <v>4.1591688304377171E-2</v>
      </c>
      <c r="CG168" s="182">
        <f t="shared" si="310"/>
        <v>0.44999999999999996</v>
      </c>
      <c r="CH168" s="182">
        <f t="shared" si="311"/>
        <v>0.44999999999999996</v>
      </c>
      <c r="CI168" s="182">
        <f t="shared" si="312"/>
        <v>0.44999999999999996</v>
      </c>
      <c r="CJ168" s="182">
        <f t="shared" si="313"/>
        <v>0.44999999999999996</v>
      </c>
      <c r="CK168" s="182">
        <f t="shared" si="314"/>
        <v>0.44999999999999996</v>
      </c>
      <c r="CL168" s="182">
        <f t="shared" si="315"/>
        <v>0.44999999999999996</v>
      </c>
      <c r="CM168" s="182">
        <f t="shared" si="316"/>
        <v>0.44999999999999996</v>
      </c>
      <c r="CN168" s="182">
        <f t="shared" si="317"/>
        <v>0.44999999999999996</v>
      </c>
      <c r="CO168" s="182">
        <f t="shared" si="318"/>
        <v>0.44999999999999996</v>
      </c>
      <c r="CP168" s="182">
        <f t="shared" si="319"/>
        <v>0.40813566454425493</v>
      </c>
      <c r="CQ168" s="182">
        <f t="shared" si="320"/>
        <v>0.33834268479939167</v>
      </c>
      <c r="CR168" s="182">
        <f t="shared" si="321"/>
        <v>0.2685497050545283</v>
      </c>
      <c r="CS168" s="182">
        <f t="shared" si="322"/>
        <v>0.19875672530966518</v>
      </c>
      <c r="CT168" s="182">
        <f t="shared" si="323"/>
        <v>0.17295790608412434</v>
      </c>
      <c r="CU168" s="182">
        <f t="shared" si="324"/>
        <v>0.17295790608412434</v>
      </c>
      <c r="CV168" s="182">
        <f t="shared" si="325"/>
        <v>0.17295790608412434</v>
      </c>
      <c r="CW168" s="182">
        <f t="shared" si="326"/>
        <v>0.17295790608412434</v>
      </c>
      <c r="CX168" s="182">
        <f t="shared" si="327"/>
        <v>0.17295790608412434</v>
      </c>
      <c r="CY168" s="182">
        <f t="shared" si="328"/>
        <v>0.17295790608412434</v>
      </c>
      <c r="DA168" s="184">
        <f t="shared" si="372"/>
        <v>0.17764109380256654</v>
      </c>
      <c r="DB168" s="184">
        <f t="shared" si="373"/>
        <v>0.17764109380256654</v>
      </c>
      <c r="DC168" s="184">
        <f t="shared" si="374"/>
        <v>0.17764109380256654</v>
      </c>
      <c r="DD168" s="184">
        <f t="shared" si="375"/>
        <v>0.17764109380256654</v>
      </c>
      <c r="DE168" s="184">
        <f t="shared" si="376"/>
        <v>0.17764109380256654</v>
      </c>
      <c r="DF168" s="184">
        <f t="shared" si="377"/>
        <v>0.17764109380256654</v>
      </c>
      <c r="DG168" s="184">
        <f t="shared" si="378"/>
        <v>0.17764109380256654</v>
      </c>
      <c r="DH168" s="184">
        <f t="shared" si="379"/>
        <v>0.17764109380256654</v>
      </c>
      <c r="DI168" s="184">
        <f t="shared" si="380"/>
        <v>0.17764109380256654</v>
      </c>
      <c r="DJ168" s="184">
        <f t="shared" si="381"/>
        <v>-2.1339825727944542E-10</v>
      </c>
      <c r="DK168" s="184">
        <f t="shared" si="382"/>
        <v>-2.5480199734795913E-10</v>
      </c>
      <c r="DL168" s="184">
        <f t="shared" si="383"/>
        <v>-3.161397413540369E-10</v>
      </c>
      <c r="DM168" s="184">
        <f t="shared" si="384"/>
        <v>-4.1637168699959254E-10</v>
      </c>
      <c r="DN168" s="184">
        <f t="shared" si="385"/>
        <v>-4.7164714732200343E-10</v>
      </c>
      <c r="DO168" s="184">
        <f t="shared" si="386"/>
        <v>-4.7164714732200343E-10</v>
      </c>
      <c r="DP168" s="184">
        <f t="shared" si="387"/>
        <v>-4.7164714732200343E-10</v>
      </c>
      <c r="DQ168" s="184">
        <f t="shared" si="388"/>
        <v>-4.7164714732200343E-10</v>
      </c>
      <c r="DR168" s="184">
        <f t="shared" si="389"/>
        <v>-4.7164714732200343E-10</v>
      </c>
      <c r="DS168" s="184">
        <f t="shared" si="390"/>
        <v>-4.7164714732200343E-10</v>
      </c>
      <c r="DU168" s="185">
        <f t="shared" si="329"/>
        <v>-2.6570621352893314E-2</v>
      </c>
      <c r="DV168" s="185">
        <f t="shared" si="330"/>
        <v>-4.6021666171885689E-2</v>
      </c>
      <c r="DW168" s="185">
        <f t="shared" si="331"/>
        <v>9.2278799548158978E-3</v>
      </c>
      <c r="DX168" s="185">
        <f t="shared" si="332"/>
        <v>5.2333907821362095E-2</v>
      </c>
      <c r="DY168" s="186">
        <f t="shared" si="333"/>
        <v>-2.6570621352893314E-2</v>
      </c>
      <c r="DZ168" s="186">
        <f t="shared" si="334"/>
        <v>-4.6021666171885689E-2</v>
      </c>
      <c r="EA168" s="186">
        <f t="shared" si="335"/>
        <v>4.0708553675204762E-2</v>
      </c>
      <c r="EB168" s="186">
        <f t="shared" si="336"/>
        <v>3.4158532374624795E-2</v>
      </c>
      <c r="EC168" s="186">
        <f t="shared" si="337"/>
        <v>-4.9936433630020649E-2</v>
      </c>
      <c r="ED168" s="186">
        <f t="shared" si="338"/>
        <v>-1.8175375446737266E-2</v>
      </c>
      <c r="EE168" s="186">
        <f t="shared" si="339"/>
        <v>5.3141242705786601E-2</v>
      </c>
      <c r="EF168" s="186">
        <f t="shared" si="340"/>
        <v>3.2552955696459222E-18</v>
      </c>
      <c r="EG168" s="186">
        <f t="shared" si="341"/>
        <v>-4.9936433630020656E-2</v>
      </c>
      <c r="EH168" s="186">
        <f t="shared" si="342"/>
        <v>1.8175375446737259E-2</v>
      </c>
      <c r="EI168" s="186">
        <f t="shared" si="343"/>
        <v>4.0708553675204782E-2</v>
      </c>
      <c r="EJ168" s="186">
        <f t="shared" si="344"/>
        <v>-3.4158532374624781E-2</v>
      </c>
      <c r="EK168" s="186">
        <f t="shared" si="345"/>
        <v>-2.6570621352893359E-2</v>
      </c>
      <c r="EL168" s="186">
        <f t="shared" si="346"/>
        <v>4.6021666171885661E-2</v>
      </c>
      <c r="EM168" s="186">
        <f t="shared" si="347"/>
        <v>9.2278799548158007E-3</v>
      </c>
      <c r="EN168" s="186">
        <f t="shared" si="348"/>
        <v>-5.2333907821362116E-2</v>
      </c>
      <c r="EO168" s="186">
        <f t="shared" si="349"/>
        <v>9.2278799548158805E-3</v>
      </c>
      <c r="EP168" s="186">
        <f t="shared" si="350"/>
        <v>5.2333907821362095E-2</v>
      </c>
      <c r="EQ168" s="186">
        <f t="shared" si="351"/>
        <v>4.0708553675204706E-2</v>
      </c>
      <c r="ER168" s="186">
        <f t="shared" si="352"/>
        <v>3.4158532374624864E-2</v>
      </c>
      <c r="ES168" s="186">
        <f t="shared" si="353"/>
        <v>-4.9936433630020691E-2</v>
      </c>
      <c r="ET168" s="186">
        <f t="shared" si="354"/>
        <v>-1.8175375446737183E-2</v>
      </c>
      <c r="EU168" s="186">
        <f t="shared" si="355"/>
        <v>5.3141242705786601E-2</v>
      </c>
      <c r="EV168" s="186">
        <f t="shared" si="356"/>
        <v>-8.4631923225714937E-17</v>
      </c>
      <c r="EW168" s="186">
        <f t="shared" si="357"/>
        <v>-4.9936433630020621E-2</v>
      </c>
      <c r="EX168" s="186">
        <f t="shared" si="358"/>
        <v>1.8175375446737342E-2</v>
      </c>
    </row>
    <row r="169" spans="15:154" ht="20.100000000000001" customHeight="1" x14ac:dyDescent="0.3">
      <c r="O169" s="211">
        <v>161</v>
      </c>
      <c r="P169" s="211">
        <f t="shared" si="359"/>
        <v>-1.736602605734358</v>
      </c>
      <c r="Q169" s="212">
        <f t="shared" si="360"/>
        <v>1.4049900478554351</v>
      </c>
      <c r="R169" s="212">
        <f t="shared" si="264"/>
        <v>320.80824903546954</v>
      </c>
      <c r="S169" s="212">
        <f t="shared" si="265"/>
        <v>278.96369481345181</v>
      </c>
      <c r="T169" s="212">
        <f t="shared" si="266"/>
        <v>348.70461851681472</v>
      </c>
      <c r="U169" s="212">
        <f t="shared" si="267"/>
        <v>1</v>
      </c>
      <c r="V169" s="212">
        <f t="shared" si="268"/>
        <v>1</v>
      </c>
      <c r="W169" s="212">
        <f t="shared" si="269"/>
        <v>4.1769499507222634E-2</v>
      </c>
      <c r="X169" s="212">
        <f t="shared" si="270"/>
        <v>4.8034924433306023E-2</v>
      </c>
      <c r="Y169" s="212">
        <f t="shared" si="271"/>
        <v>3.8427939546644821E-2</v>
      </c>
      <c r="Z169" s="212">
        <f t="shared" si="272"/>
        <v>10.998433620334866</v>
      </c>
      <c r="AA169" s="212">
        <f t="shared" si="273"/>
        <v>10.998433620334866</v>
      </c>
      <c r="AB169" s="212">
        <f t="shared" si="274"/>
        <v>10.657390812080845</v>
      </c>
      <c r="AC169" s="212">
        <f t="shared" si="275"/>
        <v>10.155961591922411</v>
      </c>
      <c r="AD169" s="212">
        <f t="shared" si="276"/>
        <v>223.89017747960278</v>
      </c>
      <c r="AE169" s="212">
        <f t="shared" si="277"/>
        <v>291.1392397955978</v>
      </c>
      <c r="AF169" s="212">
        <f t="shared" si="278"/>
        <v>2.2926345380959789</v>
      </c>
      <c r="AG169" s="212">
        <f t="shared" si="279"/>
        <v>2.5596348115725664</v>
      </c>
      <c r="AH169" s="212">
        <f t="shared" si="280"/>
        <v>1.9513633904622056</v>
      </c>
      <c r="AI169" s="212">
        <f t="shared" si="281"/>
        <v>13.291068158430846</v>
      </c>
      <c r="AJ169" s="212">
        <f t="shared" si="282"/>
        <v>14.091068158430847</v>
      </c>
      <c r="AK169" s="212">
        <f t="shared" si="283"/>
        <v>14.017025623653412</v>
      </c>
      <c r="AL169" s="212">
        <f t="shared" si="284"/>
        <v>12.907324982384617</v>
      </c>
      <c r="AM169" s="212">
        <f t="shared" si="361"/>
        <v>70.966940813616645</v>
      </c>
      <c r="AN169" s="212">
        <f t="shared" si="391"/>
        <v>71.341811511888992</v>
      </c>
      <c r="AO169" s="212">
        <f t="shared" si="392"/>
        <v>77.475387143715579</v>
      </c>
      <c r="AP169" s="212">
        <f t="shared" si="285"/>
        <v>9.5678868264294827</v>
      </c>
      <c r="AQ169" s="212">
        <f t="shared" si="286"/>
        <v>0.27234472893675232</v>
      </c>
      <c r="AR169" s="212">
        <f t="shared" si="287"/>
        <v>0.26440174141080591</v>
      </c>
      <c r="AS169" s="212">
        <f t="shared" si="288"/>
        <v>0.25196166472206655</v>
      </c>
      <c r="AT169" s="212">
        <f t="shared" si="289"/>
        <v>2.3302760287022228E-2</v>
      </c>
      <c r="AU169" s="212">
        <f t="shared" si="290"/>
        <v>0.10608417822382989</v>
      </c>
      <c r="AV169" s="212">
        <f t="shared" si="291"/>
        <v>0.10051464397999681</v>
      </c>
      <c r="AW169" s="212">
        <f t="shared" si="292"/>
        <v>9.9126386913029593E-2</v>
      </c>
      <c r="AX169" s="212">
        <f t="shared" si="362"/>
        <v>2.2155415217944566E-2</v>
      </c>
      <c r="AY169" s="212">
        <f t="shared" si="363"/>
        <v>2.4141066718657823E-2</v>
      </c>
      <c r="AZ169" s="178">
        <f t="shared" si="364"/>
        <v>1.9046114086751609E-2</v>
      </c>
      <c r="BA169" s="178">
        <f t="shared" si="293"/>
        <v>4.2164013543581806E-3</v>
      </c>
      <c r="BB169" s="178">
        <f t="shared" si="294"/>
        <v>3.6664359603114619E-3</v>
      </c>
      <c r="BC169" s="178">
        <f t="shared" si="295"/>
        <v>4.5830449503893268E-3</v>
      </c>
      <c r="BD169" s="178">
        <f t="shared" si="296"/>
        <v>0</v>
      </c>
      <c r="BE169" s="178">
        <f t="shared" si="297"/>
        <v>0</v>
      </c>
      <c r="BF169" s="178">
        <f t="shared" si="298"/>
        <v>0</v>
      </c>
      <c r="BG169" s="178">
        <f t="shared" si="365"/>
        <v>2.6371816572302746E-2</v>
      </c>
      <c r="BH169" s="178">
        <f t="shared" si="366"/>
        <v>2.7807502678969285E-2</v>
      </c>
      <c r="BI169" s="178">
        <f t="shared" si="367"/>
        <v>2.3629159037140936E-2</v>
      </c>
      <c r="BJ169" s="178">
        <f t="shared" si="299"/>
        <v>8.460296298445023</v>
      </c>
      <c r="BK169" s="178">
        <f t="shared" si="300"/>
        <v>7.7572836908602314</v>
      </c>
      <c r="BL169" s="178">
        <f t="shared" si="301"/>
        <v>8.2395968879193759</v>
      </c>
      <c r="BM169" s="180">
        <f t="shared" si="368"/>
        <v>6.9547270932318172E-4</v>
      </c>
      <c r="BN169" s="180">
        <f t="shared" si="368"/>
        <v>7.7325720524088393E-4</v>
      </c>
      <c r="BO169" s="180">
        <f t="shared" si="368"/>
        <v>5.5833715680249916E-4</v>
      </c>
      <c r="BP169" s="178">
        <f t="shared" si="302"/>
        <v>185.03110953410132</v>
      </c>
      <c r="BQ169" s="178">
        <f t="shared" si="303"/>
        <v>265.38355722234991</v>
      </c>
      <c r="BR169" s="178">
        <f t="shared" si="304"/>
        <v>0.44999999999999996</v>
      </c>
      <c r="BS169" s="178">
        <f t="shared" si="305"/>
        <v>0.44999999999999996</v>
      </c>
      <c r="BT169" s="178">
        <f t="shared" si="306"/>
        <v>0.17818674830939249</v>
      </c>
      <c r="BU169" s="178">
        <f t="shared" si="307"/>
        <v>18.138404988736497</v>
      </c>
      <c r="BY169" s="180">
        <f t="shared" si="308"/>
        <v>0.17768554497093547</v>
      </c>
      <c r="BZ169" s="180">
        <f t="shared" si="369"/>
        <v>0.17768554497093547</v>
      </c>
      <c r="CA169" s="180">
        <f t="shared" si="370"/>
        <v>0</v>
      </c>
      <c r="CB169" s="180">
        <f t="shared" si="371"/>
        <v>3.7109181457068215E-2</v>
      </c>
      <c r="CC169" s="180">
        <f t="shared" si="309"/>
        <v>4.1325582811426398E-2</v>
      </c>
      <c r="CG169" s="182">
        <f t="shared" si="310"/>
        <v>0.44999999999999996</v>
      </c>
      <c r="CH169" s="182">
        <f t="shared" si="311"/>
        <v>0.44999999999999996</v>
      </c>
      <c r="CI169" s="182">
        <f t="shared" si="312"/>
        <v>0.44999999999999996</v>
      </c>
      <c r="CJ169" s="182">
        <f t="shared" si="313"/>
        <v>0.44999999999999996</v>
      </c>
      <c r="CK169" s="182">
        <f t="shared" si="314"/>
        <v>0.44999999999999996</v>
      </c>
      <c r="CL169" s="182">
        <f t="shared" si="315"/>
        <v>0.44999999999999996</v>
      </c>
      <c r="CM169" s="182">
        <f t="shared" si="316"/>
        <v>0.44999999999999996</v>
      </c>
      <c r="CN169" s="182">
        <f t="shared" si="317"/>
        <v>0.44999999999999996</v>
      </c>
      <c r="CO169" s="182">
        <f t="shared" si="318"/>
        <v>0.44999999999999996</v>
      </c>
      <c r="CP169" s="182">
        <f t="shared" si="319"/>
        <v>0.40875557797105644</v>
      </c>
      <c r="CQ169" s="182">
        <f t="shared" si="320"/>
        <v>0.33885786362001508</v>
      </c>
      <c r="CR169" s="182">
        <f t="shared" si="321"/>
        <v>0.26896014926897344</v>
      </c>
      <c r="CS169" s="182">
        <f t="shared" si="322"/>
        <v>0.19906243491793213</v>
      </c>
      <c r="CT169" s="182">
        <f t="shared" si="323"/>
        <v>0.173224900778924</v>
      </c>
      <c r="CU169" s="182">
        <f t="shared" si="324"/>
        <v>0.173224900778924</v>
      </c>
      <c r="CV169" s="182">
        <f t="shared" si="325"/>
        <v>0.173224900778924</v>
      </c>
      <c r="CW169" s="182">
        <f t="shared" si="326"/>
        <v>0.173224900778924</v>
      </c>
      <c r="CX169" s="182">
        <f t="shared" si="327"/>
        <v>0.173224900778924</v>
      </c>
      <c r="CY169" s="182">
        <f t="shared" si="328"/>
        <v>0.173224900778924</v>
      </c>
      <c r="DA169" s="184">
        <f t="shared" si="372"/>
        <v>0.17768554497537989</v>
      </c>
      <c r="DB169" s="184">
        <f t="shared" si="373"/>
        <v>0.17768554497537989</v>
      </c>
      <c r="DC169" s="184">
        <f t="shared" si="374"/>
        <v>0.17768554497537989</v>
      </c>
      <c r="DD169" s="184">
        <f t="shared" si="375"/>
        <v>0.17768554497537989</v>
      </c>
      <c r="DE169" s="184">
        <f t="shared" si="376"/>
        <v>0.17768554497537989</v>
      </c>
      <c r="DF169" s="184">
        <f t="shared" si="377"/>
        <v>0.17768554497537989</v>
      </c>
      <c r="DG169" s="184">
        <f t="shared" si="378"/>
        <v>0.17768554497537989</v>
      </c>
      <c r="DH169" s="184">
        <f t="shared" si="379"/>
        <v>0.17768554497537989</v>
      </c>
      <c r="DI169" s="184">
        <f t="shared" si="380"/>
        <v>0.17768554497537989</v>
      </c>
      <c r="DJ169" s="184">
        <f t="shared" si="381"/>
        <v>-2.1314373035052011E-10</v>
      </c>
      <c r="DK169" s="184">
        <f t="shared" si="382"/>
        <v>-2.5450042600222235E-10</v>
      </c>
      <c r="DL169" s="184">
        <f t="shared" si="383"/>
        <v>-3.1576987325623539E-10</v>
      </c>
      <c r="DM169" s="184">
        <f t="shared" si="384"/>
        <v>-4.1589380638131386E-10</v>
      </c>
      <c r="DN169" s="184">
        <f t="shared" si="385"/>
        <v>-4.7111160665309425E-10</v>
      </c>
      <c r="DO169" s="184">
        <f t="shared" si="386"/>
        <v>-4.7111160665309425E-10</v>
      </c>
      <c r="DP169" s="184">
        <f t="shared" si="387"/>
        <v>-4.7111160665309425E-10</v>
      </c>
      <c r="DQ169" s="184">
        <f t="shared" si="388"/>
        <v>-4.7111160665309425E-10</v>
      </c>
      <c r="DR169" s="184">
        <f t="shared" si="389"/>
        <v>-4.7111160665309425E-10</v>
      </c>
      <c r="DS169" s="184">
        <f t="shared" si="390"/>
        <v>-4.7111160665309425E-10</v>
      </c>
      <c r="DU169" s="185">
        <f t="shared" si="329"/>
        <v>-2.5167086602867553E-2</v>
      </c>
      <c r="DV169" s="185">
        <f t="shared" si="330"/>
        <v>-4.6352007391444128E-2</v>
      </c>
      <c r="DW169" s="185">
        <f t="shared" si="331"/>
        <v>8.7052103749110273E-3</v>
      </c>
      <c r="DX169" s="185">
        <f t="shared" si="332"/>
        <v>5.2020285943286282E-2</v>
      </c>
      <c r="DY169" s="186">
        <f t="shared" si="333"/>
        <v>-2.5167086602867553E-2</v>
      </c>
      <c r="DZ169" s="186">
        <f t="shared" si="334"/>
        <v>-4.6352007391444128E-2</v>
      </c>
      <c r="EA169" s="186">
        <f t="shared" si="335"/>
        <v>3.8886685378544936E-2</v>
      </c>
      <c r="EB169" s="186">
        <f t="shared" si="336"/>
        <v>3.5633082066568234E-2</v>
      </c>
      <c r="EC169" s="186">
        <f t="shared" si="337"/>
        <v>-4.8369080134933622E-2</v>
      </c>
      <c r="ED169" s="186">
        <f t="shared" si="338"/>
        <v>-2.1031474608146167E-2</v>
      </c>
      <c r="EE169" s="186">
        <f t="shared" si="339"/>
        <v>5.2581042125918347E-2</v>
      </c>
      <c r="EF169" s="186">
        <f t="shared" si="340"/>
        <v>4.1382177619268701E-3</v>
      </c>
      <c r="EG169" s="186">
        <f t="shared" si="341"/>
        <v>-5.1063623973918351E-2</v>
      </c>
      <c r="EH169" s="186">
        <f t="shared" si="342"/>
        <v>1.3205951080592349E-2</v>
      </c>
      <c r="EI169" s="186">
        <f t="shared" si="343"/>
        <v>4.3982167883598468E-2</v>
      </c>
      <c r="EJ169" s="186">
        <f t="shared" si="344"/>
        <v>-2.9111161872238746E-2</v>
      </c>
      <c r="EK169" s="186">
        <f t="shared" si="345"/>
        <v>-3.2108289484221689E-2</v>
      </c>
      <c r="EL169" s="186">
        <f t="shared" si="346"/>
        <v>4.1844337534368323E-2</v>
      </c>
      <c r="EM169" s="186">
        <f t="shared" si="347"/>
        <v>1.6735800392505162E-2</v>
      </c>
      <c r="EN169" s="186">
        <f t="shared" si="348"/>
        <v>-5.0018034972547157E-2</v>
      </c>
      <c r="EO169" s="186">
        <f t="shared" si="349"/>
        <v>4.6026918694976407E-4</v>
      </c>
      <c r="EP169" s="186">
        <f t="shared" si="350"/>
        <v>5.2741624828670869E-2</v>
      </c>
      <c r="EQ169" s="186">
        <f t="shared" si="351"/>
        <v>3.2833683621962095E-2</v>
      </c>
      <c r="ER169" s="186">
        <f t="shared" si="352"/>
        <v>4.1277597520999507E-2</v>
      </c>
      <c r="ES169" s="186">
        <f t="shared" si="353"/>
        <v>-4.4483529015253355E-2</v>
      </c>
      <c r="ET169" s="186">
        <f t="shared" si="354"/>
        <v>-2.8339133431384944E-2</v>
      </c>
      <c r="EU169" s="186">
        <f t="shared" si="355"/>
        <v>5.1286322362304348E-2</v>
      </c>
      <c r="EV169" s="186">
        <f t="shared" si="356"/>
        <v>1.2312756630524627E-2</v>
      </c>
      <c r="EW169" s="186">
        <f t="shared" si="357"/>
        <v>-5.2500811920213414E-2</v>
      </c>
      <c r="EX169" s="186">
        <f t="shared" si="358"/>
        <v>5.0552532093955773E-3</v>
      </c>
    </row>
    <row r="170" spans="15:154" ht="20.100000000000001" customHeight="1" x14ac:dyDescent="0.3">
      <c r="O170" s="211">
        <v>162</v>
      </c>
      <c r="P170" s="211">
        <f t="shared" si="359"/>
        <v>-1.7278759594743864</v>
      </c>
      <c r="Q170" s="212">
        <f t="shared" si="360"/>
        <v>1.4137166941154069</v>
      </c>
      <c r="R170" s="212">
        <f t="shared" si="264"/>
        <v>321.26451673350675</v>
      </c>
      <c r="S170" s="212">
        <f t="shared" si="265"/>
        <v>279.36044933348415</v>
      </c>
      <c r="T170" s="212">
        <f t="shared" si="266"/>
        <v>349.20056166685515</v>
      </c>
      <c r="U170" s="212">
        <f t="shared" si="267"/>
        <v>1</v>
      </c>
      <c r="V170" s="212">
        <f t="shared" si="268"/>
        <v>1</v>
      </c>
      <c r="W170" s="212">
        <f t="shared" si="269"/>
        <v>4.1710177445819459E-2</v>
      </c>
      <c r="X170" s="212">
        <f t="shared" si="270"/>
        <v>4.7966704062692371E-2</v>
      </c>
      <c r="Y170" s="212">
        <f t="shared" si="271"/>
        <v>3.8373363250153898E-2</v>
      </c>
      <c r="Z170" s="212">
        <f t="shared" si="272"/>
        <v>11.018208086467475</v>
      </c>
      <c r="AA170" s="212">
        <f t="shared" si="273"/>
        <v>11.018208086467475</v>
      </c>
      <c r="AB170" s="212">
        <f t="shared" si="274"/>
        <v>10.677662142978468</v>
      </c>
      <c r="AC170" s="212">
        <f t="shared" si="275"/>
        <v>10.175279158636775</v>
      </c>
      <c r="AD170" s="212">
        <f t="shared" si="276"/>
        <v>224.37775067091266</v>
      </c>
      <c r="AE170" s="212">
        <f t="shared" si="277"/>
        <v>291.75979721609502</v>
      </c>
      <c r="AF170" s="212">
        <f t="shared" si="278"/>
        <v>2.2937330896511687</v>
      </c>
      <c r="AG170" s="212">
        <f t="shared" si="279"/>
        <v>2.560861300468309</v>
      </c>
      <c r="AH170" s="212">
        <f t="shared" si="280"/>
        <v>1.9522984166304465</v>
      </c>
      <c r="AI170" s="212">
        <f t="shared" si="281"/>
        <v>13.311941176118644</v>
      </c>
      <c r="AJ170" s="212">
        <f t="shared" si="282"/>
        <v>14.111941176118645</v>
      </c>
      <c r="AK170" s="212">
        <f t="shared" si="283"/>
        <v>14.038523443446778</v>
      </c>
      <c r="AL170" s="212">
        <f t="shared" si="284"/>
        <v>12.927577575267222</v>
      </c>
      <c r="AM170" s="212">
        <f t="shared" si="361"/>
        <v>70.861973382675373</v>
      </c>
      <c r="AN170" s="212">
        <f t="shared" si="391"/>
        <v>71.232562600221527</v>
      </c>
      <c r="AO170" s="212">
        <f t="shared" si="392"/>
        <v>77.354012704838041</v>
      </c>
      <c r="AP170" s="212">
        <f t="shared" si="285"/>
        <v>9.5891166751287358</v>
      </c>
      <c r="AQ170" s="212">
        <f t="shared" si="286"/>
        <v>0.27286275349040223</v>
      </c>
      <c r="AR170" s="212">
        <f t="shared" si="287"/>
        <v>0.26490465767657428</v>
      </c>
      <c r="AS170" s="212">
        <f t="shared" si="288"/>
        <v>0.25244091882554814</v>
      </c>
      <c r="AT170" s="212">
        <f t="shared" si="289"/>
        <v>2.3391492552914343E-2</v>
      </c>
      <c r="AU170" s="212">
        <f t="shared" si="290"/>
        <v>0.10633061869852244</v>
      </c>
      <c r="AV170" s="212">
        <f t="shared" si="291"/>
        <v>0.1007428750251822</v>
      </c>
      <c r="AW170" s="212">
        <f t="shared" si="292"/>
        <v>9.9347955795882875E-2</v>
      </c>
      <c r="AX170" s="212">
        <f t="shared" si="362"/>
        <v>2.2175344936719982E-2</v>
      </c>
      <c r="AY170" s="212">
        <f t="shared" si="363"/>
        <v>2.4161518442112787E-2</v>
      </c>
      <c r="AZ170" s="178">
        <f t="shared" si="364"/>
        <v>1.9061576047269064E-2</v>
      </c>
      <c r="BA170" s="178">
        <f t="shared" si="293"/>
        <v>3.9963650900862483E-3</v>
      </c>
      <c r="BB170" s="178">
        <f t="shared" si="294"/>
        <v>3.4751000783358674E-3</v>
      </c>
      <c r="BC170" s="178">
        <f t="shared" si="295"/>
        <v>4.3438750979198342E-3</v>
      </c>
      <c r="BD170" s="178">
        <f t="shared" si="296"/>
        <v>0</v>
      </c>
      <c r="BE170" s="178">
        <f t="shared" si="297"/>
        <v>0</v>
      </c>
      <c r="BF170" s="178">
        <f t="shared" si="298"/>
        <v>0</v>
      </c>
      <c r="BG170" s="178">
        <f t="shared" si="365"/>
        <v>2.6171710026806232E-2</v>
      </c>
      <c r="BH170" s="178">
        <f t="shared" si="366"/>
        <v>2.7636618520448655E-2</v>
      </c>
      <c r="BI170" s="178">
        <f t="shared" si="367"/>
        <v>2.3405451145188896E-2</v>
      </c>
      <c r="BJ170" s="178">
        <f t="shared" si="299"/>
        <v>8.4080417738513766</v>
      </c>
      <c r="BK170" s="178">
        <f t="shared" si="300"/>
        <v>7.7205781679306265</v>
      </c>
      <c r="BL170" s="178">
        <f t="shared" si="301"/>
        <v>8.1731966859661007</v>
      </c>
      <c r="BM170" s="180">
        <f t="shared" si="368"/>
        <v>6.8495840572722986E-4</v>
      </c>
      <c r="BN170" s="180">
        <f t="shared" si="368"/>
        <v>7.6378268324480564E-4</v>
      </c>
      <c r="BO170" s="180">
        <f t="shared" si="368"/>
        <v>5.4781514330982418E-4</v>
      </c>
      <c r="BP170" s="178">
        <f t="shared" si="302"/>
        <v>184.19567257872214</v>
      </c>
      <c r="BQ170" s="178">
        <f t="shared" si="303"/>
        <v>265.82622223718306</v>
      </c>
      <c r="BR170" s="178">
        <f t="shared" si="304"/>
        <v>0.44999999999999996</v>
      </c>
      <c r="BS170" s="178">
        <f t="shared" si="305"/>
        <v>0.44999999999999996</v>
      </c>
      <c r="BT170" s="178">
        <f t="shared" si="306"/>
        <v>0.17844017339343041</v>
      </c>
      <c r="BU170" s="178">
        <f t="shared" si="307"/>
        <v>18.138404988736497</v>
      </c>
      <c r="BY170" s="180">
        <f t="shared" si="308"/>
        <v>0.17772763442038075</v>
      </c>
      <c r="BZ170" s="180">
        <f t="shared" si="369"/>
        <v>0.17772763442038075</v>
      </c>
      <c r="CA170" s="180">
        <f t="shared" si="370"/>
        <v>0</v>
      </c>
      <c r="CB170" s="180">
        <f t="shared" si="371"/>
        <v>3.706525588499638E-2</v>
      </c>
      <c r="CC170" s="180">
        <f t="shared" si="309"/>
        <v>4.1061620975082626E-2</v>
      </c>
      <c r="CG170" s="182">
        <f t="shared" si="310"/>
        <v>0.44999999999999996</v>
      </c>
      <c r="CH170" s="182">
        <f t="shared" si="311"/>
        <v>0.44999999999999996</v>
      </c>
      <c r="CI170" s="182">
        <f t="shared" si="312"/>
        <v>0.44999999999999996</v>
      </c>
      <c r="CJ170" s="182">
        <f t="shared" si="313"/>
        <v>0.44999999999999996</v>
      </c>
      <c r="CK170" s="182">
        <f t="shared" si="314"/>
        <v>0.44999999999999996</v>
      </c>
      <c r="CL170" s="182">
        <f t="shared" si="315"/>
        <v>0.44999999999999996</v>
      </c>
      <c r="CM170" s="182">
        <f t="shared" si="316"/>
        <v>0.44999999999999996</v>
      </c>
      <c r="CN170" s="182">
        <f t="shared" si="317"/>
        <v>0.44999999999999996</v>
      </c>
      <c r="CO170" s="182">
        <f t="shared" si="318"/>
        <v>0.44999999999999996</v>
      </c>
      <c r="CP170" s="182">
        <f t="shared" si="319"/>
        <v>0.40934398521413384</v>
      </c>
      <c r="CQ170" s="182">
        <f t="shared" si="320"/>
        <v>0.33934685923848212</v>
      </c>
      <c r="CR170" s="182">
        <f t="shared" si="321"/>
        <v>0.26934973326283024</v>
      </c>
      <c r="CS170" s="182">
        <f t="shared" si="322"/>
        <v>0.19935260728717855</v>
      </c>
      <c r="CT170" s="182">
        <f t="shared" si="323"/>
        <v>0.17347832586296186</v>
      </c>
      <c r="CU170" s="182">
        <f t="shared" si="324"/>
        <v>0.17347832586296186</v>
      </c>
      <c r="CV170" s="182">
        <f t="shared" si="325"/>
        <v>0.17347832586296186</v>
      </c>
      <c r="CW170" s="182">
        <f t="shared" si="326"/>
        <v>0.17347832586296186</v>
      </c>
      <c r="CX170" s="182">
        <f t="shared" si="327"/>
        <v>0.17347832586296186</v>
      </c>
      <c r="CY170" s="182">
        <f t="shared" si="328"/>
        <v>0.17347832586296186</v>
      </c>
      <c r="DA170" s="184">
        <f t="shared" si="372"/>
        <v>0.17772763442481987</v>
      </c>
      <c r="DB170" s="184">
        <f t="shared" si="373"/>
        <v>0.17772763442481987</v>
      </c>
      <c r="DC170" s="184">
        <f t="shared" si="374"/>
        <v>0.17772763442481987</v>
      </c>
      <c r="DD170" s="184">
        <f t="shared" si="375"/>
        <v>0.17772763442481987</v>
      </c>
      <c r="DE170" s="184">
        <f t="shared" si="376"/>
        <v>0.17772763442481987</v>
      </c>
      <c r="DF170" s="184">
        <f t="shared" si="377"/>
        <v>0.17772763442481987</v>
      </c>
      <c r="DG170" s="184">
        <f t="shared" si="378"/>
        <v>0.17772763442481987</v>
      </c>
      <c r="DH170" s="184">
        <f t="shared" si="379"/>
        <v>0.17772763442481987</v>
      </c>
      <c r="DI170" s="184">
        <f t="shared" si="380"/>
        <v>0.17772763442481987</v>
      </c>
      <c r="DJ170" s="184">
        <f t="shared" si="381"/>
        <v>-2.1290270046543689E-10</v>
      </c>
      <c r="DK170" s="184">
        <f t="shared" si="382"/>
        <v>-2.5421484126209087E-10</v>
      </c>
      <c r="DL170" s="184">
        <f t="shared" si="383"/>
        <v>-3.1541960296396211E-10</v>
      </c>
      <c r="DM170" s="184">
        <f t="shared" si="384"/>
        <v>-4.1544122711693716E-10</v>
      </c>
      <c r="DN170" s="184">
        <f t="shared" si="385"/>
        <v>-4.7060440803421697E-10</v>
      </c>
      <c r="DO170" s="184">
        <f t="shared" si="386"/>
        <v>-4.7060440803421697E-10</v>
      </c>
      <c r="DP170" s="184">
        <f t="shared" si="387"/>
        <v>-4.7060440803421697E-10</v>
      </c>
      <c r="DQ170" s="184">
        <f t="shared" si="388"/>
        <v>-4.7060440803421697E-10</v>
      </c>
      <c r="DR170" s="184">
        <f t="shared" si="389"/>
        <v>-4.7060440803421697E-10</v>
      </c>
      <c r="DS170" s="184">
        <f t="shared" si="390"/>
        <v>-4.7060440803421697E-10</v>
      </c>
      <c r="DU170" s="185">
        <f t="shared" si="329"/>
        <v>-2.3763415428216556E-2</v>
      </c>
      <c r="DV170" s="185">
        <f t="shared" si="330"/>
        <v>-4.6638328766100939E-2</v>
      </c>
      <c r="DW170" s="185">
        <f t="shared" si="331"/>
        <v>8.188314914462964E-3</v>
      </c>
      <c r="DX170" s="185">
        <f t="shared" si="332"/>
        <v>5.1698985693826749E-2</v>
      </c>
      <c r="DY170" s="186">
        <f t="shared" si="333"/>
        <v>-2.3763415428216556E-2</v>
      </c>
      <c r="DZ170" s="186">
        <f t="shared" si="334"/>
        <v>-4.6638328766100939E-2</v>
      </c>
      <c r="EA170" s="186">
        <f t="shared" si="335"/>
        <v>3.7012387270405303E-2</v>
      </c>
      <c r="EB170" s="186">
        <f t="shared" si="336"/>
        <v>3.7012387270405275E-2</v>
      </c>
      <c r="EC170" s="186">
        <f t="shared" si="337"/>
        <v>-4.6638328766100967E-2</v>
      </c>
      <c r="ED170" s="186">
        <f t="shared" si="338"/>
        <v>-2.3763415428216497E-2</v>
      </c>
      <c r="EE170" s="186">
        <f t="shared" si="339"/>
        <v>5.1698985693826756E-2</v>
      </c>
      <c r="EF170" s="186">
        <f t="shared" si="340"/>
        <v>8.1883149144629155E-3</v>
      </c>
      <c r="EG170" s="186">
        <f t="shared" si="341"/>
        <v>-5.1698985693826735E-2</v>
      </c>
      <c r="EH170" s="186">
        <f t="shared" si="342"/>
        <v>8.1883149144630005E-3</v>
      </c>
      <c r="EI170" s="186">
        <f t="shared" si="343"/>
        <v>4.6638328766100932E-2</v>
      </c>
      <c r="EJ170" s="186">
        <f t="shared" si="344"/>
        <v>-2.3763415428216573E-2</v>
      </c>
      <c r="EK170" s="186">
        <f t="shared" si="345"/>
        <v>-3.7012387270405199E-2</v>
      </c>
      <c r="EL170" s="186">
        <f t="shared" si="346"/>
        <v>3.7012387270405386E-2</v>
      </c>
      <c r="EM170" s="186">
        <f t="shared" si="347"/>
        <v>2.37634154282165E-2</v>
      </c>
      <c r="EN170" s="186">
        <f t="shared" si="348"/>
        <v>-4.6638328766100967E-2</v>
      </c>
      <c r="EO170" s="186">
        <f t="shared" si="349"/>
        <v>-8.1883149144629172E-3</v>
      </c>
      <c r="EP170" s="186">
        <f t="shared" si="350"/>
        <v>5.1698985693826749E-2</v>
      </c>
      <c r="EQ170" s="186">
        <f t="shared" si="351"/>
        <v>2.3763415428216653E-2</v>
      </c>
      <c r="ER170" s="186">
        <f t="shared" si="352"/>
        <v>4.6638328766100898E-2</v>
      </c>
      <c r="ES170" s="186">
        <f t="shared" si="353"/>
        <v>-3.7012387270405317E-2</v>
      </c>
      <c r="ET170" s="186">
        <f t="shared" si="354"/>
        <v>-3.7012387270405261E-2</v>
      </c>
      <c r="EU170" s="186">
        <f t="shared" si="355"/>
        <v>4.6638328766101009E-2</v>
      </c>
      <c r="EV170" s="186">
        <f t="shared" si="356"/>
        <v>2.3763415428216424E-2</v>
      </c>
      <c r="EW170" s="186">
        <f t="shared" si="357"/>
        <v>-5.1698985693826784E-2</v>
      </c>
      <c r="EX170" s="186">
        <f t="shared" si="358"/>
        <v>-8.1883149144627368E-3</v>
      </c>
    </row>
    <row r="171" spans="15:154" ht="20.100000000000001" customHeight="1" x14ac:dyDescent="0.3">
      <c r="O171" s="211">
        <v>163</v>
      </c>
      <c r="P171" s="211">
        <f t="shared" si="359"/>
        <v>-1.7191493132144144</v>
      </c>
      <c r="Q171" s="212">
        <f t="shared" si="360"/>
        <v>1.4224433403753785</v>
      </c>
      <c r="R171" s="212">
        <f t="shared" si="264"/>
        <v>321.69631889476847</v>
      </c>
      <c r="S171" s="212">
        <f t="shared" si="265"/>
        <v>279.73592947371174</v>
      </c>
      <c r="T171" s="212">
        <f t="shared" si="266"/>
        <v>349.66991184213964</v>
      </c>
      <c r="U171" s="212">
        <f t="shared" si="267"/>
        <v>1</v>
      </c>
      <c r="V171" s="212">
        <f t="shared" si="268"/>
        <v>1</v>
      </c>
      <c r="W171" s="212">
        <f t="shared" si="269"/>
        <v>4.1654191275913653E-2</v>
      </c>
      <c r="X171" s="212">
        <f t="shared" si="270"/>
        <v>4.7902319967300697E-2</v>
      </c>
      <c r="Y171" s="212">
        <f t="shared" si="271"/>
        <v>3.8321855973840559E-2</v>
      </c>
      <c r="Z171" s="212">
        <f t="shared" si="272"/>
        <v>11.036872924333416</v>
      </c>
      <c r="AA171" s="212">
        <f t="shared" si="273"/>
        <v>11.036872924333416</v>
      </c>
      <c r="AB171" s="212">
        <f t="shared" si="274"/>
        <v>10.696859882921309</v>
      </c>
      <c r="AC171" s="212">
        <f t="shared" si="275"/>
        <v>10.193573646748272</v>
      </c>
      <c r="AD171" s="212">
        <f t="shared" si="276"/>
        <v>224.83954640038806</v>
      </c>
      <c r="AE171" s="212">
        <f t="shared" si="277"/>
        <v>292.34753221274985</v>
      </c>
      <c r="AF171" s="212">
        <f t="shared" si="278"/>
        <v>2.2947727357576735</v>
      </c>
      <c r="AG171" s="212">
        <f t="shared" si="279"/>
        <v>2.5620220237853957</v>
      </c>
      <c r="AH171" s="212">
        <f t="shared" si="280"/>
        <v>1.9531833057471197</v>
      </c>
      <c r="AI171" s="212">
        <f t="shared" si="281"/>
        <v>13.331645660091089</v>
      </c>
      <c r="AJ171" s="212">
        <f t="shared" si="282"/>
        <v>14.13164566009109</v>
      </c>
      <c r="AK171" s="212">
        <f t="shared" si="283"/>
        <v>14.058881906706706</v>
      </c>
      <c r="AL171" s="212">
        <f t="shared" si="284"/>
        <v>12.946756952495392</v>
      </c>
      <c r="AM171" s="212">
        <f t="shared" si="361"/>
        <v>70.763166870513942</v>
      </c>
      <c r="AN171" s="212">
        <f t="shared" si="391"/>
        <v>71.129411758054246</v>
      </c>
      <c r="AO171" s="212">
        <f t="shared" si="392"/>
        <v>77.239420162842976</v>
      </c>
      <c r="AP171" s="212">
        <f t="shared" si="285"/>
        <v>9.6092131137886341</v>
      </c>
      <c r="AQ171" s="212">
        <f t="shared" si="286"/>
        <v>0.2733533429201343</v>
      </c>
      <c r="AR171" s="212">
        <f t="shared" si="287"/>
        <v>0.26538093896920412</v>
      </c>
      <c r="AS171" s="212">
        <f t="shared" si="288"/>
        <v>0.25289479112883428</v>
      </c>
      <c r="AT171" s="212">
        <f t="shared" si="289"/>
        <v>2.3475680922725489E-2</v>
      </c>
      <c r="AU171" s="212">
        <f t="shared" si="290"/>
        <v>0.10656451756334651</v>
      </c>
      <c r="AV171" s="212">
        <f t="shared" si="291"/>
        <v>0.10095904956810445</v>
      </c>
      <c r="AW171" s="212">
        <f t="shared" si="292"/>
        <v>9.9557815080186934E-2</v>
      </c>
      <c r="AX171" s="212">
        <f t="shared" si="362"/>
        <v>2.2194294056383051E-2</v>
      </c>
      <c r="AY171" s="212">
        <f t="shared" si="363"/>
        <v>2.4180863558132638E-2</v>
      </c>
      <c r="AZ171" s="178">
        <f t="shared" si="364"/>
        <v>1.9076201320363809E-2</v>
      </c>
      <c r="BA171" s="178">
        <f t="shared" si="293"/>
        <v>3.7760244871401527E-3</v>
      </c>
      <c r="BB171" s="178">
        <f t="shared" si="294"/>
        <v>3.2834995540349157E-3</v>
      </c>
      <c r="BC171" s="178">
        <f t="shared" si="295"/>
        <v>4.1043744425436441E-3</v>
      </c>
      <c r="BD171" s="178">
        <f t="shared" si="296"/>
        <v>0</v>
      </c>
      <c r="BE171" s="178">
        <f t="shared" si="297"/>
        <v>0</v>
      </c>
      <c r="BF171" s="178">
        <f t="shared" si="298"/>
        <v>0</v>
      </c>
      <c r="BG171" s="178">
        <f t="shared" si="365"/>
        <v>2.5970318543523205E-2</v>
      </c>
      <c r="BH171" s="178">
        <f t="shared" si="366"/>
        <v>2.7464363112167552E-2</v>
      </c>
      <c r="BI171" s="178">
        <f t="shared" si="367"/>
        <v>2.3180575762907454E-2</v>
      </c>
      <c r="BJ171" s="178">
        <f t="shared" si="299"/>
        <v>8.3545558759759597</v>
      </c>
      <c r="BK171" s="178">
        <f t="shared" si="300"/>
        <v>7.6827691425857125</v>
      </c>
      <c r="BL171" s="178">
        <f t="shared" si="301"/>
        <v>8.1055498834658888</v>
      </c>
      <c r="BM171" s="180">
        <f t="shared" si="368"/>
        <v>6.744574452520652E-4</v>
      </c>
      <c r="BN171" s="180">
        <f t="shared" si="368"/>
        <v>7.542912411569897E-4</v>
      </c>
      <c r="BO171" s="180">
        <f t="shared" si="368"/>
        <v>5.3733909269989253E-4</v>
      </c>
      <c r="BP171" s="178">
        <f t="shared" si="302"/>
        <v>183.354160347212</v>
      </c>
      <c r="BQ171" s="178">
        <f t="shared" si="303"/>
        <v>266.24518051703484</v>
      </c>
      <c r="BR171" s="178">
        <f t="shared" si="304"/>
        <v>0.44999999999999996</v>
      </c>
      <c r="BS171" s="178">
        <f t="shared" si="305"/>
        <v>0.44999999999999996</v>
      </c>
      <c r="BT171" s="178">
        <f t="shared" si="306"/>
        <v>0.1786800095674051</v>
      </c>
      <c r="BU171" s="178">
        <f t="shared" si="307"/>
        <v>18.138404988736497</v>
      </c>
      <c r="BY171" s="180">
        <f t="shared" si="308"/>
        <v>0.17776737532331741</v>
      </c>
      <c r="BZ171" s="180">
        <f t="shared" si="369"/>
        <v>0.17776737532331741</v>
      </c>
      <c r="CA171" s="180">
        <f t="shared" si="370"/>
        <v>0</v>
      </c>
      <c r="CB171" s="180">
        <f t="shared" si="371"/>
        <v>3.702378131312261E-2</v>
      </c>
      <c r="CC171" s="180">
        <f t="shared" si="309"/>
        <v>4.079980580026276E-2</v>
      </c>
      <c r="CG171" s="182">
        <f t="shared" si="310"/>
        <v>0.44999999999999996</v>
      </c>
      <c r="CH171" s="182">
        <f t="shared" si="311"/>
        <v>0.44999999999999996</v>
      </c>
      <c r="CI171" s="182">
        <f t="shared" si="312"/>
        <v>0.44999999999999996</v>
      </c>
      <c r="CJ171" s="182">
        <f t="shared" si="313"/>
        <v>0.44999999999999996</v>
      </c>
      <c r="CK171" s="182">
        <f t="shared" si="314"/>
        <v>0.44999999999999996</v>
      </c>
      <c r="CL171" s="182">
        <f t="shared" si="315"/>
        <v>0.44999999999999996</v>
      </c>
      <c r="CM171" s="182">
        <f t="shared" si="316"/>
        <v>0.44999999999999996</v>
      </c>
      <c r="CN171" s="182">
        <f t="shared" si="317"/>
        <v>0.44999999999999996</v>
      </c>
      <c r="CO171" s="182">
        <f t="shared" si="318"/>
        <v>0.44999999999999996</v>
      </c>
      <c r="CP171" s="182">
        <f t="shared" si="319"/>
        <v>0.40990084146399741</v>
      </c>
      <c r="CQ171" s="182">
        <f t="shared" si="320"/>
        <v>0.33980963441588335</v>
      </c>
      <c r="CR171" s="182">
        <f t="shared" si="321"/>
        <v>0.26971842736776902</v>
      </c>
      <c r="CS171" s="182">
        <f t="shared" si="322"/>
        <v>0.19962722031965502</v>
      </c>
      <c r="CT171" s="182">
        <f t="shared" si="323"/>
        <v>0.17371816203693657</v>
      </c>
      <c r="CU171" s="182">
        <f t="shared" si="324"/>
        <v>0.17371816203693657</v>
      </c>
      <c r="CV171" s="182">
        <f t="shared" si="325"/>
        <v>0.17371816203693657</v>
      </c>
      <c r="CW171" s="182">
        <f t="shared" si="326"/>
        <v>0.17371816203693657</v>
      </c>
      <c r="CX171" s="182">
        <f t="shared" si="327"/>
        <v>0.17371816203693657</v>
      </c>
      <c r="CY171" s="182">
        <f t="shared" si="328"/>
        <v>0.17371816203693657</v>
      </c>
      <c r="DA171" s="184">
        <f t="shared" si="372"/>
        <v>0.17776737532775155</v>
      </c>
      <c r="DB171" s="184">
        <f t="shared" si="373"/>
        <v>0.17776737532775155</v>
      </c>
      <c r="DC171" s="184">
        <f t="shared" si="374"/>
        <v>0.17776737532775155</v>
      </c>
      <c r="DD171" s="184">
        <f t="shared" si="375"/>
        <v>0.17776737532775155</v>
      </c>
      <c r="DE171" s="184">
        <f t="shared" si="376"/>
        <v>0.17776737532775155</v>
      </c>
      <c r="DF171" s="184">
        <f t="shared" si="377"/>
        <v>0.17776737532775155</v>
      </c>
      <c r="DG171" s="184">
        <f t="shared" si="378"/>
        <v>0.17776737532775155</v>
      </c>
      <c r="DH171" s="184">
        <f t="shared" si="379"/>
        <v>0.17776737532775155</v>
      </c>
      <c r="DI171" s="184">
        <f t="shared" si="380"/>
        <v>0.17776737532775155</v>
      </c>
      <c r="DJ171" s="184">
        <f t="shared" si="381"/>
        <v>-2.1267509643320206E-10</v>
      </c>
      <c r="DK171" s="184">
        <f t="shared" si="382"/>
        <v>-2.5394515960920765E-10</v>
      </c>
      <c r="DL171" s="184">
        <f t="shared" si="383"/>
        <v>-3.1508882955375917E-10</v>
      </c>
      <c r="DM171" s="184">
        <f t="shared" si="384"/>
        <v>-4.1501382199525529E-10</v>
      </c>
      <c r="DN171" s="184">
        <f t="shared" si="385"/>
        <v>-4.7012541087249453E-10</v>
      </c>
      <c r="DO171" s="184">
        <f t="shared" si="386"/>
        <v>-4.7012541087249453E-10</v>
      </c>
      <c r="DP171" s="184">
        <f t="shared" si="387"/>
        <v>-4.7012541087249453E-10</v>
      </c>
      <c r="DQ171" s="184">
        <f t="shared" si="388"/>
        <v>-4.7012541087249453E-10</v>
      </c>
      <c r="DR171" s="184">
        <f t="shared" si="389"/>
        <v>-4.7012541087249453E-10</v>
      </c>
      <c r="DS171" s="184">
        <f t="shared" si="390"/>
        <v>-4.7012541087249453E-10</v>
      </c>
      <c r="DU171" s="185">
        <f t="shared" si="329"/>
        <v>-2.2361020641265973E-2</v>
      </c>
      <c r="DV171" s="185">
        <f t="shared" si="330"/>
        <v>-4.6880854694524694E-2</v>
      </c>
      <c r="DW171" s="185">
        <f t="shared" si="331"/>
        <v>7.6773149815331431E-3</v>
      </c>
      <c r="DX171" s="185">
        <f t="shared" si="332"/>
        <v>5.1370114032213199E-2</v>
      </c>
      <c r="DY171" s="186">
        <f t="shared" si="333"/>
        <v>-2.2361020641265973E-2</v>
      </c>
      <c r="DZ171" s="186">
        <f t="shared" si="334"/>
        <v>-4.6880854694524694E-2</v>
      </c>
      <c r="EA171" s="186">
        <f t="shared" si="335"/>
        <v>3.5090585793327342E-2</v>
      </c>
      <c r="EB171" s="186">
        <f t="shared" si="336"/>
        <v>3.8294654583758733E-2</v>
      </c>
      <c r="EC171" s="186">
        <f t="shared" si="337"/>
        <v>-4.4753567526109775E-2</v>
      </c>
      <c r="ED171" s="186">
        <f t="shared" si="338"/>
        <v>-2.6361865918295563E-2</v>
      </c>
      <c r="EE171" s="186">
        <f t="shared" si="339"/>
        <v>5.050551314973592E-2</v>
      </c>
      <c r="EF171" s="186">
        <f t="shared" si="340"/>
        <v>1.212530092369311E-2</v>
      </c>
      <c r="EG171" s="186">
        <f t="shared" si="341"/>
        <v>-5.1843757328782415E-2</v>
      </c>
      <c r="EH171" s="186">
        <f t="shared" si="342"/>
        <v>3.1709000366741897E-3</v>
      </c>
      <c r="EI171" s="186">
        <f t="shared" si="343"/>
        <v>4.8651350251280298E-2</v>
      </c>
      <c r="EJ171" s="186">
        <f t="shared" si="344"/>
        <v>-1.8189994495202848E-2</v>
      </c>
      <c r="EK171" s="186">
        <f t="shared" si="345"/>
        <v>-4.1207277929863131E-2</v>
      </c>
      <c r="EL171" s="186">
        <f t="shared" si="346"/>
        <v>3.1619456456733655E-2</v>
      </c>
      <c r="EM171" s="186">
        <f t="shared" si="347"/>
        <v>3.0162081477957056E-2</v>
      </c>
      <c r="EN171" s="186">
        <f t="shared" si="348"/>
        <v>-4.2285678685878278E-2</v>
      </c>
      <c r="EO171" s="186">
        <f t="shared" si="349"/>
        <v>-1.6481006004366826E-2</v>
      </c>
      <c r="EP171" s="186">
        <f t="shared" si="350"/>
        <v>4.9256534816126539E-2</v>
      </c>
      <c r="EQ171" s="186">
        <f t="shared" si="351"/>
        <v>1.3880531507612315E-2</v>
      </c>
      <c r="ER171" s="186">
        <f t="shared" si="352"/>
        <v>5.0051579656135159E-2</v>
      </c>
      <c r="ES171" s="186">
        <f t="shared" si="353"/>
        <v>-2.7907683964154634E-2</v>
      </c>
      <c r="ET171" s="186">
        <f t="shared" si="354"/>
        <v>-4.3806289009286417E-2</v>
      </c>
      <c r="EU171" s="186">
        <f t="shared" si="355"/>
        <v>3.9495970298056224E-2</v>
      </c>
      <c r="EV171" s="186">
        <f t="shared" si="356"/>
        <v>3.3732745385208741E-2</v>
      </c>
      <c r="EW171" s="186">
        <f t="shared" si="357"/>
        <v>-4.7632684510657525E-2</v>
      </c>
      <c r="EX171" s="186">
        <f t="shared" si="358"/>
        <v>-2.0711280677843849E-2</v>
      </c>
    </row>
    <row r="172" spans="15:154" ht="20.100000000000001" customHeight="1" x14ac:dyDescent="0.3">
      <c r="O172" s="211">
        <v>164</v>
      </c>
      <c r="P172" s="211">
        <f t="shared" si="359"/>
        <v>-1.7104226669544429</v>
      </c>
      <c r="Q172" s="212">
        <f t="shared" si="360"/>
        <v>1.43116998663535</v>
      </c>
      <c r="R172" s="212">
        <f t="shared" si="264"/>
        <v>322.10362263584847</v>
      </c>
      <c r="S172" s="212">
        <f t="shared" si="265"/>
        <v>280.09010663986822</v>
      </c>
      <c r="T172" s="212">
        <f t="shared" si="266"/>
        <v>350.1126332998353</v>
      </c>
      <c r="U172" s="212">
        <f t="shared" si="267"/>
        <v>1</v>
      </c>
      <c r="V172" s="212">
        <f t="shared" si="268"/>
        <v>1</v>
      </c>
      <c r="W172" s="212">
        <f t="shared" si="269"/>
        <v>4.16015190712377E-2</v>
      </c>
      <c r="X172" s="212">
        <f t="shared" si="270"/>
        <v>4.7841746931923355E-2</v>
      </c>
      <c r="Y172" s="212">
        <f t="shared" si="271"/>
        <v>3.8273397545538677E-2</v>
      </c>
      <c r="Z172" s="212">
        <f t="shared" si="272"/>
        <v>11.054424559763842</v>
      </c>
      <c r="AA172" s="212">
        <f t="shared" si="273"/>
        <v>11.054424559763842</v>
      </c>
      <c r="AB172" s="212">
        <f t="shared" si="274"/>
        <v>10.714980357123881</v>
      </c>
      <c r="AC172" s="212">
        <f t="shared" si="275"/>
        <v>10.210841554369727</v>
      </c>
      <c r="AD172" s="212">
        <f t="shared" si="276"/>
        <v>225.27546879403909</v>
      </c>
      <c r="AE172" s="212">
        <f t="shared" si="277"/>
        <v>292.90232513342119</v>
      </c>
      <c r="AF172" s="212">
        <f t="shared" si="278"/>
        <v>2.295753397242418</v>
      </c>
      <c r="AG172" s="212">
        <f t="shared" si="279"/>
        <v>2.5631168931302519</v>
      </c>
      <c r="AH172" s="212">
        <f t="shared" si="280"/>
        <v>1.9540179904244934</v>
      </c>
      <c r="AI172" s="212">
        <f t="shared" si="281"/>
        <v>13.35017795700626</v>
      </c>
      <c r="AJ172" s="212">
        <f t="shared" si="282"/>
        <v>14.15017795700626</v>
      </c>
      <c r="AK172" s="212">
        <f t="shared" si="283"/>
        <v>14.078097250254133</v>
      </c>
      <c r="AL172" s="212">
        <f t="shared" si="284"/>
        <v>12.964859544794221</v>
      </c>
      <c r="AM172" s="212">
        <f t="shared" si="361"/>
        <v>70.670489306805095</v>
      </c>
      <c r="AN172" s="212">
        <f t="shared" si="391"/>
        <v>71.032326473092681</v>
      </c>
      <c r="AO172" s="212">
        <f t="shared" si="392"/>
        <v>77.13157219674855</v>
      </c>
      <c r="AP172" s="212">
        <f t="shared" si="285"/>
        <v>9.6281718455248502</v>
      </c>
      <c r="AQ172" s="212">
        <f t="shared" si="286"/>
        <v>0.27381640331849294</v>
      </c>
      <c r="AR172" s="212">
        <f t="shared" si="287"/>
        <v>0.26583049412006887</v>
      </c>
      <c r="AS172" s="212">
        <f t="shared" si="288"/>
        <v>0.25332319475277359</v>
      </c>
      <c r="AT172" s="212">
        <f t="shared" si="289"/>
        <v>2.3555283868039994E-2</v>
      </c>
      <c r="AU172" s="212">
        <f t="shared" si="290"/>
        <v>0.10678582446343542</v>
      </c>
      <c r="AV172" s="212">
        <f t="shared" si="291"/>
        <v>0.10116312108871624</v>
      </c>
      <c r="AW172" s="212">
        <f t="shared" si="292"/>
        <v>9.9755920440522519E-2</v>
      </c>
      <c r="AX172" s="212">
        <f t="shared" si="362"/>
        <v>2.2212262631929675E-2</v>
      </c>
      <c r="AY172" s="212">
        <f t="shared" si="363"/>
        <v>2.4199102267744705E-2</v>
      </c>
      <c r="AZ172" s="178">
        <f t="shared" si="364"/>
        <v>1.9089990070022919E-2</v>
      </c>
      <c r="BA172" s="178">
        <f t="shared" si="293"/>
        <v>3.555396325309889E-3</v>
      </c>
      <c r="BB172" s="178">
        <f t="shared" si="294"/>
        <v>3.0916489785303386E-3</v>
      </c>
      <c r="BC172" s="178">
        <f t="shared" si="295"/>
        <v>3.8645612231629229E-3</v>
      </c>
      <c r="BD172" s="178">
        <f t="shared" si="296"/>
        <v>0</v>
      </c>
      <c r="BE172" s="178">
        <f t="shared" si="297"/>
        <v>0</v>
      </c>
      <c r="BF172" s="178">
        <f t="shared" si="298"/>
        <v>0</v>
      </c>
      <c r="BG172" s="178">
        <f t="shared" si="365"/>
        <v>2.5767658957239564E-2</v>
      </c>
      <c r="BH172" s="178">
        <f t="shared" si="366"/>
        <v>2.7290751246275044E-2</v>
      </c>
      <c r="BI172" s="178">
        <f t="shared" si="367"/>
        <v>2.295455129318584E-2</v>
      </c>
      <c r="BJ172" s="178">
        <f t="shared" si="299"/>
        <v>8.2998562969719334</v>
      </c>
      <c r="BK172" s="178">
        <f t="shared" si="300"/>
        <v>7.6438694268512934</v>
      </c>
      <c r="BL172" s="178">
        <f t="shared" si="301"/>
        <v>8.0366783994734341</v>
      </c>
      <c r="BM172" s="180">
        <f t="shared" si="368"/>
        <v>6.6397224813660835E-4</v>
      </c>
      <c r="BN172" s="180">
        <f t="shared" si="368"/>
        <v>7.4478510358606288E-4</v>
      </c>
      <c r="BO172" s="180">
        <f t="shared" si="368"/>
        <v>5.2691142507149972E-4</v>
      </c>
      <c r="BP172" s="178">
        <f t="shared" si="302"/>
        <v>182.50665874499904</v>
      </c>
      <c r="BQ172" s="178">
        <f t="shared" si="303"/>
        <v>266.64039520453031</v>
      </c>
      <c r="BR172" s="178">
        <f t="shared" si="304"/>
        <v>0.44999999999999996</v>
      </c>
      <c r="BS172" s="178">
        <f t="shared" si="305"/>
        <v>0.44999999999999996</v>
      </c>
      <c r="BT172" s="178">
        <f t="shared" si="306"/>
        <v>0.1789062385668635</v>
      </c>
      <c r="BU172" s="178">
        <f t="shared" si="307"/>
        <v>18.138404988736497</v>
      </c>
      <c r="BY172" s="180">
        <f t="shared" si="308"/>
        <v>0.17780478008923475</v>
      </c>
      <c r="BZ172" s="180">
        <f t="shared" si="369"/>
        <v>0.17780478008923475</v>
      </c>
      <c r="CA172" s="180">
        <f t="shared" si="370"/>
        <v>0</v>
      </c>
      <c r="CB172" s="180">
        <f t="shared" si="371"/>
        <v>3.6984744790602361E-2</v>
      </c>
      <c r="CC172" s="180">
        <f t="shared" si="309"/>
        <v>4.0540141115912254E-2</v>
      </c>
      <c r="CG172" s="182">
        <f t="shared" si="310"/>
        <v>0.44999999999999996</v>
      </c>
      <c r="CH172" s="182">
        <f t="shared" si="311"/>
        <v>0.44999999999999996</v>
      </c>
      <c r="CI172" s="182">
        <f t="shared" si="312"/>
        <v>0.44999999999999996</v>
      </c>
      <c r="CJ172" s="182">
        <f t="shared" si="313"/>
        <v>0.44999999999999996</v>
      </c>
      <c r="CK172" s="182">
        <f t="shared" si="314"/>
        <v>0.44999999999999996</v>
      </c>
      <c r="CL172" s="182">
        <f t="shared" si="315"/>
        <v>0.44999999999999996</v>
      </c>
      <c r="CM172" s="182">
        <f t="shared" si="316"/>
        <v>0.44999999999999996</v>
      </c>
      <c r="CN172" s="182">
        <f t="shared" si="317"/>
        <v>0.44999999999999996</v>
      </c>
      <c r="CO172" s="182">
        <f t="shared" si="318"/>
        <v>0.44999999999999996</v>
      </c>
      <c r="CP172" s="182">
        <f t="shared" si="319"/>
        <v>0.41042610431388793</v>
      </c>
      <c r="CQ172" s="182">
        <f t="shared" si="320"/>
        <v>0.34024615391009727</v>
      </c>
      <c r="CR172" s="182">
        <f t="shared" si="321"/>
        <v>0.2700662035063065</v>
      </c>
      <c r="CS172" s="182">
        <f t="shared" si="322"/>
        <v>0.1998862531025159</v>
      </c>
      <c r="CT172" s="182">
        <f t="shared" si="323"/>
        <v>0.173944391036395</v>
      </c>
      <c r="CU172" s="182">
        <f t="shared" si="324"/>
        <v>0.173944391036395</v>
      </c>
      <c r="CV172" s="182">
        <f t="shared" si="325"/>
        <v>0.173944391036395</v>
      </c>
      <c r="CW172" s="182">
        <f t="shared" si="326"/>
        <v>0.173944391036395</v>
      </c>
      <c r="CX172" s="182">
        <f t="shared" si="327"/>
        <v>0.173944391036395</v>
      </c>
      <c r="CY172" s="182">
        <f t="shared" si="328"/>
        <v>0.173944391036395</v>
      </c>
      <c r="DA172" s="184">
        <f t="shared" si="372"/>
        <v>0.17780478009366424</v>
      </c>
      <c r="DB172" s="184">
        <f t="shared" si="373"/>
        <v>0.17780478009366424</v>
      </c>
      <c r="DC172" s="184">
        <f t="shared" si="374"/>
        <v>0.17780478009366424</v>
      </c>
      <c r="DD172" s="184">
        <f t="shared" si="375"/>
        <v>0.17780478009366424</v>
      </c>
      <c r="DE172" s="184">
        <f t="shared" si="376"/>
        <v>0.17780478009366424</v>
      </c>
      <c r="DF172" s="184">
        <f t="shared" si="377"/>
        <v>0.17780478009366424</v>
      </c>
      <c r="DG172" s="184">
        <f t="shared" si="378"/>
        <v>0.17780478009366424</v>
      </c>
      <c r="DH172" s="184">
        <f t="shared" si="379"/>
        <v>0.17780478009366424</v>
      </c>
      <c r="DI172" s="184">
        <f t="shared" si="380"/>
        <v>0.17780478009366424</v>
      </c>
      <c r="DJ172" s="184">
        <f t="shared" si="381"/>
        <v>-2.1246085119103686E-10</v>
      </c>
      <c r="DK172" s="184">
        <f t="shared" si="382"/>
        <v>-2.5369130236482591E-10</v>
      </c>
      <c r="DL172" s="184">
        <f t="shared" si="383"/>
        <v>-3.1477745794417605E-10</v>
      </c>
      <c r="DM172" s="184">
        <f t="shared" si="384"/>
        <v>-4.1461147115601914E-10</v>
      </c>
      <c r="DN172" s="184">
        <f t="shared" si="385"/>
        <v>-4.696744826914995E-10</v>
      </c>
      <c r="DO172" s="184">
        <f t="shared" si="386"/>
        <v>-4.696744826914995E-10</v>
      </c>
      <c r="DP172" s="184">
        <f t="shared" si="387"/>
        <v>-4.696744826914995E-10</v>
      </c>
      <c r="DQ172" s="184">
        <f t="shared" si="388"/>
        <v>-4.696744826914995E-10</v>
      </c>
      <c r="DR172" s="184">
        <f t="shared" si="389"/>
        <v>-4.696744826914995E-10</v>
      </c>
      <c r="DS172" s="184">
        <f t="shared" si="390"/>
        <v>-4.696744826914995E-10</v>
      </c>
      <c r="DU172" s="185">
        <f t="shared" si="329"/>
        <v>-2.0961302208379395E-2</v>
      </c>
      <c r="DV172" s="185">
        <f t="shared" si="330"/>
        <v>-4.7079855588939762E-2</v>
      </c>
      <c r="DW172" s="185">
        <f t="shared" si="331"/>
        <v>7.172330003120877E-3</v>
      </c>
      <c r="DX172" s="185">
        <f t="shared" si="332"/>
        <v>5.1033779743154095E-2</v>
      </c>
      <c r="DY172" s="186">
        <f t="shared" si="333"/>
        <v>-2.0961302208379395E-2</v>
      </c>
      <c r="DZ172" s="186">
        <f t="shared" si="334"/>
        <v>-4.7079855588939762E-2</v>
      </c>
      <c r="EA172" s="186">
        <f t="shared" si="335"/>
        <v>3.3126263816683932E-2</v>
      </c>
      <c r="EB172" s="186">
        <f t="shared" si="336"/>
        <v>3.9478343912756654E-2</v>
      </c>
      <c r="EC172" s="186">
        <f t="shared" si="337"/>
        <v>-4.2724714864672143E-2</v>
      </c>
      <c r="ED172" s="186">
        <f t="shared" si="338"/>
        <v>-2.8818184055885557E-2</v>
      </c>
      <c r="EE172" s="186">
        <f t="shared" si="339"/>
        <v>4.9012999921907753E-2</v>
      </c>
      <c r="EF172" s="186">
        <f t="shared" si="340"/>
        <v>1.5925289046089683E-2</v>
      </c>
      <c r="EG172" s="186">
        <f t="shared" si="341"/>
        <v>-5.1503923991243317E-2</v>
      </c>
      <c r="EH172" s="186">
        <f t="shared" si="342"/>
        <v>-1.7985566576186863E-3</v>
      </c>
      <c r="EI172" s="186">
        <f t="shared" si="343"/>
        <v>5.0004498724693883E-2</v>
      </c>
      <c r="EJ172" s="186">
        <f t="shared" si="344"/>
        <v>-1.2467521800202341E-2</v>
      </c>
      <c r="EK172" s="186">
        <f t="shared" si="345"/>
        <v>-4.4630894506046175E-2</v>
      </c>
      <c r="EL172" s="186">
        <f t="shared" si="346"/>
        <v>2.5767658957239613E-2</v>
      </c>
      <c r="EM172" s="186">
        <f t="shared" si="347"/>
        <v>3.5799439963558388E-2</v>
      </c>
      <c r="EN172" s="186">
        <f t="shared" si="348"/>
        <v>-3.7071405298990376E-2</v>
      </c>
      <c r="EO172" s="186">
        <f t="shared" si="349"/>
        <v>-2.4194366239978227E-2</v>
      </c>
      <c r="EP172" s="186">
        <f t="shared" si="350"/>
        <v>4.550298489980889E-2</v>
      </c>
      <c r="EQ172" s="186">
        <f t="shared" si="351"/>
        <v>3.5949220509966491E-3</v>
      </c>
      <c r="ER172" s="186">
        <f t="shared" si="352"/>
        <v>5.1409780470195468E-2</v>
      </c>
      <c r="ES172" s="186">
        <f t="shared" si="353"/>
        <v>-1.7626116819444027E-2</v>
      </c>
      <c r="ET172" s="186">
        <f t="shared" si="354"/>
        <v>-4.8427357954091879E-2</v>
      </c>
      <c r="EU172" s="186">
        <f t="shared" si="355"/>
        <v>3.0291699842335068E-2</v>
      </c>
      <c r="EV172" s="186">
        <f t="shared" si="356"/>
        <v>4.1692948003329192E-2</v>
      </c>
      <c r="EW172" s="186">
        <f t="shared" si="357"/>
        <v>-4.0610384707150698E-2</v>
      </c>
      <c r="EX172" s="186">
        <f t="shared" si="358"/>
        <v>-3.1728309858605031E-2</v>
      </c>
    </row>
    <row r="173" spans="15:154" ht="20.100000000000001" customHeight="1" x14ac:dyDescent="0.3">
      <c r="O173" s="211">
        <v>165</v>
      </c>
      <c r="P173" s="211">
        <f t="shared" si="359"/>
        <v>-1.7016960206944711</v>
      </c>
      <c r="Q173" s="212">
        <f t="shared" si="360"/>
        <v>1.4398966328953218</v>
      </c>
      <c r="R173" s="212">
        <f t="shared" si="264"/>
        <v>322.48639693898986</v>
      </c>
      <c r="S173" s="212">
        <f t="shared" si="265"/>
        <v>280.42295385999114</v>
      </c>
      <c r="T173" s="212">
        <f t="shared" si="266"/>
        <v>350.52869232498898</v>
      </c>
      <c r="U173" s="212">
        <f t="shared" si="267"/>
        <v>1</v>
      </c>
      <c r="V173" s="212">
        <f t="shared" si="268"/>
        <v>1</v>
      </c>
      <c r="W173" s="212">
        <f t="shared" si="269"/>
        <v>4.1552140267594302E-2</v>
      </c>
      <c r="X173" s="212">
        <f t="shared" si="270"/>
        <v>4.7784961307733458E-2</v>
      </c>
      <c r="Y173" s="212">
        <f t="shared" si="271"/>
        <v>3.8227969046186756E-2</v>
      </c>
      <c r="Z173" s="212">
        <f t="shared" si="272"/>
        <v>11.070859630530036</v>
      </c>
      <c r="AA173" s="212">
        <f t="shared" si="273"/>
        <v>11.070859630530036</v>
      </c>
      <c r="AB173" s="212">
        <f t="shared" si="274"/>
        <v>10.732020095658676</v>
      </c>
      <c r="AC173" s="212">
        <f t="shared" si="275"/>
        <v>10.227079574833388</v>
      </c>
      <c r="AD173" s="212">
        <f t="shared" si="276"/>
        <v>225.68542733285213</v>
      </c>
      <c r="AE173" s="212">
        <f t="shared" si="277"/>
        <v>293.42406300615897</v>
      </c>
      <c r="AF173" s="212">
        <f t="shared" si="278"/>
        <v>2.2966749994242326</v>
      </c>
      <c r="AG173" s="212">
        <f t="shared" si="279"/>
        <v>2.5641458251243385</v>
      </c>
      <c r="AH173" s="212">
        <f t="shared" si="280"/>
        <v>1.9548024070980978</v>
      </c>
      <c r="AI173" s="212">
        <f t="shared" si="281"/>
        <v>13.367534629954267</v>
      </c>
      <c r="AJ173" s="212">
        <f t="shared" si="282"/>
        <v>14.167534629954268</v>
      </c>
      <c r="AK173" s="212">
        <f t="shared" si="283"/>
        <v>14.096165920783015</v>
      </c>
      <c r="AL173" s="212">
        <f t="shared" si="284"/>
        <v>12.981881981931487</v>
      </c>
      <c r="AM173" s="212">
        <f t="shared" si="361"/>
        <v>70.583910759301105</v>
      </c>
      <c r="AN173" s="212">
        <f t="shared" si="391"/>
        <v>70.941276203738951</v>
      </c>
      <c r="AO173" s="212">
        <f t="shared" si="392"/>
        <v>77.030433753120349</v>
      </c>
      <c r="AP173" s="212">
        <f t="shared" si="285"/>
        <v>9.6459888143270032</v>
      </c>
      <c r="AQ173" s="212">
        <f t="shared" si="286"/>
        <v>0.27425184601307356</v>
      </c>
      <c r="AR173" s="212">
        <f t="shared" si="287"/>
        <v>0.26625323704291243</v>
      </c>
      <c r="AS173" s="212">
        <f t="shared" si="288"/>
        <v>0.25372604766146017</v>
      </c>
      <c r="AT173" s="212">
        <f t="shared" si="289"/>
        <v>2.3630262078609778E-2</v>
      </c>
      <c r="AU173" s="212">
        <f t="shared" si="290"/>
        <v>0.10699449170853291</v>
      </c>
      <c r="AV173" s="212">
        <f t="shared" si="291"/>
        <v>0.10135504566874298</v>
      </c>
      <c r="AW173" s="212">
        <f t="shared" si="292"/>
        <v>9.9942230029988338E-2</v>
      </c>
      <c r="AX173" s="212">
        <f t="shared" si="362"/>
        <v>2.2229250703663304E-2</v>
      </c>
      <c r="AY173" s="212">
        <f t="shared" si="363"/>
        <v>2.4216234755822932E-2</v>
      </c>
      <c r="AZ173" s="178">
        <f t="shared" si="364"/>
        <v>1.9102942447113313E-2</v>
      </c>
      <c r="BA173" s="178">
        <f t="shared" si="293"/>
        <v>3.3344974062841709E-3</v>
      </c>
      <c r="BB173" s="178">
        <f t="shared" si="294"/>
        <v>2.8995629619862355E-3</v>
      </c>
      <c r="BC173" s="178">
        <f t="shared" si="295"/>
        <v>3.6244537024827947E-3</v>
      </c>
      <c r="BD173" s="178">
        <f t="shared" si="296"/>
        <v>0</v>
      </c>
      <c r="BE173" s="178">
        <f t="shared" si="297"/>
        <v>0</v>
      </c>
      <c r="BF173" s="178">
        <f t="shared" si="298"/>
        <v>0</v>
      </c>
      <c r="BG173" s="178">
        <f t="shared" si="365"/>
        <v>2.5563748109947475E-2</v>
      </c>
      <c r="BH173" s="178">
        <f t="shared" si="366"/>
        <v>2.7115797717809167E-2</v>
      </c>
      <c r="BI173" s="178">
        <f t="shared" si="367"/>
        <v>2.2727396149596107E-2</v>
      </c>
      <c r="BJ173" s="178">
        <f t="shared" si="299"/>
        <v>8.2439610202328737</v>
      </c>
      <c r="BK173" s="178">
        <f t="shared" si="300"/>
        <v>7.6038920922980529</v>
      </c>
      <c r="BL173" s="178">
        <f t="shared" si="301"/>
        <v>7.9666044522699133</v>
      </c>
      <c r="BM173" s="180">
        <f t="shared" si="368"/>
        <v>6.5350521742884313E-4</v>
      </c>
      <c r="BN173" s="180">
        <f t="shared" si="368"/>
        <v>7.3526648587314482E-4</v>
      </c>
      <c r="BO173" s="180">
        <f t="shared" si="368"/>
        <v>5.1653453574067591E-4</v>
      </c>
      <c r="BP173" s="178">
        <f t="shared" si="302"/>
        <v>181.65325302922034</v>
      </c>
      <c r="BQ173" s="178">
        <f t="shared" si="303"/>
        <v>267.01183155051791</v>
      </c>
      <c r="BR173" s="178">
        <f t="shared" si="304"/>
        <v>0.44999999999999996</v>
      </c>
      <c r="BS173" s="178">
        <f t="shared" si="305"/>
        <v>0.44999999999999996</v>
      </c>
      <c r="BT173" s="178">
        <f t="shared" si="306"/>
        <v>0.17911884316359136</v>
      </c>
      <c r="BU173" s="178">
        <f t="shared" si="307"/>
        <v>18.138404988736497</v>
      </c>
      <c r="BY173" s="180">
        <f t="shared" si="308"/>
        <v>0.17783986036966692</v>
      </c>
      <c r="BZ173" s="180">
        <f t="shared" si="369"/>
        <v>0.17783986036966692</v>
      </c>
      <c r="CA173" s="180">
        <f t="shared" si="370"/>
        <v>0</v>
      </c>
      <c r="CB173" s="180">
        <f t="shared" si="371"/>
        <v>3.6948134157611577E-2</v>
      </c>
      <c r="CC173" s="180">
        <f t="shared" si="309"/>
        <v>4.0282631563895749E-2</v>
      </c>
      <c r="CG173" s="182">
        <f t="shared" si="310"/>
        <v>0.44999999999999996</v>
      </c>
      <c r="CH173" s="182">
        <f t="shared" si="311"/>
        <v>0.44999999999999996</v>
      </c>
      <c r="CI173" s="182">
        <f t="shared" si="312"/>
        <v>0.44999999999999996</v>
      </c>
      <c r="CJ173" s="182">
        <f t="shared" si="313"/>
        <v>0.44999999999999996</v>
      </c>
      <c r="CK173" s="182">
        <f t="shared" si="314"/>
        <v>0.44999999999999996</v>
      </c>
      <c r="CL173" s="182">
        <f t="shared" si="315"/>
        <v>0.44999999999999996</v>
      </c>
      <c r="CM173" s="182">
        <f t="shared" si="316"/>
        <v>0.44999999999999996</v>
      </c>
      <c r="CN173" s="182">
        <f t="shared" si="317"/>
        <v>0.44999999999999996</v>
      </c>
      <c r="CO173" s="182">
        <f t="shared" si="318"/>
        <v>0.44999999999999996</v>
      </c>
      <c r="CP173" s="182">
        <f t="shared" si="319"/>
        <v>0.41091973376300567</v>
      </c>
      <c r="CQ173" s="182">
        <f t="shared" si="320"/>
        <v>0.34065638447847446</v>
      </c>
      <c r="CR173" s="182">
        <f t="shared" si="321"/>
        <v>0.27039303519394309</v>
      </c>
      <c r="CS173" s="182">
        <f t="shared" si="322"/>
        <v>0.20012968590941196</v>
      </c>
      <c r="CT173" s="182">
        <f t="shared" si="323"/>
        <v>0.17415699563312284</v>
      </c>
      <c r="CU173" s="182">
        <f t="shared" si="324"/>
        <v>0.17415699563312284</v>
      </c>
      <c r="CV173" s="182">
        <f t="shared" si="325"/>
        <v>0.17415699563312284</v>
      </c>
      <c r="CW173" s="182">
        <f t="shared" si="326"/>
        <v>0.17415699563312284</v>
      </c>
      <c r="CX173" s="182">
        <f t="shared" si="327"/>
        <v>0.17415699563312284</v>
      </c>
      <c r="CY173" s="182">
        <f t="shared" si="328"/>
        <v>0.17415699563312284</v>
      </c>
      <c r="DA173" s="184">
        <f t="shared" si="372"/>
        <v>0.17783986037409202</v>
      </c>
      <c r="DB173" s="184">
        <f t="shared" si="373"/>
        <v>0.17783986037409202</v>
      </c>
      <c r="DC173" s="184">
        <f t="shared" si="374"/>
        <v>0.17783986037409202</v>
      </c>
      <c r="DD173" s="184">
        <f t="shared" si="375"/>
        <v>0.17783986037409202</v>
      </c>
      <c r="DE173" s="184">
        <f t="shared" si="376"/>
        <v>0.17783986037409202</v>
      </c>
      <c r="DF173" s="184">
        <f t="shared" si="377"/>
        <v>0.17783986037409202</v>
      </c>
      <c r="DG173" s="184">
        <f t="shared" si="378"/>
        <v>0.17783986037409202</v>
      </c>
      <c r="DH173" s="184">
        <f t="shared" si="379"/>
        <v>0.17783986037409202</v>
      </c>
      <c r="DI173" s="184">
        <f t="shared" si="380"/>
        <v>0.17783986037409202</v>
      </c>
      <c r="DJ173" s="184">
        <f t="shared" si="381"/>
        <v>-2.1225990175657924E-10</v>
      </c>
      <c r="DK173" s="184">
        <f t="shared" si="382"/>
        <v>-2.5345319563433524E-10</v>
      </c>
      <c r="DL173" s="184">
        <f t="shared" si="383"/>
        <v>-3.144853988298139E-10</v>
      </c>
      <c r="DM173" s="184">
        <f t="shared" si="384"/>
        <v>-4.1423406200902067E-10</v>
      </c>
      <c r="DN173" s="184">
        <f t="shared" si="385"/>
        <v>-4.6925149904318196E-10</v>
      </c>
      <c r="DO173" s="184">
        <f t="shared" si="386"/>
        <v>-4.6925149904318196E-10</v>
      </c>
      <c r="DP173" s="184">
        <f t="shared" si="387"/>
        <v>-4.6925149904318196E-10</v>
      </c>
      <c r="DQ173" s="184">
        <f t="shared" si="388"/>
        <v>-4.6925149904318196E-10</v>
      </c>
      <c r="DR173" s="184">
        <f t="shared" si="389"/>
        <v>-4.6925149904318196E-10</v>
      </c>
      <c r="DS173" s="184">
        <f t="shared" si="390"/>
        <v>-4.6925149904318196E-10</v>
      </c>
      <c r="DU173" s="185">
        <f t="shared" si="329"/>
        <v>-1.956564574166255E-2</v>
      </c>
      <c r="DV173" s="185">
        <f t="shared" si="330"/>
        <v>-4.723564730610913E-2</v>
      </c>
      <c r="DW173" s="185">
        <f t="shared" si="331"/>
        <v>6.6734773993279671E-3</v>
      </c>
      <c r="DX173" s="185">
        <f t="shared" si="332"/>
        <v>5.069009340212377E-2</v>
      </c>
      <c r="DY173" s="186">
        <f t="shared" si="333"/>
        <v>-1.956564574166255E-2</v>
      </c>
      <c r="DZ173" s="186">
        <f t="shared" si="334"/>
        <v>-4.723564730610913E-2</v>
      </c>
      <c r="EA173" s="186">
        <f t="shared" si="335"/>
        <v>3.1124447660461182E-2</v>
      </c>
      <c r="EB173" s="186">
        <f t="shared" si="336"/>
        <v>4.0562169906781187E-2</v>
      </c>
      <c r="EC173" s="186">
        <f t="shared" si="337"/>
        <v>-4.0562169906781152E-2</v>
      </c>
      <c r="ED173" s="186">
        <f t="shared" si="338"/>
        <v>-3.112444766046122E-2</v>
      </c>
      <c r="EE173" s="186">
        <f t="shared" si="339"/>
        <v>4.7235647306109116E-2</v>
      </c>
      <c r="EF173" s="186">
        <f t="shared" si="340"/>
        <v>1.9565645741662575E-2</v>
      </c>
      <c r="EG173" s="186">
        <f t="shared" si="341"/>
        <v>-5.069009340212377E-2</v>
      </c>
      <c r="EH173" s="186">
        <f t="shared" si="342"/>
        <v>-6.6734773993279654E-3</v>
      </c>
      <c r="EI173" s="186">
        <f t="shared" si="343"/>
        <v>5.069009340212377E-2</v>
      </c>
      <c r="EJ173" s="186">
        <f t="shared" si="344"/>
        <v>-6.6734773993279133E-3</v>
      </c>
      <c r="EK173" s="186">
        <f t="shared" si="345"/>
        <v>-4.7235647306109116E-2</v>
      </c>
      <c r="EL173" s="186">
        <f t="shared" si="346"/>
        <v>1.9565645741662571E-2</v>
      </c>
      <c r="EM173" s="186">
        <f t="shared" si="347"/>
        <v>4.0562169906781215E-2</v>
      </c>
      <c r="EN173" s="186">
        <f t="shared" si="348"/>
        <v>-3.1124447660461144E-2</v>
      </c>
      <c r="EO173" s="186">
        <f t="shared" si="349"/>
        <v>-3.1124447660461296E-2</v>
      </c>
      <c r="EP173" s="186">
        <f t="shared" si="350"/>
        <v>4.0562169906781097E-2</v>
      </c>
      <c r="EQ173" s="186">
        <f t="shared" si="351"/>
        <v>-6.6734773993280139E-3</v>
      </c>
      <c r="ER173" s="186">
        <f t="shared" si="352"/>
        <v>5.0690093402123763E-2</v>
      </c>
      <c r="ES173" s="186">
        <f t="shared" si="353"/>
        <v>-6.6734773993278205E-3</v>
      </c>
      <c r="ET173" s="186">
        <f t="shared" si="354"/>
        <v>-5.0690093402123784E-2</v>
      </c>
      <c r="EU173" s="186">
        <f t="shared" si="355"/>
        <v>1.9565645741662481E-2</v>
      </c>
      <c r="EV173" s="186">
        <f t="shared" si="356"/>
        <v>4.7235647306109158E-2</v>
      </c>
      <c r="EW173" s="186">
        <f t="shared" si="357"/>
        <v>-3.1124447660461213E-2</v>
      </c>
      <c r="EX173" s="186">
        <f t="shared" si="358"/>
        <v>-4.0562169906781159E-2</v>
      </c>
    </row>
    <row r="174" spans="15:154" ht="20.100000000000001" customHeight="1" x14ac:dyDescent="0.3">
      <c r="O174" s="211">
        <v>166</v>
      </c>
      <c r="P174" s="211">
        <f t="shared" si="359"/>
        <v>-1.6929693744344996</v>
      </c>
      <c r="Q174" s="212">
        <f t="shared" si="360"/>
        <v>1.4486232791552935</v>
      </c>
      <c r="R174" s="212">
        <f t="shared" si="264"/>
        <v>322.84461265444747</v>
      </c>
      <c r="S174" s="212">
        <f t="shared" si="265"/>
        <v>280.73444578647604</v>
      </c>
      <c r="T174" s="212">
        <f t="shared" si="266"/>
        <v>350.91805723309506</v>
      </c>
      <c r="U174" s="212">
        <f t="shared" si="267"/>
        <v>1</v>
      </c>
      <c r="V174" s="212">
        <f t="shared" si="268"/>
        <v>1</v>
      </c>
      <c r="W174" s="212">
        <f t="shared" si="269"/>
        <v>4.1506035643043289E-2</v>
      </c>
      <c r="X174" s="212">
        <f t="shared" si="270"/>
        <v>4.7731940989499781E-2</v>
      </c>
      <c r="Y174" s="212">
        <f t="shared" si="271"/>
        <v>3.8185552791599825E-2</v>
      </c>
      <c r="Z174" s="212">
        <f t="shared" si="272"/>
        <v>11.086174987216483</v>
      </c>
      <c r="AA174" s="212">
        <f t="shared" si="273"/>
        <v>11.086174987216483</v>
      </c>
      <c r="AB174" s="212">
        <f t="shared" si="274"/>
        <v>10.747975834357041</v>
      </c>
      <c r="AC174" s="212">
        <f t="shared" si="275"/>
        <v>10.242284597549419</v>
      </c>
      <c r="AD174" s="212">
        <f t="shared" si="276"/>
        <v>226.069336874442</v>
      </c>
      <c r="AE174" s="212">
        <f t="shared" si="277"/>
        <v>293.91263956674453</v>
      </c>
      <c r="AF174" s="212">
        <f t="shared" si="278"/>
        <v>2.2975374721195432</v>
      </c>
      <c r="AG174" s="212">
        <f t="shared" si="279"/>
        <v>2.5651087414104996</v>
      </c>
      <c r="AH174" s="212">
        <f t="shared" si="280"/>
        <v>1.9555364960315655</v>
      </c>
      <c r="AI174" s="212">
        <f t="shared" si="281"/>
        <v>13.383712459336026</v>
      </c>
      <c r="AJ174" s="212">
        <f t="shared" si="282"/>
        <v>14.183712459336027</v>
      </c>
      <c r="AK174" s="212">
        <f t="shared" si="283"/>
        <v>14.113084575767541</v>
      </c>
      <c r="AL174" s="212">
        <f t="shared" si="284"/>
        <v>12.997821093580985</v>
      </c>
      <c r="AM174" s="212">
        <f t="shared" si="361"/>
        <v>70.503403313268549</v>
      </c>
      <c r="AN174" s="212">
        <f t="shared" si="391"/>
        <v>70.856232358801336</v>
      </c>
      <c r="AO174" s="212">
        <f t="shared" si="392"/>
        <v>76.935972021791656</v>
      </c>
      <c r="AP174" s="212">
        <f t="shared" si="285"/>
        <v>9.6626602059863895</v>
      </c>
      <c r="AQ174" s="212">
        <f t="shared" si="286"/>
        <v>0.27465958758954512</v>
      </c>
      <c r="AR174" s="212">
        <f t="shared" si="287"/>
        <v>0.26664908675619881</v>
      </c>
      <c r="AS174" s="212">
        <f t="shared" si="288"/>
        <v>0.2541032726835315</v>
      </c>
      <c r="AT174" s="212">
        <f t="shared" si="289"/>
        <v>2.3700578489304954E-2</v>
      </c>
      <c r="AU174" s="212">
        <f t="shared" si="290"/>
        <v>0.10719047428391656</v>
      </c>
      <c r="AV174" s="212">
        <f t="shared" si="291"/>
        <v>0.10153478200157991</v>
      </c>
      <c r="AW174" s="212">
        <f t="shared" si="292"/>
        <v>0.10011670448972176</v>
      </c>
      <c r="AX174" s="212">
        <f t="shared" si="362"/>
        <v>2.2245258297961163E-2</v>
      </c>
      <c r="AY174" s="212">
        <f t="shared" si="363"/>
        <v>2.4232261191924932E-2</v>
      </c>
      <c r="AZ174" s="178">
        <f t="shared" si="364"/>
        <v>1.9115058590055006E-2</v>
      </c>
      <c r="BA174" s="178">
        <f t="shared" si="293"/>
        <v>3.1133445523709329E-3</v>
      </c>
      <c r="BB174" s="178">
        <f t="shared" si="294"/>
        <v>2.7072561324964634E-3</v>
      </c>
      <c r="BC174" s="178">
        <f t="shared" si="295"/>
        <v>3.3840701656205792E-3</v>
      </c>
      <c r="BD174" s="178">
        <f t="shared" si="296"/>
        <v>0</v>
      </c>
      <c r="BE174" s="178">
        <f t="shared" si="297"/>
        <v>0</v>
      </c>
      <c r="BF174" s="178">
        <f t="shared" si="298"/>
        <v>0</v>
      </c>
      <c r="BG174" s="178">
        <f t="shared" si="365"/>
        <v>2.5358602850332097E-2</v>
      </c>
      <c r="BH174" s="178">
        <f t="shared" si="366"/>
        <v>2.6939517324421396E-2</v>
      </c>
      <c r="BI174" s="178">
        <f t="shared" si="367"/>
        <v>2.2499128755675585E-2</v>
      </c>
      <c r="BJ174" s="178">
        <f t="shared" si="299"/>
        <v>8.1868883146734337</v>
      </c>
      <c r="BK174" s="178">
        <f t="shared" si="300"/>
        <v>7.5628504658266102</v>
      </c>
      <c r="BL174" s="178">
        <f t="shared" si="301"/>
        <v>7.8953505523789396</v>
      </c>
      <c r="BM174" s="180">
        <f t="shared" si="368"/>
        <v>6.4305873852087115E-4</v>
      </c>
      <c r="BN174" s="180">
        <f t="shared" si="368"/>
        <v>7.2573759367280054E-4</v>
      </c>
      <c r="BO174" s="180">
        <f t="shared" si="368"/>
        <v>5.0621079476446799E-4</v>
      </c>
      <c r="BP174" s="178">
        <f t="shared" si="302"/>
        <v>180.7940278279562</v>
      </c>
      <c r="BQ174" s="178">
        <f t="shared" si="303"/>
        <v>267.3594569136369</v>
      </c>
      <c r="BR174" s="178">
        <f t="shared" si="304"/>
        <v>0.44999999999999996</v>
      </c>
      <c r="BS174" s="178">
        <f t="shared" si="305"/>
        <v>0.44999999999999996</v>
      </c>
      <c r="BT174" s="178">
        <f t="shared" si="306"/>
        <v>0.17931780716692552</v>
      </c>
      <c r="BU174" s="178">
        <f t="shared" si="307"/>
        <v>18.138404988736497</v>
      </c>
      <c r="BY174" s="180">
        <f t="shared" si="308"/>
        <v>0.17787262706700696</v>
      </c>
      <c r="BZ174" s="180">
        <f t="shared" si="369"/>
        <v>0.17787262706700696</v>
      </c>
      <c r="CA174" s="180">
        <f t="shared" si="370"/>
        <v>0</v>
      </c>
      <c r="CB174" s="180">
        <f t="shared" si="371"/>
        <v>3.6913938036148022E-2</v>
      </c>
      <c r="CC174" s="180">
        <f t="shared" si="309"/>
        <v>4.0027282588518953E-2</v>
      </c>
      <c r="CG174" s="182">
        <f t="shared" si="310"/>
        <v>0.44999999999999996</v>
      </c>
      <c r="CH174" s="182">
        <f t="shared" si="311"/>
        <v>0.44999999999999996</v>
      </c>
      <c r="CI174" s="182">
        <f t="shared" si="312"/>
        <v>0.44999999999999996</v>
      </c>
      <c r="CJ174" s="182">
        <f t="shared" si="313"/>
        <v>0.44999999999999996</v>
      </c>
      <c r="CK174" s="182">
        <f t="shared" si="314"/>
        <v>0.44999999999999996</v>
      </c>
      <c r="CL174" s="182">
        <f t="shared" si="315"/>
        <v>0.44999999999999996</v>
      </c>
      <c r="CM174" s="182">
        <f t="shared" si="316"/>
        <v>0.44999999999999996</v>
      </c>
      <c r="CN174" s="182">
        <f t="shared" si="317"/>
        <v>0.44999999999999996</v>
      </c>
      <c r="CO174" s="182">
        <f t="shared" si="318"/>
        <v>0.44999999999999996</v>
      </c>
      <c r="CP174" s="182">
        <f t="shared" si="319"/>
        <v>0.41138169221955684</v>
      </c>
      <c r="CQ174" s="182">
        <f t="shared" si="320"/>
        <v>0.34104029488036874</v>
      </c>
      <c r="CR174" s="182">
        <f t="shared" si="321"/>
        <v>0.27069889754118048</v>
      </c>
      <c r="CS174" s="182">
        <f t="shared" si="322"/>
        <v>0.20035750020199236</v>
      </c>
      <c r="CT174" s="182">
        <f t="shared" si="323"/>
        <v>0.174355959636457</v>
      </c>
      <c r="CU174" s="182">
        <f t="shared" si="324"/>
        <v>0.174355959636457</v>
      </c>
      <c r="CV174" s="182">
        <f t="shared" si="325"/>
        <v>0.174355959636457</v>
      </c>
      <c r="CW174" s="182">
        <f t="shared" si="326"/>
        <v>0.174355959636457</v>
      </c>
      <c r="CX174" s="182">
        <f t="shared" si="327"/>
        <v>0.174355959636457</v>
      </c>
      <c r="CY174" s="182">
        <f t="shared" si="328"/>
        <v>0.174355959636457</v>
      </c>
      <c r="DA174" s="184">
        <f t="shared" si="372"/>
        <v>0.17787262707142798</v>
      </c>
      <c r="DB174" s="184">
        <f t="shared" si="373"/>
        <v>0.17787262707142798</v>
      </c>
      <c r="DC174" s="184">
        <f t="shared" si="374"/>
        <v>0.17787262707142798</v>
      </c>
      <c r="DD174" s="184">
        <f t="shared" si="375"/>
        <v>0.17787262707142798</v>
      </c>
      <c r="DE174" s="184">
        <f t="shared" si="376"/>
        <v>0.17787262707142798</v>
      </c>
      <c r="DF174" s="184">
        <f t="shared" si="377"/>
        <v>0.17787262707142798</v>
      </c>
      <c r="DG174" s="184">
        <f t="shared" si="378"/>
        <v>0.17787262707142798</v>
      </c>
      <c r="DH174" s="184">
        <f t="shared" si="379"/>
        <v>0.17787262707142798</v>
      </c>
      <c r="DI174" s="184">
        <f t="shared" si="380"/>
        <v>0.17787262707142798</v>
      </c>
      <c r="DJ174" s="184">
        <f t="shared" si="381"/>
        <v>-2.1207218918314233E-10</v>
      </c>
      <c r="DK174" s="184">
        <f t="shared" si="382"/>
        <v>-2.5323077025533233E-10</v>
      </c>
      <c r="DL174" s="184">
        <f t="shared" si="383"/>
        <v>-3.1421256861957475E-10</v>
      </c>
      <c r="DM174" s="184">
        <f t="shared" si="384"/>
        <v>-4.1388148915832552E-10</v>
      </c>
      <c r="DN174" s="184">
        <f t="shared" si="385"/>
        <v>-4.6885634342539059E-10</v>
      </c>
      <c r="DO174" s="184">
        <f t="shared" si="386"/>
        <v>-4.6885634342539059E-10</v>
      </c>
      <c r="DP174" s="184">
        <f t="shared" si="387"/>
        <v>-4.6885634342539059E-10</v>
      </c>
      <c r="DQ174" s="184">
        <f t="shared" si="388"/>
        <v>-4.6885634342539059E-10</v>
      </c>
      <c r="DR174" s="184">
        <f t="shared" si="389"/>
        <v>-4.6885634342539059E-10</v>
      </c>
      <c r="DS174" s="184">
        <f t="shared" si="390"/>
        <v>-4.6885634342539059E-10</v>
      </c>
      <c r="DU174" s="185">
        <f t="shared" si="329"/>
        <v>-1.8175421013614253E-2</v>
      </c>
      <c r="DV174" s="185">
        <f t="shared" si="330"/>
        <v>-4.7348590528772383E-2</v>
      </c>
      <c r="DW174" s="185">
        <f t="shared" si="331"/>
        <v>6.1808725580837455E-3</v>
      </c>
      <c r="DX174" s="185">
        <f t="shared" si="332"/>
        <v>5.033916734019557E-2</v>
      </c>
      <c r="DY174" s="186">
        <f t="shared" si="333"/>
        <v>-1.8175421013614253E-2</v>
      </c>
      <c r="DZ174" s="186">
        <f t="shared" si="334"/>
        <v>-4.7348590528772383E-2</v>
      </c>
      <c r="EA174" s="186">
        <f t="shared" si="335"/>
        <v>2.9090194107469897E-2</v>
      </c>
      <c r="EB174" s="186">
        <f t="shared" si="336"/>
        <v>4.1545102730324399E-2</v>
      </c>
      <c r="EC174" s="186">
        <f t="shared" si="337"/>
        <v>-3.8276761024420257E-2</v>
      </c>
      <c r="ED174" s="186">
        <f t="shared" si="338"/>
        <v>-3.3273480725089566E-2</v>
      </c>
      <c r="EE174" s="186">
        <f t="shared" si="339"/>
        <v>4.5189361167895264E-2</v>
      </c>
      <c r="EF174" s="186">
        <f t="shared" si="340"/>
        <v>2.3025129561437971E-2</v>
      </c>
      <c r="EG174" s="186">
        <f t="shared" si="341"/>
        <v>-4.9417327004282266E-2</v>
      </c>
      <c r="EH174" s="186">
        <f t="shared" si="342"/>
        <v>-1.14088888957391E-2</v>
      </c>
      <c r="EI174" s="186">
        <f t="shared" si="343"/>
        <v>5.070948122458168E-2</v>
      </c>
      <c r="EJ174" s="186">
        <f t="shared" si="344"/>
        <v>-8.8513728725124561E-4</v>
      </c>
      <c r="EK174" s="186">
        <f t="shared" si="345"/>
        <v>-4.8989058823486739E-2</v>
      </c>
      <c r="EL174" s="186">
        <f t="shared" si="346"/>
        <v>1.3126578749713924E-2</v>
      </c>
      <c r="EM174" s="186">
        <f t="shared" si="347"/>
        <v>4.4358267596843401E-2</v>
      </c>
      <c r="EN174" s="186">
        <f t="shared" si="348"/>
        <v>-2.4588189235694387E-2</v>
      </c>
      <c r="EO174" s="186">
        <f t="shared" si="349"/>
        <v>-3.7092216124961677E-2</v>
      </c>
      <c r="EP174" s="186">
        <f t="shared" si="350"/>
        <v>3.4589051114805362E-2</v>
      </c>
      <c r="EQ174" s="186">
        <f t="shared" si="351"/>
        <v>-1.6511907059189264E-2</v>
      </c>
      <c r="ER174" s="186">
        <f t="shared" si="352"/>
        <v>4.7954060092469553E-2</v>
      </c>
      <c r="ES174" s="186">
        <f t="shared" si="353"/>
        <v>4.4202957329272418E-3</v>
      </c>
      <c r="ET174" s="186">
        <f t="shared" si="354"/>
        <v>-5.0524211421030113E-2</v>
      </c>
      <c r="EU174" s="186">
        <f t="shared" si="355"/>
        <v>7.9339189421186122E-3</v>
      </c>
      <c r="EV174" s="186">
        <f t="shared" si="356"/>
        <v>5.0092792738111305E-2</v>
      </c>
      <c r="EW174" s="186">
        <f t="shared" si="357"/>
        <v>-1.9816791017243138E-2</v>
      </c>
      <c r="EX174" s="186">
        <f t="shared" si="358"/>
        <v>-4.6685434001007171E-2</v>
      </c>
    </row>
    <row r="175" spans="15:154" ht="20.100000000000001" customHeight="1" x14ac:dyDescent="0.3">
      <c r="O175" s="211">
        <v>167</v>
      </c>
      <c r="P175" s="211">
        <f t="shared" si="359"/>
        <v>-1.684242728174528</v>
      </c>
      <c r="Q175" s="212">
        <f t="shared" si="360"/>
        <v>1.4573499254152653</v>
      </c>
      <c r="R175" s="212">
        <f t="shared" si="264"/>
        <v>323.17824250270769</v>
      </c>
      <c r="S175" s="212">
        <f t="shared" si="265"/>
        <v>281.02455869800667</v>
      </c>
      <c r="T175" s="212">
        <f t="shared" si="266"/>
        <v>351.28069837250837</v>
      </c>
      <c r="U175" s="212">
        <f t="shared" si="267"/>
        <v>1</v>
      </c>
      <c r="V175" s="212">
        <f t="shared" si="268"/>
        <v>1</v>
      </c>
      <c r="W175" s="212">
        <f t="shared" si="269"/>
        <v>4.1463187299459775E-2</v>
      </c>
      <c r="X175" s="212">
        <f t="shared" si="270"/>
        <v>4.7682665394378744E-2</v>
      </c>
      <c r="Y175" s="212">
        <f t="shared" si="271"/>
        <v>3.8146132315502991E-2</v>
      </c>
      <c r="Z175" s="212">
        <f t="shared" si="272"/>
        <v>11.1003676940388</v>
      </c>
      <c r="AA175" s="212">
        <f t="shared" si="273"/>
        <v>11.1003676940388</v>
      </c>
      <c r="AB175" s="212">
        <f t="shared" si="274"/>
        <v>10.762844515656777</v>
      </c>
      <c r="AC175" s="212">
        <f t="shared" si="275"/>
        <v>10.256453708813643</v>
      </c>
      <c r="AD175" s="212">
        <f t="shared" si="276"/>
        <v>226.42711767343661</v>
      </c>
      <c r="AE175" s="212">
        <f t="shared" si="277"/>
        <v>294.36795528461619</v>
      </c>
      <c r="AF175" s="212">
        <f t="shared" si="278"/>
        <v>2.2983407496477151</v>
      </c>
      <c r="AG175" s="212">
        <f t="shared" si="279"/>
        <v>2.5660055686589325</v>
      </c>
      <c r="AH175" s="212">
        <f t="shared" si="280"/>
        <v>1.9562202013211829</v>
      </c>
      <c r="AI175" s="212">
        <f t="shared" si="281"/>
        <v>13.398708443686516</v>
      </c>
      <c r="AJ175" s="212">
        <f t="shared" si="282"/>
        <v>14.198708443686517</v>
      </c>
      <c r="AK175" s="212">
        <f t="shared" si="283"/>
        <v>14.12885008431571</v>
      </c>
      <c r="AL175" s="212">
        <f t="shared" si="284"/>
        <v>13.012673910134826</v>
      </c>
      <c r="AM175" s="212">
        <f t="shared" si="361"/>
        <v>70.428941052356905</v>
      </c>
      <c r="AN175" s="212">
        <f t="shared" si="391"/>
        <v>70.7771682785487</v>
      </c>
      <c r="AO175" s="212">
        <f t="shared" si="392"/>
        <v>76.848156413199391</v>
      </c>
      <c r="AP175" s="212">
        <f t="shared" si="285"/>
        <v>9.6781824489696522</v>
      </c>
      <c r="AQ175" s="212">
        <f t="shared" si="286"/>
        <v>0.27503954991330959</v>
      </c>
      <c r="AR175" s="212">
        <f t="shared" si="287"/>
        <v>0.26701796740414091</v>
      </c>
      <c r="AS175" s="212">
        <f t="shared" si="288"/>
        <v>0.25445479753220807</v>
      </c>
      <c r="AT175" s="212">
        <f t="shared" si="289"/>
        <v>2.3766198305546292E-2</v>
      </c>
      <c r="AU175" s="212">
        <f t="shared" si="290"/>
        <v>0.10737372986072392</v>
      </c>
      <c r="AV175" s="212">
        <f t="shared" si="291"/>
        <v>0.1017022914016129</v>
      </c>
      <c r="AW175" s="212">
        <f t="shared" si="292"/>
        <v>0.1002793069578656</v>
      </c>
      <c r="AX175" s="212">
        <f t="shared" si="362"/>
        <v>2.226028542798926E-2</v>
      </c>
      <c r="AY175" s="212">
        <f t="shared" si="363"/>
        <v>2.4247181731074298E-2</v>
      </c>
      <c r="AZ175" s="178">
        <f t="shared" si="364"/>
        <v>1.9126338625450098E-2</v>
      </c>
      <c r="BA175" s="178">
        <f t="shared" si="293"/>
        <v>2.8919546052162282E-3</v>
      </c>
      <c r="BB175" s="178">
        <f t="shared" si="294"/>
        <v>2.514743134970633E-3</v>
      </c>
      <c r="BC175" s="178">
        <f t="shared" si="295"/>
        <v>3.1434289187132914E-3</v>
      </c>
      <c r="BD175" s="178">
        <f t="shared" si="296"/>
        <v>0</v>
      </c>
      <c r="BE175" s="178">
        <f t="shared" si="297"/>
        <v>0</v>
      </c>
      <c r="BF175" s="178">
        <f t="shared" si="298"/>
        <v>0</v>
      </c>
      <c r="BG175" s="178">
        <f t="shared" si="365"/>
        <v>2.5152240033205486E-2</v>
      </c>
      <c r="BH175" s="178">
        <f t="shared" si="366"/>
        <v>2.676192486604493E-2</v>
      </c>
      <c r="BI175" s="178">
        <f t="shared" si="367"/>
        <v>2.2269767544163391E-2</v>
      </c>
      <c r="BJ175" s="178">
        <f t="shared" si="299"/>
        <v>8.1286567289375959</v>
      </c>
      <c r="BK175" s="178">
        <f t="shared" si="300"/>
        <v>7.520758125389488</v>
      </c>
      <c r="BL175" s="178">
        <f t="shared" si="301"/>
        <v>7.8229394955071365</v>
      </c>
      <c r="BM175" s="180">
        <f t="shared" si="368"/>
        <v>6.3263517868798475E-4</v>
      </c>
      <c r="BN175" s="180">
        <f t="shared" si="368"/>
        <v>7.1620062253583393E-4</v>
      </c>
      <c r="BO175" s="180">
        <f t="shared" si="368"/>
        <v>4.9594254647107312E-4</v>
      </c>
      <c r="BP175" s="178">
        <f t="shared" si="302"/>
        <v>179.92906715880414</v>
      </c>
      <c r="BQ175" s="178">
        <f t="shared" si="303"/>
        <v>267.68324075993075</v>
      </c>
      <c r="BR175" s="178">
        <f t="shared" si="304"/>
        <v>0.44999999999999996</v>
      </c>
      <c r="BS175" s="178">
        <f t="shared" si="305"/>
        <v>0.44999999999999996</v>
      </c>
      <c r="BT175" s="178">
        <f t="shared" si="306"/>
        <v>0.17950311542498676</v>
      </c>
      <c r="BU175" s="178">
        <f t="shared" si="307"/>
        <v>18.138404988736497</v>
      </c>
      <c r="BY175" s="180">
        <f t="shared" si="308"/>
        <v>0.17790309034272667</v>
      </c>
      <c r="BZ175" s="180">
        <f t="shared" si="369"/>
        <v>0.17790309034272667</v>
      </c>
      <c r="CA175" s="180">
        <f t="shared" si="370"/>
        <v>0</v>
      </c>
      <c r="CB175" s="180">
        <f t="shared" si="371"/>
        <v>3.6882145821452723E-2</v>
      </c>
      <c r="CC175" s="180">
        <f t="shared" si="309"/>
        <v>3.977410042666895E-2</v>
      </c>
      <c r="CG175" s="182">
        <f t="shared" si="310"/>
        <v>0.44999999999999996</v>
      </c>
      <c r="CH175" s="182">
        <f t="shared" si="311"/>
        <v>0.44999999999999996</v>
      </c>
      <c r="CI175" s="182">
        <f t="shared" si="312"/>
        <v>0.44999999999999996</v>
      </c>
      <c r="CJ175" s="182">
        <f t="shared" si="313"/>
        <v>0.44999999999999996</v>
      </c>
      <c r="CK175" s="182">
        <f t="shared" si="314"/>
        <v>0.44999999999999996</v>
      </c>
      <c r="CL175" s="182">
        <f t="shared" si="315"/>
        <v>0.44999999999999996</v>
      </c>
      <c r="CM175" s="182">
        <f t="shared" si="316"/>
        <v>0.44999999999999996</v>
      </c>
      <c r="CN175" s="182">
        <f t="shared" si="317"/>
        <v>0.44999999999999996</v>
      </c>
      <c r="CO175" s="182">
        <f t="shared" si="318"/>
        <v>0.44999999999999996</v>
      </c>
      <c r="CP175" s="182">
        <f t="shared" si="319"/>
        <v>0.41181194450361647</v>
      </c>
      <c r="CQ175" s="182">
        <f t="shared" si="320"/>
        <v>0.3413978558795166</v>
      </c>
      <c r="CR175" s="182">
        <f t="shared" si="321"/>
        <v>0.27098376725541656</v>
      </c>
      <c r="CS175" s="182">
        <f t="shared" si="322"/>
        <v>0.20056967863131681</v>
      </c>
      <c r="CT175" s="182">
        <f t="shared" si="323"/>
        <v>0.17454126789451826</v>
      </c>
      <c r="CU175" s="182">
        <f t="shared" si="324"/>
        <v>0.17454126789451826</v>
      </c>
      <c r="CV175" s="182">
        <f t="shared" si="325"/>
        <v>0.17454126789451826</v>
      </c>
      <c r="CW175" s="182">
        <f t="shared" si="326"/>
        <v>0.17454126789451826</v>
      </c>
      <c r="CX175" s="182">
        <f t="shared" si="327"/>
        <v>0.17454126789451826</v>
      </c>
      <c r="CY175" s="182">
        <f t="shared" si="328"/>
        <v>0.17454126789451826</v>
      </c>
      <c r="DA175" s="184">
        <f t="shared" si="372"/>
        <v>0.17790309034714386</v>
      </c>
      <c r="DB175" s="184">
        <f t="shared" si="373"/>
        <v>0.17790309034714386</v>
      </c>
      <c r="DC175" s="184">
        <f t="shared" si="374"/>
        <v>0.17790309034714386</v>
      </c>
      <c r="DD175" s="184">
        <f t="shared" si="375"/>
        <v>0.17790309034714386</v>
      </c>
      <c r="DE175" s="184">
        <f t="shared" si="376"/>
        <v>0.17790309034714386</v>
      </c>
      <c r="DF175" s="184">
        <f t="shared" si="377"/>
        <v>0.17790309034714386</v>
      </c>
      <c r="DG175" s="184">
        <f t="shared" si="378"/>
        <v>0.17790309034714386</v>
      </c>
      <c r="DH175" s="184">
        <f t="shared" si="379"/>
        <v>0.17790309034714386</v>
      </c>
      <c r="DI175" s="184">
        <f t="shared" si="380"/>
        <v>0.17790309034714386</v>
      </c>
      <c r="DJ175" s="184">
        <f t="shared" si="381"/>
        <v>-2.1189765851797044E-10</v>
      </c>
      <c r="DK175" s="184">
        <f t="shared" si="382"/>
        <v>-2.5302396174916639E-10</v>
      </c>
      <c r="DL175" s="184">
        <f t="shared" si="383"/>
        <v>-3.1395888937903845E-10</v>
      </c>
      <c r="DM175" s="184">
        <f t="shared" si="384"/>
        <v>-4.1355365433155285E-10</v>
      </c>
      <c r="DN175" s="184">
        <f t="shared" si="385"/>
        <v>-4.6848890720488341E-10</v>
      </c>
      <c r="DO175" s="184">
        <f t="shared" si="386"/>
        <v>-4.6848890720488341E-10</v>
      </c>
      <c r="DP175" s="184">
        <f t="shared" si="387"/>
        <v>-4.6848890720488341E-10</v>
      </c>
      <c r="DQ175" s="184">
        <f t="shared" si="388"/>
        <v>-4.6848890720488341E-10</v>
      </c>
      <c r="DR175" s="184">
        <f t="shared" si="389"/>
        <v>-4.6848890720488341E-10</v>
      </c>
      <c r="DS175" s="184">
        <f t="shared" si="390"/>
        <v>-4.6848890720488341E-10</v>
      </c>
      <c r="DU175" s="185">
        <f t="shared" si="329"/>
        <v>-1.6791980496356468E-2</v>
      </c>
      <c r="DV175" s="185">
        <f t="shared" si="330"/>
        <v>-4.7419090098418409E-2</v>
      </c>
      <c r="DW175" s="185">
        <f t="shared" si="331"/>
        <v>5.6946288104413201E-3</v>
      </c>
      <c r="DX175" s="185">
        <f t="shared" si="332"/>
        <v>4.9981115608429855E-2</v>
      </c>
      <c r="DY175" s="186">
        <f t="shared" si="333"/>
        <v>-1.6791980496356468E-2</v>
      </c>
      <c r="DZ175" s="186">
        <f t="shared" si="334"/>
        <v>-4.7419090098418409E-2</v>
      </c>
      <c r="EA175" s="186">
        <f t="shared" si="335"/>
        <v>2.7028577437773212E-2</v>
      </c>
      <c r="EB175" s="186">
        <f t="shared" si="336"/>
        <v>4.2426368174075843E-2</v>
      </c>
      <c r="EC175" s="186">
        <f t="shared" si="337"/>
        <v>-3.5879693001835182E-2</v>
      </c>
      <c r="ED175" s="186">
        <f t="shared" si="338"/>
        <v>-3.5258876114334647E-2</v>
      </c>
      <c r="EE175" s="186">
        <f t="shared" si="339"/>
        <v>4.2891620151571795E-2</v>
      </c>
      <c r="EF175" s="186">
        <f t="shared" si="340"/>
        <v>2.6284018633481815E-2</v>
      </c>
      <c r="EG175" s="186">
        <f t="shared" si="341"/>
        <v>-4.7704928409826222E-2</v>
      </c>
      <c r="EH175" s="186">
        <f t="shared" si="342"/>
        <v>-1.5961845763109404E-2</v>
      </c>
      <c r="EI175" s="186">
        <f t="shared" si="343"/>
        <v>5.0072888218942999E-2</v>
      </c>
      <c r="EJ175" s="186">
        <f t="shared" si="344"/>
        <v>4.8214707471038263E-3</v>
      </c>
      <c r="EK175" s="186">
        <f t="shared" si="345"/>
        <v>-4.9874118265924444E-2</v>
      </c>
      <c r="EL175" s="186">
        <f t="shared" si="346"/>
        <v>6.5660522346780575E-3</v>
      </c>
      <c r="EM175" s="186">
        <f t="shared" si="347"/>
        <v>4.7118807472807563E-2</v>
      </c>
      <c r="EN175" s="186">
        <f t="shared" si="348"/>
        <v>-1.761700022967682E-2</v>
      </c>
      <c r="EO175" s="186">
        <f t="shared" si="349"/>
        <v>-4.1948192713840565E-2</v>
      </c>
      <c r="EP175" s="186">
        <f t="shared" si="350"/>
        <v>2.7764903075545435E-2</v>
      </c>
      <c r="EQ175" s="186">
        <f t="shared" si="351"/>
        <v>-2.5531453462495631E-2</v>
      </c>
      <c r="ER175" s="186">
        <f t="shared" si="352"/>
        <v>4.3343806926069137E-2</v>
      </c>
      <c r="ES175" s="186">
        <f t="shared" si="353"/>
        <v>1.5126848897017084E-2</v>
      </c>
      <c r="ET175" s="186">
        <f t="shared" si="354"/>
        <v>-4.7976235337912371E-2</v>
      </c>
      <c r="EU175" s="186">
        <f t="shared" si="355"/>
        <v>-3.9468440170700343E-3</v>
      </c>
      <c r="EV175" s="186">
        <f t="shared" si="356"/>
        <v>5.0149408142637707E-2</v>
      </c>
      <c r="EW175" s="186">
        <f t="shared" si="357"/>
        <v>-7.435475575797241E-3</v>
      </c>
      <c r="EX175" s="186">
        <f t="shared" si="358"/>
        <v>-4.9751928783853809E-2</v>
      </c>
    </row>
    <row r="176" spans="15:154" ht="20.100000000000001" customHeight="1" x14ac:dyDescent="0.3">
      <c r="O176" s="211">
        <v>168</v>
      </c>
      <c r="P176" s="211">
        <f t="shared" si="359"/>
        <v>-1.6755160819145563</v>
      </c>
      <c r="Q176" s="212">
        <f t="shared" si="360"/>
        <v>1.4660765716752369</v>
      </c>
      <c r="R176" s="212">
        <f t="shared" si="264"/>
        <v>323.48726107656591</v>
      </c>
      <c r="S176" s="212">
        <f t="shared" si="265"/>
        <v>281.29327050136169</v>
      </c>
      <c r="T176" s="212">
        <f t="shared" si="266"/>
        <v>351.61658812670208</v>
      </c>
      <c r="U176" s="212">
        <f t="shared" si="267"/>
        <v>1</v>
      </c>
      <c r="V176" s="212">
        <f t="shared" si="268"/>
        <v>1</v>
      </c>
      <c r="W176" s="212">
        <f t="shared" si="269"/>
        <v>4.1423578645430385E-2</v>
      </c>
      <c r="X176" s="212">
        <f t="shared" si="270"/>
        <v>4.7637115442244943E-2</v>
      </c>
      <c r="Y176" s="212">
        <f t="shared" si="271"/>
        <v>3.8109692353795958E-2</v>
      </c>
      <c r="Z176" s="212">
        <f t="shared" si="272"/>
        <v>11.113435029606295</v>
      </c>
      <c r="AA176" s="212">
        <f t="shared" si="273"/>
        <v>11.113435029606295</v>
      </c>
      <c r="AB176" s="212">
        <f t="shared" si="274"/>
        <v>10.776623289396239</v>
      </c>
      <c r="AC176" s="212">
        <f t="shared" si="275"/>
        <v>10.269584192564233</v>
      </c>
      <c r="AD176" s="212">
        <f t="shared" si="276"/>
        <v>226.75869540058633</v>
      </c>
      <c r="AE176" s="212">
        <f t="shared" si="277"/>
        <v>294.78991738716934</v>
      </c>
      <c r="AF176" s="212">
        <f t="shared" si="278"/>
        <v>2.2990847708360547</v>
      </c>
      <c r="AG176" s="212">
        <f t="shared" si="279"/>
        <v>2.5668362385727699</v>
      </c>
      <c r="AH176" s="212">
        <f t="shared" si="280"/>
        <v>1.9568534709001448</v>
      </c>
      <c r="AI176" s="212">
        <f t="shared" si="281"/>
        <v>13.41251980044235</v>
      </c>
      <c r="AJ176" s="212">
        <f t="shared" si="282"/>
        <v>14.212519800442351</v>
      </c>
      <c r="AK176" s="212">
        <f t="shared" si="283"/>
        <v>14.143459527969011</v>
      </c>
      <c r="AL176" s="212">
        <f t="shared" si="284"/>
        <v>13.026437663464378</v>
      </c>
      <c r="AM176" s="212">
        <f t="shared" si="361"/>
        <v>70.360500040877753</v>
      </c>
      <c r="AN176" s="212">
        <f t="shared" si="391"/>
        <v>70.704059217087405</v>
      </c>
      <c r="AO176" s="212">
        <f t="shared" si="392"/>
        <v>76.766958537308213</v>
      </c>
      <c r="AP176" s="212">
        <f t="shared" si="285"/>
        <v>9.6925522152380577</v>
      </c>
      <c r="AQ176" s="212">
        <f t="shared" si="286"/>
        <v>0.27539166014979449</v>
      </c>
      <c r="AR176" s="212">
        <f t="shared" si="287"/>
        <v>0.26735980827640105</v>
      </c>
      <c r="AS176" s="212">
        <f t="shared" si="288"/>
        <v>0.2547805548240667</v>
      </c>
      <c r="AT176" s="212">
        <f t="shared" si="289"/>
        <v>2.3827089027197983E-2</v>
      </c>
      <c r="AU176" s="212">
        <f t="shared" si="290"/>
        <v>0.10754421880567876</v>
      </c>
      <c r="AV176" s="212">
        <f t="shared" si="291"/>
        <v>0.1018575378129578</v>
      </c>
      <c r="AW176" s="212">
        <f t="shared" si="292"/>
        <v>0.10043000307797523</v>
      </c>
      <c r="AX176" s="212">
        <f t="shared" si="362"/>
        <v>2.2274332094367414E-2</v>
      </c>
      <c r="AY176" s="212">
        <f t="shared" si="363"/>
        <v>2.4260996514488625E-2</v>
      </c>
      <c r="AZ176" s="178">
        <f t="shared" si="364"/>
        <v>1.9136782668668046E-2</v>
      </c>
      <c r="BA176" s="178">
        <f t="shared" si="293"/>
        <v>2.6703444245216837E-3</v>
      </c>
      <c r="BB176" s="178">
        <f t="shared" si="294"/>
        <v>2.3220386300188555E-3</v>
      </c>
      <c r="BC176" s="178">
        <f t="shared" si="295"/>
        <v>2.9025482875235696E-3</v>
      </c>
      <c r="BD176" s="178">
        <f t="shared" si="296"/>
        <v>0</v>
      </c>
      <c r="BE176" s="178">
        <f t="shared" si="297"/>
        <v>0</v>
      </c>
      <c r="BF176" s="178">
        <f t="shared" si="298"/>
        <v>0</v>
      </c>
      <c r="BG176" s="178">
        <f t="shared" si="365"/>
        <v>2.4944676518889097E-2</v>
      </c>
      <c r="BH176" s="178">
        <f t="shared" si="366"/>
        <v>2.658303514450748E-2</v>
      </c>
      <c r="BI176" s="178">
        <f t="shared" si="367"/>
        <v>2.2039330956191615E-2</v>
      </c>
      <c r="BJ176" s="178">
        <f t="shared" si="299"/>
        <v>8.0692850855363609</v>
      </c>
      <c r="BK176" s="178">
        <f t="shared" si="300"/>
        <v>7.4776288956511472</v>
      </c>
      <c r="BL176" s="178">
        <f t="shared" si="301"/>
        <v>7.7493943554113018</v>
      </c>
      <c r="BM176" s="180">
        <f t="shared" si="368"/>
        <v>6.2223688663201712E-4</v>
      </c>
      <c r="BN176" s="180">
        <f t="shared" si="368"/>
        <v>7.0665775749411981E-4</v>
      </c>
      <c r="BO176" s="180">
        <f t="shared" si="368"/>
        <v>4.8573210899654601E-4</v>
      </c>
      <c r="BP176" s="178">
        <f t="shared" si="302"/>
        <v>179.05845444681805</v>
      </c>
      <c r="BQ176" s="178">
        <f t="shared" si="303"/>
        <v>267.98315466250239</v>
      </c>
      <c r="BR176" s="178">
        <f t="shared" si="304"/>
        <v>0.44999999999999996</v>
      </c>
      <c r="BS176" s="178">
        <f t="shared" si="305"/>
        <v>0.44999999999999996</v>
      </c>
      <c r="BT176" s="178">
        <f t="shared" si="306"/>
        <v>0.17967475382583384</v>
      </c>
      <c r="BU176" s="178">
        <f t="shared" si="307"/>
        <v>18.138404988736497</v>
      </c>
      <c r="BY176" s="180">
        <f t="shared" si="308"/>
        <v>0.1779312596250143</v>
      </c>
      <c r="BZ176" s="180">
        <f t="shared" si="369"/>
        <v>0.1779312596250143</v>
      </c>
      <c r="CA176" s="180">
        <f t="shared" si="370"/>
        <v>0</v>
      </c>
      <c r="CB176" s="180">
        <f t="shared" si="371"/>
        <v>3.685274767403935E-2</v>
      </c>
      <c r="CC176" s="180">
        <f t="shared" si="309"/>
        <v>3.9523092098561037E-2</v>
      </c>
      <c r="CG176" s="182">
        <f t="shared" si="310"/>
        <v>0.44999999999999996</v>
      </c>
      <c r="CH176" s="182">
        <f t="shared" si="311"/>
        <v>0.44999999999999996</v>
      </c>
      <c r="CI176" s="182">
        <f t="shared" si="312"/>
        <v>0.44999999999999996</v>
      </c>
      <c r="CJ176" s="182">
        <f t="shared" si="313"/>
        <v>0.44999999999999996</v>
      </c>
      <c r="CK176" s="182">
        <f t="shared" si="314"/>
        <v>0.44999999999999996</v>
      </c>
      <c r="CL176" s="182">
        <f t="shared" si="315"/>
        <v>0.44999999999999996</v>
      </c>
      <c r="CM176" s="182">
        <f t="shared" si="316"/>
        <v>0.44999999999999996</v>
      </c>
      <c r="CN176" s="182">
        <f t="shared" si="317"/>
        <v>0.44999999999999996</v>
      </c>
      <c r="CO176" s="182">
        <f t="shared" si="318"/>
        <v>0.44999999999999996</v>
      </c>
      <c r="CP176" s="182">
        <f t="shared" si="319"/>
        <v>0.41221045784980742</v>
      </c>
      <c r="CQ176" s="182">
        <f t="shared" si="320"/>
        <v>0.34172904024626377</v>
      </c>
      <c r="CR176" s="182">
        <f t="shared" si="321"/>
        <v>0.27124762264272001</v>
      </c>
      <c r="CS176" s="182">
        <f t="shared" si="322"/>
        <v>0.20076620503917633</v>
      </c>
      <c r="CT176" s="182">
        <f t="shared" si="323"/>
        <v>0.17471290629536532</v>
      </c>
      <c r="CU176" s="182">
        <f t="shared" si="324"/>
        <v>0.17471290629536532</v>
      </c>
      <c r="CV176" s="182">
        <f t="shared" si="325"/>
        <v>0.17471290629536532</v>
      </c>
      <c r="CW176" s="182">
        <f t="shared" si="326"/>
        <v>0.17471290629536532</v>
      </c>
      <c r="CX176" s="182">
        <f t="shared" si="327"/>
        <v>0.17471290629536532</v>
      </c>
      <c r="CY176" s="182">
        <f t="shared" si="328"/>
        <v>0.17471290629536532</v>
      </c>
      <c r="DA176" s="184">
        <f t="shared" si="372"/>
        <v>0.17793125962942796</v>
      </c>
      <c r="DB176" s="184">
        <f t="shared" si="373"/>
        <v>0.17793125962942796</v>
      </c>
      <c r="DC176" s="184">
        <f t="shared" si="374"/>
        <v>0.17793125962942796</v>
      </c>
      <c r="DD176" s="184">
        <f t="shared" si="375"/>
        <v>0.17793125962942796</v>
      </c>
      <c r="DE176" s="184">
        <f t="shared" si="376"/>
        <v>0.17793125962942796</v>
      </c>
      <c r="DF176" s="184">
        <f t="shared" si="377"/>
        <v>0.17793125962942796</v>
      </c>
      <c r="DG176" s="184">
        <f t="shared" si="378"/>
        <v>0.17793125962942796</v>
      </c>
      <c r="DH176" s="184">
        <f t="shared" si="379"/>
        <v>0.17793125962942796</v>
      </c>
      <c r="DI176" s="184">
        <f t="shared" si="380"/>
        <v>0.17793125962942796</v>
      </c>
      <c r="DJ176" s="184">
        <f t="shared" si="381"/>
        <v>-2.1173625876343733E-10</v>
      </c>
      <c r="DK176" s="184">
        <f t="shared" si="382"/>
        <v>-2.5283271027589691E-10</v>
      </c>
      <c r="DL176" s="184">
        <f t="shared" si="383"/>
        <v>-3.1372428877688955E-10</v>
      </c>
      <c r="DM176" s="184">
        <f t="shared" si="384"/>
        <v>-4.1325046631411981E-10</v>
      </c>
      <c r="DN176" s="184">
        <f t="shared" si="385"/>
        <v>-4.6814908954573429E-10</v>
      </c>
      <c r="DO176" s="184">
        <f t="shared" si="386"/>
        <v>-4.6814908954573429E-10</v>
      </c>
      <c r="DP176" s="184">
        <f t="shared" si="387"/>
        <v>-4.6814908954573429E-10</v>
      </c>
      <c r="DQ176" s="184">
        <f t="shared" si="388"/>
        <v>-4.6814908954573429E-10</v>
      </c>
      <c r="DR176" s="184">
        <f t="shared" si="389"/>
        <v>-4.6814908954573429E-10</v>
      </c>
      <c r="DS176" s="184">
        <f t="shared" si="390"/>
        <v>-4.6814908954573429E-10</v>
      </c>
      <c r="DU176" s="185">
        <f t="shared" si="329"/>
        <v>-1.5416657927044868E-2</v>
      </c>
      <c r="DV176" s="185">
        <f t="shared" si="330"/>
        <v>-4.7447594300328369E-2</v>
      </c>
      <c r="DW176" s="185">
        <f t="shared" si="331"/>
        <v>5.2148574064563909E-3</v>
      </c>
      <c r="DX176" s="185">
        <f t="shared" si="332"/>
        <v>4.9616053941828095E-2</v>
      </c>
      <c r="DY176" s="186">
        <f t="shared" si="333"/>
        <v>-1.5416657927044868E-2</v>
      </c>
      <c r="DZ176" s="186">
        <f t="shared" si="334"/>
        <v>-4.7447594300328369E-2</v>
      </c>
      <c r="EA176" s="186">
        <f t="shared" si="335"/>
        <v>2.494467651888907E-2</v>
      </c>
      <c r="EB176" s="186">
        <f t="shared" si="336"/>
        <v>4.320544710908629E-2</v>
      </c>
      <c r="EC176" s="186">
        <f t="shared" si="337"/>
        <v>-3.3382493049019621E-2</v>
      </c>
      <c r="ED176" s="186">
        <f t="shared" si="338"/>
        <v>-3.7075014556439828E-2</v>
      </c>
      <c r="EE176" s="186">
        <f t="shared" si="339"/>
        <v>4.0361334445933969E-2</v>
      </c>
      <c r="EF176" s="186">
        <f t="shared" si="340"/>
        <v>2.9324225962018717E-2</v>
      </c>
      <c r="EG176" s="186">
        <f t="shared" si="341"/>
        <v>-4.5576191852390313E-2</v>
      </c>
      <c r="EH176" s="186">
        <f t="shared" si="342"/>
        <v>-2.0291827979809489E-2</v>
      </c>
      <c r="EI176" s="186">
        <f t="shared" si="343"/>
        <v>4.8799150976064527E-2</v>
      </c>
      <c r="EJ176" s="186">
        <f t="shared" si="344"/>
        <v>1.0372579743888641E-2</v>
      </c>
      <c r="EK176" s="186">
        <f t="shared" si="345"/>
        <v>-4.9889353037778195E-2</v>
      </c>
      <c r="EL176" s="186">
        <f t="shared" si="346"/>
        <v>-3.0560931895312333E-18</v>
      </c>
      <c r="EM176" s="186">
        <f t="shared" si="347"/>
        <v>4.8799150976064562E-2</v>
      </c>
      <c r="EN176" s="186">
        <f t="shared" si="348"/>
        <v>-1.0372579743888465E-2</v>
      </c>
      <c r="EO176" s="186">
        <f t="shared" si="349"/>
        <v>-4.5576191852390389E-2</v>
      </c>
      <c r="EP176" s="186">
        <f t="shared" si="350"/>
        <v>2.0291827979809322E-2</v>
      </c>
      <c r="EQ176" s="186">
        <f t="shared" si="351"/>
        <v>-3.338249304901969E-2</v>
      </c>
      <c r="ER176" s="186">
        <f t="shared" si="352"/>
        <v>3.7075014556439759E-2</v>
      </c>
      <c r="ES176" s="186">
        <f t="shared" si="353"/>
        <v>2.4944676518889229E-2</v>
      </c>
      <c r="ET176" s="186">
        <f t="shared" si="354"/>
        <v>-4.3205447109086199E-2</v>
      </c>
      <c r="EU176" s="186">
        <f t="shared" si="355"/>
        <v>-1.541665792704496E-2</v>
      </c>
      <c r="EV176" s="186">
        <f t="shared" si="356"/>
        <v>4.7447594300328334E-2</v>
      </c>
      <c r="EW176" s="186">
        <f t="shared" si="357"/>
        <v>5.2148574064564291E-3</v>
      </c>
      <c r="EX176" s="186">
        <f t="shared" si="358"/>
        <v>-4.9616053941828095E-2</v>
      </c>
    </row>
    <row r="177" spans="15:154" ht="20.100000000000001" customHeight="1" x14ac:dyDescent="0.3">
      <c r="O177" s="211">
        <v>169</v>
      </c>
      <c r="P177" s="211">
        <f t="shared" si="359"/>
        <v>-1.6667894356545847</v>
      </c>
      <c r="Q177" s="212">
        <f t="shared" si="360"/>
        <v>1.4748032179352084</v>
      </c>
      <c r="R177" s="212">
        <f t="shared" si="264"/>
        <v>323.77164484306127</v>
      </c>
      <c r="S177" s="212">
        <f t="shared" si="265"/>
        <v>281.54056073309675</v>
      </c>
      <c r="T177" s="212">
        <f t="shared" si="266"/>
        <v>351.92570091637094</v>
      </c>
      <c r="U177" s="212">
        <f t="shared" si="267"/>
        <v>1</v>
      </c>
      <c r="V177" s="212">
        <f t="shared" si="268"/>
        <v>1</v>
      </c>
      <c r="W177" s="212">
        <f t="shared" si="269"/>
        <v>4.13871943804568E-2</v>
      </c>
      <c r="X177" s="212">
        <f t="shared" si="270"/>
        <v>4.7595273537525323E-2</v>
      </c>
      <c r="Y177" s="212">
        <f t="shared" si="271"/>
        <v>3.8076218830020256E-2</v>
      </c>
      <c r="Z177" s="212">
        <f t="shared" si="272"/>
        <v>11.125374487628967</v>
      </c>
      <c r="AA177" s="212">
        <f t="shared" si="273"/>
        <v>11.125374487628967</v>
      </c>
      <c r="AB177" s="212">
        <f t="shared" si="274"/>
        <v>10.789309513554619</v>
      </c>
      <c r="AC177" s="212">
        <f t="shared" si="275"/>
        <v>10.281673531087224</v>
      </c>
      <c r="AD177" s="212">
        <f t="shared" si="276"/>
        <v>227.0640011605897</v>
      </c>
      <c r="AE177" s="212">
        <f t="shared" si="277"/>
        <v>295.17843988242197</v>
      </c>
      <c r="AF177" s="212">
        <f t="shared" si="278"/>
        <v>2.2997694790244672</v>
      </c>
      <c r="AG177" s="212">
        <f t="shared" si="279"/>
        <v>2.5676006878932816</v>
      </c>
      <c r="AH177" s="212">
        <f t="shared" si="280"/>
        <v>1.957436256542521</v>
      </c>
      <c r="AI177" s="212">
        <f t="shared" si="281"/>
        <v>13.425143966653435</v>
      </c>
      <c r="AJ177" s="212">
        <f t="shared" si="282"/>
        <v>14.225143966653436</v>
      </c>
      <c r="AK177" s="212">
        <f t="shared" si="283"/>
        <v>14.1569102014479</v>
      </c>
      <c r="AL177" s="212">
        <f t="shared" si="284"/>
        <v>13.039109787629744</v>
      </c>
      <c r="AM177" s="212">
        <f t="shared" si="361"/>
        <v>70.298058307472928</v>
      </c>
      <c r="AN177" s="212">
        <f t="shared" si="391"/>
        <v>70.636882326040663</v>
      </c>
      <c r="AO177" s="212">
        <f t="shared" si="392"/>
        <v>76.692352184096492</v>
      </c>
      <c r="AP177" s="212">
        <f t="shared" si="285"/>
        <v>9.7057664210119814</v>
      </c>
      <c r="AQ177" s="212">
        <f t="shared" si="286"/>
        <v>0.27571585078337141</v>
      </c>
      <c r="AR177" s="212">
        <f t="shared" si="287"/>
        <v>0.26767454382645717</v>
      </c>
      <c r="AS177" s="212">
        <f t="shared" si="288"/>
        <v>0.25508048209654322</v>
      </c>
      <c r="AT177" s="212">
        <f t="shared" si="289"/>
        <v>2.3883220470900652E-2</v>
      </c>
      <c r="AU177" s="212">
        <f t="shared" si="290"/>
        <v>0.10770190419021125</v>
      </c>
      <c r="AV177" s="212">
        <f t="shared" si="291"/>
        <v>0.10200048781761459</v>
      </c>
      <c r="AW177" s="212">
        <f t="shared" si="292"/>
        <v>0.10056876100686205</v>
      </c>
      <c r="AX177" s="212">
        <f t="shared" si="362"/>
        <v>2.2287398285784597E-2</v>
      </c>
      <c r="AY177" s="212">
        <f t="shared" si="363"/>
        <v>2.4273705670254227E-2</v>
      </c>
      <c r="AZ177" s="178">
        <f t="shared" si="364"/>
        <v>1.9146390824387821E-2</v>
      </c>
      <c r="BA177" s="178">
        <f t="shared" si="293"/>
        <v>2.448530886760553E-3</v>
      </c>
      <c r="BB177" s="178">
        <f t="shared" si="294"/>
        <v>2.1291572928352643E-3</v>
      </c>
      <c r="BC177" s="178">
        <f t="shared" si="295"/>
        <v>2.6614466160440799E-3</v>
      </c>
      <c r="BD177" s="178">
        <f t="shared" si="296"/>
        <v>0</v>
      </c>
      <c r="BE177" s="178">
        <f t="shared" si="297"/>
        <v>0</v>
      </c>
      <c r="BF177" s="178">
        <f t="shared" si="298"/>
        <v>0</v>
      </c>
      <c r="BG177" s="178">
        <f t="shared" si="365"/>
        <v>2.4735929172545149E-2</v>
      </c>
      <c r="BH177" s="178">
        <f t="shared" si="366"/>
        <v>2.6402862963089489E-2</v>
      </c>
      <c r="BI177" s="178">
        <f t="shared" si="367"/>
        <v>2.1807837440431903E-2</v>
      </c>
      <c r="BJ177" s="178">
        <f t="shared" si="299"/>
        <v>8.0087924749164063</v>
      </c>
      <c r="BK177" s="178">
        <f t="shared" si="300"/>
        <v>7.4334768435873269</v>
      </c>
      <c r="BL177" s="178">
        <f t="shared" si="301"/>
        <v>7.6747384766942739</v>
      </c>
      <c r="BM177" s="180">
        <f t="shared" si="368"/>
        <v>6.118661920291701E-4</v>
      </c>
      <c r="BN177" s="180">
        <f t="shared" si="368"/>
        <v>6.9711117264768265E-4</v>
      </c>
      <c r="BO177" s="180">
        <f t="shared" si="368"/>
        <v>4.755817738283035E-4</v>
      </c>
      <c r="BP177" s="178">
        <f t="shared" si="302"/>
        <v>178.18227254183535</v>
      </c>
      <c r="BQ177" s="178">
        <f t="shared" si="303"/>
        <v>268.25917230120842</v>
      </c>
      <c r="BR177" s="178">
        <f t="shared" si="304"/>
        <v>0.44999999999999996</v>
      </c>
      <c r="BS177" s="178">
        <f t="shared" si="305"/>
        <v>0.44999999999999996</v>
      </c>
      <c r="BT177" s="178">
        <f t="shared" si="306"/>
        <v>0.17983270929853798</v>
      </c>
      <c r="BU177" s="178">
        <f t="shared" si="307"/>
        <v>18.138404988736497</v>
      </c>
      <c r="BY177" s="180">
        <f t="shared" si="308"/>
        <v>0.17795714361584036</v>
      </c>
      <c r="BZ177" s="180">
        <f t="shared" si="369"/>
        <v>0.17795714361584036</v>
      </c>
      <c r="CA177" s="180">
        <f t="shared" si="370"/>
        <v>0</v>
      </c>
      <c r="CB177" s="180">
        <f t="shared" si="371"/>
        <v>3.6825734512320192E-2</v>
      </c>
      <c r="CC177" s="180">
        <f t="shared" si="309"/>
        <v>3.9274265399080743E-2</v>
      </c>
      <c r="CG177" s="182">
        <f t="shared" si="310"/>
        <v>0.44999999999999996</v>
      </c>
      <c r="CH177" s="182">
        <f t="shared" si="311"/>
        <v>0.44999999999999996</v>
      </c>
      <c r="CI177" s="182">
        <f t="shared" si="312"/>
        <v>0.44999999999999996</v>
      </c>
      <c r="CJ177" s="182">
        <f t="shared" si="313"/>
        <v>0.44999999999999996</v>
      </c>
      <c r="CK177" s="182">
        <f t="shared" si="314"/>
        <v>0.44999999999999996</v>
      </c>
      <c r="CL177" s="182">
        <f t="shared" si="315"/>
        <v>0.44999999999999996</v>
      </c>
      <c r="CM177" s="182">
        <f t="shared" si="316"/>
        <v>0.44999999999999996</v>
      </c>
      <c r="CN177" s="182">
        <f t="shared" si="317"/>
        <v>0.44999999999999996</v>
      </c>
      <c r="CO177" s="182">
        <f t="shared" si="318"/>
        <v>0.44999999999999996</v>
      </c>
      <c r="CP177" s="182">
        <f t="shared" si="319"/>
        <v>0.4125772019097953</v>
      </c>
      <c r="CQ177" s="182">
        <f t="shared" si="320"/>
        <v>0.34203382275963828</v>
      </c>
      <c r="CR177" s="182">
        <f t="shared" si="321"/>
        <v>0.27149044360948116</v>
      </c>
      <c r="CS177" s="182">
        <f t="shared" si="322"/>
        <v>0.20094706445932414</v>
      </c>
      <c r="CT177" s="182">
        <f t="shared" si="323"/>
        <v>0.17487086176806946</v>
      </c>
      <c r="CU177" s="182">
        <f t="shared" si="324"/>
        <v>0.17487086176806946</v>
      </c>
      <c r="CV177" s="182">
        <f t="shared" si="325"/>
        <v>0.17487086176806946</v>
      </c>
      <c r="CW177" s="182">
        <f t="shared" si="326"/>
        <v>0.17487086176806946</v>
      </c>
      <c r="CX177" s="182">
        <f t="shared" si="327"/>
        <v>0.17487086176806946</v>
      </c>
      <c r="CY177" s="182">
        <f t="shared" si="328"/>
        <v>0.17487086176806946</v>
      </c>
      <c r="DA177" s="184">
        <f t="shared" si="372"/>
        <v>0.17795714362025081</v>
      </c>
      <c r="DB177" s="184">
        <f t="shared" si="373"/>
        <v>0.17795714362025081</v>
      </c>
      <c r="DC177" s="184">
        <f t="shared" si="374"/>
        <v>0.17795714362025081</v>
      </c>
      <c r="DD177" s="184">
        <f t="shared" si="375"/>
        <v>0.17795714362025081</v>
      </c>
      <c r="DE177" s="184">
        <f t="shared" si="376"/>
        <v>0.17795714362025081</v>
      </c>
      <c r="DF177" s="184">
        <f t="shared" si="377"/>
        <v>0.17795714362025081</v>
      </c>
      <c r="DG177" s="184">
        <f t="shared" si="378"/>
        <v>0.17795714362025081</v>
      </c>
      <c r="DH177" s="184">
        <f t="shared" si="379"/>
        <v>0.17795714362025081</v>
      </c>
      <c r="DI177" s="184">
        <f t="shared" si="380"/>
        <v>0.17795714362025081</v>
      </c>
      <c r="DJ177" s="184">
        <f t="shared" si="381"/>
        <v>-2.1158794284113577E-10</v>
      </c>
      <c r="DK177" s="184">
        <f t="shared" si="382"/>
        <v>-2.5265696059260552E-10</v>
      </c>
      <c r="DL177" s="184">
        <f t="shared" si="383"/>
        <v>-3.1350870003533176E-10</v>
      </c>
      <c r="DM177" s="184">
        <f t="shared" si="384"/>
        <v>-4.1297184088836597E-10</v>
      </c>
      <c r="DN177" s="184">
        <f t="shared" si="385"/>
        <v>-4.6783679734304771E-10</v>
      </c>
      <c r="DO177" s="184">
        <f t="shared" si="386"/>
        <v>-4.6783679734304771E-10</v>
      </c>
      <c r="DP177" s="184">
        <f t="shared" si="387"/>
        <v>-4.6783679734304771E-10</v>
      </c>
      <c r="DQ177" s="184">
        <f t="shared" si="388"/>
        <v>-4.6783679734304771E-10</v>
      </c>
      <c r="DR177" s="184">
        <f t="shared" si="389"/>
        <v>-4.6783679734304771E-10</v>
      </c>
      <c r="DS177" s="184">
        <f t="shared" si="390"/>
        <v>-4.6783679734304771E-10</v>
      </c>
      <c r="DU177" s="185">
        <f t="shared" si="329"/>
        <v>-1.4050766901024445E-2</v>
      </c>
      <c r="DV177" s="185">
        <f t="shared" si="330"/>
        <v>-4.7434594101876282E-2</v>
      </c>
      <c r="DW177" s="185">
        <f t="shared" si="331"/>
        <v>4.7416674916591038E-3</v>
      </c>
      <c r="DX177" s="185">
        <f t="shared" si="332"/>
        <v>4.9244099722862471E-2</v>
      </c>
      <c r="DY177" s="186">
        <f t="shared" si="333"/>
        <v>-1.4050766901024445E-2</v>
      </c>
      <c r="DZ177" s="186">
        <f t="shared" si="334"/>
        <v>-4.7434594101876282E-2</v>
      </c>
      <c r="EA177" s="186">
        <f t="shared" si="335"/>
        <v>2.2843561985005499E-2</v>
      </c>
      <c r="EB177" s="186">
        <f t="shared" si="336"/>
        <v>4.3882074289553499E-2</v>
      </c>
      <c r="EC177" s="186">
        <f t="shared" si="337"/>
        <v>-3.0796955921481704E-2</v>
      </c>
      <c r="ED177" s="186">
        <f t="shared" si="338"/>
        <v>-3.8717079875514808E-2</v>
      </c>
      <c r="EE177" s="186">
        <f t="shared" si="339"/>
        <v>3.761869621492632E-2</v>
      </c>
      <c r="EF177" s="186">
        <f t="shared" si="340"/>
        <v>3.2129401849486219E-2</v>
      </c>
      <c r="EG177" s="186">
        <f t="shared" si="341"/>
        <v>-4.3058113699381242E-2</v>
      </c>
      <c r="EH177" s="186">
        <f t="shared" si="342"/>
        <v>-2.436110861122371E-2</v>
      </c>
      <c r="EI177" s="186">
        <f t="shared" si="343"/>
        <v>4.6915333535659354E-2</v>
      </c>
      <c r="EJ177" s="186">
        <f t="shared" si="344"/>
        <v>1.5697651013910244E-2</v>
      </c>
      <c r="EK177" s="186">
        <f t="shared" si="345"/>
        <v>-4.9048619738852828E-2</v>
      </c>
      <c r="EL177" s="186">
        <f t="shared" si="346"/>
        <v>-6.4573732918344583E-3</v>
      </c>
      <c r="EM177" s="186">
        <f t="shared" si="347"/>
        <v>4.937958335683186E-2</v>
      </c>
      <c r="EN177" s="186">
        <f t="shared" si="348"/>
        <v>-3.0201847000431567E-3</v>
      </c>
      <c r="EO177" s="186">
        <f t="shared" si="349"/>
        <v>-4.7896062921919169E-2</v>
      </c>
      <c r="EP177" s="186">
        <f t="shared" si="350"/>
        <v>1.2386764093024468E-2</v>
      </c>
      <c r="EQ177" s="186">
        <f t="shared" si="351"/>
        <v>-3.9768292738183997E-2</v>
      </c>
      <c r="ER177" s="186">
        <f t="shared" si="352"/>
        <v>2.9426988646594189E-2</v>
      </c>
      <c r="ES177" s="186">
        <f t="shared" si="353"/>
        <v>3.3422703050492025E-2</v>
      </c>
      <c r="ET177" s="186">
        <f t="shared" si="354"/>
        <v>-3.6474479967715939E-2</v>
      </c>
      <c r="EU177" s="186">
        <f t="shared" si="355"/>
        <v>-2.5848974979140404E-2</v>
      </c>
      <c r="EV177" s="186">
        <f t="shared" si="356"/>
        <v>4.2181693430260167E-2</v>
      </c>
      <c r="EW177" s="186">
        <f t="shared" si="357"/>
        <v>1.7325409957073448E-2</v>
      </c>
      <c r="EX177" s="186">
        <f t="shared" si="358"/>
        <v>-4.6338913862282324E-2</v>
      </c>
    </row>
    <row r="178" spans="15:154" ht="20.100000000000001" customHeight="1" x14ac:dyDescent="0.3">
      <c r="O178" s="211">
        <v>170</v>
      </c>
      <c r="P178" s="211">
        <f t="shared" si="359"/>
        <v>-1.6580627893946132</v>
      </c>
      <c r="Q178" s="212">
        <f t="shared" si="360"/>
        <v>1.4835298641951802</v>
      </c>
      <c r="R178" s="212">
        <f t="shared" si="264"/>
        <v>324.03137214526902</v>
      </c>
      <c r="S178" s="212">
        <f t="shared" si="265"/>
        <v>281.7664105611035</v>
      </c>
      <c r="T178" s="212">
        <f t="shared" si="266"/>
        <v>352.20801320137934</v>
      </c>
      <c r="U178" s="212">
        <f t="shared" si="267"/>
        <v>1</v>
      </c>
      <c r="V178" s="212">
        <f t="shared" si="268"/>
        <v>1</v>
      </c>
      <c r="W178" s="212">
        <f t="shared" si="269"/>
        <v>4.1354020480438368E-2</v>
      </c>
      <c r="X178" s="212">
        <f t="shared" si="270"/>
        <v>4.7557123552504119E-2</v>
      </c>
      <c r="Y178" s="212">
        <f t="shared" si="271"/>
        <v>3.8045698842003296E-2</v>
      </c>
      <c r="Z178" s="212">
        <f t="shared" si="272"/>
        <v>11.136183777568643</v>
      </c>
      <c r="AA178" s="212">
        <f t="shared" si="273"/>
        <v>11.136183777568643</v>
      </c>
      <c r="AB178" s="212">
        <f t="shared" si="274"/>
        <v>10.800900754938359</v>
      </c>
      <c r="AC178" s="212">
        <f t="shared" si="275"/>
        <v>10.292719405670571</v>
      </c>
      <c r="AD178" s="212">
        <f t="shared" si="276"/>
        <v>227.34297150862852</v>
      </c>
      <c r="AE178" s="212">
        <f t="shared" si="277"/>
        <v>295.53344358003716</v>
      </c>
      <c r="AF178" s="212">
        <f t="shared" si="278"/>
        <v>2.3003948220697739</v>
      </c>
      <c r="AG178" s="212">
        <f t="shared" si="279"/>
        <v>2.5682988584046926</v>
      </c>
      <c r="AH178" s="212">
        <f t="shared" si="280"/>
        <v>1.9579685138669285</v>
      </c>
      <c r="AI178" s="212">
        <f t="shared" si="281"/>
        <v>13.436578599638416</v>
      </c>
      <c r="AJ178" s="212">
        <f t="shared" si="282"/>
        <v>14.236578599638417</v>
      </c>
      <c r="AK178" s="212">
        <f t="shared" si="283"/>
        <v>14.169199613343054</v>
      </c>
      <c r="AL178" s="212">
        <f t="shared" si="284"/>
        <v>13.0506879195375</v>
      </c>
      <c r="AM178" s="212">
        <f t="shared" si="361"/>
        <v>70.241595830152491</v>
      </c>
      <c r="AN178" s="212">
        <f t="shared" si="391"/>
        <v>70.575616639510514</v>
      </c>
      <c r="AO178" s="212">
        <f t="shared" si="392"/>
        <v>76.624313305580813</v>
      </c>
      <c r="AP178" s="212">
        <f t="shared" si="285"/>
        <v>9.7178222274802515</v>
      </c>
      <c r="AQ178" s="212">
        <f t="shared" si="286"/>
        <v>0.27601205963489606</v>
      </c>
      <c r="AR178" s="212">
        <f t="shared" si="287"/>
        <v>0.2679621136886321</v>
      </c>
      <c r="AS178" s="212">
        <f t="shared" si="288"/>
        <v>0.25535452182415941</v>
      </c>
      <c r="AT178" s="212">
        <f t="shared" si="289"/>
        <v>2.3934564790826472E-2</v>
      </c>
      <c r="AU178" s="212">
        <f t="shared" si="290"/>
        <v>0.10784675179897053</v>
      </c>
      <c r="AV178" s="212">
        <f t="shared" si="291"/>
        <v>0.10213111064303329</v>
      </c>
      <c r="AW178" s="212">
        <f t="shared" si="292"/>
        <v>0.10069555142187078</v>
      </c>
      <c r="AX178" s="212">
        <f t="shared" si="362"/>
        <v>2.2299483979565663E-2</v>
      </c>
      <c r="AY178" s="212">
        <f t="shared" si="363"/>
        <v>2.4285309313948188E-2</v>
      </c>
      <c r="AZ178" s="178">
        <f t="shared" si="364"/>
        <v>1.9155163187097649E-2</v>
      </c>
      <c r="BA178" s="178">
        <f t="shared" si="293"/>
        <v>2.2265308838925186E-3</v>
      </c>
      <c r="BB178" s="178">
        <f t="shared" si="294"/>
        <v>1.9361138120804508E-3</v>
      </c>
      <c r="BC178" s="178">
        <f t="shared" si="295"/>
        <v>2.4201422651005636E-3</v>
      </c>
      <c r="BD178" s="178">
        <f t="shared" si="296"/>
        <v>0</v>
      </c>
      <c r="BE178" s="178">
        <f t="shared" si="297"/>
        <v>0</v>
      </c>
      <c r="BF178" s="178">
        <f t="shared" si="298"/>
        <v>0</v>
      </c>
      <c r="BG178" s="178">
        <f t="shared" si="365"/>
        <v>2.4526014863458182E-2</v>
      </c>
      <c r="BH178" s="178">
        <f t="shared" si="366"/>
        <v>2.622142312602864E-2</v>
      </c>
      <c r="BI178" s="178">
        <f t="shared" si="367"/>
        <v>2.1575305452198212E-2</v>
      </c>
      <c r="BJ178" s="178">
        <f t="shared" si="299"/>
        <v>7.9471982494616178</v>
      </c>
      <c r="BK178" s="178">
        <f t="shared" si="300"/>
        <v>7.3883162740249997</v>
      </c>
      <c r="BL178" s="178">
        <f t="shared" si="301"/>
        <v>7.59899546753162</v>
      </c>
      <c r="BM178" s="180">
        <f t="shared" si="368"/>
        <v>6.0152540508257165E-4</v>
      </c>
      <c r="BN178" s="180">
        <f t="shared" si="368"/>
        <v>6.8756303075422954E-4</v>
      </c>
      <c r="BO178" s="180">
        <f t="shared" si="368"/>
        <v>4.6549380535565389E-4</v>
      </c>
      <c r="BP178" s="178">
        <f t="shared" si="302"/>
        <v>177.3006037352169</v>
      </c>
      <c r="BQ178" s="178">
        <f t="shared" si="303"/>
        <v>268.51126946238844</v>
      </c>
      <c r="BR178" s="178">
        <f t="shared" si="304"/>
        <v>0.44999999999999996</v>
      </c>
      <c r="BS178" s="178">
        <f t="shared" si="305"/>
        <v>0.44999999999999996</v>
      </c>
      <c r="BT178" s="178">
        <f t="shared" si="306"/>
        <v>0.17997696981417846</v>
      </c>
      <c r="BU178" s="178">
        <f t="shared" si="307"/>
        <v>18.138404988736497</v>
      </c>
      <c r="BY178" s="180">
        <f t="shared" si="308"/>
        <v>0.17798075029746105</v>
      </c>
      <c r="BZ178" s="180">
        <f t="shared" si="369"/>
        <v>0.17798075029746105</v>
      </c>
      <c r="CA178" s="180">
        <f t="shared" si="370"/>
        <v>0</v>
      </c>
      <c r="CB178" s="180">
        <f t="shared" si="371"/>
        <v>3.6801098005818565E-2</v>
      </c>
      <c r="CC178" s="180">
        <f t="shared" si="309"/>
        <v>3.9027628889711084E-2</v>
      </c>
      <c r="CG178" s="182">
        <f t="shared" si="310"/>
        <v>0.44999999999999996</v>
      </c>
      <c r="CH178" s="182">
        <f t="shared" si="311"/>
        <v>0.44999999999999996</v>
      </c>
      <c r="CI178" s="182">
        <f t="shared" si="312"/>
        <v>0.44999999999999996</v>
      </c>
      <c r="CJ178" s="182">
        <f t="shared" si="313"/>
        <v>0.44999999999999996</v>
      </c>
      <c r="CK178" s="182">
        <f t="shared" si="314"/>
        <v>0.44999999999999996</v>
      </c>
      <c r="CL178" s="182">
        <f t="shared" si="315"/>
        <v>0.44999999999999996</v>
      </c>
      <c r="CM178" s="182">
        <f t="shared" si="316"/>
        <v>0.44999999999999996</v>
      </c>
      <c r="CN178" s="182">
        <f t="shared" si="317"/>
        <v>0.44999999999999996</v>
      </c>
      <c r="CO178" s="182">
        <f t="shared" si="318"/>
        <v>0.44999999999999996</v>
      </c>
      <c r="CP178" s="182">
        <f t="shared" si="319"/>
        <v>0.41291214875460031</v>
      </c>
      <c r="CQ178" s="182">
        <f t="shared" si="320"/>
        <v>0.34231218020927195</v>
      </c>
      <c r="CR178" s="182">
        <f t="shared" si="321"/>
        <v>0.27171221166394349</v>
      </c>
      <c r="CS178" s="182">
        <f t="shared" si="322"/>
        <v>0.20111224311861522</v>
      </c>
      <c r="CT178" s="182">
        <f t="shared" si="323"/>
        <v>0.17501512228370994</v>
      </c>
      <c r="CU178" s="182">
        <f t="shared" si="324"/>
        <v>0.17501512228370994</v>
      </c>
      <c r="CV178" s="182">
        <f t="shared" si="325"/>
        <v>0.17501512228370994</v>
      </c>
      <c r="CW178" s="182">
        <f t="shared" si="326"/>
        <v>0.17501512228370994</v>
      </c>
      <c r="CX178" s="182">
        <f t="shared" si="327"/>
        <v>0.17501512228370994</v>
      </c>
      <c r="CY178" s="182">
        <f t="shared" si="328"/>
        <v>0.17501512228370994</v>
      </c>
      <c r="DA178" s="184">
        <f t="shared" si="372"/>
        <v>0.17798075030186855</v>
      </c>
      <c r="DB178" s="184">
        <f t="shared" si="373"/>
        <v>0.17798075030186855</v>
      </c>
      <c r="DC178" s="184">
        <f t="shared" si="374"/>
        <v>0.17798075030186855</v>
      </c>
      <c r="DD178" s="184">
        <f t="shared" si="375"/>
        <v>0.17798075030186855</v>
      </c>
      <c r="DE178" s="184">
        <f t="shared" si="376"/>
        <v>0.17798075030186855</v>
      </c>
      <c r="DF178" s="184">
        <f t="shared" si="377"/>
        <v>0.17798075030186855</v>
      </c>
      <c r="DG178" s="184">
        <f t="shared" si="378"/>
        <v>0.17798075030186855</v>
      </c>
      <c r="DH178" s="184">
        <f t="shared" si="379"/>
        <v>0.17798075030186855</v>
      </c>
      <c r="DI178" s="184">
        <f t="shared" si="380"/>
        <v>0.17798075030186855</v>
      </c>
      <c r="DJ178" s="184">
        <f t="shared" si="381"/>
        <v>-2.1145266755881039E-10</v>
      </c>
      <c r="DK178" s="184">
        <f t="shared" si="382"/>
        <v>-2.5249666201500548E-10</v>
      </c>
      <c r="DL178" s="184">
        <f t="shared" si="383"/>
        <v>-3.1331206188441872E-10</v>
      </c>
      <c r="DM178" s="184">
        <f t="shared" si="384"/>
        <v>-4.1271770077748131E-10</v>
      </c>
      <c r="DN178" s="184">
        <f t="shared" si="385"/>
        <v>-4.6755194516190084E-10</v>
      </c>
      <c r="DO178" s="184">
        <f t="shared" si="386"/>
        <v>-4.6755194516190084E-10</v>
      </c>
      <c r="DP178" s="184">
        <f t="shared" si="387"/>
        <v>-4.6755194516190084E-10</v>
      </c>
      <c r="DQ178" s="184">
        <f t="shared" si="388"/>
        <v>-4.6755194516190084E-10</v>
      </c>
      <c r="DR178" s="184">
        <f t="shared" si="389"/>
        <v>-4.6755194516190084E-10</v>
      </c>
      <c r="DS178" s="184">
        <f t="shared" si="390"/>
        <v>-4.6755194516190084E-10</v>
      </c>
      <c r="DU178" s="185">
        <f t="shared" si="329"/>
        <v>-1.2695599494260962E-2</v>
      </c>
      <c r="DV178" s="185">
        <f t="shared" si="330"/>
        <v>-4.7380622345127632E-2</v>
      </c>
      <c r="DW178" s="185">
        <f t="shared" si="331"/>
        <v>4.2751660841296047E-3</v>
      </c>
      <c r="DX178" s="185">
        <f t="shared" si="332"/>
        <v>4.8865371944592777E-2</v>
      </c>
      <c r="DY178" s="186">
        <f t="shared" si="333"/>
        <v>-1.2695599494260962E-2</v>
      </c>
      <c r="DZ178" s="186">
        <f t="shared" si="334"/>
        <v>-4.7380622345127632E-2</v>
      </c>
      <c r="EA178" s="186">
        <f t="shared" si="335"/>
        <v>2.0730283538042529E-2</v>
      </c>
      <c r="EB178" s="186">
        <f t="shared" si="336"/>
        <v>4.4456236511457539E-2</v>
      </c>
      <c r="EC178" s="186">
        <f t="shared" si="337"/>
        <v>-2.8135088406550268E-2</v>
      </c>
      <c r="ED178" s="186">
        <f t="shared" si="338"/>
        <v>-4.0181070427327936E-2</v>
      </c>
      <c r="EE178" s="186">
        <f t="shared" si="339"/>
        <v>3.4685022850866672E-2</v>
      </c>
      <c r="EF178" s="186">
        <f t="shared" si="340"/>
        <v>3.4685022850866679E-2</v>
      </c>
      <c r="EG178" s="186">
        <f t="shared" si="341"/>
        <v>-4.018107042732795E-2</v>
      </c>
      <c r="EH178" s="186">
        <f t="shared" si="342"/>
        <v>-2.813508840655024E-2</v>
      </c>
      <c r="EI178" s="186">
        <f t="shared" si="343"/>
        <v>4.4456236511457553E-2</v>
      </c>
      <c r="EJ178" s="186">
        <f t="shared" si="344"/>
        <v>2.0730283538042488E-2</v>
      </c>
      <c r="EK178" s="186">
        <f t="shared" si="345"/>
        <v>-4.7380622345127632E-2</v>
      </c>
      <c r="EL178" s="186">
        <f t="shared" si="346"/>
        <v>-1.2695599494260943E-2</v>
      </c>
      <c r="EM178" s="186">
        <f t="shared" si="347"/>
        <v>4.886537194459277E-2</v>
      </c>
      <c r="EN178" s="186">
        <f t="shared" si="348"/>
        <v>4.2751660841296021E-3</v>
      </c>
      <c r="EO178" s="186">
        <f t="shared" si="349"/>
        <v>-4.8865371944592777E-2</v>
      </c>
      <c r="EP178" s="186">
        <f t="shared" si="350"/>
        <v>4.275166084129596E-3</v>
      </c>
      <c r="EQ178" s="186">
        <f t="shared" si="351"/>
        <v>-4.4456236511457553E-2</v>
      </c>
      <c r="ER178" s="186">
        <f t="shared" si="352"/>
        <v>2.0730283538042488E-2</v>
      </c>
      <c r="ES178" s="186">
        <f t="shared" si="353"/>
        <v>4.0181070427327853E-2</v>
      </c>
      <c r="ET178" s="186">
        <f t="shared" si="354"/>
        <v>-2.8135088406550379E-2</v>
      </c>
      <c r="EU178" s="186">
        <f t="shared" si="355"/>
        <v>-3.4685022850866706E-2</v>
      </c>
      <c r="EV178" s="186">
        <f t="shared" si="356"/>
        <v>3.4685022850866637E-2</v>
      </c>
      <c r="EW178" s="186">
        <f t="shared" si="357"/>
        <v>2.8135088406550171E-2</v>
      </c>
      <c r="EX178" s="186">
        <f t="shared" si="358"/>
        <v>-4.0181070427327999E-2</v>
      </c>
    </row>
    <row r="179" spans="15:154" ht="20.100000000000001" customHeight="1" x14ac:dyDescent="0.3">
      <c r="O179" s="211">
        <v>171</v>
      </c>
      <c r="P179" s="211">
        <f t="shared" si="359"/>
        <v>-1.6493361431346414</v>
      </c>
      <c r="Q179" s="212">
        <f t="shared" si="360"/>
        <v>1.4922565104551517</v>
      </c>
      <c r="R179" s="212">
        <f t="shared" si="264"/>
        <v>324.26642320394939</v>
      </c>
      <c r="S179" s="212">
        <f t="shared" si="265"/>
        <v>281.97080278604295</v>
      </c>
      <c r="T179" s="212">
        <f t="shared" si="266"/>
        <v>352.46350348255368</v>
      </c>
      <c r="U179" s="212">
        <f t="shared" si="267"/>
        <v>1</v>
      </c>
      <c r="V179" s="212">
        <f t="shared" si="268"/>
        <v>1</v>
      </c>
      <c r="W179" s="212">
        <f t="shared" si="269"/>
        <v>4.132404418440816E-2</v>
      </c>
      <c r="X179" s="212">
        <f t="shared" si="270"/>
        <v>4.7522650812069384E-2</v>
      </c>
      <c r="Y179" s="212">
        <f t="shared" si="271"/>
        <v>3.8018120649655512E-2</v>
      </c>
      <c r="Z179" s="212">
        <f t="shared" si="272"/>
        <v>11.145860825234207</v>
      </c>
      <c r="AA179" s="212">
        <f t="shared" si="273"/>
        <v>11.145860825234207</v>
      </c>
      <c r="AB179" s="212">
        <f t="shared" si="274"/>
        <v>10.811394789813285</v>
      </c>
      <c r="AC179" s="212">
        <f t="shared" si="275"/>
        <v>10.302719697206586</v>
      </c>
      <c r="AD179" s="212">
        <f t="shared" si="276"/>
        <v>227.59554846560428</v>
      </c>
      <c r="AE179" s="212">
        <f t="shared" si="277"/>
        <v>295.85485611069333</v>
      </c>
      <c r="AF179" s="212">
        <f t="shared" si="278"/>
        <v>2.3009607523496798</v>
      </c>
      <c r="AG179" s="212">
        <f t="shared" si="279"/>
        <v>2.5689306969386152</v>
      </c>
      <c r="AH179" s="212">
        <f t="shared" si="280"/>
        <v>1.9584502023399111</v>
      </c>
      <c r="AI179" s="212">
        <f t="shared" si="281"/>
        <v>13.446821577583886</v>
      </c>
      <c r="AJ179" s="212">
        <f t="shared" si="282"/>
        <v>14.246821577583887</v>
      </c>
      <c r="AK179" s="212">
        <f t="shared" si="283"/>
        <v>14.180325486751901</v>
      </c>
      <c r="AL179" s="212">
        <f t="shared" si="284"/>
        <v>13.061169899546497</v>
      </c>
      <c r="AM179" s="212">
        <f t="shared" si="361"/>
        <v>70.19109452268367</v>
      </c>
      <c r="AN179" s="212">
        <f t="shared" si="391"/>
        <v>70.520243060306285</v>
      </c>
      <c r="AO179" s="212">
        <f t="shared" si="392"/>
        <v>76.562819999357131</v>
      </c>
      <c r="AP179" s="212">
        <f t="shared" si="285"/>
        <v>9.7287170414540505</v>
      </c>
      <c r="AQ179" s="212">
        <f t="shared" si="286"/>
        <v>0.27628022987786255</v>
      </c>
      <c r="AR179" s="212">
        <f t="shared" si="287"/>
        <v>0.26822246269377609</v>
      </c>
      <c r="AS179" s="212">
        <f t="shared" si="288"/>
        <v>0.25560262143346912</v>
      </c>
      <c r="AT179" s="212">
        <f t="shared" si="289"/>
        <v>2.3981096497838042E-2</v>
      </c>
      <c r="AU179" s="212">
        <f t="shared" si="290"/>
        <v>0.1079787301377223</v>
      </c>
      <c r="AV179" s="212">
        <f t="shared" si="291"/>
        <v>0.10224937816908622</v>
      </c>
      <c r="AW179" s="212">
        <f t="shared" si="292"/>
        <v>0.10081034752758672</v>
      </c>
      <c r="AX179" s="212">
        <f t="shared" si="362"/>
        <v>2.2310589142189526E-2</v>
      </c>
      <c r="AY179" s="212">
        <f t="shared" si="363"/>
        <v>2.4295807549208247E-2</v>
      </c>
      <c r="AZ179" s="178">
        <f t="shared" si="364"/>
        <v>1.9163099841552875E-2</v>
      </c>
      <c r="BA179" s="178">
        <f t="shared" si="293"/>
        <v>2.004361322077315E-3</v>
      </c>
      <c r="BB179" s="178">
        <f t="shared" si="294"/>
        <v>1.7429228887628828E-3</v>
      </c>
      <c r="BC179" s="178">
        <f t="shared" si="295"/>
        <v>2.1786536109536037E-3</v>
      </c>
      <c r="BD179" s="178">
        <f t="shared" si="296"/>
        <v>0</v>
      </c>
      <c r="BE179" s="178">
        <f t="shared" si="297"/>
        <v>0</v>
      </c>
      <c r="BF179" s="178">
        <f t="shared" si="298"/>
        <v>0</v>
      </c>
      <c r="BG179" s="178">
        <f t="shared" si="365"/>
        <v>2.4314950464266842E-2</v>
      </c>
      <c r="BH179" s="178">
        <f t="shared" si="366"/>
        <v>2.6038730437971131E-2</v>
      </c>
      <c r="BI179" s="178">
        <f t="shared" si="367"/>
        <v>2.1341753452506478E-2</v>
      </c>
      <c r="BJ179" s="178">
        <f t="shared" si="299"/>
        <v>7.8845220174290178</v>
      </c>
      <c r="BK179" s="178">
        <f t="shared" si="300"/>
        <v>7.3421617251240914</v>
      </c>
      <c r="BL179" s="178">
        <f t="shared" si="301"/>
        <v>7.5221891923313189</v>
      </c>
      <c r="BM179" s="180">
        <f t="shared" si="368"/>
        <v>5.9121681607975031E-4</v>
      </c>
      <c r="BN179" s="180">
        <f t="shared" si="368"/>
        <v>6.7801548282132428E-4</v>
      </c>
      <c r="BO179" s="180">
        <f t="shared" si="368"/>
        <v>4.5547044042757221E-4</v>
      </c>
      <c r="BP179" s="178">
        <f t="shared" si="302"/>
        <v>176.41352977601997</v>
      </c>
      <c r="BQ179" s="178">
        <f t="shared" si="303"/>
        <v>268.7394240386264</v>
      </c>
      <c r="BR179" s="178">
        <f t="shared" si="304"/>
        <v>0.44999999999999996</v>
      </c>
      <c r="BS179" s="178">
        <f t="shared" si="305"/>
        <v>0.44999999999999996</v>
      </c>
      <c r="BT179" s="178">
        <f t="shared" si="306"/>
        <v>0.18010752438675834</v>
      </c>
      <c r="BU179" s="178">
        <f t="shared" si="307"/>
        <v>18.138404988736497</v>
      </c>
      <c r="BY179" s="180">
        <f t="shared" si="308"/>
        <v>0.17800208693836975</v>
      </c>
      <c r="BZ179" s="180">
        <f t="shared" si="369"/>
        <v>0.17800208693836975</v>
      </c>
      <c r="CA179" s="180">
        <f t="shared" si="370"/>
        <v>0</v>
      </c>
      <c r="CB179" s="180">
        <f t="shared" si="371"/>
        <v>3.6778830568958289E-2</v>
      </c>
      <c r="CC179" s="180">
        <f t="shared" si="309"/>
        <v>3.8783191891035601E-2</v>
      </c>
      <c r="CG179" s="182">
        <f t="shared" si="310"/>
        <v>0.44999999999999996</v>
      </c>
      <c r="CH179" s="182">
        <f t="shared" si="311"/>
        <v>0.44999999999999996</v>
      </c>
      <c r="CI179" s="182">
        <f t="shared" si="312"/>
        <v>0.44999999999999996</v>
      </c>
      <c r="CJ179" s="182">
        <f t="shared" si="313"/>
        <v>0.44999999999999996</v>
      </c>
      <c r="CK179" s="182">
        <f t="shared" si="314"/>
        <v>0.44999999999999996</v>
      </c>
      <c r="CL179" s="182">
        <f t="shared" si="315"/>
        <v>0.44999999999999996</v>
      </c>
      <c r="CM179" s="182">
        <f t="shared" si="316"/>
        <v>0.44999999999999996</v>
      </c>
      <c r="CN179" s="182">
        <f t="shared" si="317"/>
        <v>0.44999999999999996</v>
      </c>
      <c r="CO179" s="182">
        <f t="shared" si="318"/>
        <v>0.44999999999999996</v>
      </c>
      <c r="CP179" s="182">
        <f t="shared" si="319"/>
        <v>0.41321527287672322</v>
      </c>
      <c r="CQ179" s="182">
        <f t="shared" si="320"/>
        <v>0.3425640913971672</v>
      </c>
      <c r="CR179" s="182">
        <f t="shared" si="321"/>
        <v>0.27191290991761102</v>
      </c>
      <c r="CS179" s="182">
        <f t="shared" si="322"/>
        <v>0.20126172843805507</v>
      </c>
      <c r="CT179" s="182">
        <f t="shared" si="323"/>
        <v>0.17514567685628987</v>
      </c>
      <c r="CU179" s="182">
        <f t="shared" si="324"/>
        <v>0.17514567685628987</v>
      </c>
      <c r="CV179" s="182">
        <f t="shared" si="325"/>
        <v>0.17514567685628987</v>
      </c>
      <c r="CW179" s="182">
        <f t="shared" si="326"/>
        <v>0.17514567685628987</v>
      </c>
      <c r="CX179" s="182">
        <f t="shared" si="327"/>
        <v>0.17514567685628987</v>
      </c>
      <c r="CY179" s="182">
        <f t="shared" si="328"/>
        <v>0.17514567685628987</v>
      </c>
      <c r="DA179" s="184">
        <f t="shared" si="372"/>
        <v>0.17800208694277458</v>
      </c>
      <c r="DB179" s="184">
        <f t="shared" si="373"/>
        <v>0.17800208694277458</v>
      </c>
      <c r="DC179" s="184">
        <f t="shared" si="374"/>
        <v>0.17800208694277458</v>
      </c>
      <c r="DD179" s="184">
        <f t="shared" si="375"/>
        <v>0.17800208694277458</v>
      </c>
      <c r="DE179" s="184">
        <f t="shared" si="376"/>
        <v>0.17800208694277458</v>
      </c>
      <c r="DF179" s="184">
        <f t="shared" si="377"/>
        <v>0.17800208694277458</v>
      </c>
      <c r="DG179" s="184">
        <f t="shared" si="378"/>
        <v>0.17800208694277458</v>
      </c>
      <c r="DH179" s="184">
        <f t="shared" si="379"/>
        <v>0.17800208694277458</v>
      </c>
      <c r="DI179" s="184">
        <f t="shared" si="380"/>
        <v>0.17800208694277458</v>
      </c>
      <c r="DJ179" s="184">
        <f t="shared" si="381"/>
        <v>-2.1133039358009204E-10</v>
      </c>
      <c r="DK179" s="184">
        <f t="shared" si="382"/>
        <v>-2.5235176838230292E-10</v>
      </c>
      <c r="DL179" s="184">
        <f t="shared" si="383"/>
        <v>-3.1313431852025008E-10</v>
      </c>
      <c r="DM179" s="184">
        <f t="shared" si="384"/>
        <v>-4.1248797559417181E-10</v>
      </c>
      <c r="DN179" s="184">
        <f t="shared" si="385"/>
        <v>-4.6729445518143766E-10</v>
      </c>
      <c r="DO179" s="184">
        <f t="shared" si="386"/>
        <v>-4.6729445518143766E-10</v>
      </c>
      <c r="DP179" s="184">
        <f t="shared" si="387"/>
        <v>-4.6729445518143766E-10</v>
      </c>
      <c r="DQ179" s="184">
        <f t="shared" si="388"/>
        <v>-4.6729445518143766E-10</v>
      </c>
      <c r="DR179" s="184">
        <f t="shared" si="389"/>
        <v>-4.6729445518143766E-10</v>
      </c>
      <c r="DS179" s="184">
        <f t="shared" si="390"/>
        <v>-4.6729445518143766E-10</v>
      </c>
      <c r="DU179" s="185">
        <f t="shared" si="329"/>
        <v>-1.1352424916538156E-2</v>
      </c>
      <c r="DV179" s="185">
        <f t="shared" si="330"/>
        <v>-4.7286252894825201E-2</v>
      </c>
      <c r="DW179" s="185">
        <f t="shared" si="331"/>
        <v>3.8154580521874396E-3</v>
      </c>
      <c r="DX179" s="185">
        <f t="shared" si="332"/>
        <v>4.8479991173379963E-2</v>
      </c>
      <c r="DY179" s="186">
        <f t="shared" si="333"/>
        <v>-1.1352424916538156E-2</v>
      </c>
      <c r="DZ179" s="186">
        <f t="shared" si="334"/>
        <v>-4.7286252894825201E-2</v>
      </c>
      <c r="EA179" s="186">
        <f t="shared" si="335"/>
        <v>1.8609857402905557E-2</v>
      </c>
      <c r="EB179" s="186">
        <f t="shared" si="336"/>
        <v>4.4928170135923887E-2</v>
      </c>
      <c r="EC179" s="186">
        <f t="shared" si="337"/>
        <v>-2.5409053437437622E-2</v>
      </c>
      <c r="ED179" s="186">
        <f t="shared" si="338"/>
        <v>-4.1463806720228202E-2</v>
      </c>
      <c r="EE179" s="186">
        <f t="shared" si="339"/>
        <v>3.1582594248526399E-2</v>
      </c>
      <c r="EF179" s="186">
        <f t="shared" si="340"/>
        <v>3.6978466772595482E-2</v>
      </c>
      <c r="EG179" s="186">
        <f t="shared" si="341"/>
        <v>-3.6978466772595482E-2</v>
      </c>
      <c r="EH179" s="186">
        <f t="shared" si="342"/>
        <v>-3.1582594248526399E-2</v>
      </c>
      <c r="EI179" s="186">
        <f t="shared" si="343"/>
        <v>4.1463806720228188E-2</v>
      </c>
      <c r="EJ179" s="186">
        <f t="shared" si="344"/>
        <v>2.5409053437437622E-2</v>
      </c>
      <c r="EK179" s="186">
        <f t="shared" si="345"/>
        <v>-4.4928170135923914E-2</v>
      </c>
      <c r="EL179" s="186">
        <f t="shared" si="346"/>
        <v>-1.860985740290548E-2</v>
      </c>
      <c r="EM179" s="186">
        <f t="shared" si="347"/>
        <v>4.728625289482518E-2</v>
      </c>
      <c r="EN179" s="186">
        <f t="shared" si="348"/>
        <v>1.1352424916538244E-2</v>
      </c>
      <c r="EO179" s="186">
        <f t="shared" si="349"/>
        <v>-4.8479991173379963E-2</v>
      </c>
      <c r="EP179" s="186">
        <f t="shared" si="350"/>
        <v>-3.8154580521874647E-3</v>
      </c>
      <c r="EQ179" s="186">
        <f t="shared" si="351"/>
        <v>-4.7286252894825201E-2</v>
      </c>
      <c r="ER179" s="186">
        <f t="shared" si="352"/>
        <v>1.1352424916538154E-2</v>
      </c>
      <c r="ES179" s="186">
        <f t="shared" si="353"/>
        <v>4.4928170135923887E-2</v>
      </c>
      <c r="ET179" s="186">
        <f t="shared" si="354"/>
        <v>-1.8609857402905553E-2</v>
      </c>
      <c r="EU179" s="186">
        <f t="shared" si="355"/>
        <v>-4.1463806720228147E-2</v>
      </c>
      <c r="EV179" s="186">
        <f t="shared" si="356"/>
        <v>2.5409053437437691E-2</v>
      </c>
      <c r="EW179" s="186">
        <f t="shared" si="357"/>
        <v>3.6978466772595545E-2</v>
      </c>
      <c r="EX179" s="186">
        <f t="shared" si="358"/>
        <v>-3.1582594248526337E-2</v>
      </c>
    </row>
    <row r="180" spans="15:154" ht="20.100000000000001" customHeight="1" x14ac:dyDescent="0.3">
      <c r="O180" s="211">
        <v>172</v>
      </c>
      <c r="P180" s="211">
        <f t="shared" si="359"/>
        <v>-1.6406094968746698</v>
      </c>
      <c r="Q180" s="212">
        <f t="shared" si="360"/>
        <v>1.5009831567151233</v>
      </c>
      <c r="R180" s="212">
        <f t="shared" si="264"/>
        <v>324.47678011905424</v>
      </c>
      <c r="S180" s="212">
        <f t="shared" si="265"/>
        <v>282.15372184265584</v>
      </c>
      <c r="T180" s="212">
        <f t="shared" si="266"/>
        <v>352.6921523033198</v>
      </c>
      <c r="U180" s="212">
        <f t="shared" si="267"/>
        <v>1</v>
      </c>
      <c r="V180" s="212">
        <f t="shared" si="268"/>
        <v>1</v>
      </c>
      <c r="W180" s="212">
        <f t="shared" si="269"/>
        <v>4.1297253982498804E-2</v>
      </c>
      <c r="X180" s="212">
        <f t="shared" si="270"/>
        <v>4.7491842079873621E-2</v>
      </c>
      <c r="Y180" s="212">
        <f t="shared" si="271"/>
        <v>3.7993473663898901E-2</v>
      </c>
      <c r="Z180" s="212">
        <f t="shared" si="272"/>
        <v>11.15440377332062</v>
      </c>
      <c r="AA180" s="212">
        <f t="shared" si="273"/>
        <v>11.15440377332062</v>
      </c>
      <c r="AB180" s="212">
        <f t="shared" si="274"/>
        <v>10.820789604482474</v>
      </c>
      <c r="AC180" s="212">
        <f t="shared" si="275"/>
        <v>10.311672486742589</v>
      </c>
      <c r="AD180" s="212">
        <f t="shared" si="276"/>
        <v>227.82167953207198</v>
      </c>
      <c r="AE180" s="212">
        <f t="shared" si="277"/>
        <v>296.14261194379543</v>
      </c>
      <c r="AF180" s="212">
        <f t="shared" si="278"/>
        <v>2.3014672267664036</v>
      </c>
      <c r="AG180" s="212">
        <f t="shared" si="279"/>
        <v>2.5694961553780988</v>
      </c>
      <c r="AH180" s="212">
        <f t="shared" si="280"/>
        <v>1.9588812852790269</v>
      </c>
      <c r="AI180" s="212">
        <f t="shared" si="281"/>
        <v>13.455871000087024</v>
      </c>
      <c r="AJ180" s="212">
        <f t="shared" si="282"/>
        <v>14.255871000087025</v>
      </c>
      <c r="AK180" s="212">
        <f t="shared" si="283"/>
        <v>14.190285759860574</v>
      </c>
      <c r="AL180" s="212">
        <f t="shared" si="284"/>
        <v>13.070553772021617</v>
      </c>
      <c r="AM180" s="212">
        <f t="shared" si="361"/>
        <v>70.146538222315243</v>
      </c>
      <c r="AN180" s="212">
        <f t="shared" si="391"/>
        <v>70.470744347422183</v>
      </c>
      <c r="AO180" s="212">
        <f t="shared" si="392"/>
        <v>76.507852493638495</v>
      </c>
      <c r="AP180" s="212">
        <f t="shared" si="285"/>
        <v>9.7384485159650804</v>
      </c>
      <c r="AQ180" s="212">
        <f t="shared" si="286"/>
        <v>0.27652031005317057</v>
      </c>
      <c r="AR180" s="212">
        <f t="shared" si="287"/>
        <v>0.26845554088360368</v>
      </c>
      <c r="AS180" s="212">
        <f t="shared" si="288"/>
        <v>0.25582473331671923</v>
      </c>
      <c r="AT180" s="212">
        <f t="shared" si="289"/>
        <v>2.4022792477036078E-2</v>
      </c>
      <c r="AU180" s="212">
        <f t="shared" si="290"/>
        <v>0.10809781044063177</v>
      </c>
      <c r="AV180" s="212">
        <f t="shared" si="291"/>
        <v>0.1023552649344458</v>
      </c>
      <c r="AW180" s="212">
        <f t="shared" si="292"/>
        <v>0.10091312506196952</v>
      </c>
      <c r="AX180" s="212">
        <f t="shared" si="362"/>
        <v>2.2320713729759883E-2</v>
      </c>
      <c r="AY180" s="212">
        <f t="shared" si="363"/>
        <v>2.430520046825136E-2</v>
      </c>
      <c r="AZ180" s="178">
        <f t="shared" si="364"/>
        <v>1.9170200863192256E-2</v>
      </c>
      <c r="BA180" s="178">
        <f t="shared" si="293"/>
        <v>1.7820391203872356E-3</v>
      </c>
      <c r="BB180" s="178">
        <f t="shared" si="294"/>
        <v>1.5495992351193353E-3</v>
      </c>
      <c r="BC180" s="178">
        <f t="shared" si="295"/>
        <v>1.9369990438991693E-3</v>
      </c>
      <c r="BD180" s="178">
        <f t="shared" si="296"/>
        <v>0</v>
      </c>
      <c r="BE180" s="178">
        <f t="shared" si="297"/>
        <v>0</v>
      </c>
      <c r="BF180" s="178">
        <f t="shared" si="298"/>
        <v>0</v>
      </c>
      <c r="BG180" s="178">
        <f t="shared" si="365"/>
        <v>2.4102752850147117E-2</v>
      </c>
      <c r="BH180" s="178">
        <f t="shared" si="366"/>
        <v>2.5854799703370696E-2</v>
      </c>
      <c r="BI180" s="178">
        <f t="shared" si="367"/>
        <v>2.1107199907091426E-2</v>
      </c>
      <c r="BJ180" s="178">
        <f t="shared" si="299"/>
        <v>7.8207836368210941</v>
      </c>
      <c r="BK180" s="178">
        <f t="shared" si="300"/>
        <v>7.2950279638024362</v>
      </c>
      <c r="BL180" s="178">
        <f t="shared" si="301"/>
        <v>7.4443437643285071</v>
      </c>
      <c r="BM180" s="180">
        <f t="shared" si="368"/>
        <v>5.8094269495527495E-4</v>
      </c>
      <c r="BN180" s="180">
        <f t="shared" si="368"/>
        <v>6.6847066770141749E-4</v>
      </c>
      <c r="BO180" s="180">
        <f t="shared" si="368"/>
        <v>4.4551388791792032E-4</v>
      </c>
      <c r="BP180" s="178">
        <f t="shared" si="302"/>
        <v>175.52113188662688</v>
      </c>
      <c r="BQ180" s="178">
        <f t="shared" si="303"/>
        <v>268.94361602854246</v>
      </c>
      <c r="BR180" s="178">
        <f t="shared" si="304"/>
        <v>0.44999999999999996</v>
      </c>
      <c r="BS180" s="178">
        <f t="shared" si="305"/>
        <v>0.44999999999999996</v>
      </c>
      <c r="BT180" s="178">
        <f t="shared" si="306"/>
        <v>0.18022436307404158</v>
      </c>
      <c r="BU180" s="178">
        <f t="shared" si="307"/>
        <v>18.138404988736497</v>
      </c>
      <c r="BY180" s="180">
        <f t="shared" si="308"/>
        <v>0.17802116009870317</v>
      </c>
      <c r="BZ180" s="180">
        <f t="shared" si="369"/>
        <v>0.17802116009870317</v>
      </c>
      <c r="CA180" s="180">
        <f t="shared" si="370"/>
        <v>0</v>
      </c>
      <c r="CB180" s="180">
        <f t="shared" si="371"/>
        <v>3.6758925355421267E-2</v>
      </c>
      <c r="CC180" s="180">
        <f t="shared" si="309"/>
        <v>3.8540964475808501E-2</v>
      </c>
      <c r="CG180" s="182">
        <f t="shared" si="310"/>
        <v>0.44999999999999996</v>
      </c>
      <c r="CH180" s="182">
        <f t="shared" si="311"/>
        <v>0.44999999999999996</v>
      </c>
      <c r="CI180" s="182">
        <f t="shared" si="312"/>
        <v>0.44999999999999996</v>
      </c>
      <c r="CJ180" s="182">
        <f t="shared" si="313"/>
        <v>0.44999999999999996</v>
      </c>
      <c r="CK180" s="182">
        <f t="shared" si="314"/>
        <v>0.44999999999999996</v>
      </c>
      <c r="CL180" s="182">
        <f t="shared" si="315"/>
        <v>0.44999999999999996</v>
      </c>
      <c r="CM180" s="182">
        <f t="shared" si="316"/>
        <v>0.44999999999999996</v>
      </c>
      <c r="CN180" s="182">
        <f t="shared" si="317"/>
        <v>0.44999999999999996</v>
      </c>
      <c r="CO180" s="182">
        <f t="shared" si="318"/>
        <v>0.44999999999999996</v>
      </c>
      <c r="CP180" s="182">
        <f t="shared" si="319"/>
        <v>0.41348655119208844</v>
      </c>
      <c r="CQ180" s="182">
        <f t="shared" si="320"/>
        <v>0.3427895371393116</v>
      </c>
      <c r="CR180" s="182">
        <f t="shared" si="321"/>
        <v>0.27209252308653464</v>
      </c>
      <c r="CS180" s="182">
        <f t="shared" si="322"/>
        <v>0.20139550903375783</v>
      </c>
      <c r="CT180" s="182">
        <f t="shared" si="323"/>
        <v>0.17526251554357308</v>
      </c>
      <c r="CU180" s="182">
        <f t="shared" si="324"/>
        <v>0.17526251554357308</v>
      </c>
      <c r="CV180" s="182">
        <f t="shared" si="325"/>
        <v>0.17526251554357308</v>
      </c>
      <c r="CW180" s="182">
        <f t="shared" si="326"/>
        <v>0.17526251554357308</v>
      </c>
      <c r="CX180" s="182">
        <f t="shared" si="327"/>
        <v>0.17526251554357308</v>
      </c>
      <c r="CY180" s="182">
        <f t="shared" si="328"/>
        <v>0.17526251554357308</v>
      </c>
      <c r="DA180" s="184">
        <f t="shared" si="372"/>
        <v>0.17802116010310559</v>
      </c>
      <c r="DB180" s="184">
        <f t="shared" si="373"/>
        <v>0.17802116010310559</v>
      </c>
      <c r="DC180" s="184">
        <f t="shared" si="374"/>
        <v>0.17802116010310559</v>
      </c>
      <c r="DD180" s="184">
        <f t="shared" si="375"/>
        <v>0.17802116010310559</v>
      </c>
      <c r="DE180" s="184">
        <f t="shared" si="376"/>
        <v>0.17802116010310559</v>
      </c>
      <c r="DF180" s="184">
        <f t="shared" si="377"/>
        <v>0.17802116010310559</v>
      </c>
      <c r="DG180" s="184">
        <f t="shared" si="378"/>
        <v>0.17802116010310559</v>
      </c>
      <c r="DH180" s="184">
        <f t="shared" si="379"/>
        <v>0.17802116010310559</v>
      </c>
      <c r="DI180" s="184">
        <f t="shared" si="380"/>
        <v>0.17802116010310559</v>
      </c>
      <c r="DJ180" s="184">
        <f t="shared" si="381"/>
        <v>-2.1122108539699318E-10</v>
      </c>
      <c r="DK180" s="184">
        <f t="shared" si="382"/>
        <v>-2.522222380252607E-10</v>
      </c>
      <c r="DL180" s="184">
        <f t="shared" si="383"/>
        <v>-3.1297541956697592E-10</v>
      </c>
      <c r="DM180" s="184">
        <f t="shared" si="384"/>
        <v>-4.1228260179399536E-10</v>
      </c>
      <c r="DN180" s="184">
        <f t="shared" si="385"/>
        <v>-4.6706425714404757E-10</v>
      </c>
      <c r="DO180" s="184">
        <f t="shared" si="386"/>
        <v>-4.6706425714404757E-10</v>
      </c>
      <c r="DP180" s="184">
        <f t="shared" si="387"/>
        <v>-4.6706425714404757E-10</v>
      </c>
      <c r="DQ180" s="184">
        <f t="shared" si="388"/>
        <v>-4.6706425714404757E-10</v>
      </c>
      <c r="DR180" s="184">
        <f t="shared" si="389"/>
        <v>-4.6706425714404757E-10</v>
      </c>
      <c r="DS180" s="184">
        <f t="shared" si="390"/>
        <v>-4.6706425714404757E-10</v>
      </c>
      <c r="DU180" s="185">
        <f t="shared" si="329"/>
        <v>-1.0022488196873323E-2</v>
      </c>
      <c r="DV180" s="185">
        <f t="shared" si="330"/>
        <v>-4.7152099742902596E-2</v>
      </c>
      <c r="DW180" s="185">
        <f t="shared" si="331"/>
        <v>3.3626460927048615E-3</v>
      </c>
      <c r="DX180" s="185">
        <f t="shared" si="332"/>
        <v>4.808807951120856E-2</v>
      </c>
      <c r="DY180" s="186">
        <f t="shared" si="333"/>
        <v>-1.0022488196873323E-2</v>
      </c>
      <c r="DZ180" s="186">
        <f t="shared" si="334"/>
        <v>-4.7152099742902596E-2</v>
      </c>
      <c r="EA180" s="186">
        <f t="shared" si="335"/>
        <v>1.6487253968701016E-2</v>
      </c>
      <c r="EB180" s="186">
        <f t="shared" si="336"/>
        <v>4.5298357987819518E-2</v>
      </c>
      <c r="EC180" s="186">
        <f t="shared" si="337"/>
        <v>-2.2631114096001291E-2</v>
      </c>
      <c r="ED180" s="186">
        <f t="shared" si="338"/>
        <v>-4.2562935220622079E-2</v>
      </c>
      <c r="EE180" s="186">
        <f t="shared" si="339"/>
        <v>2.8334485329933767E-2</v>
      </c>
      <c r="EF180" s="186">
        <f t="shared" si="340"/>
        <v>3.899907333397639E-2</v>
      </c>
      <c r="EG180" s="186">
        <f t="shared" si="341"/>
        <v>-3.3486358036918309E-2</v>
      </c>
      <c r="EH180" s="186">
        <f t="shared" si="342"/>
        <v>-3.467613884567336E-2</v>
      </c>
      <c r="EI180" s="186">
        <f t="shared" si="343"/>
        <v>3.7986456874882057E-2</v>
      </c>
      <c r="EJ180" s="186">
        <f t="shared" si="344"/>
        <v>2.9678272758262493E-2</v>
      </c>
      <c r="EK180" s="186">
        <f t="shared" si="345"/>
        <v>-4.1747192538730389E-2</v>
      </c>
      <c r="EL180" s="186">
        <f t="shared" si="346"/>
        <v>-2.4102752850147097E-2</v>
      </c>
      <c r="EM180" s="186">
        <f t="shared" si="347"/>
        <v>4.4695366586540095E-2</v>
      </c>
      <c r="EN180" s="186">
        <f t="shared" si="348"/>
        <v>1.8058100274278441E-2</v>
      </c>
      <c r="EO180" s="186">
        <f t="shared" si="349"/>
        <v>-4.6773596163968693E-2</v>
      </c>
      <c r="EP180" s="186">
        <f t="shared" si="350"/>
        <v>-1.1661967317355726E-2</v>
      </c>
      <c r="EQ180" s="186">
        <f t="shared" si="351"/>
        <v>-4.8176140208690786E-2</v>
      </c>
      <c r="ER180" s="186">
        <f t="shared" si="352"/>
        <v>1.6823478872299595E-3</v>
      </c>
      <c r="ES180" s="186">
        <f t="shared" si="353"/>
        <v>4.7473155751523943E-2</v>
      </c>
      <c r="ET180" s="186">
        <f t="shared" si="354"/>
        <v>-8.3707982183689883E-3</v>
      </c>
      <c r="EU180" s="186">
        <f t="shared" si="355"/>
        <v>-4.5846160317567955E-2</v>
      </c>
      <c r="EV180" s="186">
        <f t="shared" si="356"/>
        <v>1.4896320483829479E-2</v>
      </c>
      <c r="EW180" s="186">
        <f t="shared" si="357"/>
        <v>4.3326821522264976E-2</v>
      </c>
      <c r="EX180" s="186">
        <f t="shared" si="358"/>
        <v>-2.1131902815385475E-2</v>
      </c>
    </row>
    <row r="181" spans="15:154" ht="20.100000000000001" customHeight="1" x14ac:dyDescent="0.3">
      <c r="O181" s="211">
        <v>173</v>
      </c>
      <c r="P181" s="211">
        <f t="shared" si="359"/>
        <v>-1.6318828506146983</v>
      </c>
      <c r="Q181" s="212">
        <f t="shared" si="360"/>
        <v>1.509709802975095</v>
      </c>
      <c r="R181" s="212">
        <f t="shared" si="264"/>
        <v>324.66242687109013</v>
      </c>
      <c r="S181" s="212">
        <f t="shared" si="265"/>
        <v>282.31515380094794</v>
      </c>
      <c r="T181" s="212">
        <f t="shared" si="266"/>
        <v>352.89394225118491</v>
      </c>
      <c r="U181" s="212">
        <f t="shared" si="267"/>
        <v>1</v>
      </c>
      <c r="V181" s="212">
        <f t="shared" si="268"/>
        <v>1</v>
      </c>
      <c r="W181" s="212">
        <f t="shared" si="269"/>
        <v>4.1273639605116916E-2</v>
      </c>
      <c r="X181" s="212">
        <f t="shared" si="270"/>
        <v>4.7464685545884455E-2</v>
      </c>
      <c r="Y181" s="212">
        <f t="shared" si="271"/>
        <v>3.7971748436707566E-2</v>
      </c>
      <c r="Z181" s="212">
        <f t="shared" si="272"/>
        <v>11.161810981891623</v>
      </c>
      <c r="AA181" s="212">
        <f t="shared" si="273"/>
        <v>11.161810981891623</v>
      </c>
      <c r="AB181" s="212">
        <f t="shared" si="274"/>
        <v>10.829083395809546</v>
      </c>
      <c r="AC181" s="212">
        <f t="shared" si="275"/>
        <v>10.319576055979599</v>
      </c>
      <c r="AD181" s="212">
        <f t="shared" si="276"/>
        <v>228.02131770086334</v>
      </c>
      <c r="AE181" s="212">
        <f t="shared" si="277"/>
        <v>296.39665240352099</v>
      </c>
      <c r="AF181" s="212">
        <f t="shared" si="278"/>
        <v>2.3019142067499576</v>
      </c>
      <c r="AG181" s="212">
        <f t="shared" si="279"/>
        <v>2.5699951906612934</v>
      </c>
      <c r="AH181" s="212">
        <f t="shared" si="280"/>
        <v>1.959261729855641</v>
      </c>
      <c r="AI181" s="212">
        <f t="shared" si="281"/>
        <v>13.463725188641581</v>
      </c>
      <c r="AJ181" s="212">
        <f t="shared" si="282"/>
        <v>14.263725188641581</v>
      </c>
      <c r="AK181" s="212">
        <f t="shared" si="283"/>
        <v>14.19907858647084</v>
      </c>
      <c r="AL181" s="212">
        <f t="shared" si="284"/>
        <v>13.07883778583524</v>
      </c>
      <c r="AM181" s="212">
        <f t="shared" si="361"/>
        <v>70.107912678822146</v>
      </c>
      <c r="AN181" s="212">
        <f t="shared" si="391"/>
        <v>70.427105104750922</v>
      </c>
      <c r="AO181" s="212">
        <f t="shared" si="392"/>
        <v>76.459393133771329</v>
      </c>
      <c r="AP181" s="212">
        <f t="shared" si="285"/>
        <v>9.7470145508077266</v>
      </c>
      <c r="AQ181" s="212">
        <f t="shared" si="286"/>
        <v>0.27673225408249802</v>
      </c>
      <c r="AR181" s="212">
        <f t="shared" si="287"/>
        <v>0.26866130352367601</v>
      </c>
      <c r="AS181" s="212">
        <f t="shared" si="288"/>
        <v>0.25602081484422201</v>
      </c>
      <c r="AT181" s="212">
        <f t="shared" si="289"/>
        <v>2.4059632003680262E-2</v>
      </c>
      <c r="AU181" s="212">
        <f t="shared" si="290"/>
        <v>0.10820396667692633</v>
      </c>
      <c r="AV181" s="212">
        <f t="shared" si="291"/>
        <v>0.10244874814236334</v>
      </c>
      <c r="AW181" s="212">
        <f t="shared" si="292"/>
        <v>0.10100386230191172</v>
      </c>
      <c r="AX181" s="212">
        <f t="shared" si="362"/>
        <v>2.2329857688428576E-2</v>
      </c>
      <c r="AY181" s="212">
        <f t="shared" si="363"/>
        <v>2.4313488152341221E-2</v>
      </c>
      <c r="AZ181" s="178">
        <f t="shared" si="364"/>
        <v>1.9176466318513462E-2</v>
      </c>
      <c r="BA181" s="178">
        <f t="shared" si="293"/>
        <v>1.559581209518688E-3</v>
      </c>
      <c r="BB181" s="178">
        <f t="shared" si="294"/>
        <v>1.3561575734945112E-3</v>
      </c>
      <c r="BC181" s="178">
        <f t="shared" si="295"/>
        <v>1.6951969668681393E-3</v>
      </c>
      <c r="BD181" s="178">
        <f t="shared" si="296"/>
        <v>0</v>
      </c>
      <c r="BE181" s="178">
        <f t="shared" si="297"/>
        <v>0</v>
      </c>
      <c r="BF181" s="178">
        <f t="shared" si="298"/>
        <v>0</v>
      </c>
      <c r="BG181" s="178">
        <f t="shared" si="365"/>
        <v>2.3889438897947264E-2</v>
      </c>
      <c r="BH181" s="178">
        <f t="shared" si="366"/>
        <v>2.5669645725835733E-2</v>
      </c>
      <c r="BI181" s="178">
        <f t="shared" si="367"/>
        <v>2.0871663285381602E-2</v>
      </c>
      <c r="BJ181" s="178">
        <f t="shared" si="299"/>
        <v>7.7560032091961801</v>
      </c>
      <c r="BK181" s="178">
        <f t="shared" si="300"/>
        <v>7.2469299811051613</v>
      </c>
      <c r="BL181" s="178">
        <f t="shared" si="301"/>
        <v>7.3654835381176316</v>
      </c>
      <c r="BM181" s="180">
        <f t="shared" si="368"/>
        <v>5.7070529085875583E-4</v>
      </c>
      <c r="BN181" s="180">
        <f t="shared" si="368"/>
        <v>6.589307116899167E-4</v>
      </c>
      <c r="BO181" s="180">
        <f t="shared" si="368"/>
        <v>4.3562632829834635E-4</v>
      </c>
      <c r="BP181" s="178">
        <f t="shared" si="302"/>
        <v>174.6234907778491</v>
      </c>
      <c r="BQ181" s="178">
        <f t="shared" si="303"/>
        <v>269.12382753661143</v>
      </c>
      <c r="BR181" s="178">
        <f t="shared" si="304"/>
        <v>0.44999999999999996</v>
      </c>
      <c r="BS181" s="178">
        <f t="shared" si="305"/>
        <v>0.44999999999999996</v>
      </c>
      <c r="BT181" s="178">
        <f t="shared" si="306"/>
        <v>0.18032747697830973</v>
      </c>
      <c r="BU181" s="178">
        <f t="shared" si="307"/>
        <v>18.138404988736497</v>
      </c>
      <c r="BY181" s="180">
        <f t="shared" si="308"/>
        <v>0.17803797563511087</v>
      </c>
      <c r="BZ181" s="180">
        <f t="shared" si="369"/>
        <v>0.17803797563511087</v>
      </c>
      <c r="CA181" s="180">
        <f t="shared" si="370"/>
        <v>0</v>
      </c>
      <c r="CB181" s="180">
        <f t="shared" si="371"/>
        <v>3.6741376253065727E-2</v>
      </c>
      <c r="CC181" s="180">
        <f t="shared" si="309"/>
        <v>3.8300957462584412E-2</v>
      </c>
      <c r="CG181" s="182">
        <f t="shared" si="310"/>
        <v>0.44999999999999996</v>
      </c>
      <c r="CH181" s="182">
        <f t="shared" si="311"/>
        <v>0.44999999999999996</v>
      </c>
      <c r="CI181" s="182">
        <f t="shared" si="312"/>
        <v>0.44999999999999996</v>
      </c>
      <c r="CJ181" s="182">
        <f t="shared" si="313"/>
        <v>0.44999999999999996</v>
      </c>
      <c r="CK181" s="182">
        <f t="shared" si="314"/>
        <v>0.44999999999999996</v>
      </c>
      <c r="CL181" s="182">
        <f t="shared" si="315"/>
        <v>0.44999999999999996</v>
      </c>
      <c r="CM181" s="182">
        <f t="shared" si="316"/>
        <v>0.44999999999999996</v>
      </c>
      <c r="CN181" s="182">
        <f t="shared" si="317"/>
        <v>0.44999999999999996</v>
      </c>
      <c r="CO181" s="182">
        <f t="shared" si="318"/>
        <v>0.44999999999999996</v>
      </c>
      <c r="CP181" s="182">
        <f t="shared" si="319"/>
        <v>0.41372596304180226</v>
      </c>
      <c r="CQ181" s="182">
        <f t="shared" si="320"/>
        <v>0.34298850026713928</v>
      </c>
      <c r="CR181" s="182">
        <f t="shared" si="321"/>
        <v>0.2722510374924762</v>
      </c>
      <c r="CS181" s="182">
        <f t="shared" si="322"/>
        <v>0.20151357471781325</v>
      </c>
      <c r="CT181" s="182">
        <f t="shared" si="323"/>
        <v>0.1753656294478412</v>
      </c>
      <c r="CU181" s="182">
        <f t="shared" si="324"/>
        <v>0.1753656294478412</v>
      </c>
      <c r="CV181" s="182">
        <f t="shared" si="325"/>
        <v>0.1753656294478412</v>
      </c>
      <c r="CW181" s="182">
        <f t="shared" si="326"/>
        <v>0.1753656294478412</v>
      </c>
      <c r="CX181" s="182">
        <f t="shared" si="327"/>
        <v>0.1753656294478412</v>
      </c>
      <c r="CY181" s="182">
        <f t="shared" si="328"/>
        <v>0.1753656294478412</v>
      </c>
      <c r="DA181" s="184">
        <f t="shared" si="372"/>
        <v>0.17803797563951121</v>
      </c>
      <c r="DB181" s="184">
        <f t="shared" si="373"/>
        <v>0.17803797563951121</v>
      </c>
      <c r="DC181" s="184">
        <f t="shared" si="374"/>
        <v>0.17803797563951121</v>
      </c>
      <c r="DD181" s="184">
        <f t="shared" si="375"/>
        <v>0.17803797563951121</v>
      </c>
      <c r="DE181" s="184">
        <f t="shared" si="376"/>
        <v>0.17803797563951121</v>
      </c>
      <c r="DF181" s="184">
        <f t="shared" si="377"/>
        <v>0.17803797563951121</v>
      </c>
      <c r="DG181" s="184">
        <f t="shared" si="378"/>
        <v>0.17803797563951121</v>
      </c>
      <c r="DH181" s="184">
        <f t="shared" si="379"/>
        <v>0.17803797563951121</v>
      </c>
      <c r="DI181" s="184">
        <f t="shared" si="380"/>
        <v>0.17803797563951121</v>
      </c>
      <c r="DJ181" s="184">
        <f t="shared" si="381"/>
        <v>-2.1112471130512837E-10</v>
      </c>
      <c r="DK181" s="184">
        <f t="shared" si="382"/>
        <v>-2.5210803373742652E-10</v>
      </c>
      <c r="DL181" s="184">
        <f t="shared" si="383"/>
        <v>-3.1283532004256161E-10</v>
      </c>
      <c r="DM181" s="184">
        <f t="shared" si="384"/>
        <v>-4.1210152263331247E-10</v>
      </c>
      <c r="DN181" s="184">
        <f t="shared" si="385"/>
        <v>-4.668612883095664E-10</v>
      </c>
      <c r="DO181" s="184">
        <f t="shared" si="386"/>
        <v>-4.668612883095664E-10</v>
      </c>
      <c r="DP181" s="184">
        <f t="shared" si="387"/>
        <v>-4.668612883095664E-10</v>
      </c>
      <c r="DQ181" s="184">
        <f t="shared" si="388"/>
        <v>-4.668612883095664E-10</v>
      </c>
      <c r="DR181" s="184">
        <f t="shared" si="389"/>
        <v>-4.668612883095664E-10</v>
      </c>
      <c r="DS181" s="184">
        <f t="shared" si="390"/>
        <v>-4.668612883095664E-10</v>
      </c>
      <c r="DU181" s="185">
        <f t="shared" si="329"/>
        <v>-8.707008902559963E-3</v>
      </c>
      <c r="DV181" s="185">
        <f t="shared" si="330"/>
        <v>-4.6978816070711749E-2</v>
      </c>
      <c r="DW181" s="185">
        <f t="shared" si="331"/>
        <v>2.9168307100537662E-3</v>
      </c>
      <c r="DX181" s="185">
        <f t="shared" si="332"/>
        <v>4.7689760557628198E-2</v>
      </c>
      <c r="DY181" s="186">
        <f t="shared" si="333"/>
        <v>-8.707008902559963E-3</v>
      </c>
      <c r="DZ181" s="186">
        <f t="shared" si="334"/>
        <v>-4.6978816070711749E-2</v>
      </c>
      <c r="EA181" s="186">
        <f t="shared" si="335"/>
        <v>1.4367385647031432E-2</v>
      </c>
      <c r="EB181" s="186">
        <f t="shared" si="336"/>
        <v>4.5567525641672692E-2</v>
      </c>
      <c r="EC181" s="186">
        <f t="shared" si="337"/>
        <v>-1.9813577763655721E-2</v>
      </c>
      <c r="ED181" s="186">
        <f t="shared" si="338"/>
        <v>-4.3476928360207216E-2</v>
      </c>
      <c r="EE181" s="186">
        <f t="shared" si="339"/>
        <v>2.4964395072093623E-2</v>
      </c>
      <c r="EF181" s="186">
        <f t="shared" si="340"/>
        <v>4.0738190216545588E-2</v>
      </c>
      <c r="EG181" s="186">
        <f t="shared" si="341"/>
        <v>-2.9743050750064542E-2</v>
      </c>
      <c r="EH181" s="186">
        <f t="shared" si="342"/>
        <v>-3.7392139488321721E-2</v>
      </c>
      <c r="EI181" s="186">
        <f t="shared" si="343"/>
        <v>3.4078306048004589E-2</v>
      </c>
      <c r="EJ181" s="186">
        <f t="shared" si="344"/>
        <v>3.3488658084992844E-2</v>
      </c>
      <c r="EK181" s="186">
        <f t="shared" si="345"/>
        <v>-3.7905532294739697E-2</v>
      </c>
      <c r="EL181" s="186">
        <f t="shared" si="346"/>
        <v>-2.9085937923461726E-2</v>
      </c>
      <c r="EM181" s="186">
        <f t="shared" si="347"/>
        <v>4.1167674362114881E-2</v>
      </c>
      <c r="EN181" s="186">
        <f t="shared" si="348"/>
        <v>2.42496134206278E-2</v>
      </c>
      <c r="EO181" s="186">
        <f t="shared" si="349"/>
        <v>-4.3816101225540804E-2</v>
      </c>
      <c r="EP181" s="186">
        <f t="shared" si="350"/>
        <v>-1.9051783035406035E-2</v>
      </c>
      <c r="EQ181" s="186">
        <f t="shared" si="351"/>
        <v>-4.7123619227697727E-2</v>
      </c>
      <c r="ER181" s="186">
        <f t="shared" si="352"/>
        <v>-7.8857893909221339E-3</v>
      </c>
      <c r="ES181" s="186">
        <f t="shared" si="353"/>
        <v>4.7733402891165344E-2</v>
      </c>
      <c r="ET181" s="186">
        <f t="shared" si="354"/>
        <v>2.0840853784600479E-3</v>
      </c>
      <c r="EU181" s="186">
        <f t="shared" si="355"/>
        <v>-4.763159146104412E-2</v>
      </c>
      <c r="EV181" s="186">
        <f t="shared" si="356"/>
        <v>3.7486875467571965E-3</v>
      </c>
      <c r="EW181" s="186">
        <f t="shared" si="357"/>
        <v>4.6819702711256642E-2</v>
      </c>
      <c r="EX181" s="186">
        <f t="shared" si="358"/>
        <v>-9.5255761749392567E-3</v>
      </c>
    </row>
    <row r="182" spans="15:154" ht="20.100000000000001" customHeight="1" x14ac:dyDescent="0.3">
      <c r="O182" s="211">
        <v>174</v>
      </c>
      <c r="P182" s="211">
        <f t="shared" si="359"/>
        <v>-1.6231562043547263</v>
      </c>
      <c r="Q182" s="212">
        <f t="shared" si="360"/>
        <v>1.5184364492350666</v>
      </c>
      <c r="R182" s="212">
        <f t="shared" si="264"/>
        <v>324.82334932233806</v>
      </c>
      <c r="S182" s="212">
        <f t="shared" si="265"/>
        <v>282.45508636725049</v>
      </c>
      <c r="T182" s="212">
        <f t="shared" si="266"/>
        <v>353.06885795906311</v>
      </c>
      <c r="U182" s="212">
        <f t="shared" si="267"/>
        <v>1</v>
      </c>
      <c r="V182" s="212">
        <f t="shared" si="268"/>
        <v>1</v>
      </c>
      <c r="W182" s="212">
        <f t="shared" si="269"/>
        <v>4.1253192013307287E-2</v>
      </c>
      <c r="X182" s="212">
        <f t="shared" si="270"/>
        <v>4.7441170815303385E-2</v>
      </c>
      <c r="Y182" s="212">
        <f t="shared" si="271"/>
        <v>3.7952936652242704E-2</v>
      </c>
      <c r="Z182" s="212">
        <f t="shared" si="272"/>
        <v>11.168081028806007</v>
      </c>
      <c r="AA182" s="212">
        <f t="shared" si="273"/>
        <v>11.168081028806007</v>
      </c>
      <c r="AB182" s="212">
        <f t="shared" si="274"/>
        <v>10.836274571687312</v>
      </c>
      <c r="AC182" s="212">
        <f t="shared" si="275"/>
        <v>10.326428887718919</v>
      </c>
      <c r="AD182" s="212">
        <f t="shared" si="276"/>
        <v>228.19442146839478</v>
      </c>
      <c r="AE182" s="212">
        <f t="shared" si="277"/>
        <v>296.61692568319177</v>
      </c>
      <c r="AF182" s="212">
        <f t="shared" si="278"/>
        <v>2.3023016582610856</v>
      </c>
      <c r="AG182" s="212">
        <f t="shared" si="279"/>
        <v>2.5704277647847311</v>
      </c>
      <c r="AH182" s="212">
        <f t="shared" si="280"/>
        <v>1.9595915070974261</v>
      </c>
      <c r="AI182" s="212">
        <f t="shared" si="281"/>
        <v>13.470382687067094</v>
      </c>
      <c r="AJ182" s="212">
        <f t="shared" si="282"/>
        <v>14.270382687067094</v>
      </c>
      <c r="AK182" s="212">
        <f t="shared" si="283"/>
        <v>14.206702336472045</v>
      </c>
      <c r="AL182" s="212">
        <f t="shared" si="284"/>
        <v>13.086020394816346</v>
      </c>
      <c r="AM182" s="212">
        <f t="shared" si="361"/>
        <v>70.075205544857326</v>
      </c>
      <c r="AN182" s="212">
        <f t="shared" si="391"/>
        <v>70.389311771019365</v>
      </c>
      <c r="AO182" s="212">
        <f t="shared" si="392"/>
        <v>76.417426370214244</v>
      </c>
      <c r="AP182" s="212">
        <f t="shared" si="285"/>
        <v>9.7544132930249496</v>
      </c>
      <c r="AQ182" s="212">
        <f t="shared" si="286"/>
        <v>0.27691602128027654</v>
      </c>
      <c r="AR182" s="212">
        <f t="shared" si="287"/>
        <v>0.2688397111150273</v>
      </c>
      <c r="AS182" s="212">
        <f t="shared" si="288"/>
        <v>0.25619082837543428</v>
      </c>
      <c r="AT182" s="212">
        <f t="shared" si="289"/>
        <v>2.4091596757470451E-2</v>
      </c>
      <c r="AU182" s="212">
        <f t="shared" si="290"/>
        <v>0.10829717555693522</v>
      </c>
      <c r="AV182" s="212">
        <f t="shared" si="291"/>
        <v>0.10252980766584616</v>
      </c>
      <c r="AW182" s="212">
        <f t="shared" si="292"/>
        <v>0.10108254006821796</v>
      </c>
      <c r="AX182" s="212">
        <f t="shared" si="362"/>
        <v>2.2338020954772074E-2</v>
      </c>
      <c r="AY182" s="212">
        <f t="shared" si="363"/>
        <v>2.4320670672205308E-2</v>
      </c>
      <c r="AZ182" s="178">
        <f t="shared" si="364"/>
        <v>1.9181896265407776E-2</v>
      </c>
      <c r="BA182" s="178">
        <f t="shared" si="293"/>
        <v>1.337004530502877E-3</v>
      </c>
      <c r="BB182" s="178">
        <f t="shared" si="294"/>
        <v>1.1626126352198931E-3</v>
      </c>
      <c r="BC182" s="178">
        <f t="shared" si="295"/>
        <v>1.4532657940248665E-3</v>
      </c>
      <c r="BD182" s="178">
        <f t="shared" si="296"/>
        <v>0</v>
      </c>
      <c r="BE182" s="178">
        <f t="shared" si="297"/>
        <v>0</v>
      </c>
      <c r="BF182" s="178">
        <f t="shared" si="298"/>
        <v>0</v>
      </c>
      <c r="BG182" s="178">
        <f t="shared" si="365"/>
        <v>2.3675025485274951E-2</v>
      </c>
      <c r="BH182" s="178">
        <f t="shared" si="366"/>
        <v>2.5483283307425202E-2</v>
      </c>
      <c r="BI182" s="178">
        <f t="shared" si="367"/>
        <v>2.0635162059432641E-2</v>
      </c>
      <c r="BJ182" s="178">
        <f t="shared" si="299"/>
        <v>7.6902010734187218</v>
      </c>
      <c r="BK182" s="178">
        <f t="shared" si="300"/>
        <v>7.1978829875198977</v>
      </c>
      <c r="BL182" s="178">
        <f t="shared" si="301"/>
        <v>7.2856331021240717</v>
      </c>
      <c r="BM182" s="180">
        <f t="shared" si="368"/>
        <v>5.6050683172841845E-4</v>
      </c>
      <c r="BN182" s="180">
        <f t="shared" si="368"/>
        <v>6.4939772812649596E-4</v>
      </c>
      <c r="BO182" s="180">
        <f t="shared" si="368"/>
        <v>4.2580991321904837E-4</v>
      </c>
      <c r="BP182" s="178">
        <f t="shared" si="302"/>
        <v>173.72068666352655</v>
      </c>
      <c r="BQ182" s="178">
        <f t="shared" si="303"/>
        <v>269.28004277300596</v>
      </c>
      <c r="BR182" s="178">
        <f t="shared" si="304"/>
        <v>0.44999999999999996</v>
      </c>
      <c r="BS182" s="178">
        <f t="shared" si="305"/>
        <v>0.44999999999999996</v>
      </c>
      <c r="BT182" s="178">
        <f t="shared" si="306"/>
        <v>0.18041685824703974</v>
      </c>
      <c r="BU182" s="178">
        <f t="shared" si="307"/>
        <v>18.138404988736497</v>
      </c>
      <c r="BY182" s="180">
        <f t="shared" si="308"/>
        <v>0.17805253870509422</v>
      </c>
      <c r="BZ182" s="180">
        <f t="shared" si="369"/>
        <v>0.17805253870509422</v>
      </c>
      <c r="CA182" s="180">
        <f t="shared" si="370"/>
        <v>0</v>
      </c>
      <c r="CB182" s="180">
        <f t="shared" si="371"/>
        <v>3.67261778793979E-2</v>
      </c>
      <c r="CC182" s="180">
        <f t="shared" si="309"/>
        <v>3.8063182409900781E-2</v>
      </c>
      <c r="CG182" s="182">
        <f t="shared" si="310"/>
        <v>0.44999999999999996</v>
      </c>
      <c r="CH182" s="182">
        <f t="shared" si="311"/>
        <v>0.44999999999999996</v>
      </c>
      <c r="CI182" s="182">
        <f t="shared" si="312"/>
        <v>0.44999999999999996</v>
      </c>
      <c r="CJ182" s="182">
        <f t="shared" si="313"/>
        <v>0.44999999999999996</v>
      </c>
      <c r="CK182" s="182">
        <f t="shared" si="314"/>
        <v>0.44999999999999996</v>
      </c>
      <c r="CL182" s="182">
        <f t="shared" si="315"/>
        <v>0.44999999999999996</v>
      </c>
      <c r="CM182" s="182">
        <f t="shared" si="316"/>
        <v>0.44999999999999996</v>
      </c>
      <c r="CN182" s="182">
        <f t="shared" si="317"/>
        <v>0.44999999999999996</v>
      </c>
      <c r="CO182" s="182">
        <f t="shared" si="318"/>
        <v>0.44999999999999996</v>
      </c>
      <c r="CP182" s="182">
        <f t="shared" si="319"/>
        <v>0.413933490193725</v>
      </c>
      <c r="CQ182" s="182">
        <f t="shared" si="320"/>
        <v>0.34316096562883752</v>
      </c>
      <c r="CR182" s="182">
        <f t="shared" si="321"/>
        <v>0.27238844106394983</v>
      </c>
      <c r="CS182" s="182">
        <f t="shared" si="322"/>
        <v>0.20161591649906235</v>
      </c>
      <c r="CT182" s="182">
        <f t="shared" si="323"/>
        <v>0.17545501071657121</v>
      </c>
      <c r="CU182" s="182">
        <f t="shared" si="324"/>
        <v>0.17545501071657121</v>
      </c>
      <c r="CV182" s="182">
        <f t="shared" si="325"/>
        <v>0.17545501071657121</v>
      </c>
      <c r="CW182" s="182">
        <f t="shared" si="326"/>
        <v>0.17545501071657121</v>
      </c>
      <c r="CX182" s="182">
        <f t="shared" si="327"/>
        <v>0.17545501071657121</v>
      </c>
      <c r="CY182" s="182">
        <f t="shared" si="328"/>
        <v>0.17545501071657121</v>
      </c>
      <c r="DA182" s="184">
        <f t="shared" si="372"/>
        <v>0.17805253870949272</v>
      </c>
      <c r="DB182" s="184">
        <f t="shared" si="373"/>
        <v>0.17805253870949272</v>
      </c>
      <c r="DC182" s="184">
        <f t="shared" si="374"/>
        <v>0.17805253870949272</v>
      </c>
      <c r="DD182" s="184">
        <f t="shared" si="375"/>
        <v>0.17805253870949272</v>
      </c>
      <c r="DE182" s="184">
        <f t="shared" si="376"/>
        <v>0.17805253870949272</v>
      </c>
      <c r="DF182" s="184">
        <f t="shared" si="377"/>
        <v>0.17805253870949272</v>
      </c>
      <c r="DG182" s="184">
        <f t="shared" si="378"/>
        <v>0.17805253870949272</v>
      </c>
      <c r="DH182" s="184">
        <f t="shared" si="379"/>
        <v>0.17805253870949272</v>
      </c>
      <c r="DI182" s="184">
        <f t="shared" si="380"/>
        <v>0.17805253870949272</v>
      </c>
      <c r="DJ182" s="184">
        <f t="shared" si="381"/>
        <v>-2.1104124338162877E-10</v>
      </c>
      <c r="DK182" s="184">
        <f t="shared" si="382"/>
        <v>-2.5200912274948704E-10</v>
      </c>
      <c r="DL182" s="184">
        <f t="shared" si="383"/>
        <v>-3.127139803282721E-10</v>
      </c>
      <c r="DM182" s="184">
        <f t="shared" si="384"/>
        <v>-4.1194468813180078E-10</v>
      </c>
      <c r="DN182" s="184">
        <f t="shared" si="385"/>
        <v>-4.6668549341444672E-10</v>
      </c>
      <c r="DO182" s="184">
        <f t="shared" si="386"/>
        <v>-4.6668549341444672E-10</v>
      </c>
      <c r="DP182" s="184">
        <f t="shared" si="387"/>
        <v>-4.6668549341444672E-10</v>
      </c>
      <c r="DQ182" s="184">
        <f t="shared" si="388"/>
        <v>-4.6668549341444672E-10</v>
      </c>
      <c r="DR182" s="184">
        <f t="shared" si="389"/>
        <v>-4.6668549341444672E-10</v>
      </c>
      <c r="DS182" s="184">
        <f t="shared" si="390"/>
        <v>-4.6668549341444672E-10</v>
      </c>
      <c r="DU182" s="185">
        <f t="shared" si="329"/>
        <v>-7.407179893205617E-3</v>
      </c>
      <c r="DV182" s="185">
        <f t="shared" si="330"/>
        <v>-4.6767093270197624E-2</v>
      </c>
      <c r="DW182" s="185">
        <f t="shared" si="331"/>
        <v>2.4781101956958579E-3</v>
      </c>
      <c r="DX182" s="185">
        <f t="shared" si="332"/>
        <v>4.7285159371325602E-2</v>
      </c>
      <c r="DY182" s="186">
        <f t="shared" si="333"/>
        <v>-7.407179893205617E-3</v>
      </c>
      <c r="DZ182" s="186">
        <f t="shared" si="334"/>
        <v>-4.6767093270197624E-2</v>
      </c>
      <c r="EA182" s="186">
        <f t="shared" si="335"/>
        <v>1.2255094977753418E-2</v>
      </c>
      <c r="EB182" s="186">
        <f t="shared" si="336"/>
        <v>4.5736637108557909E-2</v>
      </c>
      <c r="EC182" s="186">
        <f t="shared" si="337"/>
        <v>-1.6968740677181397E-2</v>
      </c>
      <c r="ED182" s="186">
        <f t="shared" si="338"/>
        <v>-4.420508077975023E-2</v>
      </c>
      <c r="EE182" s="186">
        <f t="shared" si="339"/>
        <v>2.1496473302812964E-2</v>
      </c>
      <c r="EF182" s="186">
        <f t="shared" si="340"/>
        <v>4.218920433541172E-2</v>
      </c>
      <c r="EG182" s="186">
        <f t="shared" si="341"/>
        <v>-2.5788686068512631E-2</v>
      </c>
      <c r="EH182" s="186">
        <f t="shared" si="342"/>
        <v>-3.9711094139715866E-2</v>
      </c>
      <c r="EI182" s="186">
        <f t="shared" si="343"/>
        <v>2.9798352593016206E-2</v>
      </c>
      <c r="EJ182" s="186">
        <f t="shared" si="344"/>
        <v>3.6797900886544575E-2</v>
      </c>
      <c r="EK182" s="186">
        <f t="shared" si="345"/>
        <v>-3.348154213080453E-2</v>
      </c>
      <c r="EL182" s="186">
        <f t="shared" si="346"/>
        <v>-3.3481542130804474E-2</v>
      </c>
      <c r="EM182" s="186">
        <f t="shared" si="347"/>
        <v>3.679790088654452E-2</v>
      </c>
      <c r="EN182" s="186">
        <f t="shared" si="348"/>
        <v>2.9798352593016275E-2</v>
      </c>
      <c r="EO182" s="186">
        <f t="shared" si="349"/>
        <v>-3.9711094139715825E-2</v>
      </c>
      <c r="EP182" s="186">
        <f t="shared" si="350"/>
        <v>-2.5788686068512708E-2</v>
      </c>
      <c r="EQ182" s="186">
        <f t="shared" si="351"/>
        <v>-4.4205080779750217E-2</v>
      </c>
      <c r="ER182" s="186">
        <f t="shared" si="352"/>
        <v>-1.6968740677181439E-2</v>
      </c>
      <c r="ES182" s="186">
        <f t="shared" si="353"/>
        <v>4.5736637108557875E-2</v>
      </c>
      <c r="ET182" s="186">
        <f t="shared" si="354"/>
        <v>1.2255094977753563E-2</v>
      </c>
      <c r="EU182" s="186">
        <f t="shared" si="355"/>
        <v>-4.6767093270197631E-2</v>
      </c>
      <c r="EV182" s="186">
        <f t="shared" si="356"/>
        <v>-7.4071798932055987E-3</v>
      </c>
      <c r="EW182" s="186">
        <f t="shared" si="357"/>
        <v>4.7285159371325602E-2</v>
      </c>
      <c r="EX182" s="186">
        <f t="shared" si="358"/>
        <v>2.4781101956959607E-3</v>
      </c>
    </row>
    <row r="183" spans="15:154" ht="20.100000000000001" customHeight="1" x14ac:dyDescent="0.3">
      <c r="O183" s="211">
        <v>175</v>
      </c>
      <c r="P183" s="211">
        <f t="shared" si="359"/>
        <v>-1.6144295580947547</v>
      </c>
      <c r="Q183" s="212">
        <f t="shared" si="360"/>
        <v>1.5271630954950381</v>
      </c>
      <c r="R183" s="212">
        <f t="shared" si="264"/>
        <v>324.95953521793041</v>
      </c>
      <c r="S183" s="212">
        <f t="shared" si="265"/>
        <v>282.57350888515685</v>
      </c>
      <c r="T183" s="212">
        <f t="shared" si="266"/>
        <v>353.21688610644611</v>
      </c>
      <c r="U183" s="212">
        <f t="shared" si="267"/>
        <v>1</v>
      </c>
      <c r="V183" s="212">
        <f t="shared" si="268"/>
        <v>1</v>
      </c>
      <c r="W183" s="212">
        <f t="shared" si="269"/>
        <v>4.1235903390289631E-2</v>
      </c>
      <c r="X183" s="212">
        <f t="shared" si="270"/>
        <v>4.7421288898833083E-2</v>
      </c>
      <c r="Y183" s="212">
        <f t="shared" si="271"/>
        <v>3.7937031119066461E-2</v>
      </c>
      <c r="Z183" s="212">
        <f t="shared" si="272"/>
        <v>11.17321271008727</v>
      </c>
      <c r="AA183" s="212">
        <f t="shared" si="273"/>
        <v>11.17321271008727</v>
      </c>
      <c r="AB183" s="212">
        <f t="shared" si="274"/>
        <v>10.842361751451584</v>
      </c>
      <c r="AC183" s="212">
        <f t="shared" si="275"/>
        <v>10.332229666256477</v>
      </c>
      <c r="AD183" s="212">
        <f t="shared" si="276"/>
        <v>228.34095484465695</v>
      </c>
      <c r="AE183" s="212">
        <f t="shared" si="277"/>
        <v>296.80338685796983</v>
      </c>
      <c r="AF183" s="212">
        <f t="shared" si="278"/>
        <v>2.3026295517938546</v>
      </c>
      <c r="AG183" s="212">
        <f t="shared" si="279"/>
        <v>2.5707938448062171</v>
      </c>
      <c r="AH183" s="212">
        <f t="shared" si="280"/>
        <v>1.9598705918905683</v>
      </c>
      <c r="AI183" s="212">
        <f t="shared" si="281"/>
        <v>13.475842261881125</v>
      </c>
      <c r="AJ183" s="212">
        <f t="shared" si="282"/>
        <v>14.275842261881126</v>
      </c>
      <c r="AK183" s="212">
        <f t="shared" si="283"/>
        <v>14.213155596257803</v>
      </c>
      <c r="AL183" s="212">
        <f t="shared" si="284"/>
        <v>13.092100258147047</v>
      </c>
      <c r="AM183" s="212">
        <f t="shared" si="361"/>
        <v>70.048406367599512</v>
      </c>
      <c r="AN183" s="212">
        <f t="shared" si="391"/>
        <v>70.357352610935393</v>
      </c>
      <c r="AO183" s="212">
        <f t="shared" si="392"/>
        <v>76.381938747964654</v>
      </c>
      <c r="AP183" s="212">
        <f t="shared" si="285"/>
        <v>9.7606431373377411</v>
      </c>
      <c r="AQ183" s="212">
        <f t="shared" si="286"/>
        <v>0.27707157636426677</v>
      </c>
      <c r="AR183" s="212">
        <f t="shared" si="287"/>
        <v>0.26899072940443164</v>
      </c>
      <c r="AS183" s="212">
        <f t="shared" si="288"/>
        <v>0.25633474126874112</v>
      </c>
      <c r="AT183" s="212">
        <f t="shared" si="289"/>
        <v>2.4118670835176062E-2</v>
      </c>
      <c r="AU183" s="212">
        <f t="shared" si="290"/>
        <v>0.10837741653750479</v>
      </c>
      <c r="AV183" s="212">
        <f t="shared" si="291"/>
        <v>0.1025984260522321</v>
      </c>
      <c r="AW183" s="212">
        <f t="shared" si="292"/>
        <v>0.101149141730005</v>
      </c>
      <c r="AX183" s="212">
        <f t="shared" si="362"/>
        <v>2.2345203456121683E-2</v>
      </c>
      <c r="AY183" s="212">
        <f t="shared" si="363"/>
        <v>2.4326748088401934E-2</v>
      </c>
      <c r="AZ183" s="178">
        <f t="shared" si="364"/>
        <v>1.9186490753454806E-2</v>
      </c>
      <c r="BA183" s="178">
        <f t="shared" si="293"/>
        <v>1.1143260334156445E-3</v>
      </c>
      <c r="BB183" s="178">
        <f t="shared" si="294"/>
        <v>9.6897915949186472E-4</v>
      </c>
      <c r="BC183" s="178">
        <f t="shared" si="295"/>
        <v>1.2112239493648311E-3</v>
      </c>
      <c r="BD183" s="178">
        <f t="shared" si="296"/>
        <v>0</v>
      </c>
      <c r="BE183" s="178">
        <f t="shared" si="297"/>
        <v>0</v>
      </c>
      <c r="BF183" s="178">
        <f t="shared" si="298"/>
        <v>0</v>
      </c>
      <c r="BG183" s="178">
        <f t="shared" si="365"/>
        <v>2.3459529489537327E-2</v>
      </c>
      <c r="BH183" s="178">
        <f t="shared" si="366"/>
        <v>2.52957272478938E-2</v>
      </c>
      <c r="BI183" s="178">
        <f t="shared" si="367"/>
        <v>2.0397714702819637E-2</v>
      </c>
      <c r="BJ183" s="178">
        <f t="shared" si="299"/>
        <v>7.6233977993513822</v>
      </c>
      <c r="BK183" s="178">
        <f t="shared" si="300"/>
        <v>7.1479024082392231</v>
      </c>
      <c r="BL183" s="178">
        <f t="shared" si="301"/>
        <v>7.2048172710176246</v>
      </c>
      <c r="BM183" s="180">
        <f t="shared" si="368"/>
        <v>5.5034952387047152E-4</v>
      </c>
      <c r="BN183" s="180">
        <f t="shared" si="368"/>
        <v>6.3987381699983682E-4</v>
      </c>
      <c r="BO183" s="180">
        <f t="shared" si="368"/>
        <v>4.160667650976244E-4</v>
      </c>
      <c r="BP183" s="178">
        <f t="shared" si="302"/>
        <v>172.81279927464107</v>
      </c>
      <c r="BQ183" s="178">
        <f t="shared" si="303"/>
        <v>269.41224805346354</v>
      </c>
      <c r="BR183" s="178">
        <f t="shared" si="304"/>
        <v>0.44999999999999996</v>
      </c>
      <c r="BS183" s="178">
        <f t="shared" si="305"/>
        <v>0.44999999999999996</v>
      </c>
      <c r="BT183" s="178">
        <f t="shared" si="306"/>
        <v>0.18049250007350201</v>
      </c>
      <c r="BU183" s="178">
        <f t="shared" si="307"/>
        <v>18.138404988736497</v>
      </c>
      <c r="BY183" s="180">
        <f t="shared" si="308"/>
        <v>0.17806485377082124</v>
      </c>
      <c r="BZ183" s="180">
        <f t="shared" si="369"/>
        <v>0.17806485377082124</v>
      </c>
      <c r="CA183" s="180">
        <f t="shared" si="370"/>
        <v>0</v>
      </c>
      <c r="CB183" s="180">
        <f t="shared" si="371"/>
        <v>3.6713325577590911E-2</v>
      </c>
      <c r="CC183" s="180">
        <f t="shared" si="309"/>
        <v>3.7827651611006555E-2</v>
      </c>
      <c r="CG183" s="182">
        <f t="shared" si="310"/>
        <v>0.44999999999999996</v>
      </c>
      <c r="CH183" s="182">
        <f t="shared" si="311"/>
        <v>0.44999999999999996</v>
      </c>
      <c r="CI183" s="182">
        <f t="shared" si="312"/>
        <v>0.44999999999999996</v>
      </c>
      <c r="CJ183" s="182">
        <f t="shared" si="313"/>
        <v>0.44999999999999996</v>
      </c>
      <c r="CK183" s="182">
        <f t="shared" si="314"/>
        <v>0.44999999999999996</v>
      </c>
      <c r="CL183" s="182">
        <f t="shared" si="315"/>
        <v>0.44999999999999996</v>
      </c>
      <c r="CM183" s="182">
        <f t="shared" si="316"/>
        <v>0.44999999999999996</v>
      </c>
      <c r="CN183" s="182">
        <f t="shared" si="317"/>
        <v>0.44999999999999996</v>
      </c>
      <c r="CO183" s="182">
        <f t="shared" si="318"/>
        <v>0.44999999999999996</v>
      </c>
      <c r="CP183" s="182">
        <f t="shared" si="319"/>
        <v>0.41410911684386104</v>
      </c>
      <c r="CQ183" s="182">
        <f t="shared" si="320"/>
        <v>0.34330692009050146</v>
      </c>
      <c r="CR183" s="182">
        <f t="shared" si="321"/>
        <v>0.27250472333714182</v>
      </c>
      <c r="CS183" s="182">
        <f t="shared" si="322"/>
        <v>0.20170252658378229</v>
      </c>
      <c r="CT183" s="182">
        <f t="shared" si="323"/>
        <v>0.17553065254303349</v>
      </c>
      <c r="CU183" s="182">
        <f t="shared" si="324"/>
        <v>0.17553065254303349</v>
      </c>
      <c r="CV183" s="182">
        <f t="shared" si="325"/>
        <v>0.17553065254303349</v>
      </c>
      <c r="CW183" s="182">
        <f t="shared" si="326"/>
        <v>0.17553065254303349</v>
      </c>
      <c r="CX183" s="182">
        <f t="shared" si="327"/>
        <v>0.17553065254303349</v>
      </c>
      <c r="CY183" s="182">
        <f t="shared" si="328"/>
        <v>0.17553065254303349</v>
      </c>
      <c r="DA183" s="184">
        <f t="shared" si="372"/>
        <v>0.17806485377521822</v>
      </c>
      <c r="DB183" s="184">
        <f t="shared" si="373"/>
        <v>0.17806485377521822</v>
      </c>
      <c r="DC183" s="184">
        <f t="shared" si="374"/>
        <v>0.17806485377521822</v>
      </c>
      <c r="DD183" s="184">
        <f t="shared" si="375"/>
        <v>0.17806485377521822</v>
      </c>
      <c r="DE183" s="184">
        <f t="shared" si="376"/>
        <v>0.17806485377521822</v>
      </c>
      <c r="DF183" s="184">
        <f t="shared" si="377"/>
        <v>0.17806485377521822</v>
      </c>
      <c r="DG183" s="184">
        <f t="shared" si="378"/>
        <v>0.17806485377521822</v>
      </c>
      <c r="DH183" s="184">
        <f t="shared" si="379"/>
        <v>0.17806485377521822</v>
      </c>
      <c r="DI183" s="184">
        <f t="shared" si="380"/>
        <v>0.17806485377521822</v>
      </c>
      <c r="DJ183" s="184">
        <f t="shared" si="381"/>
        <v>-2.1097065746572089E-10</v>
      </c>
      <c r="DK183" s="184">
        <f t="shared" si="382"/>
        <v>-2.5192547670671523E-10</v>
      </c>
      <c r="DL183" s="184">
        <f t="shared" si="383"/>
        <v>-3.1261136614183448E-10</v>
      </c>
      <c r="DM183" s="184">
        <f t="shared" si="384"/>
        <v>-4.1181205503948593E-10</v>
      </c>
      <c r="DN183" s="184">
        <f t="shared" si="385"/>
        <v>-4.6653682463584454E-10</v>
      </c>
      <c r="DO183" s="184">
        <f t="shared" si="386"/>
        <v>-4.6653682463584454E-10</v>
      </c>
      <c r="DP183" s="184">
        <f t="shared" si="387"/>
        <v>-4.6653682463584454E-10</v>
      </c>
      <c r="DQ183" s="184">
        <f t="shared" si="388"/>
        <v>-4.6653682463584454E-10</v>
      </c>
      <c r="DR183" s="184">
        <f t="shared" si="389"/>
        <v>-4.6653682463584454E-10</v>
      </c>
      <c r="DS183" s="184">
        <f t="shared" si="390"/>
        <v>-4.6653682463584454E-10</v>
      </c>
      <c r="DU183" s="185">
        <f t="shared" si="329"/>
        <v>-6.1241661110866498E-3</v>
      </c>
      <c r="DV183" s="185">
        <f t="shared" si="330"/>
        <v>-4.6517659925298299E-2</v>
      </c>
      <c r="DW183" s="185">
        <f t="shared" si="331"/>
        <v>2.0465806084253063E-3</v>
      </c>
      <c r="DX183" s="185">
        <f t="shared" si="332"/>
        <v>4.6874402431338828E-2</v>
      </c>
      <c r="DY183" s="186">
        <f t="shared" si="333"/>
        <v>-6.1241661110866498E-3</v>
      </c>
      <c r="DZ183" s="186">
        <f t="shared" si="334"/>
        <v>-4.6517659925298299E-2</v>
      </c>
      <c r="EA183" s="186">
        <f t="shared" si="335"/>
        <v>1.0155143011770026E-2</v>
      </c>
      <c r="EB183" s="186">
        <f t="shared" si="336"/>
        <v>4.5806889939095236E-2</v>
      </c>
      <c r="EC183" s="186">
        <f t="shared" si="337"/>
        <v>-1.4108833142290774E-2</v>
      </c>
      <c r="ED183" s="186">
        <f t="shared" si="338"/>
        <v>-4.4747501861499298E-2</v>
      </c>
      <c r="EE183" s="186">
        <f t="shared" si="339"/>
        <v>1.795514653345243E-2</v>
      </c>
      <c r="EF183" s="186">
        <f t="shared" si="340"/>
        <v>4.3347558275456957E-2</v>
      </c>
      <c r="EG183" s="186">
        <f t="shared" si="341"/>
        <v>-2.1664810417880501E-2</v>
      </c>
      <c r="EH183" s="186">
        <f t="shared" si="342"/>
        <v>-4.1617713596967129E-2</v>
      </c>
      <c r="EI183" s="186">
        <f t="shared" si="343"/>
        <v>2.5209592013458418E-2</v>
      </c>
      <c r="EJ183" s="186">
        <f t="shared" si="344"/>
        <v>3.9571132988541785E-2</v>
      </c>
      <c r="EK183" s="186">
        <f t="shared" si="345"/>
        <v>-2.8562513391845935E-2</v>
      </c>
      <c r="EL183" s="186">
        <f t="shared" si="346"/>
        <v>-3.7223392164370345E-2</v>
      </c>
      <c r="EM183" s="186">
        <f t="shared" si="347"/>
        <v>3.1698056796804513E-2</v>
      </c>
      <c r="EN183" s="186">
        <f t="shared" si="348"/>
        <v>3.4592358849729242E-2</v>
      </c>
      <c r="EO183" s="186">
        <f t="shared" si="349"/>
        <v>-3.4592358849729291E-2</v>
      </c>
      <c r="EP183" s="186">
        <f t="shared" si="350"/>
        <v>-3.1698056796804458E-2</v>
      </c>
      <c r="EQ183" s="186">
        <f t="shared" si="351"/>
        <v>-3.9571132988541827E-2</v>
      </c>
      <c r="ER183" s="186">
        <f t="shared" si="352"/>
        <v>-2.5209592013458348E-2</v>
      </c>
      <c r="ES183" s="186">
        <f t="shared" si="353"/>
        <v>4.1617713596967164E-2</v>
      </c>
      <c r="ET183" s="186">
        <f t="shared" si="354"/>
        <v>2.1664810417880431E-2</v>
      </c>
      <c r="EU183" s="186">
        <f t="shared" si="355"/>
        <v>-4.334755827545704E-2</v>
      </c>
      <c r="EV183" s="186">
        <f t="shared" si="356"/>
        <v>-1.7955146533452239E-2</v>
      </c>
      <c r="EW183" s="186">
        <f t="shared" si="357"/>
        <v>4.4747501861499311E-2</v>
      </c>
      <c r="EX183" s="186">
        <f t="shared" si="358"/>
        <v>1.4108833142290736E-2</v>
      </c>
    </row>
    <row r="184" spans="15:154" ht="20.100000000000001" customHeight="1" x14ac:dyDescent="0.3">
      <c r="O184" s="211">
        <v>176</v>
      </c>
      <c r="P184" s="211">
        <f t="shared" si="359"/>
        <v>-1.605702911834783</v>
      </c>
      <c r="Q184" s="212">
        <f t="shared" si="360"/>
        <v>1.5358897417550099</v>
      </c>
      <c r="R184" s="212">
        <f t="shared" si="264"/>
        <v>325.07097418678387</v>
      </c>
      <c r="S184" s="212">
        <f t="shared" si="265"/>
        <v>282.67041233633381</v>
      </c>
      <c r="T184" s="212">
        <f t="shared" si="266"/>
        <v>353.33801542041726</v>
      </c>
      <c r="U184" s="212">
        <f t="shared" si="267"/>
        <v>1</v>
      </c>
      <c r="V184" s="212">
        <f t="shared" si="268"/>
        <v>1</v>
      </c>
      <c r="W184" s="212">
        <f t="shared" si="269"/>
        <v>4.1221767134153417E-2</v>
      </c>
      <c r="X184" s="212">
        <f t="shared" si="270"/>
        <v>4.7405032204276422E-2</v>
      </c>
      <c r="Y184" s="212">
        <f t="shared" si="271"/>
        <v>3.7924025763421139E-2</v>
      </c>
      <c r="Z184" s="212">
        <f t="shared" si="272"/>
        <v>11.177205040236618</v>
      </c>
      <c r="AA184" s="212">
        <f t="shared" si="273"/>
        <v>11.177205040236618</v>
      </c>
      <c r="AB184" s="212">
        <f t="shared" si="274"/>
        <v>10.84734376624008</v>
      </c>
      <c r="AC184" s="212">
        <f t="shared" si="275"/>
        <v>10.336977277724847</v>
      </c>
      <c r="AD184" s="212">
        <f t="shared" si="276"/>
        <v>228.46088736187971</v>
      </c>
      <c r="AE184" s="212">
        <f t="shared" si="277"/>
        <v>296.95599789586936</v>
      </c>
      <c r="AF184" s="212">
        <f t="shared" si="278"/>
        <v>2.3028978623779031</v>
      </c>
      <c r="AG184" s="212">
        <f t="shared" si="279"/>
        <v>2.5710934028473402</v>
      </c>
      <c r="AH184" s="212">
        <f t="shared" si="280"/>
        <v>1.9600989629816801</v>
      </c>
      <c r="AI184" s="212">
        <f t="shared" si="281"/>
        <v>13.480102902614522</v>
      </c>
      <c r="AJ184" s="212">
        <f t="shared" si="282"/>
        <v>14.280102902614523</v>
      </c>
      <c r="AK184" s="212">
        <f t="shared" si="283"/>
        <v>14.218437169087421</v>
      </c>
      <c r="AL184" s="212">
        <f t="shared" si="284"/>
        <v>13.097076240706528</v>
      </c>
      <c r="AM184" s="212">
        <f t="shared" si="361"/>
        <v>70.027506581686566</v>
      </c>
      <c r="AN184" s="212">
        <f t="shared" si="391"/>
        <v>70.331217707535345</v>
      </c>
      <c r="AO184" s="212">
        <f t="shared" si="392"/>
        <v>76.352918897420608</v>
      </c>
      <c r="AP184" s="212">
        <f t="shared" si="285"/>
        <v>9.7657027265179366</v>
      </c>
      <c r="AQ184" s="212">
        <f t="shared" si="286"/>
        <v>0.27719888946472976</v>
      </c>
      <c r="AR184" s="212">
        <f t="shared" si="287"/>
        <v>0.26911432939330687</v>
      </c>
      <c r="AS184" s="212">
        <f t="shared" si="288"/>
        <v>0.25645252588994094</v>
      </c>
      <c r="AT184" s="212">
        <f t="shared" si="289"/>
        <v>2.4140840761603097E-2</v>
      </c>
      <c r="AU184" s="212">
        <f t="shared" si="290"/>
        <v>0.10844467182678603</v>
      </c>
      <c r="AV184" s="212">
        <f t="shared" si="291"/>
        <v>0.10265458852715754</v>
      </c>
      <c r="AW184" s="212">
        <f t="shared" si="292"/>
        <v>0.10120365320851783</v>
      </c>
      <c r="AX184" s="212">
        <f t="shared" si="362"/>
        <v>2.2351405110847565E-2</v>
      </c>
      <c r="AY184" s="212">
        <f t="shared" si="363"/>
        <v>2.4331720451637603E-2</v>
      </c>
      <c r="AZ184" s="178">
        <f t="shared" si="364"/>
        <v>1.9190249824177125E-2</v>
      </c>
      <c r="BA184" s="178">
        <f t="shared" si="293"/>
        <v>8.9156267608667334E-4</v>
      </c>
      <c r="BB184" s="178">
        <f t="shared" si="294"/>
        <v>7.7527189224928109E-4</v>
      </c>
      <c r="BC184" s="178">
        <f t="shared" si="295"/>
        <v>9.6908986531160136E-4</v>
      </c>
      <c r="BD184" s="178">
        <f t="shared" si="296"/>
        <v>0</v>
      </c>
      <c r="BE184" s="178">
        <f t="shared" si="297"/>
        <v>0</v>
      </c>
      <c r="BF184" s="178">
        <f t="shared" si="298"/>
        <v>0</v>
      </c>
      <c r="BG184" s="178">
        <f t="shared" si="365"/>
        <v>2.324296778693424E-2</v>
      </c>
      <c r="BH184" s="178">
        <f t="shared" si="366"/>
        <v>2.5106992343886886E-2</v>
      </c>
      <c r="BI184" s="178">
        <f t="shared" si="367"/>
        <v>2.0159339689488728E-2</v>
      </c>
      <c r="BJ184" s="178">
        <f t="shared" si="299"/>
        <v>7.5556141814907489</v>
      </c>
      <c r="BK184" s="178">
        <f t="shared" si="300"/>
        <v>7.097003878371682</v>
      </c>
      <c r="BL184" s="178">
        <f t="shared" si="301"/>
        <v>7.1230610780699983</v>
      </c>
      <c r="BM184" s="180">
        <f t="shared" si="368"/>
        <v>5.4023555154446279E-4</v>
      </c>
      <c r="BN184" s="180">
        <f t="shared" si="368"/>
        <v>6.3036106455599474E-4</v>
      </c>
      <c r="BO184" s="180">
        <f t="shared" si="368"/>
        <v>4.0639897671619548E-4</v>
      </c>
      <c r="BP184" s="178">
        <f t="shared" si="302"/>
        <v>171.89990787296256</v>
      </c>
      <c r="BQ184" s="178">
        <f t="shared" si="303"/>
        <v>269.52043179917376</v>
      </c>
      <c r="BR184" s="178">
        <f t="shared" si="304"/>
        <v>0.44999999999999996</v>
      </c>
      <c r="BS184" s="178">
        <f t="shared" si="305"/>
        <v>0.44999999999999996</v>
      </c>
      <c r="BT184" s="178">
        <f t="shared" si="306"/>
        <v>0.18055439669727852</v>
      </c>
      <c r="BU184" s="178">
        <f t="shared" si="307"/>
        <v>18.138404988736497</v>
      </c>
      <c r="BY184" s="180">
        <f t="shared" si="308"/>
        <v>0.17807492460242186</v>
      </c>
      <c r="BZ184" s="180">
        <f t="shared" si="369"/>
        <v>0.17807492460242186</v>
      </c>
      <c r="CA184" s="180">
        <f t="shared" si="370"/>
        <v>0</v>
      </c>
      <c r="CB184" s="180">
        <f t="shared" si="371"/>
        <v>3.6702815413045452E-2</v>
      </c>
      <c r="CC184" s="180">
        <f t="shared" si="309"/>
        <v>3.7594378089132123E-2</v>
      </c>
      <c r="CG184" s="182">
        <f t="shared" si="310"/>
        <v>0.44999999999999996</v>
      </c>
      <c r="CH184" s="182">
        <f t="shared" si="311"/>
        <v>0.44999999999999996</v>
      </c>
      <c r="CI184" s="182">
        <f t="shared" si="312"/>
        <v>0.44999999999999996</v>
      </c>
      <c r="CJ184" s="182">
        <f t="shared" si="313"/>
        <v>0.44999999999999996</v>
      </c>
      <c r="CK184" s="182">
        <f t="shared" si="314"/>
        <v>0.44999999999999996</v>
      </c>
      <c r="CL184" s="182">
        <f t="shared" si="315"/>
        <v>0.44999999999999996</v>
      </c>
      <c r="CM184" s="182">
        <f t="shared" si="316"/>
        <v>0.44999999999999996</v>
      </c>
      <c r="CN184" s="182">
        <f t="shared" si="317"/>
        <v>0.44999999999999996</v>
      </c>
      <c r="CO184" s="182">
        <f t="shared" si="318"/>
        <v>0.44999999999999996</v>
      </c>
      <c r="CP184" s="182">
        <f t="shared" si="319"/>
        <v>0.4142528296175606</v>
      </c>
      <c r="CQ184" s="182">
        <f t="shared" si="320"/>
        <v>0.34342635253713377</v>
      </c>
      <c r="CR184" s="182">
        <f t="shared" si="321"/>
        <v>0.27259987545670661</v>
      </c>
      <c r="CS184" s="182">
        <f t="shared" si="322"/>
        <v>0.20177339837627975</v>
      </c>
      <c r="CT184" s="182">
        <f t="shared" si="323"/>
        <v>0.17559254916681</v>
      </c>
      <c r="CU184" s="182">
        <f t="shared" si="324"/>
        <v>0.17559254916681</v>
      </c>
      <c r="CV184" s="182">
        <f t="shared" si="325"/>
        <v>0.17559254916681</v>
      </c>
      <c r="CW184" s="182">
        <f t="shared" si="326"/>
        <v>0.17559254916681</v>
      </c>
      <c r="CX184" s="182">
        <f t="shared" si="327"/>
        <v>0.17559254916681</v>
      </c>
      <c r="CY184" s="182">
        <f t="shared" si="328"/>
        <v>0.17559254916681</v>
      </c>
      <c r="DA184" s="184">
        <f t="shared" si="372"/>
        <v>0.17807492460681756</v>
      </c>
      <c r="DB184" s="184">
        <f t="shared" si="373"/>
        <v>0.17807492460681756</v>
      </c>
      <c r="DC184" s="184">
        <f t="shared" si="374"/>
        <v>0.17807492460681756</v>
      </c>
      <c r="DD184" s="184">
        <f t="shared" si="375"/>
        <v>0.17807492460681756</v>
      </c>
      <c r="DE184" s="184">
        <f t="shared" si="376"/>
        <v>0.17807492460681756</v>
      </c>
      <c r="DF184" s="184">
        <f t="shared" si="377"/>
        <v>0.17807492460681756</v>
      </c>
      <c r="DG184" s="184">
        <f t="shared" si="378"/>
        <v>0.17807492460681756</v>
      </c>
      <c r="DH184" s="184">
        <f t="shared" si="379"/>
        <v>0.17807492460681756</v>
      </c>
      <c r="DI184" s="184">
        <f t="shared" si="380"/>
        <v>0.17807492460681756</v>
      </c>
      <c r="DJ184" s="184">
        <f t="shared" si="381"/>
        <v>-2.1091293314194559E-10</v>
      </c>
      <c r="DK184" s="184">
        <f t="shared" si="382"/>
        <v>-2.518570716494829E-10</v>
      </c>
      <c r="DL184" s="184">
        <f t="shared" si="383"/>
        <v>-3.12527448514247E-10</v>
      </c>
      <c r="DM184" s="184">
        <f t="shared" si="384"/>
        <v>-4.1170358680824896E-10</v>
      </c>
      <c r="DN184" s="184">
        <f t="shared" si="385"/>
        <v>-4.6641524156058213E-10</v>
      </c>
      <c r="DO184" s="184">
        <f t="shared" si="386"/>
        <v>-4.6641524156058213E-10</v>
      </c>
      <c r="DP184" s="184">
        <f t="shared" si="387"/>
        <v>-4.6641524156058213E-10</v>
      </c>
      <c r="DQ184" s="184">
        <f t="shared" si="388"/>
        <v>-4.6641524156058213E-10</v>
      </c>
      <c r="DR184" s="184">
        <f t="shared" si="389"/>
        <v>-4.6641524156058213E-10</v>
      </c>
      <c r="DS184" s="184">
        <f t="shared" si="390"/>
        <v>-4.6641524156058213E-10</v>
      </c>
      <c r="DU184" s="185">
        <f t="shared" si="329"/>
        <v>-4.8591034090956237E-3</v>
      </c>
      <c r="DV184" s="185">
        <f t="shared" si="330"/>
        <v>-4.6231280754891121E-2</v>
      </c>
      <c r="DW184" s="185">
        <f t="shared" si="331"/>
        <v>1.6223357552728925E-3</v>
      </c>
      <c r="DX184" s="185">
        <f t="shared" si="332"/>
        <v>4.645761759792482E-2</v>
      </c>
      <c r="DY184" s="186">
        <f t="shared" si="333"/>
        <v>-4.8591034090956237E-3</v>
      </c>
      <c r="DZ184" s="186">
        <f t="shared" si="334"/>
        <v>-4.6231280754891121E-2</v>
      </c>
      <c r="EA184" s="186">
        <f t="shared" si="335"/>
        <v>8.0721979995445822E-3</v>
      </c>
      <c r="EB184" s="186">
        <f t="shared" si="336"/>
        <v>4.5779709759171686E-2</v>
      </c>
      <c r="EC184" s="186">
        <f t="shared" si="337"/>
        <v>-1.1245965652754285E-2</v>
      </c>
      <c r="ED184" s="186">
        <f t="shared" si="338"/>
        <v>-4.5105104619265896E-2</v>
      </c>
      <c r="EE184" s="186">
        <f t="shared" si="339"/>
        <v>1.4364944091744245E-2</v>
      </c>
      <c r="EF184" s="186">
        <f t="shared" si="340"/>
        <v>4.4210751943604319E-2</v>
      </c>
      <c r="EG184" s="186">
        <f t="shared" si="341"/>
        <v>-1.7413937967078397E-2</v>
      </c>
      <c r="EH184" s="186">
        <f t="shared" si="342"/>
        <v>-4.3101008928522734E-2</v>
      </c>
      <c r="EI184" s="186">
        <f t="shared" si="343"/>
        <v>2.0378092887079903E-2</v>
      </c>
      <c r="EJ184" s="186">
        <f t="shared" si="344"/>
        <v>4.1781282130439634E-2</v>
      </c>
      <c r="EK184" s="186">
        <f t="shared" si="345"/>
        <v>-2.3242967786934216E-2</v>
      </c>
      <c r="EL184" s="186">
        <f t="shared" si="346"/>
        <v>-4.0258001125656862E-2</v>
      </c>
      <c r="EM184" s="186">
        <f t="shared" si="347"/>
        <v>2.5994605284105542E-2</v>
      </c>
      <c r="EN184" s="186">
        <f t="shared" si="348"/>
        <v>3.8538587186110015E-2</v>
      </c>
      <c r="EO184" s="186">
        <f t="shared" si="349"/>
        <v>-2.8619599677301287E-2</v>
      </c>
      <c r="EP184" s="186">
        <f t="shared" si="350"/>
        <v>-3.6631417123677693E-2</v>
      </c>
      <c r="EQ184" s="186">
        <f t="shared" si="351"/>
        <v>-3.3439183614261944E-2</v>
      </c>
      <c r="ER184" s="186">
        <f t="shared" si="352"/>
        <v>-3.229184425500542E-2</v>
      </c>
      <c r="ES184" s="186">
        <f t="shared" si="353"/>
        <v>3.5610292629548734E-2</v>
      </c>
      <c r="ET184" s="186">
        <f t="shared" si="354"/>
        <v>2.9880583411569423E-2</v>
      </c>
      <c r="EU184" s="186">
        <f t="shared" si="355"/>
        <v>-3.7607911878678471E-2</v>
      </c>
      <c r="EV184" s="186">
        <f t="shared" si="356"/>
        <v>-2.7323747369338004E-2</v>
      </c>
      <c r="EW184" s="186">
        <f t="shared" si="357"/>
        <v>3.9422309161469382E-2</v>
      </c>
      <c r="EX184" s="186">
        <f t="shared" si="358"/>
        <v>2.4633792776496657E-2</v>
      </c>
    </row>
    <row r="185" spans="15:154" ht="20.100000000000001" customHeight="1" x14ac:dyDescent="0.3">
      <c r="O185" s="211">
        <v>177</v>
      </c>
      <c r="P185" s="211">
        <f t="shared" si="359"/>
        <v>-1.5969762655748114</v>
      </c>
      <c r="Q185" s="212">
        <f t="shared" si="360"/>
        <v>1.5446163880149817</v>
      </c>
      <c r="R185" s="212">
        <f t="shared" si="264"/>
        <v>325.15765774238957</v>
      </c>
      <c r="S185" s="212">
        <f t="shared" si="265"/>
        <v>282.74578934120831</v>
      </c>
      <c r="T185" s="212">
        <f t="shared" si="266"/>
        <v>353.4322366765104</v>
      </c>
      <c r="U185" s="212">
        <f t="shared" si="267"/>
        <v>1</v>
      </c>
      <c r="V185" s="212">
        <f t="shared" si="268"/>
        <v>1</v>
      </c>
      <c r="W185" s="212">
        <f t="shared" si="269"/>
        <v>4.1210777851697793E-2</v>
      </c>
      <c r="X185" s="212">
        <f t="shared" si="270"/>
        <v>4.7392394529452465E-2</v>
      </c>
      <c r="Y185" s="212">
        <f t="shared" si="271"/>
        <v>3.7913915623561972E-2</v>
      </c>
      <c r="Z185" s="212">
        <f t="shared" si="272"/>
        <v>11.180057252489155</v>
      </c>
      <c r="AA185" s="212">
        <f t="shared" si="273"/>
        <v>11.180057252489155</v>
      </c>
      <c r="AB185" s="212">
        <f t="shared" si="274"/>
        <v>10.851219659296262</v>
      </c>
      <c r="AC185" s="212">
        <f t="shared" si="275"/>
        <v>10.340670810382802</v>
      </c>
      <c r="AD185" s="212">
        <f t="shared" si="276"/>
        <v>228.55419408187007</v>
      </c>
      <c r="AE185" s="212">
        <f t="shared" si="277"/>
        <v>297.07472766708213</v>
      </c>
      <c r="AF185" s="212">
        <f t="shared" si="278"/>
        <v>2.3031065695803408</v>
      </c>
      <c r="AG185" s="212">
        <f t="shared" si="279"/>
        <v>2.5713264160955962</v>
      </c>
      <c r="AH185" s="212">
        <f t="shared" si="280"/>
        <v>1.9602766029794185</v>
      </c>
      <c r="AI185" s="212">
        <f t="shared" si="281"/>
        <v>13.483163822069496</v>
      </c>
      <c r="AJ185" s="212">
        <f t="shared" si="282"/>
        <v>14.283163822069497</v>
      </c>
      <c r="AK185" s="212">
        <f t="shared" si="283"/>
        <v>14.222546075391859</v>
      </c>
      <c r="AL185" s="212">
        <f t="shared" si="284"/>
        <v>13.100947413362221</v>
      </c>
      <c r="AM185" s="212">
        <f t="shared" si="361"/>
        <v>70.012499503426497</v>
      </c>
      <c r="AN185" s="212">
        <f t="shared" si="391"/>
        <v>70.310898955723587</v>
      </c>
      <c r="AO185" s="212">
        <f t="shared" si="392"/>
        <v>76.330357526666887</v>
      </c>
      <c r="AP185" s="212">
        <f t="shared" si="285"/>
        <v>9.7695909517041972</v>
      </c>
      <c r="AQ185" s="212">
        <f t="shared" si="286"/>
        <v>0.2772979361321915</v>
      </c>
      <c r="AR185" s="212">
        <f t="shared" si="287"/>
        <v>0.26921048734525277</v>
      </c>
      <c r="AS185" s="212">
        <f t="shared" si="288"/>
        <v>0.25654415961942878</v>
      </c>
      <c r="AT185" s="212">
        <f t="shared" si="289"/>
        <v>2.4158095498889507E-2</v>
      </c>
      <c r="AU185" s="212">
        <f t="shared" si="290"/>
        <v>0.1084989263883924</v>
      </c>
      <c r="AV185" s="212">
        <f t="shared" si="291"/>
        <v>0.10269828299791843</v>
      </c>
      <c r="AW185" s="212">
        <f t="shared" si="292"/>
        <v>0.10124606298036203</v>
      </c>
      <c r="AX185" s="212">
        <f t="shared" si="362"/>
        <v>2.2356625828596915E-2</v>
      </c>
      <c r="AY185" s="212">
        <f t="shared" si="363"/>
        <v>2.433558780303495E-2</v>
      </c>
      <c r="AZ185" s="178">
        <f t="shared" si="364"/>
        <v>1.9193173511255251E-2</v>
      </c>
      <c r="BA185" s="178">
        <f t="shared" si="293"/>
        <v>6.6873142280809267E-4</v>
      </c>
      <c r="BB185" s="178">
        <f t="shared" si="294"/>
        <v>5.8150558505051548E-4</v>
      </c>
      <c r="BC185" s="178">
        <f t="shared" si="295"/>
        <v>7.2688198131314432E-4</v>
      </c>
      <c r="BD185" s="178">
        <f t="shared" si="296"/>
        <v>0</v>
      </c>
      <c r="BE185" s="178">
        <f t="shared" si="297"/>
        <v>0</v>
      </c>
      <c r="BF185" s="178">
        <f t="shared" si="298"/>
        <v>0</v>
      </c>
      <c r="BG185" s="178">
        <f t="shared" si="365"/>
        <v>2.3025357251405008E-2</v>
      </c>
      <c r="BH185" s="178">
        <f t="shared" si="366"/>
        <v>2.4917093388085464E-2</v>
      </c>
      <c r="BI185" s="178">
        <f t="shared" si="367"/>
        <v>1.9920055492568395E-2</v>
      </c>
      <c r="BJ185" s="178">
        <f t="shared" si="299"/>
        <v>7.4868712325485971</v>
      </c>
      <c r="BK185" s="178">
        <f t="shared" si="300"/>
        <v>7.0452032381028271</v>
      </c>
      <c r="BL185" s="178">
        <f t="shared" si="301"/>
        <v>7.0403897674586542</v>
      </c>
      <c r="BM185" s="180">
        <f t="shared" si="368"/>
        <v>5.3016707655482922E-4</v>
      </c>
      <c r="BN185" s="180">
        <f t="shared" si="368"/>
        <v>6.2086154291057241E-4</v>
      </c>
      <c r="BO185" s="180">
        <f t="shared" si="368"/>
        <v>3.9680861082700428E-4</v>
      </c>
      <c r="BP185" s="178">
        <f t="shared" si="302"/>
        <v>170.98209126424493</v>
      </c>
      <c r="BQ185" s="178">
        <f t="shared" si="303"/>
        <v>269.60458453668633</v>
      </c>
      <c r="BR185" s="178">
        <f t="shared" si="304"/>
        <v>0.44999999999999996</v>
      </c>
      <c r="BS185" s="178">
        <f t="shared" si="305"/>
        <v>0.44999999999999996</v>
      </c>
      <c r="BT185" s="178">
        <f t="shared" si="306"/>
        <v>0.18060254340470175</v>
      </c>
      <c r="BU185" s="178">
        <f t="shared" si="307"/>
        <v>18.138404988736497</v>
      </c>
      <c r="BY185" s="180">
        <f t="shared" si="308"/>
        <v>0.1780827542807692</v>
      </c>
      <c r="BZ185" s="180">
        <f t="shared" si="369"/>
        <v>0.1780827542807692</v>
      </c>
      <c r="CA185" s="180">
        <f t="shared" si="370"/>
        <v>0</v>
      </c>
      <c r="CB185" s="180">
        <f t="shared" si="371"/>
        <v>3.6694644170487574E-2</v>
      </c>
      <c r="CC185" s="180">
        <f t="shared" si="309"/>
        <v>3.7363375593295667E-2</v>
      </c>
      <c r="CG185" s="182">
        <f t="shared" si="310"/>
        <v>0.44999999999999996</v>
      </c>
      <c r="CH185" s="182">
        <f t="shared" si="311"/>
        <v>0.44999999999999996</v>
      </c>
      <c r="CI185" s="182">
        <f t="shared" si="312"/>
        <v>0.44999999999999996</v>
      </c>
      <c r="CJ185" s="182">
        <f t="shared" si="313"/>
        <v>0.44999999999999996</v>
      </c>
      <c r="CK185" s="182">
        <f t="shared" si="314"/>
        <v>0.44999999999999996</v>
      </c>
      <c r="CL185" s="182">
        <f t="shared" si="315"/>
        <v>0.44999999999999996</v>
      </c>
      <c r="CM185" s="182">
        <f t="shared" si="316"/>
        <v>0.44999999999999996</v>
      </c>
      <c r="CN185" s="182">
        <f t="shared" si="317"/>
        <v>0.44999999999999996</v>
      </c>
      <c r="CO185" s="182">
        <f t="shared" si="318"/>
        <v>0.44999999999999996</v>
      </c>
      <c r="CP185" s="182">
        <f t="shared" si="319"/>
        <v>0.41436461757053977</v>
      </c>
      <c r="CQ185" s="182">
        <f t="shared" si="320"/>
        <v>0.34351925387349103</v>
      </c>
      <c r="CR185" s="182">
        <f t="shared" si="321"/>
        <v>0.27267389017644217</v>
      </c>
      <c r="CS185" s="182">
        <f t="shared" si="322"/>
        <v>0.20182852647939345</v>
      </c>
      <c r="CT185" s="182">
        <f t="shared" si="323"/>
        <v>0.17564069587423325</v>
      </c>
      <c r="CU185" s="182">
        <f t="shared" si="324"/>
        <v>0.17564069587423325</v>
      </c>
      <c r="CV185" s="182">
        <f t="shared" si="325"/>
        <v>0.17564069587423325</v>
      </c>
      <c r="CW185" s="182">
        <f t="shared" si="326"/>
        <v>0.17564069587423325</v>
      </c>
      <c r="CX185" s="182">
        <f t="shared" si="327"/>
        <v>0.17564069587423325</v>
      </c>
      <c r="CY185" s="182">
        <f t="shared" si="328"/>
        <v>0.17564069587423325</v>
      </c>
      <c r="DA185" s="184">
        <f t="shared" si="372"/>
        <v>0.17808275428516393</v>
      </c>
      <c r="DB185" s="184">
        <f t="shared" si="373"/>
        <v>0.17808275428516393</v>
      </c>
      <c r="DC185" s="184">
        <f t="shared" si="374"/>
        <v>0.17808275428516393</v>
      </c>
      <c r="DD185" s="184">
        <f t="shared" si="375"/>
        <v>0.17808275428516393</v>
      </c>
      <c r="DE185" s="184">
        <f t="shared" si="376"/>
        <v>0.17808275428516393</v>
      </c>
      <c r="DF185" s="184">
        <f t="shared" si="377"/>
        <v>0.17808275428516393</v>
      </c>
      <c r="DG185" s="184">
        <f t="shared" si="378"/>
        <v>0.17808275428516393</v>
      </c>
      <c r="DH185" s="184">
        <f t="shared" si="379"/>
        <v>0.17808275428516393</v>
      </c>
      <c r="DI185" s="184">
        <f t="shared" si="380"/>
        <v>0.17808275428516393</v>
      </c>
      <c r="DJ185" s="184">
        <f t="shared" si="381"/>
        <v>-2.1086805372599445E-10</v>
      </c>
      <c r="DK185" s="184">
        <f t="shared" si="382"/>
        <v>-2.518038879968132E-10</v>
      </c>
      <c r="DL185" s="184">
        <f t="shared" si="383"/>
        <v>-3.1246220377020512E-10</v>
      </c>
      <c r="DM185" s="184">
        <f t="shared" si="384"/>
        <v>-4.1161925356777592E-10</v>
      </c>
      <c r="DN185" s="184">
        <f t="shared" si="385"/>
        <v>-4.6632071115894844E-10</v>
      </c>
      <c r="DO185" s="184">
        <f t="shared" si="386"/>
        <v>-4.6632071115894844E-10</v>
      </c>
      <c r="DP185" s="184">
        <f t="shared" si="387"/>
        <v>-4.6632071115894844E-10</v>
      </c>
      <c r="DQ185" s="184">
        <f t="shared" si="388"/>
        <v>-4.6632071115894844E-10</v>
      </c>
      <c r="DR185" s="184">
        <f t="shared" si="389"/>
        <v>-4.6632071115894844E-10</v>
      </c>
      <c r="DS185" s="184">
        <f t="shared" si="390"/>
        <v>-4.6632071115894844E-10</v>
      </c>
      <c r="DU185" s="185">
        <f t="shared" si="329"/>
        <v>-3.6130974175116078E-3</v>
      </c>
      <c r="DV185" s="185">
        <f t="shared" si="330"/>
        <v>-4.590875551864685E-2</v>
      </c>
      <c r="DW185" s="185">
        <f t="shared" si="331"/>
        <v>1.2054671730806789E-3</v>
      </c>
      <c r="DX185" s="185">
        <f t="shared" si="332"/>
        <v>4.6034934073092157E-2</v>
      </c>
      <c r="DY185" s="186">
        <f t="shared" si="333"/>
        <v>-3.6130974175116078E-3</v>
      </c>
      <c r="DZ185" s="186">
        <f t="shared" si="334"/>
        <v>-4.590875551864685E-2</v>
      </c>
      <c r="EA185" s="186">
        <f t="shared" si="335"/>
        <v>6.0108244130644903E-3</v>
      </c>
      <c r="EB185" s="186">
        <f t="shared" si="336"/>
        <v>4.5656744256403398E-2</v>
      </c>
      <c r="EC185" s="186">
        <f t="shared" si="337"/>
        <v>-8.392076156708405E-3</v>
      </c>
      <c r="ED185" s="186">
        <f t="shared" si="338"/>
        <v>-4.5279591031714528E-2</v>
      </c>
      <c r="EE185" s="186">
        <f t="shared" si="339"/>
        <v>1.0750325802932885E-2</v>
      </c>
      <c r="EF185" s="186">
        <f t="shared" si="340"/>
        <v>4.4778329595353508E-2</v>
      </c>
      <c r="EG185" s="186">
        <f t="shared" si="341"/>
        <v>-1.3079109553377507E-2</v>
      </c>
      <c r="EH185" s="186">
        <f t="shared" si="342"/>
        <v>-4.4154333870075155E-2</v>
      </c>
      <c r="EI185" s="186">
        <f t="shared" si="343"/>
        <v>1.5372044373654081E-2</v>
      </c>
      <c r="EJ185" s="186">
        <f t="shared" si="344"/>
        <v>4.3409314184789036E-2</v>
      </c>
      <c r="EK185" s="186">
        <f t="shared" si="345"/>
        <v>-1.7622845488800172E-2</v>
      </c>
      <c r="EL185" s="186">
        <f t="shared" si="346"/>
        <v>-4.2545312586666842E-2</v>
      </c>
      <c r="EM185" s="186">
        <f t="shared" si="347"/>
        <v>1.9825343609410288E-2</v>
      </c>
      <c r="EN185" s="186">
        <f t="shared" si="348"/>
        <v>4.1564697244033083E-2</v>
      </c>
      <c r="EO185" s="186">
        <f t="shared" si="349"/>
        <v>-2.1973501841229894E-2</v>
      </c>
      <c r="EP185" s="186">
        <f t="shared" si="350"/>
        <v>-4.0470155955380047E-2</v>
      </c>
      <c r="EQ185" s="186">
        <f t="shared" si="351"/>
        <v>-2.6083411909236437E-2</v>
      </c>
      <c r="ER185" s="186">
        <f t="shared" si="352"/>
        <v>-3.7951599826521402E-2</v>
      </c>
      <c r="ES185" s="186">
        <f t="shared" si="353"/>
        <v>2.8033898767603115E-2</v>
      </c>
      <c r="ET185" s="186">
        <f t="shared" si="354"/>
        <v>3.6534488173602449E-2</v>
      </c>
      <c r="EU185" s="186">
        <f t="shared" si="355"/>
        <v>-2.9907546658060339E-2</v>
      </c>
      <c r="EV185" s="186">
        <f t="shared" si="356"/>
        <v>-3.5017238028080697E-2</v>
      </c>
      <c r="EW185" s="186">
        <f t="shared" si="357"/>
        <v>3.1699220041975895E-2</v>
      </c>
      <c r="EX185" s="186">
        <f t="shared" si="358"/>
        <v>3.3404008067142339E-2</v>
      </c>
    </row>
    <row r="186" spans="15:154" ht="20.100000000000001" customHeight="1" x14ac:dyDescent="0.3">
      <c r="O186" s="211">
        <v>178</v>
      </c>
      <c r="P186" s="211">
        <f t="shared" si="359"/>
        <v>-1.5882496193148399</v>
      </c>
      <c r="Q186" s="212">
        <f t="shared" si="360"/>
        <v>1.5533430342749535</v>
      </c>
      <c r="R186" s="212">
        <f t="shared" si="264"/>
        <v>325.21957928345915</v>
      </c>
      <c r="S186" s="212">
        <f t="shared" si="265"/>
        <v>282.79963415952972</v>
      </c>
      <c r="T186" s="212">
        <f t="shared" si="266"/>
        <v>353.49954269941213</v>
      </c>
      <c r="U186" s="212">
        <f t="shared" si="267"/>
        <v>1</v>
      </c>
      <c r="V186" s="212">
        <f t="shared" si="268"/>
        <v>1</v>
      </c>
      <c r="W186" s="212">
        <f t="shared" si="269"/>
        <v>4.1202931353406164E-2</v>
      </c>
      <c r="X186" s="212">
        <f t="shared" si="270"/>
        <v>4.7383371056417087E-2</v>
      </c>
      <c r="Y186" s="212">
        <f t="shared" si="271"/>
        <v>3.7906696845133668E-2</v>
      </c>
      <c r="Z186" s="212">
        <f t="shared" si="272"/>
        <v>11.181768799013225</v>
      </c>
      <c r="AA186" s="212">
        <f t="shared" si="273"/>
        <v>11.181768799013225</v>
      </c>
      <c r="AB186" s="212">
        <f t="shared" si="274"/>
        <v>10.85398868621809</v>
      </c>
      <c r="AC186" s="212">
        <f t="shared" si="275"/>
        <v>10.343309554852338</v>
      </c>
      <c r="AD186" s="212">
        <f t="shared" si="276"/>
        <v>228.62085560202104</v>
      </c>
      <c r="AE186" s="212">
        <f t="shared" si="277"/>
        <v>297.159551951612</v>
      </c>
      <c r="AF186" s="212">
        <f t="shared" si="278"/>
        <v>2.3032556575073064</v>
      </c>
      <c r="AG186" s="212">
        <f t="shared" si="279"/>
        <v>2.5714928668061239</v>
      </c>
      <c r="AH186" s="212">
        <f t="shared" si="280"/>
        <v>1.9604034983558103</v>
      </c>
      <c r="AI186" s="212">
        <f t="shared" si="281"/>
        <v>13.485024456520531</v>
      </c>
      <c r="AJ186" s="212">
        <f t="shared" si="282"/>
        <v>14.285024456520532</v>
      </c>
      <c r="AK186" s="212">
        <f t="shared" si="283"/>
        <v>14.225481553024213</v>
      </c>
      <c r="AL186" s="212">
        <f t="shared" si="284"/>
        <v>13.10371305320815</v>
      </c>
      <c r="AM186" s="212">
        <f t="shared" si="361"/>
        <v>70.003380326278744</v>
      </c>
      <c r="AN186" s="212">
        <f t="shared" si="391"/>
        <v>70.296390056996614</v>
      </c>
      <c r="AO186" s="212">
        <f t="shared" si="392"/>
        <v>76.314247415176155</v>
      </c>
      <c r="AP186" s="212">
        <f t="shared" si="285"/>
        <v>9.7723069526610669</v>
      </c>
      <c r="AQ186" s="212">
        <f t="shared" si="286"/>
        <v>0.2773686973437996</v>
      </c>
      <c r="AR186" s="212">
        <f t="shared" si="287"/>
        <v>0.26927918479222218</v>
      </c>
      <c r="AS186" s="212">
        <f t="shared" si="288"/>
        <v>0.25660962485807737</v>
      </c>
      <c r="AT186" s="212">
        <f t="shared" si="289"/>
        <v>2.4170426454121256E-2</v>
      </c>
      <c r="AU186" s="212">
        <f t="shared" si="290"/>
        <v>0.10854016794492671</v>
      </c>
      <c r="AV186" s="212">
        <f t="shared" si="291"/>
        <v>0.10272950005622213</v>
      </c>
      <c r="AW186" s="212">
        <f t="shared" si="292"/>
        <v>0.10127636208015077</v>
      </c>
      <c r="AX186" s="212">
        <f t="shared" si="362"/>
        <v>2.2360865510486713E-2</v>
      </c>
      <c r="AY186" s="212">
        <f t="shared" si="363"/>
        <v>2.4338350174351694E-2</v>
      </c>
      <c r="AZ186" s="178">
        <f t="shared" si="364"/>
        <v>1.9195261840703404E-2</v>
      </c>
      <c r="BA186" s="178">
        <f t="shared" si="293"/>
        <v>4.4584924304256638E-4</v>
      </c>
      <c r="BB186" s="178">
        <f t="shared" si="294"/>
        <v>3.8769499395005779E-4</v>
      </c>
      <c r="BC186" s="178">
        <f t="shared" si="295"/>
        <v>4.8461874243757222E-4</v>
      </c>
      <c r="BD186" s="178">
        <f t="shared" si="296"/>
        <v>0</v>
      </c>
      <c r="BE186" s="178">
        <f t="shared" si="297"/>
        <v>0</v>
      </c>
      <c r="BF186" s="178">
        <f t="shared" si="298"/>
        <v>0</v>
      </c>
      <c r="BG186" s="178">
        <f t="shared" si="365"/>
        <v>2.2806714753529279E-2</v>
      </c>
      <c r="BH186" s="178">
        <f t="shared" si="366"/>
        <v>2.4726045168301753E-2</v>
      </c>
      <c r="BI186" s="178">
        <f t="shared" si="367"/>
        <v>1.9679880583140977E-2</v>
      </c>
      <c r="BJ186" s="178">
        <f t="shared" si="299"/>
        <v>7.417190176980653</v>
      </c>
      <c r="BK186" s="178">
        <f t="shared" si="300"/>
        <v>6.9925165278077435</v>
      </c>
      <c r="BL186" s="178">
        <f t="shared" si="301"/>
        <v>6.9568287865193756</v>
      </c>
      <c r="BM186" s="180">
        <f t="shared" si="368"/>
        <v>5.2014623784885008E-4</v>
      </c>
      <c r="BN186" s="180">
        <f t="shared" si="368"/>
        <v>6.1137730966489851E-4</v>
      </c>
      <c r="BO186" s="180">
        <f t="shared" si="368"/>
        <v>3.8729769976668924E-4</v>
      </c>
      <c r="BP186" s="178">
        <f t="shared" si="302"/>
        <v>170.05942781098872</v>
      </c>
      <c r="BQ186" s="178">
        <f t="shared" si="303"/>
        <v>269.66469889783662</v>
      </c>
      <c r="BR186" s="178">
        <f t="shared" si="304"/>
        <v>0.44999999999999996</v>
      </c>
      <c r="BS186" s="178">
        <f t="shared" si="305"/>
        <v>0.44999999999999996</v>
      </c>
      <c r="BT186" s="178">
        <f t="shared" si="306"/>
        <v>0.18063693652921359</v>
      </c>
      <c r="BU186" s="178">
        <f t="shared" si="307"/>
        <v>18.138404988736497</v>
      </c>
      <c r="BY186" s="180">
        <f t="shared" si="308"/>
        <v>0.17808834519974942</v>
      </c>
      <c r="BZ186" s="180">
        <f t="shared" si="369"/>
        <v>0.17808834519974942</v>
      </c>
      <c r="CA186" s="180">
        <f t="shared" si="370"/>
        <v>0</v>
      </c>
      <c r="CB186" s="180">
        <f t="shared" si="371"/>
        <v>3.6688809351599433E-2</v>
      </c>
      <c r="CC186" s="180">
        <f t="shared" si="309"/>
        <v>3.7134658594641996E-2</v>
      </c>
      <c r="CG186" s="182">
        <f t="shared" si="310"/>
        <v>0.44999999999999996</v>
      </c>
      <c r="CH186" s="182">
        <f t="shared" si="311"/>
        <v>0.44999999999999996</v>
      </c>
      <c r="CI186" s="182">
        <f t="shared" si="312"/>
        <v>0.44999999999999996</v>
      </c>
      <c r="CJ186" s="182">
        <f t="shared" si="313"/>
        <v>0.44999999999999996</v>
      </c>
      <c r="CK186" s="182">
        <f t="shared" si="314"/>
        <v>0.44999999999999996</v>
      </c>
      <c r="CL186" s="182">
        <f t="shared" si="315"/>
        <v>0.44999999999999996</v>
      </c>
      <c r="CM186" s="182">
        <f t="shared" si="316"/>
        <v>0.44999999999999996</v>
      </c>
      <c r="CN186" s="182">
        <f t="shared" si="317"/>
        <v>0.44999999999999996</v>
      </c>
      <c r="CO186" s="182">
        <f t="shared" si="318"/>
        <v>0.44999999999999996</v>
      </c>
      <c r="CP186" s="182">
        <f t="shared" si="319"/>
        <v>0.41444447218971309</v>
      </c>
      <c r="CQ186" s="182">
        <f t="shared" si="320"/>
        <v>0.34358561702477702</v>
      </c>
      <c r="CR186" s="182">
        <f t="shared" si="321"/>
        <v>0.27272676185984074</v>
      </c>
      <c r="CS186" s="182">
        <f t="shared" si="322"/>
        <v>0.20186790669490473</v>
      </c>
      <c r="CT186" s="182">
        <f t="shared" si="323"/>
        <v>0.17567508899874507</v>
      </c>
      <c r="CU186" s="182">
        <f t="shared" si="324"/>
        <v>0.17567508899874507</v>
      </c>
      <c r="CV186" s="182">
        <f t="shared" si="325"/>
        <v>0.17567508899874507</v>
      </c>
      <c r="CW186" s="182">
        <f t="shared" si="326"/>
        <v>0.17567508899874507</v>
      </c>
      <c r="CX186" s="182">
        <f t="shared" si="327"/>
        <v>0.17567508899874507</v>
      </c>
      <c r="CY186" s="182">
        <f t="shared" si="328"/>
        <v>0.17567508899874507</v>
      </c>
      <c r="DA186" s="184">
        <f t="shared" si="372"/>
        <v>0.17808834520414346</v>
      </c>
      <c r="DB186" s="184">
        <f t="shared" si="373"/>
        <v>0.17808834520414346</v>
      </c>
      <c r="DC186" s="184">
        <f t="shared" si="374"/>
        <v>0.17808834520414346</v>
      </c>
      <c r="DD186" s="184">
        <f t="shared" si="375"/>
        <v>0.17808834520414346</v>
      </c>
      <c r="DE186" s="184">
        <f t="shared" si="376"/>
        <v>0.17808834520414346</v>
      </c>
      <c r="DF186" s="184">
        <f t="shared" si="377"/>
        <v>0.17808834520414346</v>
      </c>
      <c r="DG186" s="184">
        <f t="shared" si="378"/>
        <v>0.17808834520414346</v>
      </c>
      <c r="DH186" s="184">
        <f t="shared" si="379"/>
        <v>0.17808834520414346</v>
      </c>
      <c r="DI186" s="184">
        <f t="shared" si="380"/>
        <v>0.17808834520414346</v>
      </c>
      <c r="DJ186" s="184">
        <f t="shared" si="381"/>
        <v>-2.1083600625314687E-10</v>
      </c>
      <c r="DK186" s="184">
        <f t="shared" si="382"/>
        <v>-2.517659105329511E-10</v>
      </c>
      <c r="DL186" s="184">
        <f t="shared" si="383"/>
        <v>-3.1241561351211942E-10</v>
      </c>
      <c r="DM186" s="184">
        <f t="shared" si="384"/>
        <v>-4.1155903210592098E-10</v>
      </c>
      <c r="DN186" s="184">
        <f t="shared" si="385"/>
        <v>-4.6625320776330522E-10</v>
      </c>
      <c r="DO186" s="184">
        <f t="shared" si="386"/>
        <v>-4.6625320776330522E-10</v>
      </c>
      <c r="DP186" s="184">
        <f t="shared" si="387"/>
        <v>-4.6625320776330522E-10</v>
      </c>
      <c r="DQ186" s="184">
        <f t="shared" si="388"/>
        <v>-4.6625320776330522E-10</v>
      </c>
      <c r="DR186" s="184">
        <f t="shared" si="389"/>
        <v>-4.6625320776330522E-10</v>
      </c>
      <c r="DS186" s="184">
        <f t="shared" si="390"/>
        <v>-4.6625320776330522E-10</v>
      </c>
      <c r="DU186" s="185">
        <f t="shared" si="329"/>
        <v>-2.3872224507720131E-3</v>
      </c>
      <c r="DV186" s="185">
        <f t="shared" si="330"/>
        <v>-4.5550917887194439E-2</v>
      </c>
      <c r="DW186" s="185">
        <f t="shared" si="331"/>
        <v>7.9606411075556257E-4</v>
      </c>
      <c r="DX186" s="185">
        <f t="shared" si="332"/>
        <v>4.5606482360811031E-2</v>
      </c>
      <c r="DY186" s="186">
        <f t="shared" si="333"/>
        <v>-2.3872224507720131E-3</v>
      </c>
      <c r="DZ186" s="186">
        <f t="shared" si="334"/>
        <v>-4.5550917887194439E-2</v>
      </c>
      <c r="EA186" s="186">
        <f t="shared" si="335"/>
        <v>3.9754723279556113E-3</v>
      </c>
      <c r="EB186" s="186">
        <f t="shared" si="336"/>
        <v>4.5439856636713322E-2</v>
      </c>
      <c r="EC186" s="186">
        <f t="shared" si="337"/>
        <v>-5.5588787044821434E-3</v>
      </c>
      <c r="ED186" s="186">
        <f t="shared" si="338"/>
        <v>-4.5273433920393708E-2</v>
      </c>
      <c r="EE186" s="186">
        <f t="shared" si="339"/>
        <v>7.1355124435869867E-3</v>
      </c>
      <c r="EF186" s="186">
        <f t="shared" si="340"/>
        <v>4.5051852498679962E-2</v>
      </c>
      <c r="EG186" s="186">
        <f t="shared" si="341"/>
        <v>-8.7034526599206324E-3</v>
      </c>
      <c r="EH186" s="186">
        <f t="shared" si="342"/>
        <v>-4.4775382334402467E-2</v>
      </c>
      <c r="EI186" s="186">
        <f t="shared" si="343"/>
        <v>1.026078905985239E-2</v>
      </c>
      <c r="EJ186" s="186">
        <f t="shared" si="344"/>
        <v>4.4444360263869415E-2</v>
      </c>
      <c r="EK186" s="186">
        <f t="shared" si="345"/>
        <v>-1.1805624268867948E-2</v>
      </c>
      <c r="EL186" s="186">
        <f t="shared" si="346"/>
        <v>-4.4059189586483735E-2</v>
      </c>
      <c r="EM186" s="186">
        <f t="shared" si="347"/>
        <v>1.3336076143229061E-2</v>
      </c>
      <c r="EN186" s="186">
        <f t="shared" si="348"/>
        <v>4.3620339573384764E-2</v>
      </c>
      <c r="EO186" s="186">
        <f t="shared" si="349"/>
        <v>-1.4850280063074544E-2</v>
      </c>
      <c r="EP186" s="186">
        <f t="shared" si="350"/>
        <v>-4.3128344895713905E-2</v>
      </c>
      <c r="EQ186" s="186">
        <f t="shared" si="351"/>
        <v>-1.7822586785558772E-2</v>
      </c>
      <c r="ER186" s="186">
        <f t="shared" si="352"/>
        <v>-4.1987383243858221E-2</v>
      </c>
      <c r="ES186" s="186">
        <f t="shared" si="353"/>
        <v>1.9277068290304924E-2</v>
      </c>
      <c r="ET186" s="186">
        <f t="shared" si="354"/>
        <v>4.1339806355694522E-2</v>
      </c>
      <c r="EU186" s="186">
        <f t="shared" si="355"/>
        <v>-2.0708063656744068E-2</v>
      </c>
      <c r="EV186" s="186">
        <f t="shared" si="356"/>
        <v>-4.0641863281395407E-2</v>
      </c>
      <c r="EW186" s="186">
        <f t="shared" si="357"/>
        <v>2.2113829437450001E-2</v>
      </c>
      <c r="EX186" s="186">
        <f t="shared" si="358"/>
        <v>3.9894404357087097E-2</v>
      </c>
    </row>
    <row r="187" spans="15:154" ht="20.100000000000001" customHeight="1" x14ac:dyDescent="0.3">
      <c r="O187" s="211">
        <v>179</v>
      </c>
      <c r="P187" s="211">
        <f t="shared" si="359"/>
        <v>-1.5795229730548681</v>
      </c>
      <c r="Q187" s="212">
        <f t="shared" si="360"/>
        <v>1.562069680534925</v>
      </c>
      <c r="R187" s="212">
        <f t="shared" si="264"/>
        <v>325.25673409442749</v>
      </c>
      <c r="S187" s="212">
        <f t="shared" si="265"/>
        <v>282.8319426908065</v>
      </c>
      <c r="T187" s="212">
        <f t="shared" si="266"/>
        <v>353.53992836350812</v>
      </c>
      <c r="U187" s="212">
        <f t="shared" si="267"/>
        <v>1</v>
      </c>
      <c r="V187" s="212">
        <f t="shared" si="268"/>
        <v>1</v>
      </c>
      <c r="W187" s="212">
        <f t="shared" si="269"/>
        <v>4.1198224649546394E-2</v>
      </c>
      <c r="X187" s="212">
        <f t="shared" si="270"/>
        <v>4.7377958346978361E-2</v>
      </c>
      <c r="Y187" s="212">
        <f t="shared" si="271"/>
        <v>3.7902366677582684E-2</v>
      </c>
      <c r="Z187" s="212">
        <f t="shared" si="272"/>
        <v>11.182339351052855</v>
      </c>
      <c r="AA187" s="212">
        <f t="shared" si="273"/>
        <v>11.182339351052855</v>
      </c>
      <c r="AB187" s="212">
        <f t="shared" si="274"/>
        <v>10.855650315151525</v>
      </c>
      <c r="AC187" s="212">
        <f t="shared" si="275"/>
        <v>10.344893004303104</v>
      </c>
      <c r="AD187" s="212">
        <f t="shared" si="276"/>
        <v>228.66085805998588</v>
      </c>
      <c r="AE187" s="212">
        <f t="shared" si="277"/>
        <v>297.21045344521599</v>
      </c>
      <c r="AF187" s="212">
        <f t="shared" si="278"/>
        <v>2.3033451148051771</v>
      </c>
      <c r="AG187" s="212">
        <f t="shared" si="279"/>
        <v>2.5715927423030571</v>
      </c>
      <c r="AH187" s="212">
        <f t="shared" si="280"/>
        <v>1.9604796394472812</v>
      </c>
      <c r="AI187" s="212">
        <f t="shared" si="281"/>
        <v>13.485684465858032</v>
      </c>
      <c r="AJ187" s="212">
        <f t="shared" si="282"/>
        <v>14.285684465858033</v>
      </c>
      <c r="AK187" s="212">
        <f t="shared" si="283"/>
        <v>14.227243057454583</v>
      </c>
      <c r="AL187" s="212">
        <f t="shared" si="284"/>
        <v>13.105372643750385</v>
      </c>
      <c r="AM187" s="212">
        <f t="shared" si="361"/>
        <v>70.00014611760065</v>
      </c>
      <c r="AN187" s="212">
        <f t="shared" si="391"/>
        <v>70.287686515345968</v>
      </c>
      <c r="AO187" s="212">
        <f t="shared" si="392"/>
        <v>76.304583408917736</v>
      </c>
      <c r="AP187" s="212">
        <f t="shared" si="285"/>
        <v>9.7738501179809401</v>
      </c>
      <c r="AQ187" s="212">
        <f t="shared" si="286"/>
        <v>0.27741115950826833</v>
      </c>
      <c r="AR187" s="212">
        <f t="shared" si="287"/>
        <v>0.26932040853932177</v>
      </c>
      <c r="AS187" s="212">
        <f t="shared" si="288"/>
        <v>0.25664890903181192</v>
      </c>
      <c r="AT187" s="212">
        <f t="shared" si="289"/>
        <v>2.4177827485262402E-2</v>
      </c>
      <c r="AU187" s="212">
        <f t="shared" si="290"/>
        <v>0.1085683869808747</v>
      </c>
      <c r="AV187" s="212">
        <f t="shared" si="291"/>
        <v>0.1027482329803288</v>
      </c>
      <c r="AW187" s="212">
        <f t="shared" si="292"/>
        <v>0.10129454410256421</v>
      </c>
      <c r="AX187" s="212">
        <f t="shared" si="362"/>
        <v>2.2364124049250846E-2</v>
      </c>
      <c r="AY187" s="212">
        <f t="shared" si="363"/>
        <v>2.434000758815057E-2</v>
      </c>
      <c r="AZ187" s="178">
        <f t="shared" si="364"/>
        <v>1.9196514831005831E-2</v>
      </c>
      <c r="BA187" s="178">
        <f t="shared" si="293"/>
        <v>2.2293311013101257E-4</v>
      </c>
      <c r="BB187" s="178">
        <f t="shared" si="294"/>
        <v>1.9385487837479353E-4</v>
      </c>
      <c r="BC187" s="178">
        <f t="shared" si="295"/>
        <v>2.4231859796849191E-4</v>
      </c>
      <c r="BD187" s="178">
        <f t="shared" si="296"/>
        <v>0</v>
      </c>
      <c r="BE187" s="178">
        <f t="shared" si="297"/>
        <v>0</v>
      </c>
      <c r="BF187" s="178">
        <f t="shared" si="298"/>
        <v>0</v>
      </c>
      <c r="BG187" s="178">
        <f t="shared" si="365"/>
        <v>2.2587057159381859E-2</v>
      </c>
      <c r="BH187" s="178">
        <f t="shared" si="366"/>
        <v>2.4533862466525364E-2</v>
      </c>
      <c r="BI187" s="178">
        <f t="shared" si="367"/>
        <v>1.9438833428974324E-2</v>
      </c>
      <c r="BJ187" s="178">
        <f t="shared" si="299"/>
        <v>7.3465924444646999</v>
      </c>
      <c r="BK187" s="178">
        <f t="shared" si="300"/>
        <v>6.9389599831164306</v>
      </c>
      <c r="BL187" s="178">
        <f t="shared" si="301"/>
        <v>6.8724037779497493</v>
      </c>
      <c r="BM187" s="180">
        <f t="shared" si="368"/>
        <v>5.1017515112118325E-4</v>
      </c>
      <c r="BN187" s="180">
        <f t="shared" si="368"/>
        <v>6.0191040752638199E-4</v>
      </c>
      <c r="BO187" s="180">
        <f t="shared" si="368"/>
        <v>3.7786824507940968E-4</v>
      </c>
      <c r="BP187" s="178">
        <f t="shared" si="302"/>
        <v>169.13199544478715</v>
      </c>
      <c r="BQ187" s="178">
        <f t="shared" si="303"/>
        <v>269.70076961968977</v>
      </c>
      <c r="BR187" s="178">
        <f t="shared" si="304"/>
        <v>0.44999999999999996</v>
      </c>
      <c r="BS187" s="178">
        <f t="shared" si="305"/>
        <v>0.44999999999999996</v>
      </c>
      <c r="BT187" s="178">
        <f t="shared" si="306"/>
        <v>0.18065757345164438</v>
      </c>
      <c r="BU187" s="178">
        <f t="shared" si="307"/>
        <v>18.138404988736497</v>
      </c>
      <c r="BY187" s="180">
        <f t="shared" si="308"/>
        <v>0.17809169906802452</v>
      </c>
      <c r="BZ187" s="180">
        <f t="shared" si="369"/>
        <v>0.17809169906802452</v>
      </c>
      <c r="CA187" s="180">
        <f t="shared" si="370"/>
        <v>0</v>
      </c>
      <c r="CB187" s="180">
        <f t="shared" si="371"/>
        <v>3.6685309173179963E-2</v>
      </c>
      <c r="CC187" s="180">
        <f t="shared" si="309"/>
        <v>3.6908242283310973E-2</v>
      </c>
      <c r="CG187" s="182">
        <f t="shared" si="310"/>
        <v>0.44999999999999996</v>
      </c>
      <c r="CH187" s="182">
        <f t="shared" si="311"/>
        <v>0.44999999999999996</v>
      </c>
      <c r="CI187" s="182">
        <f t="shared" si="312"/>
        <v>0.44999999999999996</v>
      </c>
      <c r="CJ187" s="182">
        <f t="shared" si="313"/>
        <v>0.44999999999999996</v>
      </c>
      <c r="CK187" s="182">
        <f t="shared" si="314"/>
        <v>0.44999999999999996</v>
      </c>
      <c r="CL187" s="182">
        <f t="shared" si="315"/>
        <v>0.44999999999999996</v>
      </c>
      <c r="CM187" s="182">
        <f t="shared" si="316"/>
        <v>0.44999999999999996</v>
      </c>
      <c r="CN187" s="182">
        <f t="shared" si="317"/>
        <v>0.44999999999999996</v>
      </c>
      <c r="CO187" s="182">
        <f t="shared" si="318"/>
        <v>0.44999999999999996</v>
      </c>
      <c r="CP187" s="182">
        <f t="shared" si="319"/>
        <v>0.41449238739384214</v>
      </c>
      <c r="CQ187" s="182">
        <f t="shared" si="320"/>
        <v>0.34362543693718073</v>
      </c>
      <c r="CR187" s="182">
        <f t="shared" si="321"/>
        <v>0.27275848648051915</v>
      </c>
      <c r="CS187" s="182">
        <f t="shared" si="322"/>
        <v>0.20189153602385779</v>
      </c>
      <c r="CT187" s="182">
        <f t="shared" si="323"/>
        <v>0.17569572592117583</v>
      </c>
      <c r="CU187" s="182">
        <f t="shared" si="324"/>
        <v>0.17569572592117583</v>
      </c>
      <c r="CV187" s="182">
        <f t="shared" si="325"/>
        <v>0.17569572592117583</v>
      </c>
      <c r="CW187" s="182">
        <f t="shared" si="326"/>
        <v>0.17569572592117583</v>
      </c>
      <c r="CX187" s="182">
        <f t="shared" si="327"/>
        <v>0.17569572592117583</v>
      </c>
      <c r="CY187" s="182">
        <f t="shared" si="328"/>
        <v>0.17569572592117583</v>
      </c>
      <c r="DA187" s="184">
        <f t="shared" si="372"/>
        <v>0.17809169907241815</v>
      </c>
      <c r="DB187" s="184">
        <f t="shared" si="373"/>
        <v>0.17809169907241815</v>
      </c>
      <c r="DC187" s="184">
        <f t="shared" si="374"/>
        <v>0.17809169907241815</v>
      </c>
      <c r="DD187" s="184">
        <f t="shared" si="375"/>
        <v>0.17809169907241815</v>
      </c>
      <c r="DE187" s="184">
        <f t="shared" si="376"/>
        <v>0.17809169907241815</v>
      </c>
      <c r="DF187" s="184">
        <f t="shared" si="377"/>
        <v>0.17809169907241815</v>
      </c>
      <c r="DG187" s="184">
        <f t="shared" si="378"/>
        <v>0.17809169907241815</v>
      </c>
      <c r="DH187" s="184">
        <f t="shared" si="379"/>
        <v>0.17809169907241815</v>
      </c>
      <c r="DI187" s="184">
        <f t="shared" si="380"/>
        <v>0.17809169907241815</v>
      </c>
      <c r="DJ187" s="184">
        <f t="shared" si="381"/>
        <v>-2.1081678146929117E-10</v>
      </c>
      <c r="DK187" s="184">
        <f t="shared" si="382"/>
        <v>-2.5174312839693694E-10</v>
      </c>
      <c r="DL187" s="184">
        <f t="shared" si="383"/>
        <v>-3.1238766460770503E-10</v>
      </c>
      <c r="DM187" s="184">
        <f t="shared" si="384"/>
        <v>-4.1152290585345575E-10</v>
      </c>
      <c r="DN187" s="184">
        <f t="shared" si="385"/>
        <v>-4.6621271305147472E-10</v>
      </c>
      <c r="DO187" s="184">
        <f t="shared" si="386"/>
        <v>-4.6621271305147472E-10</v>
      </c>
      <c r="DP187" s="184">
        <f t="shared" si="387"/>
        <v>-4.6621271305147472E-10</v>
      </c>
      <c r="DQ187" s="184">
        <f t="shared" si="388"/>
        <v>-4.6621271305147472E-10</v>
      </c>
      <c r="DR187" s="184">
        <f t="shared" si="389"/>
        <v>-4.6621271305147472E-10</v>
      </c>
      <c r="DS187" s="184">
        <f t="shared" si="390"/>
        <v>-4.6621271305147472E-10</v>
      </c>
      <c r="DU187" s="185">
        <f t="shared" si="329"/>
        <v>-1.182520455376237E-3</v>
      </c>
      <c r="DV187" s="185">
        <f t="shared" si="330"/>
        <v>-4.5158634278035355E-2</v>
      </c>
      <c r="DW187" s="185">
        <f t="shared" si="331"/>
        <v>3.942135122102894E-4</v>
      </c>
      <c r="DX187" s="185">
        <f t="shared" si="332"/>
        <v>4.5172394226911682E-2</v>
      </c>
      <c r="DY187" s="186">
        <f t="shared" si="333"/>
        <v>-1.182520455376237E-3</v>
      </c>
      <c r="DZ187" s="186">
        <f t="shared" si="334"/>
        <v>-4.5158634278035355E-2</v>
      </c>
      <c r="EA187" s="186">
        <f t="shared" si="335"/>
        <v>1.9704671913560838E-3</v>
      </c>
      <c r="EB187" s="186">
        <f t="shared" si="336"/>
        <v>4.5131118571696431E-2</v>
      </c>
      <c r="EC187" s="186">
        <f t="shared" si="337"/>
        <v>-2.7578137039411792E-3</v>
      </c>
      <c r="ED187" s="186">
        <f t="shared" si="338"/>
        <v>-4.5089855489445593E-2</v>
      </c>
      <c r="EE187" s="186">
        <f t="shared" si="339"/>
        <v>3.5443201597564339E-3</v>
      </c>
      <c r="EF187" s="186">
        <f t="shared" si="340"/>
        <v>4.5034857600417449E-2</v>
      </c>
      <c r="EG187" s="186">
        <f t="shared" si="341"/>
        <v>-4.3297469813164255E-3</v>
      </c>
      <c r="EH187" s="186">
        <f t="shared" si="342"/>
        <v>-4.4966141657501749E-2</v>
      </c>
      <c r="EI187" s="186">
        <f t="shared" si="343"/>
        <v>5.1138549200028666E-3</v>
      </c>
      <c r="EJ187" s="186">
        <f t="shared" si="344"/>
        <v>4.4883728592240366E-2</v>
      </c>
      <c r="EK187" s="186">
        <f t="shared" si="345"/>
        <v>-5.8964051289414916E-3</v>
      </c>
      <c r="EL187" s="186">
        <f t="shared" si="346"/>
        <v>-4.4787643508451366E-2</v>
      </c>
      <c r="EM187" s="186">
        <f t="shared" si="347"/>
        <v>6.6771592357580817E-3</v>
      </c>
      <c r="EN187" s="186">
        <f t="shared" si="348"/>
        <v>4.4677915674582042E-2</v>
      </c>
      <c r="EO187" s="186">
        <f t="shared" si="349"/>
        <v>-7.4558794151883658E-3</v>
      </c>
      <c r="EP187" s="186">
        <f t="shared" si="350"/>
        <v>-4.4554578514793552E-2</v>
      </c>
      <c r="EQ187" s="186">
        <f t="shared" si="351"/>
        <v>-9.0062698608580939E-3</v>
      </c>
      <c r="ER187" s="186">
        <f t="shared" si="352"/>
        <v>-4.426723063032216E-2</v>
      </c>
      <c r="ES187" s="186">
        <f t="shared" si="353"/>
        <v>9.7774678631488941E-3</v>
      </c>
      <c r="ET187" s="186">
        <f t="shared" si="354"/>
        <v>4.4103307434588443E-2</v>
      </c>
      <c r="EU187" s="186">
        <f t="shared" si="355"/>
        <v>-1.0545687554011965E-2</v>
      </c>
      <c r="EV187" s="186">
        <f t="shared" si="356"/>
        <v>-4.3925949944171844E-2</v>
      </c>
      <c r="EW187" s="186">
        <f t="shared" si="357"/>
        <v>1.1310694926287716E-2</v>
      </c>
      <c r="EX187" s="186">
        <f t="shared" si="358"/>
        <v>4.3735212183882023E-2</v>
      </c>
    </row>
    <row r="188" spans="15:154" ht="20.100000000000001" customHeight="1" x14ac:dyDescent="0.3">
      <c r="O188" s="211">
        <v>180</v>
      </c>
      <c r="P188" s="211">
        <f t="shared" si="359"/>
        <v>-1.5707963267948966</v>
      </c>
      <c r="Q188" s="212">
        <f t="shared" si="360"/>
        <v>1.5707963267948966</v>
      </c>
      <c r="R188" s="212">
        <f t="shared" si="264"/>
        <v>325.26911934581187</v>
      </c>
      <c r="S188" s="212">
        <f t="shared" si="265"/>
        <v>282.84271247461902</v>
      </c>
      <c r="T188" s="212">
        <f t="shared" si="266"/>
        <v>353.55339059327378</v>
      </c>
      <c r="U188" s="212">
        <f t="shared" si="267"/>
        <v>1</v>
      </c>
      <c r="V188" s="212">
        <f t="shared" si="268"/>
        <v>1</v>
      </c>
      <c r="W188" s="212">
        <f t="shared" si="269"/>
        <v>4.1196655947390158E-2</v>
      </c>
      <c r="X188" s="212">
        <f t="shared" si="270"/>
        <v>4.7376154339498683E-2</v>
      </c>
      <c r="Y188" s="212">
        <f t="shared" si="271"/>
        <v>3.7900923471598943E-2</v>
      </c>
      <c r="Z188" s="212">
        <f t="shared" si="272"/>
        <v>11.181768799013225</v>
      </c>
      <c r="AA188" s="212">
        <f t="shared" si="273"/>
        <v>11.181768799013225</v>
      </c>
      <c r="AB188" s="212">
        <f t="shared" si="274"/>
        <v>10.856204226928826</v>
      </c>
      <c r="AC188" s="212">
        <f t="shared" si="275"/>
        <v>10.345420854584169</v>
      </c>
      <c r="AD188" s="212">
        <f t="shared" si="276"/>
        <v>228.67419313702004</v>
      </c>
      <c r="AE188" s="212">
        <f t="shared" si="277"/>
        <v>297.22742176365</v>
      </c>
      <c r="AF188" s="212">
        <f t="shared" si="278"/>
        <v>2.3033749346614329</v>
      </c>
      <c r="AG188" s="212">
        <f t="shared" si="279"/>
        <v>2.5716260349804902</v>
      </c>
      <c r="AH188" s="212">
        <f t="shared" si="280"/>
        <v>1.960505020455392</v>
      </c>
      <c r="AI188" s="212">
        <f t="shared" si="281"/>
        <v>13.485143733674658</v>
      </c>
      <c r="AJ188" s="212">
        <f t="shared" si="282"/>
        <v>14.285143733674659</v>
      </c>
      <c r="AK188" s="212">
        <f t="shared" si="283"/>
        <v>14.227830261909316</v>
      </c>
      <c r="AL188" s="212">
        <f t="shared" si="284"/>
        <v>13.105925875039562</v>
      </c>
      <c r="AM188" s="212">
        <f t="shared" si="361"/>
        <v>70.002795816655293</v>
      </c>
      <c r="AN188" s="212">
        <f t="shared" si="391"/>
        <v>70.284785634334952</v>
      </c>
      <c r="AO188" s="212">
        <f t="shared" si="392"/>
        <v>76.301362416867889</v>
      </c>
      <c r="AP188" s="212">
        <f t="shared" si="285"/>
        <v>9.7742200852289294</v>
      </c>
      <c r="AQ188" s="212">
        <f t="shared" si="286"/>
        <v>0.27742531446941254</v>
      </c>
      <c r="AR188" s="212">
        <f t="shared" si="287"/>
        <v>0.26933415066824323</v>
      </c>
      <c r="AS188" s="212">
        <f t="shared" si="288"/>
        <v>0.2566620045948797</v>
      </c>
      <c r="AT188" s="212">
        <f t="shared" si="289"/>
        <v>2.4180294905394653E-2</v>
      </c>
      <c r="AU188" s="212">
        <f t="shared" si="290"/>
        <v>0.10858357674486531</v>
      </c>
      <c r="AV188" s="212">
        <f t="shared" si="291"/>
        <v>0.10275447773658239</v>
      </c>
      <c r="AW188" s="212">
        <f t="shared" si="292"/>
        <v>0.10130060520382146</v>
      </c>
      <c r="AX188" s="212">
        <f t="shared" si="362"/>
        <v>2.2366401329342204E-2</v>
      </c>
      <c r="AY188" s="212">
        <f t="shared" si="363"/>
        <v>2.4340560057920752E-2</v>
      </c>
      <c r="AZ188" s="178">
        <f t="shared" si="364"/>
        <v>1.9196932493214164E-2</v>
      </c>
      <c r="BA188" s="178">
        <f t="shared" si="293"/>
        <v>1.5649174605195703E-18</v>
      </c>
      <c r="BB188" s="178">
        <f t="shared" si="294"/>
        <v>1.3607977917561484E-18</v>
      </c>
      <c r="BC188" s="178">
        <f t="shared" si="295"/>
        <v>1.7009972396951853E-18</v>
      </c>
      <c r="BD188" s="178">
        <f t="shared" si="296"/>
        <v>0</v>
      </c>
      <c r="BE188" s="178">
        <f t="shared" si="297"/>
        <v>0</v>
      </c>
      <c r="BF188" s="178">
        <f t="shared" si="298"/>
        <v>0</v>
      </c>
      <c r="BG188" s="178">
        <f t="shared" si="365"/>
        <v>2.2366401329342204E-2</v>
      </c>
      <c r="BH188" s="178">
        <f t="shared" si="366"/>
        <v>2.4340560057920752E-2</v>
      </c>
      <c r="BI188" s="178">
        <f t="shared" si="367"/>
        <v>1.9196932493214164E-2</v>
      </c>
      <c r="BJ188" s="178">
        <f t="shared" si="299"/>
        <v>7.2750996633301348</v>
      </c>
      <c r="BK188" s="178">
        <f t="shared" si="300"/>
        <v>6.884550029933675</v>
      </c>
      <c r="BL188" s="178">
        <f t="shared" si="301"/>
        <v>6.7871405719660558</v>
      </c>
      <c r="BM188" s="180">
        <f t="shared" si="368"/>
        <v>5.0025590842520075E-4</v>
      </c>
      <c r="BN188" s="180">
        <f t="shared" si="368"/>
        <v>5.9246286393324708E-4</v>
      </c>
      <c r="BO188" s="180">
        <f t="shared" si="368"/>
        <v>3.6852221714902178E-4</v>
      </c>
      <c r="BP188" s="178">
        <f t="shared" si="302"/>
        <v>168.19987167827117</v>
      </c>
      <c r="BQ188" s="178">
        <f t="shared" si="303"/>
        <v>269.71279354450058</v>
      </c>
      <c r="BR188" s="178">
        <f t="shared" si="304"/>
        <v>0.44999999999999996</v>
      </c>
      <c r="BS188" s="178">
        <f t="shared" si="305"/>
        <v>0.44999999999999996</v>
      </c>
      <c r="BT188" s="178">
        <f t="shared" si="306"/>
        <v>0.18066445260041256</v>
      </c>
      <c r="BU188" s="178">
        <f t="shared" si="307"/>
        <v>18.138404988736497</v>
      </c>
      <c r="BY188" s="180">
        <f t="shared" si="308"/>
        <v>0.17809281691028911</v>
      </c>
      <c r="BZ188" s="180">
        <f t="shared" si="369"/>
        <v>0.17809281691028911</v>
      </c>
      <c r="CA188" s="180">
        <f t="shared" si="370"/>
        <v>0</v>
      </c>
      <c r="CB188" s="180">
        <f t="shared" si="371"/>
        <v>3.6684142565832835E-2</v>
      </c>
      <c r="CC188" s="180">
        <f t="shared" si="309"/>
        <v>3.6684142565832835E-2</v>
      </c>
      <c r="CG188" s="182">
        <f t="shared" si="310"/>
        <v>0.44999999999999996</v>
      </c>
      <c r="CH188" s="182">
        <f t="shared" si="311"/>
        <v>0.44999999999999996</v>
      </c>
      <c r="CI188" s="182">
        <f t="shared" si="312"/>
        <v>0.44999999999999996</v>
      </c>
      <c r="CJ188" s="182">
        <f t="shared" si="313"/>
        <v>0.44999999999999996</v>
      </c>
      <c r="CK188" s="182">
        <f t="shared" si="314"/>
        <v>0.44999999999999996</v>
      </c>
      <c r="CL188" s="182">
        <f t="shared" si="315"/>
        <v>0.44999999999999996</v>
      </c>
      <c r="CM188" s="182">
        <f t="shared" si="316"/>
        <v>0.44999999999999996</v>
      </c>
      <c r="CN188" s="182">
        <f t="shared" si="317"/>
        <v>0.44999999999999996</v>
      </c>
      <c r="CO188" s="182">
        <f t="shared" si="318"/>
        <v>0.44999999999999996</v>
      </c>
      <c r="CP188" s="182">
        <f t="shared" si="319"/>
        <v>0.41450835953399867</v>
      </c>
      <c r="CQ188" s="182">
        <f t="shared" si="320"/>
        <v>0.34363871057826167</v>
      </c>
      <c r="CR188" s="182">
        <f t="shared" si="321"/>
        <v>0.27276906162252462</v>
      </c>
      <c r="CS188" s="182">
        <f t="shared" si="322"/>
        <v>0.20189941266678776</v>
      </c>
      <c r="CT188" s="182">
        <f t="shared" si="323"/>
        <v>0.17570260506994401</v>
      </c>
      <c r="CU188" s="182">
        <f t="shared" si="324"/>
        <v>0.17570260506994401</v>
      </c>
      <c r="CV188" s="182">
        <f t="shared" si="325"/>
        <v>0.17570260506994401</v>
      </c>
      <c r="CW188" s="182">
        <f t="shared" si="326"/>
        <v>0.17570260506994401</v>
      </c>
      <c r="CX188" s="182">
        <f t="shared" si="327"/>
        <v>0.17570260506994401</v>
      </c>
      <c r="CY188" s="182">
        <f t="shared" si="328"/>
        <v>0.17570260506994401</v>
      </c>
      <c r="DA188" s="184">
        <f t="shared" si="372"/>
        <v>0.17809281691468259</v>
      </c>
      <c r="DB188" s="184">
        <f t="shared" si="373"/>
        <v>0.17809281691468259</v>
      </c>
      <c r="DC188" s="184">
        <f t="shared" si="374"/>
        <v>0.17809281691468259</v>
      </c>
      <c r="DD188" s="184">
        <f t="shared" si="375"/>
        <v>0.17809281691468259</v>
      </c>
      <c r="DE188" s="184">
        <f t="shared" si="376"/>
        <v>0.17809281691468259</v>
      </c>
      <c r="DF188" s="184">
        <f t="shared" si="377"/>
        <v>0.17809281691468259</v>
      </c>
      <c r="DG188" s="184">
        <f t="shared" si="378"/>
        <v>0.17809281691468259</v>
      </c>
      <c r="DH188" s="184">
        <f t="shared" si="379"/>
        <v>0.17809281691468259</v>
      </c>
      <c r="DI188" s="184">
        <f t="shared" si="380"/>
        <v>0.17809281691468259</v>
      </c>
      <c r="DJ188" s="184">
        <f t="shared" si="381"/>
        <v>0.16341085297859972</v>
      </c>
      <c r="DK188" s="184">
        <f t="shared" si="382"/>
        <v>-2.5173553507516752E-10</v>
      </c>
      <c r="DL188" s="184">
        <f t="shared" si="383"/>
        <v>-3.1237834918112966E-10</v>
      </c>
      <c r="DM188" s="184">
        <f t="shared" si="384"/>
        <v>-4.1151086487319134E-10</v>
      </c>
      <c r="DN188" s="184">
        <f t="shared" si="385"/>
        <v>-4.6619921603488713E-10</v>
      </c>
      <c r="DO188" s="184">
        <f t="shared" si="386"/>
        <v>-4.6619921603488713E-10</v>
      </c>
      <c r="DP188" s="184">
        <f t="shared" si="387"/>
        <v>-4.6619921603488713E-10</v>
      </c>
      <c r="DQ188" s="184">
        <f t="shared" si="388"/>
        <v>-4.6619921603488713E-10</v>
      </c>
      <c r="DR188" s="184">
        <f t="shared" si="389"/>
        <v>-4.6619921603488713E-10</v>
      </c>
      <c r="DS188" s="184">
        <f t="shared" si="390"/>
        <v>-4.6619921603488713E-10</v>
      </c>
      <c r="DU188" s="185">
        <f t="shared" si="329"/>
        <v>0</v>
      </c>
      <c r="DV188" s="185">
        <f t="shared" si="330"/>
        <v>-4.4732802658684408E-2</v>
      </c>
      <c r="DW188" s="185">
        <f t="shared" si="331"/>
        <v>0</v>
      </c>
      <c r="DX188" s="185">
        <f t="shared" si="332"/>
        <v>4.4732802658684408E-2</v>
      </c>
      <c r="DY188" s="186">
        <f t="shared" si="333"/>
        <v>0</v>
      </c>
      <c r="DZ188" s="186">
        <f t="shared" si="334"/>
        <v>-4.4732802658684408E-2</v>
      </c>
      <c r="EA188" s="186">
        <f t="shared" si="335"/>
        <v>0</v>
      </c>
      <c r="EB188" s="186">
        <f t="shared" si="336"/>
        <v>4.4732802658684408E-2</v>
      </c>
      <c r="EC188" s="186">
        <f t="shared" si="337"/>
        <v>0</v>
      </c>
      <c r="ED188" s="186">
        <f t="shared" si="338"/>
        <v>-4.4732802658684408E-2</v>
      </c>
      <c r="EE188" s="186">
        <f t="shared" si="339"/>
        <v>0</v>
      </c>
      <c r="EF188" s="186">
        <f t="shared" si="340"/>
        <v>4.4732802658684408E-2</v>
      </c>
      <c r="EG188" s="186">
        <f t="shared" si="341"/>
        <v>0</v>
      </c>
      <c r="EH188" s="186">
        <f t="shared" si="342"/>
        <v>-4.4732802658684408E-2</v>
      </c>
      <c r="EI188" s="186">
        <f t="shared" si="343"/>
        <v>0</v>
      </c>
      <c r="EJ188" s="186">
        <f t="shared" si="344"/>
        <v>4.4732802658684408E-2</v>
      </c>
      <c r="EK188" s="186">
        <f t="shared" si="345"/>
        <v>0</v>
      </c>
      <c r="EL188" s="186">
        <f t="shared" si="346"/>
        <v>-4.4732802658684408E-2</v>
      </c>
      <c r="EM188" s="186">
        <f t="shared" si="347"/>
        <v>0</v>
      </c>
      <c r="EN188" s="186">
        <f t="shared" si="348"/>
        <v>4.4732802658684408E-2</v>
      </c>
      <c r="EO188" s="186">
        <f t="shared" si="349"/>
        <v>0</v>
      </c>
      <c r="EP188" s="186">
        <f t="shared" si="350"/>
        <v>-4.4732802658684408E-2</v>
      </c>
      <c r="EQ188" s="186">
        <f t="shared" si="351"/>
        <v>0</v>
      </c>
      <c r="ER188" s="186">
        <f t="shared" si="352"/>
        <v>-4.4732802658684408E-2</v>
      </c>
      <c r="ES188" s="186">
        <f t="shared" si="353"/>
        <v>0</v>
      </c>
      <c r="ET188" s="186">
        <f t="shared" si="354"/>
        <v>4.4732802658684408E-2</v>
      </c>
      <c r="EU188" s="186">
        <f t="shared" si="355"/>
        <v>0</v>
      </c>
      <c r="EV188" s="186">
        <f t="shared" si="356"/>
        <v>-4.4732802658684408E-2</v>
      </c>
      <c r="EW188" s="186">
        <f t="shared" si="357"/>
        <v>0</v>
      </c>
      <c r="EX188" s="186">
        <f t="shared" si="358"/>
        <v>4.4732802658684408E-2</v>
      </c>
    </row>
    <row r="189" spans="15:154" ht="20.100000000000001" customHeight="1" x14ac:dyDescent="0.3">
      <c r="O189" s="211">
        <v>181</v>
      </c>
      <c r="P189" s="211">
        <f t="shared" si="359"/>
        <v>-1.562069680534925</v>
      </c>
      <c r="Q189" s="212">
        <f t="shared" si="360"/>
        <v>1.5795229730548681</v>
      </c>
      <c r="R189" s="212">
        <f t="shared" si="264"/>
        <v>325.25673409442749</v>
      </c>
      <c r="S189" s="212">
        <f t="shared" si="265"/>
        <v>282.8319426908065</v>
      </c>
      <c r="T189" s="212">
        <f t="shared" si="266"/>
        <v>353.53992836350812</v>
      </c>
      <c r="U189" s="212">
        <f t="shared" si="267"/>
        <v>1</v>
      </c>
      <c r="V189" s="212">
        <f t="shared" si="268"/>
        <v>1</v>
      </c>
      <c r="W189" s="212">
        <f t="shared" si="269"/>
        <v>4.1198224649546394E-2</v>
      </c>
      <c r="X189" s="212">
        <f t="shared" si="270"/>
        <v>4.7377958346978361E-2</v>
      </c>
      <c r="Y189" s="212">
        <f t="shared" si="271"/>
        <v>3.7902366677582684E-2</v>
      </c>
      <c r="Z189" s="212">
        <f t="shared" si="272"/>
        <v>11.180057252489155</v>
      </c>
      <c r="AA189" s="212">
        <f t="shared" si="273"/>
        <v>11.180057252489155</v>
      </c>
      <c r="AB189" s="212">
        <f t="shared" si="274"/>
        <v>10.855650315151525</v>
      </c>
      <c r="AC189" s="212">
        <f t="shared" si="275"/>
        <v>10.344893004303104</v>
      </c>
      <c r="AD189" s="212">
        <f t="shared" si="276"/>
        <v>228.66085805998588</v>
      </c>
      <c r="AE189" s="212">
        <f t="shared" si="277"/>
        <v>297.21045344521599</v>
      </c>
      <c r="AF189" s="212">
        <f t="shared" si="278"/>
        <v>2.3033451148051771</v>
      </c>
      <c r="AG189" s="212">
        <f t="shared" si="279"/>
        <v>2.5715927423030571</v>
      </c>
      <c r="AH189" s="212">
        <f t="shared" si="280"/>
        <v>1.9604796394472812</v>
      </c>
      <c r="AI189" s="212">
        <f t="shared" si="281"/>
        <v>13.483402367294332</v>
      </c>
      <c r="AJ189" s="212">
        <f t="shared" si="282"/>
        <v>14.283402367294332</v>
      </c>
      <c r="AK189" s="212">
        <f t="shared" si="283"/>
        <v>14.227243057454583</v>
      </c>
      <c r="AL189" s="212">
        <f t="shared" si="284"/>
        <v>13.105372643750385</v>
      </c>
      <c r="AM189" s="212">
        <f t="shared" si="361"/>
        <v>70.011330233878112</v>
      </c>
      <c r="AN189" s="212">
        <f t="shared" si="391"/>
        <v>70.287686515345968</v>
      </c>
      <c r="AO189" s="212">
        <f t="shared" si="392"/>
        <v>76.304583408917736</v>
      </c>
      <c r="AP189" s="212">
        <f t="shared" si="285"/>
        <v>9.7734167410304913</v>
      </c>
      <c r="AQ189" s="212">
        <f t="shared" si="286"/>
        <v>0.27741115950826833</v>
      </c>
      <c r="AR189" s="212">
        <f t="shared" si="287"/>
        <v>0.26932040853932177</v>
      </c>
      <c r="AS189" s="212">
        <f t="shared" si="288"/>
        <v>0.25664890903181192</v>
      </c>
      <c r="AT189" s="212">
        <f t="shared" si="289"/>
        <v>2.4177827485262402E-2</v>
      </c>
      <c r="AU189" s="212">
        <f t="shared" si="290"/>
        <v>0.10858573325129553</v>
      </c>
      <c r="AV189" s="212">
        <f t="shared" si="291"/>
        <v>0.1027482329803288</v>
      </c>
      <c r="AW189" s="212">
        <f t="shared" si="292"/>
        <v>0.10129454410256421</v>
      </c>
      <c r="AX189" s="212">
        <f t="shared" si="362"/>
        <v>2.2367697226989509E-2</v>
      </c>
      <c r="AY189" s="212">
        <f t="shared" si="363"/>
        <v>2.434000758815057E-2</v>
      </c>
      <c r="AZ189" s="178">
        <f t="shared" si="364"/>
        <v>1.9196514831005831E-2</v>
      </c>
      <c r="BA189" s="178">
        <f t="shared" si="293"/>
        <v>-2.2293311013100948E-4</v>
      </c>
      <c r="BB189" s="178">
        <f t="shared" si="294"/>
        <v>-1.9385487837479082E-4</v>
      </c>
      <c r="BC189" s="178">
        <f t="shared" si="295"/>
        <v>-2.4231859796848855E-4</v>
      </c>
      <c r="BD189" s="178">
        <f t="shared" si="296"/>
        <v>0</v>
      </c>
      <c r="BE189" s="178">
        <f t="shared" si="297"/>
        <v>0</v>
      </c>
      <c r="BF189" s="178">
        <f t="shared" si="298"/>
        <v>0</v>
      </c>
      <c r="BG189" s="178">
        <f t="shared" si="365"/>
        <v>2.2144764116858499E-2</v>
      </c>
      <c r="BH189" s="178">
        <f t="shared" si="366"/>
        <v>2.414615270977578E-2</v>
      </c>
      <c r="BI189" s="178">
        <f t="shared" si="367"/>
        <v>1.8954196233037342E-2</v>
      </c>
      <c r="BJ189" s="178">
        <f t="shared" si="299"/>
        <v>7.2027336539408644</v>
      </c>
      <c r="BK189" s="178">
        <f t="shared" si="300"/>
        <v>6.8293032794147654</v>
      </c>
      <c r="BL189" s="178">
        <f t="shared" si="301"/>
        <v>6.7010651784158979</v>
      </c>
      <c r="BM189" s="180">
        <f t="shared" si="368"/>
        <v>4.9039057779130379E-4</v>
      </c>
      <c r="BN189" s="180">
        <f t="shared" si="368"/>
        <v>5.8303669068381222E-4</v>
      </c>
      <c r="BO189" s="180">
        <f t="shared" si="368"/>
        <v>3.5926155484048697E-4</v>
      </c>
      <c r="BP189" s="178">
        <f t="shared" si="302"/>
        <v>167.263133616668</v>
      </c>
      <c r="BQ189" s="178">
        <f t="shared" si="303"/>
        <v>269.70076961968977</v>
      </c>
      <c r="BR189" s="178">
        <f t="shared" si="304"/>
        <v>0.44999999999999996</v>
      </c>
      <c r="BS189" s="178">
        <f t="shared" si="305"/>
        <v>0.44999999999999996</v>
      </c>
      <c r="BT189" s="178">
        <f t="shared" si="306"/>
        <v>0.18065757345164438</v>
      </c>
      <c r="BU189" s="178">
        <f t="shared" si="307"/>
        <v>18.138404988736497</v>
      </c>
      <c r="BY189" s="180">
        <f t="shared" si="308"/>
        <v>0.17809169906802452</v>
      </c>
      <c r="BZ189" s="180">
        <f t="shared" si="369"/>
        <v>0.17809169906802452</v>
      </c>
      <c r="CA189" s="180">
        <f t="shared" si="370"/>
        <v>0</v>
      </c>
      <c r="CB189" s="180">
        <f t="shared" si="371"/>
        <v>3.6685309173179963E-2</v>
      </c>
      <c r="CC189" s="180">
        <f t="shared" si="309"/>
        <v>3.6462376063048953E-2</v>
      </c>
      <c r="CG189" s="182">
        <f t="shared" si="310"/>
        <v>0.44999999999999996</v>
      </c>
      <c r="CH189" s="182">
        <f t="shared" si="311"/>
        <v>0.44999999999999996</v>
      </c>
      <c r="CI189" s="182">
        <f t="shared" si="312"/>
        <v>0.44999999999999996</v>
      </c>
      <c r="CJ189" s="182">
        <f t="shared" si="313"/>
        <v>0.44999999999999996</v>
      </c>
      <c r="CK189" s="182">
        <f t="shared" si="314"/>
        <v>0.44999999999999996</v>
      </c>
      <c r="CL189" s="182">
        <f t="shared" si="315"/>
        <v>0.44999999999999996</v>
      </c>
      <c r="CM189" s="182">
        <f t="shared" si="316"/>
        <v>0.44999999999999996</v>
      </c>
      <c r="CN189" s="182">
        <f t="shared" si="317"/>
        <v>0.44999999999999996</v>
      </c>
      <c r="CO189" s="182">
        <f t="shared" si="318"/>
        <v>0.44999999999999996</v>
      </c>
      <c r="CP189" s="182">
        <f t="shared" si="319"/>
        <v>0.41449238739384214</v>
      </c>
      <c r="CQ189" s="182">
        <f t="shared" si="320"/>
        <v>0.34362543693718073</v>
      </c>
      <c r="CR189" s="182">
        <f t="shared" si="321"/>
        <v>0.27275848648051915</v>
      </c>
      <c r="CS189" s="182">
        <f t="shared" si="322"/>
        <v>0.20189153602385779</v>
      </c>
      <c r="CT189" s="182">
        <f t="shared" si="323"/>
        <v>0.17569572592117583</v>
      </c>
      <c r="CU189" s="182">
        <f t="shared" si="324"/>
        <v>0.17569572592117583</v>
      </c>
      <c r="CV189" s="182">
        <f t="shared" si="325"/>
        <v>0.17569572592117583</v>
      </c>
      <c r="CW189" s="182">
        <f t="shared" si="326"/>
        <v>0.17569572592117583</v>
      </c>
      <c r="CX189" s="182">
        <f t="shared" si="327"/>
        <v>0.17569572592117583</v>
      </c>
      <c r="CY189" s="182">
        <f t="shared" si="328"/>
        <v>0.17569572592117583</v>
      </c>
      <c r="DA189" s="184">
        <f t="shared" si="372"/>
        <v>0.17809169907241815</v>
      </c>
      <c r="DB189" s="184">
        <f t="shared" si="373"/>
        <v>0.17809169907241815</v>
      </c>
      <c r="DC189" s="184">
        <f t="shared" si="374"/>
        <v>0.17809169907241815</v>
      </c>
      <c r="DD189" s="184">
        <f t="shared" si="375"/>
        <v>0.17809169907241815</v>
      </c>
      <c r="DE189" s="184">
        <f t="shared" si="376"/>
        <v>0.17809169907241815</v>
      </c>
      <c r="DF189" s="184">
        <f t="shared" si="377"/>
        <v>0.17809169907241815</v>
      </c>
      <c r="DG189" s="184">
        <f t="shared" si="378"/>
        <v>0.17809169907241815</v>
      </c>
      <c r="DH189" s="184">
        <f t="shared" si="379"/>
        <v>0.17809169907241815</v>
      </c>
      <c r="DI189" s="184">
        <f t="shared" si="380"/>
        <v>0.17809169907241815</v>
      </c>
      <c r="DJ189" s="184">
        <f t="shared" si="381"/>
        <v>0.16340322430206697</v>
      </c>
      <c r="DK189" s="184">
        <f t="shared" si="382"/>
        <v>-2.5174312839693694E-10</v>
      </c>
      <c r="DL189" s="184">
        <f t="shared" si="383"/>
        <v>-3.1238766460770503E-10</v>
      </c>
      <c r="DM189" s="184">
        <f t="shared" si="384"/>
        <v>-4.1152290585345575E-10</v>
      </c>
      <c r="DN189" s="184">
        <f t="shared" si="385"/>
        <v>-4.6621271305147472E-10</v>
      </c>
      <c r="DO189" s="184">
        <f t="shared" si="386"/>
        <v>-4.6621271305147472E-10</v>
      </c>
      <c r="DP189" s="184">
        <f t="shared" si="387"/>
        <v>-4.6621271305147472E-10</v>
      </c>
      <c r="DQ189" s="184">
        <f t="shared" si="388"/>
        <v>-4.6621271305147472E-10</v>
      </c>
      <c r="DR189" s="184">
        <f t="shared" si="389"/>
        <v>-4.6621271305147472E-10</v>
      </c>
      <c r="DS189" s="184">
        <f t="shared" si="390"/>
        <v>-4.6621271305147472E-10</v>
      </c>
      <c r="DU189" s="185">
        <f t="shared" si="329"/>
        <v>1.1593646911541048E-3</v>
      </c>
      <c r="DV189" s="185">
        <f t="shared" si="330"/>
        <v>-4.4274351318546949E-2</v>
      </c>
      <c r="DW189" s="185">
        <f t="shared" si="331"/>
        <v>-3.8649414033776162E-4</v>
      </c>
      <c r="DX189" s="185">
        <f t="shared" si="332"/>
        <v>4.4287841824192563E-2</v>
      </c>
      <c r="DY189" s="186">
        <f t="shared" si="333"/>
        <v>1.1593646911541048E-3</v>
      </c>
      <c r="DZ189" s="186">
        <f t="shared" si="334"/>
        <v>-4.4274351318546949E-2</v>
      </c>
      <c r="EA189" s="186">
        <f t="shared" si="335"/>
        <v>-1.9318820882544456E-3</v>
      </c>
      <c r="EB189" s="186">
        <f t="shared" si="336"/>
        <v>4.4247374416594445E-2</v>
      </c>
      <c r="EC189" s="186">
        <f t="shared" si="337"/>
        <v>2.703811015356221E-3</v>
      </c>
      <c r="ED189" s="186">
        <f t="shared" si="338"/>
        <v>-4.4206919335760708E-2</v>
      </c>
      <c r="EE189" s="186">
        <f t="shared" si="339"/>
        <v>-3.4749163354302346E-3</v>
      </c>
      <c r="EF189" s="186">
        <f t="shared" si="340"/>
        <v>4.4152998399055246E-2</v>
      </c>
      <c r="EG189" s="186">
        <f t="shared" si="341"/>
        <v>4.2449631623262055E-3</v>
      </c>
      <c r="EH189" s="186">
        <f t="shared" si="342"/>
        <v>-4.4085628031317742E-2</v>
      </c>
      <c r="EI189" s="186">
        <f t="shared" si="343"/>
        <v>-5.0137169323212077E-3</v>
      </c>
      <c r="EJ189" s="186">
        <f t="shared" si="344"/>
        <v>4.4004828754214811E-2</v>
      </c>
      <c r="EK189" s="186">
        <f t="shared" si="345"/>
        <v>5.7809434755695015E-3</v>
      </c>
      <c r="EL189" s="186">
        <f t="shared" si="346"/>
        <v>-4.3910625179989018E-2</v>
      </c>
      <c r="EM189" s="186">
        <f t="shared" si="347"/>
        <v>-6.5464090874338809E-3</v>
      </c>
      <c r="EN189" s="186">
        <f t="shared" si="348"/>
        <v>4.3803046003961621E-2</v>
      </c>
      <c r="EO189" s="186">
        <f t="shared" si="349"/>
        <v>7.3098805996737373E-3</v>
      </c>
      <c r="EP189" s="186">
        <f t="shared" si="350"/>
        <v>-4.3682123995791786E-2</v>
      </c>
      <c r="EQ189" s="186">
        <f t="shared" si="351"/>
        <v>8.829911760268136E-3</v>
      </c>
      <c r="ER189" s="186">
        <f t="shared" si="352"/>
        <v>-4.340040287222105E-2</v>
      </c>
      <c r="ES189" s="186">
        <f t="shared" si="353"/>
        <v>-9.5860083924063644E-3</v>
      </c>
      <c r="ET189" s="186">
        <f t="shared" si="354"/>
        <v>4.3239689571803477E-2</v>
      </c>
      <c r="EU189" s="186">
        <f t="shared" si="355"/>
        <v>1.0339185033526363E-2</v>
      </c>
      <c r="EV189" s="186">
        <f t="shared" si="356"/>
        <v>-4.3065805043070074E-2</v>
      </c>
      <c r="EW189" s="186">
        <f t="shared" si="357"/>
        <v>-1.1089212258727218E-2</v>
      </c>
      <c r="EX189" s="186">
        <f t="shared" si="358"/>
        <v>4.2878802252932738E-2</v>
      </c>
    </row>
    <row r="190" spans="15:154" ht="20.100000000000001" customHeight="1" x14ac:dyDescent="0.3">
      <c r="O190" s="211">
        <v>182</v>
      </c>
      <c r="P190" s="211">
        <f t="shared" si="359"/>
        <v>-1.5533430342749535</v>
      </c>
      <c r="Q190" s="212">
        <f t="shared" si="360"/>
        <v>1.5882496193148399</v>
      </c>
      <c r="R190" s="212">
        <f t="shared" si="264"/>
        <v>325.21957928345915</v>
      </c>
      <c r="S190" s="212">
        <f t="shared" si="265"/>
        <v>282.79963415952972</v>
      </c>
      <c r="T190" s="212">
        <f t="shared" si="266"/>
        <v>353.49954269941213</v>
      </c>
      <c r="U190" s="212">
        <f t="shared" si="267"/>
        <v>1</v>
      </c>
      <c r="V190" s="212">
        <f t="shared" si="268"/>
        <v>1</v>
      </c>
      <c r="W190" s="212">
        <f t="shared" si="269"/>
        <v>4.1202931353406164E-2</v>
      </c>
      <c r="X190" s="212">
        <f t="shared" si="270"/>
        <v>4.7383371056417087E-2</v>
      </c>
      <c r="Y190" s="212">
        <f t="shared" si="271"/>
        <v>3.7906696845133668E-2</v>
      </c>
      <c r="Z190" s="212">
        <f t="shared" si="272"/>
        <v>11.177205040236618</v>
      </c>
      <c r="AA190" s="212">
        <f t="shared" si="273"/>
        <v>11.177205040236618</v>
      </c>
      <c r="AB190" s="212">
        <f t="shared" si="274"/>
        <v>10.85398868621809</v>
      </c>
      <c r="AC190" s="212">
        <f t="shared" si="275"/>
        <v>10.343309554852338</v>
      </c>
      <c r="AD190" s="212">
        <f t="shared" si="276"/>
        <v>228.62085560202104</v>
      </c>
      <c r="AE190" s="212">
        <f t="shared" si="277"/>
        <v>297.159551951612</v>
      </c>
      <c r="AF190" s="212">
        <f t="shared" si="278"/>
        <v>2.3032556575073064</v>
      </c>
      <c r="AG190" s="212">
        <f t="shared" si="279"/>
        <v>2.5714928668061239</v>
      </c>
      <c r="AH190" s="212">
        <f t="shared" si="280"/>
        <v>1.9604034983558103</v>
      </c>
      <c r="AI190" s="212">
        <f t="shared" si="281"/>
        <v>13.480460697743926</v>
      </c>
      <c r="AJ190" s="212">
        <f t="shared" si="282"/>
        <v>14.280460697743926</v>
      </c>
      <c r="AK190" s="212">
        <f t="shared" si="283"/>
        <v>14.225481553024213</v>
      </c>
      <c r="AL190" s="212">
        <f t="shared" si="284"/>
        <v>13.10371305320815</v>
      </c>
      <c r="AM190" s="212">
        <f t="shared" si="361"/>
        <v>70.025752051401483</v>
      </c>
      <c r="AN190" s="212">
        <f t="shared" si="391"/>
        <v>70.296390056996614</v>
      </c>
      <c r="AO190" s="212">
        <f t="shared" si="392"/>
        <v>76.314247415176155</v>
      </c>
      <c r="AP190" s="212">
        <f t="shared" si="285"/>
        <v>9.7714402211018285</v>
      </c>
      <c r="AQ190" s="212">
        <f t="shared" si="286"/>
        <v>0.2773686973437996</v>
      </c>
      <c r="AR190" s="212">
        <f t="shared" si="287"/>
        <v>0.26927918479222218</v>
      </c>
      <c r="AS190" s="212">
        <f t="shared" si="288"/>
        <v>0.25660962485807737</v>
      </c>
      <c r="AT190" s="212">
        <f t="shared" si="289"/>
        <v>2.4170426454121256E-2</v>
      </c>
      <c r="AU190" s="212">
        <f t="shared" si="290"/>
        <v>0.10857485528131994</v>
      </c>
      <c r="AV190" s="212">
        <f t="shared" si="291"/>
        <v>0.10272950005622213</v>
      </c>
      <c r="AW190" s="212">
        <f t="shared" si="292"/>
        <v>0.10127636208015077</v>
      </c>
      <c r="AX190" s="212">
        <f t="shared" si="362"/>
        <v>2.2368011610208977E-2</v>
      </c>
      <c r="AY190" s="212">
        <f t="shared" si="363"/>
        <v>2.4338350174351694E-2</v>
      </c>
      <c r="AZ190" s="178">
        <f t="shared" si="364"/>
        <v>1.9195261840703404E-2</v>
      </c>
      <c r="BA190" s="178">
        <f t="shared" si="293"/>
        <v>-4.4584924304256904E-4</v>
      </c>
      <c r="BB190" s="178">
        <f t="shared" si="294"/>
        <v>-3.8769499395006007E-4</v>
      </c>
      <c r="BC190" s="178">
        <f t="shared" si="295"/>
        <v>-4.8461874243757504E-4</v>
      </c>
      <c r="BD190" s="178">
        <f t="shared" si="296"/>
        <v>0</v>
      </c>
      <c r="BE190" s="178">
        <f t="shared" si="297"/>
        <v>0</v>
      </c>
      <c r="BF190" s="178">
        <f t="shared" si="298"/>
        <v>0</v>
      </c>
      <c r="BG190" s="178">
        <f t="shared" si="365"/>
        <v>2.1922162367166407E-2</v>
      </c>
      <c r="BH190" s="178">
        <f t="shared" si="366"/>
        <v>2.3950655180401636E-2</v>
      </c>
      <c r="BI190" s="178">
        <f t="shared" si="367"/>
        <v>1.8710643098265829E-2</v>
      </c>
      <c r="BJ190" s="178">
        <f t="shared" si="299"/>
        <v>7.1295164220335403</v>
      </c>
      <c r="BK190" s="178">
        <f t="shared" si="300"/>
        <v>6.7732365228986282</v>
      </c>
      <c r="BL190" s="178">
        <f t="shared" si="301"/>
        <v>6.6142037788488821</v>
      </c>
      <c r="BM190" s="180">
        <f t="shared" si="368"/>
        <v>4.8058120285240702E-4</v>
      </c>
      <c r="BN190" s="180">
        <f t="shared" si="368"/>
        <v>5.7363388357049969E-4</v>
      </c>
      <c r="BO190" s="180">
        <f t="shared" si="368"/>
        <v>3.5008816515068271E-4</v>
      </c>
      <c r="BP190" s="178">
        <f t="shared" si="302"/>
        <v>166.32185796898898</v>
      </c>
      <c r="BQ190" s="178">
        <f t="shared" si="303"/>
        <v>269.66469889783662</v>
      </c>
      <c r="BR190" s="178">
        <f t="shared" si="304"/>
        <v>0.44999999999999996</v>
      </c>
      <c r="BS190" s="178">
        <f t="shared" si="305"/>
        <v>0.44999999999999996</v>
      </c>
      <c r="BT190" s="178">
        <f t="shared" si="306"/>
        <v>0.18063693652921359</v>
      </c>
      <c r="BU190" s="178">
        <f t="shared" si="307"/>
        <v>18.138404988736497</v>
      </c>
      <c r="BY190" s="180">
        <f t="shared" si="308"/>
        <v>0.17808834519974942</v>
      </c>
      <c r="BZ190" s="180">
        <f t="shared" si="369"/>
        <v>0.17808834519974942</v>
      </c>
      <c r="CA190" s="180">
        <f t="shared" si="370"/>
        <v>0</v>
      </c>
      <c r="CB190" s="180">
        <f t="shared" si="371"/>
        <v>3.6688809351599433E-2</v>
      </c>
      <c r="CC190" s="180">
        <f t="shared" si="309"/>
        <v>3.6242960108556863E-2</v>
      </c>
      <c r="CG190" s="182">
        <f t="shared" si="310"/>
        <v>0.44999999999999996</v>
      </c>
      <c r="CH190" s="182">
        <f t="shared" si="311"/>
        <v>0.44999999999999996</v>
      </c>
      <c r="CI190" s="182">
        <f t="shared" si="312"/>
        <v>0.44999999999999996</v>
      </c>
      <c r="CJ190" s="182">
        <f t="shared" si="313"/>
        <v>0.44999999999999996</v>
      </c>
      <c r="CK190" s="182">
        <f t="shared" si="314"/>
        <v>0.44999999999999996</v>
      </c>
      <c r="CL190" s="182">
        <f t="shared" si="315"/>
        <v>0.44999999999999996</v>
      </c>
      <c r="CM190" s="182">
        <f t="shared" si="316"/>
        <v>0.44999999999999996</v>
      </c>
      <c r="CN190" s="182">
        <f t="shared" si="317"/>
        <v>0.44999999999999996</v>
      </c>
      <c r="CO190" s="182">
        <f t="shared" si="318"/>
        <v>0.44999999999999996</v>
      </c>
      <c r="CP190" s="182">
        <f t="shared" si="319"/>
        <v>0.41444447218971309</v>
      </c>
      <c r="CQ190" s="182">
        <f t="shared" si="320"/>
        <v>0.34358561702477702</v>
      </c>
      <c r="CR190" s="182">
        <f t="shared" si="321"/>
        <v>0.27272676185984074</v>
      </c>
      <c r="CS190" s="182">
        <f t="shared" si="322"/>
        <v>0.20186790669490473</v>
      </c>
      <c r="CT190" s="182">
        <f t="shared" si="323"/>
        <v>0.17567508899874507</v>
      </c>
      <c r="CU190" s="182">
        <f t="shared" si="324"/>
        <v>0.17567508899874507</v>
      </c>
      <c r="CV190" s="182">
        <f t="shared" si="325"/>
        <v>0.17567508899874507</v>
      </c>
      <c r="CW190" s="182">
        <f t="shared" si="326"/>
        <v>0.17567508899874507</v>
      </c>
      <c r="CX190" s="182">
        <f t="shared" si="327"/>
        <v>0.17567508899874507</v>
      </c>
      <c r="CY190" s="182">
        <f t="shared" si="328"/>
        <v>0.17567508899874507</v>
      </c>
      <c r="DA190" s="184">
        <f t="shared" si="372"/>
        <v>0.17808834520414346</v>
      </c>
      <c r="DB190" s="184">
        <f t="shared" si="373"/>
        <v>0.17808834520414346</v>
      </c>
      <c r="DC190" s="184">
        <f t="shared" si="374"/>
        <v>0.17808834520414346</v>
      </c>
      <c r="DD190" s="184">
        <f t="shared" si="375"/>
        <v>0.17808834520414346</v>
      </c>
      <c r="DE190" s="184">
        <f t="shared" si="376"/>
        <v>0.17808834520414346</v>
      </c>
      <c r="DF190" s="184">
        <f t="shared" si="377"/>
        <v>0.17808834520414346</v>
      </c>
      <c r="DG190" s="184">
        <f t="shared" si="378"/>
        <v>0.17808834520414346</v>
      </c>
      <c r="DH190" s="184">
        <f t="shared" si="379"/>
        <v>0.17808834520414346</v>
      </c>
      <c r="DI190" s="184">
        <f t="shared" si="380"/>
        <v>0.17808834520414346</v>
      </c>
      <c r="DJ190" s="184">
        <f t="shared" si="381"/>
        <v>0.16338033898372931</v>
      </c>
      <c r="DK190" s="184">
        <f t="shared" si="382"/>
        <v>-2.517659105329511E-10</v>
      </c>
      <c r="DL190" s="184">
        <f t="shared" si="383"/>
        <v>-3.1241561351211942E-10</v>
      </c>
      <c r="DM190" s="184">
        <f t="shared" si="384"/>
        <v>-4.1155903210592098E-10</v>
      </c>
      <c r="DN190" s="184">
        <f t="shared" si="385"/>
        <v>-4.6625320776330522E-10</v>
      </c>
      <c r="DO190" s="184">
        <f t="shared" si="386"/>
        <v>-4.6625320776330522E-10</v>
      </c>
      <c r="DP190" s="184">
        <f t="shared" si="387"/>
        <v>-4.6625320776330522E-10</v>
      </c>
      <c r="DQ190" s="184">
        <f t="shared" si="388"/>
        <v>-4.6625320776330522E-10</v>
      </c>
      <c r="DR190" s="184">
        <f t="shared" si="389"/>
        <v>-4.6625320776330522E-10</v>
      </c>
      <c r="DS190" s="184">
        <f t="shared" si="390"/>
        <v>-4.6625320776330522E-10</v>
      </c>
      <c r="DU190" s="185">
        <f t="shared" si="329"/>
        <v>2.2946346607974556E-3</v>
      </c>
      <c r="DV190" s="185">
        <f t="shared" si="330"/>
        <v>-4.3784237611075236E-2</v>
      </c>
      <c r="DW190" s="185">
        <f t="shared" si="331"/>
        <v>-7.6518897523181499E-4</v>
      </c>
      <c r="DX190" s="185">
        <f t="shared" si="332"/>
        <v>4.3837647031311024E-2</v>
      </c>
      <c r="DY190" s="186">
        <f t="shared" si="333"/>
        <v>2.2946346607974556E-3</v>
      </c>
      <c r="DZ190" s="186">
        <f t="shared" si="334"/>
        <v>-4.3784237611075236E-2</v>
      </c>
      <c r="EA190" s="186">
        <f t="shared" si="335"/>
        <v>-3.8212846874902729E-3</v>
      </c>
      <c r="EB190" s="186">
        <f t="shared" si="336"/>
        <v>4.3677483841755127E-2</v>
      </c>
      <c r="EC190" s="186">
        <f t="shared" si="337"/>
        <v>5.3432790674151466E-3</v>
      </c>
      <c r="ED190" s="186">
        <f t="shared" si="338"/>
        <v>-4.3517515786374472E-2</v>
      </c>
      <c r="EE190" s="186">
        <f t="shared" si="339"/>
        <v>-6.8587634848655162E-3</v>
      </c>
      <c r="EF190" s="186">
        <f t="shared" si="340"/>
        <v>4.3304528341367526E-2</v>
      </c>
      <c r="EG190" s="186">
        <f t="shared" si="341"/>
        <v>8.3658915555209837E-3</v>
      </c>
      <c r="EH190" s="186">
        <f t="shared" si="342"/>
        <v>-4.3038780999127876E-2</v>
      </c>
      <c r="EI190" s="186">
        <f t="shared" si="343"/>
        <v>-9.8628270759829693E-3</v>
      </c>
      <c r="EJ190" s="186">
        <f t="shared" si="344"/>
        <v>4.2720597531856752E-2</v>
      </c>
      <c r="EK190" s="186">
        <f t="shared" si="345"/>
        <v>1.1347746260904762E-2</v>
      </c>
      <c r="EL190" s="186">
        <f t="shared" si="346"/>
        <v>-4.2350365597096679E-2</v>
      </c>
      <c r="EM190" s="186">
        <f t="shared" si="347"/>
        <v>-1.2818839964994106E-2</v>
      </c>
      <c r="EN190" s="186">
        <f t="shared" si="348"/>
        <v>4.1928536265430236E-2</v>
      </c>
      <c r="EO190" s="186">
        <f t="shared" si="349"/>
        <v>1.427431588717688E-2</v>
      </c>
      <c r="EP190" s="186">
        <f t="shared" si="350"/>
        <v>-4.14556234709203E-2</v>
      </c>
      <c r="EQ190" s="186">
        <f t="shared" si="351"/>
        <v>1.7131342481295889E-2</v>
      </c>
      <c r="ER190" s="186">
        <f t="shared" si="352"/>
        <v>-4.0358913714298297E-2</v>
      </c>
      <c r="ES190" s="186">
        <f t="shared" si="353"/>
        <v>-1.85294123064184E-2</v>
      </c>
      <c r="ET190" s="186">
        <f t="shared" si="354"/>
        <v>3.973645292408947E-2</v>
      </c>
      <c r="EU190" s="186">
        <f t="shared" si="355"/>
        <v>1.9904906896882693E-2</v>
      </c>
      <c r="EV190" s="186">
        <f t="shared" si="356"/>
        <v>-3.9065579386923982E-2</v>
      </c>
      <c r="EW190" s="186">
        <f t="shared" si="357"/>
        <v>-2.1256150424408857E-2</v>
      </c>
      <c r="EX190" s="186">
        <f t="shared" si="358"/>
        <v>3.8347110458866795E-2</v>
      </c>
    </row>
    <row r="191" spans="15:154" ht="20.100000000000001" customHeight="1" x14ac:dyDescent="0.3">
      <c r="O191" s="211">
        <v>183</v>
      </c>
      <c r="P191" s="211">
        <f t="shared" si="359"/>
        <v>-1.5446163880149817</v>
      </c>
      <c r="Q191" s="212">
        <f t="shared" si="360"/>
        <v>1.5969762655748114</v>
      </c>
      <c r="R191" s="212">
        <f t="shared" si="264"/>
        <v>325.15765774238957</v>
      </c>
      <c r="S191" s="212">
        <f t="shared" si="265"/>
        <v>282.74578934120831</v>
      </c>
      <c r="T191" s="212">
        <f t="shared" si="266"/>
        <v>353.4322366765104</v>
      </c>
      <c r="U191" s="212">
        <f t="shared" si="267"/>
        <v>1</v>
      </c>
      <c r="V191" s="212">
        <f t="shared" si="268"/>
        <v>1</v>
      </c>
      <c r="W191" s="212">
        <f t="shared" si="269"/>
        <v>4.1210777851697793E-2</v>
      </c>
      <c r="X191" s="212">
        <f t="shared" si="270"/>
        <v>4.7392394529452465E-2</v>
      </c>
      <c r="Y191" s="212">
        <f t="shared" si="271"/>
        <v>3.7913915623561972E-2</v>
      </c>
      <c r="Z191" s="212">
        <f t="shared" si="272"/>
        <v>11.17321271008727</v>
      </c>
      <c r="AA191" s="212">
        <f t="shared" si="273"/>
        <v>11.17321271008727</v>
      </c>
      <c r="AB191" s="212">
        <f t="shared" si="274"/>
        <v>10.851219659296262</v>
      </c>
      <c r="AC191" s="212">
        <f t="shared" si="275"/>
        <v>10.340670810382802</v>
      </c>
      <c r="AD191" s="212">
        <f t="shared" si="276"/>
        <v>228.55419408187007</v>
      </c>
      <c r="AE191" s="212">
        <f t="shared" si="277"/>
        <v>297.07472766708213</v>
      </c>
      <c r="AF191" s="212">
        <f t="shared" si="278"/>
        <v>2.3031065695803408</v>
      </c>
      <c r="AG191" s="212">
        <f t="shared" si="279"/>
        <v>2.5713264160955962</v>
      </c>
      <c r="AH191" s="212">
        <f t="shared" si="280"/>
        <v>1.9602766029794185</v>
      </c>
      <c r="AI191" s="212">
        <f t="shared" si="281"/>
        <v>13.47631927966761</v>
      </c>
      <c r="AJ191" s="212">
        <f t="shared" si="282"/>
        <v>14.276319279667611</v>
      </c>
      <c r="AK191" s="212">
        <f t="shared" si="283"/>
        <v>14.222546075391859</v>
      </c>
      <c r="AL191" s="212">
        <f t="shared" si="284"/>
        <v>13.100947413362221</v>
      </c>
      <c r="AM191" s="212">
        <f t="shared" si="361"/>
        <v>70.04606582483791</v>
      </c>
      <c r="AN191" s="212">
        <f t="shared" si="391"/>
        <v>70.310898955723587</v>
      </c>
      <c r="AO191" s="212">
        <f t="shared" si="392"/>
        <v>76.330357526666887</v>
      </c>
      <c r="AP191" s="212">
        <f t="shared" si="285"/>
        <v>9.7682909102230582</v>
      </c>
      <c r="AQ191" s="212">
        <f t="shared" si="286"/>
        <v>0.2772979361321915</v>
      </c>
      <c r="AR191" s="212">
        <f t="shared" si="287"/>
        <v>0.26921048734525277</v>
      </c>
      <c r="AS191" s="212">
        <f t="shared" si="288"/>
        <v>0.25654415961942878</v>
      </c>
      <c r="AT191" s="212">
        <f t="shared" si="289"/>
        <v>2.4158095498889507E-2</v>
      </c>
      <c r="AU191" s="212">
        <f t="shared" si="290"/>
        <v>0.10855094438320441</v>
      </c>
      <c r="AV191" s="212">
        <f t="shared" si="291"/>
        <v>0.10269828299791843</v>
      </c>
      <c r="AW191" s="212">
        <f t="shared" si="292"/>
        <v>0.10124606298036203</v>
      </c>
      <c r="AX191" s="212">
        <f t="shared" si="362"/>
        <v>2.2367344338770953E-2</v>
      </c>
      <c r="AY191" s="212">
        <f t="shared" si="363"/>
        <v>2.433558780303495E-2</v>
      </c>
      <c r="AZ191" s="178">
        <f t="shared" si="364"/>
        <v>1.9193173511255251E-2</v>
      </c>
      <c r="BA191" s="178">
        <f t="shared" si="293"/>
        <v>-6.6873142280808985E-4</v>
      </c>
      <c r="BB191" s="178">
        <f t="shared" si="294"/>
        <v>-5.8150558505051287E-4</v>
      </c>
      <c r="BC191" s="178">
        <f t="shared" si="295"/>
        <v>-7.2688198131314085E-4</v>
      </c>
      <c r="BD191" s="178">
        <f t="shared" si="296"/>
        <v>0</v>
      </c>
      <c r="BE191" s="178">
        <f t="shared" si="297"/>
        <v>0</v>
      </c>
      <c r="BF191" s="178">
        <f t="shared" si="298"/>
        <v>0</v>
      </c>
      <c r="BG191" s="178">
        <f t="shared" si="365"/>
        <v>2.1698612915962864E-2</v>
      </c>
      <c r="BH191" s="178">
        <f t="shared" si="366"/>
        <v>2.3754082217984435E-2</v>
      </c>
      <c r="BI191" s="178">
        <f t="shared" si="367"/>
        <v>1.846629152994211E-2</v>
      </c>
      <c r="BJ191" s="178">
        <f t="shared" si="299"/>
        <v>7.055470152013247</v>
      </c>
      <c r="BK191" s="178">
        <f t="shared" si="300"/>
        <v>6.7163667267999694</v>
      </c>
      <c r="BL191" s="178">
        <f t="shared" si="301"/>
        <v>6.5265827185479388</v>
      </c>
      <c r="BM191" s="180">
        <f t="shared" si="368"/>
        <v>4.708298024767904E-4</v>
      </c>
      <c r="BN191" s="180">
        <f t="shared" si="368"/>
        <v>5.642564220187644E-4</v>
      </c>
      <c r="BO191" s="180">
        <f t="shared" si="368"/>
        <v>3.4100392286881174E-4</v>
      </c>
      <c r="BP191" s="178">
        <f t="shared" si="302"/>
        <v>165.37612105885989</v>
      </c>
      <c r="BQ191" s="178">
        <f t="shared" si="303"/>
        <v>269.60458453668633</v>
      </c>
      <c r="BR191" s="178">
        <f t="shared" si="304"/>
        <v>0.44999999999999996</v>
      </c>
      <c r="BS191" s="178">
        <f t="shared" si="305"/>
        <v>0.44999999999999996</v>
      </c>
      <c r="BT191" s="178">
        <f t="shared" si="306"/>
        <v>0.18060254340470175</v>
      </c>
      <c r="BU191" s="178">
        <f t="shared" si="307"/>
        <v>18.138404988736497</v>
      </c>
      <c r="BY191" s="180">
        <f t="shared" si="308"/>
        <v>0.1780827542807692</v>
      </c>
      <c r="BZ191" s="180">
        <f t="shared" si="369"/>
        <v>0.1780827542807692</v>
      </c>
      <c r="CA191" s="180">
        <f t="shared" si="370"/>
        <v>0</v>
      </c>
      <c r="CB191" s="180">
        <f t="shared" si="371"/>
        <v>3.6694644170487574E-2</v>
      </c>
      <c r="CC191" s="180">
        <f t="shared" si="309"/>
        <v>3.6025912747679481E-2</v>
      </c>
      <c r="CG191" s="182">
        <f t="shared" si="310"/>
        <v>0.44999999999999996</v>
      </c>
      <c r="CH191" s="182">
        <f t="shared" si="311"/>
        <v>0.44999999999999996</v>
      </c>
      <c r="CI191" s="182">
        <f t="shared" si="312"/>
        <v>0.44999999999999996</v>
      </c>
      <c r="CJ191" s="182">
        <f t="shared" si="313"/>
        <v>0.44999999999999996</v>
      </c>
      <c r="CK191" s="182">
        <f t="shared" si="314"/>
        <v>0.44999999999999996</v>
      </c>
      <c r="CL191" s="182">
        <f t="shared" si="315"/>
        <v>0.44999999999999996</v>
      </c>
      <c r="CM191" s="182">
        <f t="shared" si="316"/>
        <v>0.44999999999999996</v>
      </c>
      <c r="CN191" s="182">
        <f t="shared" si="317"/>
        <v>0.44999999999999996</v>
      </c>
      <c r="CO191" s="182">
        <f t="shared" si="318"/>
        <v>0.44999999999999996</v>
      </c>
      <c r="CP191" s="182">
        <f t="shared" si="319"/>
        <v>0.41436461757053977</v>
      </c>
      <c r="CQ191" s="182">
        <f t="shared" si="320"/>
        <v>0.34351925387349103</v>
      </c>
      <c r="CR191" s="182">
        <f t="shared" si="321"/>
        <v>0.27267389017644217</v>
      </c>
      <c r="CS191" s="182">
        <f t="shared" si="322"/>
        <v>0.20182852647939345</v>
      </c>
      <c r="CT191" s="182">
        <f t="shared" si="323"/>
        <v>0.17564069587423325</v>
      </c>
      <c r="CU191" s="182">
        <f t="shared" si="324"/>
        <v>0.17564069587423325</v>
      </c>
      <c r="CV191" s="182">
        <f t="shared" si="325"/>
        <v>0.17564069587423325</v>
      </c>
      <c r="CW191" s="182">
        <f t="shared" si="326"/>
        <v>0.17564069587423325</v>
      </c>
      <c r="CX191" s="182">
        <f t="shared" si="327"/>
        <v>0.17564069587423325</v>
      </c>
      <c r="CY191" s="182">
        <f t="shared" si="328"/>
        <v>0.17564069587423325</v>
      </c>
      <c r="DA191" s="184">
        <f t="shared" si="372"/>
        <v>0.17808275428516393</v>
      </c>
      <c r="DB191" s="184">
        <f t="shared" si="373"/>
        <v>0.17808275428516393</v>
      </c>
      <c r="DC191" s="184">
        <f t="shared" si="374"/>
        <v>0.17808275428516393</v>
      </c>
      <c r="DD191" s="184">
        <f t="shared" si="375"/>
        <v>0.17808275428516393</v>
      </c>
      <c r="DE191" s="184">
        <f t="shared" si="376"/>
        <v>0.17808275428516393</v>
      </c>
      <c r="DF191" s="184">
        <f t="shared" si="377"/>
        <v>0.17808275428516393</v>
      </c>
      <c r="DG191" s="184">
        <f t="shared" si="378"/>
        <v>0.17808275428516393</v>
      </c>
      <c r="DH191" s="184">
        <f t="shared" si="379"/>
        <v>0.17808275428516393</v>
      </c>
      <c r="DI191" s="184">
        <f t="shared" si="380"/>
        <v>0.17808275428516393</v>
      </c>
      <c r="DJ191" s="184">
        <f t="shared" si="381"/>
        <v>0.16334219915739351</v>
      </c>
      <c r="DK191" s="184">
        <f t="shared" si="382"/>
        <v>-2.518038879968132E-10</v>
      </c>
      <c r="DL191" s="184">
        <f t="shared" si="383"/>
        <v>-3.1246220377020512E-10</v>
      </c>
      <c r="DM191" s="184">
        <f t="shared" si="384"/>
        <v>-4.1161925356777592E-10</v>
      </c>
      <c r="DN191" s="184">
        <f t="shared" si="385"/>
        <v>-4.6632071115894844E-10</v>
      </c>
      <c r="DO191" s="184">
        <f t="shared" si="386"/>
        <v>-4.6632071115894844E-10</v>
      </c>
      <c r="DP191" s="184">
        <f t="shared" si="387"/>
        <v>-4.6632071115894844E-10</v>
      </c>
      <c r="DQ191" s="184">
        <f t="shared" si="388"/>
        <v>-4.6632071115894844E-10</v>
      </c>
      <c r="DR191" s="184">
        <f t="shared" si="389"/>
        <v>-4.6632071115894844E-10</v>
      </c>
      <c r="DS191" s="184">
        <f t="shared" si="390"/>
        <v>-4.6632071115894844E-10</v>
      </c>
      <c r="DU191" s="185">
        <f t="shared" si="329"/>
        <v>3.4049070958699469E-3</v>
      </c>
      <c r="DV191" s="185">
        <f t="shared" si="330"/>
        <v>-4.326344666777783E-2</v>
      </c>
      <c r="DW191" s="185">
        <f t="shared" si="331"/>
        <v>-1.1360069373074139E-3</v>
      </c>
      <c r="DX191" s="185">
        <f t="shared" si="332"/>
        <v>4.3382354686503026E-2</v>
      </c>
      <c r="DY191" s="186">
        <f t="shared" si="333"/>
        <v>3.4049070958699469E-3</v>
      </c>
      <c r="DZ191" s="186">
        <f t="shared" si="334"/>
        <v>-4.326344666777783E-2</v>
      </c>
      <c r="EA191" s="186">
        <f t="shared" si="335"/>
        <v>-5.6644746407549188E-3</v>
      </c>
      <c r="EB191" s="186">
        <f t="shared" si="336"/>
        <v>4.3025956548941549E-2</v>
      </c>
      <c r="EC191" s="186">
        <f t="shared" si="337"/>
        <v>7.9085162543823494E-3</v>
      </c>
      <c r="ED191" s="186">
        <f t="shared" si="338"/>
        <v>-4.2670535273902202E-2</v>
      </c>
      <c r="EE191" s="186">
        <f t="shared" si="339"/>
        <v>-1.0130881174670779E-2</v>
      </c>
      <c r="EF191" s="186">
        <f t="shared" si="340"/>
        <v>4.2198157027669617E-2</v>
      </c>
      <c r="EG191" s="186">
        <f t="shared" si="341"/>
        <v>1.2325478053848354E-2</v>
      </c>
      <c r="EH191" s="186">
        <f t="shared" si="342"/>
        <v>-4.1610116566182125E-2</v>
      </c>
      <c r="EI191" s="186">
        <f t="shared" si="343"/>
        <v>-1.4486291654413803E-2</v>
      </c>
      <c r="EJ191" s="186">
        <f t="shared" si="344"/>
        <v>4.0908025667470468E-2</v>
      </c>
      <c r="EK191" s="186">
        <f t="shared" si="345"/>
        <v>1.6607399336484294E-2</v>
      </c>
      <c r="EL191" s="186">
        <f t="shared" si="346"/>
        <v>-4.0093808713886271E-2</v>
      </c>
      <c r="EM191" s="186">
        <f t="shared" si="347"/>
        <v>-1.8682987291339513E-2</v>
      </c>
      <c r="EN191" s="186">
        <f t="shared" si="348"/>
        <v>3.9169697417503854E-2</v>
      </c>
      <c r="EO191" s="186">
        <f t="shared" si="349"/>
        <v>2.0707366476667835E-2</v>
      </c>
      <c r="EP191" s="186">
        <f t="shared" si="350"/>
        <v>-3.8138224703152285E-2</v>
      </c>
      <c r="EQ191" s="186">
        <f t="shared" si="351"/>
        <v>2.4580459376438192E-2</v>
      </c>
      <c r="ER191" s="186">
        <f t="shared" si="352"/>
        <v>-3.5764790321633835E-2</v>
      </c>
      <c r="ES191" s="186">
        <f t="shared" si="353"/>
        <v>-2.6418557212457151E-2</v>
      </c>
      <c r="ET191" s="186">
        <f t="shared" si="354"/>
        <v>3.4429334073131437E-2</v>
      </c>
      <c r="EU191" s="186">
        <f t="shared" si="355"/>
        <v>2.8184243619488292E-2</v>
      </c>
      <c r="EV191" s="186">
        <f t="shared" si="356"/>
        <v>-3.2999509413088178E-2</v>
      </c>
      <c r="EW191" s="186">
        <f t="shared" si="357"/>
        <v>-2.9872678973821162E-2</v>
      </c>
      <c r="EX191" s="186">
        <f t="shared" si="358"/>
        <v>3.1479235391511415E-2</v>
      </c>
    </row>
    <row r="192" spans="15:154" ht="20.100000000000001" customHeight="1" x14ac:dyDescent="0.3">
      <c r="O192" s="211">
        <v>184</v>
      </c>
      <c r="P192" s="211">
        <f t="shared" si="359"/>
        <v>-1.5358897417550099</v>
      </c>
      <c r="Q192" s="212">
        <f t="shared" si="360"/>
        <v>1.605702911834783</v>
      </c>
      <c r="R192" s="212">
        <f t="shared" si="264"/>
        <v>325.07097418678387</v>
      </c>
      <c r="S192" s="212">
        <f t="shared" si="265"/>
        <v>282.67041233633381</v>
      </c>
      <c r="T192" s="212">
        <f t="shared" si="266"/>
        <v>353.33801542041726</v>
      </c>
      <c r="U192" s="212">
        <f t="shared" si="267"/>
        <v>1</v>
      </c>
      <c r="V192" s="212">
        <f t="shared" si="268"/>
        <v>1</v>
      </c>
      <c r="W192" s="212">
        <f t="shared" si="269"/>
        <v>4.1221767134153417E-2</v>
      </c>
      <c r="X192" s="212">
        <f t="shared" si="270"/>
        <v>4.7405032204276422E-2</v>
      </c>
      <c r="Y192" s="212">
        <f t="shared" si="271"/>
        <v>3.7924025763421139E-2</v>
      </c>
      <c r="Z192" s="212">
        <f t="shared" si="272"/>
        <v>11.168081028806007</v>
      </c>
      <c r="AA192" s="212">
        <f t="shared" si="273"/>
        <v>11.168081028806007</v>
      </c>
      <c r="AB192" s="212">
        <f t="shared" si="274"/>
        <v>10.84734376624008</v>
      </c>
      <c r="AC192" s="212">
        <f t="shared" si="275"/>
        <v>10.336977277724847</v>
      </c>
      <c r="AD192" s="212">
        <f t="shared" si="276"/>
        <v>228.46088736187971</v>
      </c>
      <c r="AE192" s="212">
        <f t="shared" si="277"/>
        <v>296.95599789586936</v>
      </c>
      <c r="AF192" s="212">
        <f t="shared" si="278"/>
        <v>2.3028978623779031</v>
      </c>
      <c r="AG192" s="212">
        <f t="shared" si="279"/>
        <v>2.5710934028473402</v>
      </c>
      <c r="AH192" s="212">
        <f t="shared" si="280"/>
        <v>1.9600989629816801</v>
      </c>
      <c r="AI192" s="212">
        <f t="shared" si="281"/>
        <v>13.470978891183911</v>
      </c>
      <c r="AJ192" s="212">
        <f t="shared" si="282"/>
        <v>14.270978891183912</v>
      </c>
      <c r="AK192" s="212">
        <f t="shared" si="283"/>
        <v>14.218437169087421</v>
      </c>
      <c r="AL192" s="212">
        <f t="shared" si="284"/>
        <v>13.097076240706528</v>
      </c>
      <c r="AM192" s="212">
        <f t="shared" si="361"/>
        <v>70.07227798632394</v>
      </c>
      <c r="AN192" s="212">
        <f t="shared" si="391"/>
        <v>70.331217707535345</v>
      </c>
      <c r="AO192" s="212">
        <f t="shared" si="392"/>
        <v>76.352918897420608</v>
      </c>
      <c r="AP192" s="212">
        <f t="shared" si="285"/>
        <v>9.7639694421541137</v>
      </c>
      <c r="AQ192" s="212">
        <f t="shared" si="286"/>
        <v>0.27719888946472976</v>
      </c>
      <c r="AR192" s="212">
        <f t="shared" si="287"/>
        <v>0.26911432939330687</v>
      </c>
      <c r="AS192" s="212">
        <f t="shared" si="288"/>
        <v>0.25645252588994094</v>
      </c>
      <c r="AT192" s="212">
        <f t="shared" si="289"/>
        <v>2.4140840761603097E-2</v>
      </c>
      <c r="AU192" s="212">
        <f t="shared" si="290"/>
        <v>0.10851400487204389</v>
      </c>
      <c r="AV192" s="212">
        <f t="shared" si="291"/>
        <v>0.10265458852715754</v>
      </c>
      <c r="AW192" s="212">
        <f t="shared" si="292"/>
        <v>0.10120365320851783</v>
      </c>
      <c r="AX192" s="212">
        <f t="shared" si="362"/>
        <v>2.2365695264121323E-2</v>
      </c>
      <c r="AY192" s="212">
        <f t="shared" si="363"/>
        <v>2.4331720451637603E-2</v>
      </c>
      <c r="AZ192" s="178">
        <f t="shared" si="364"/>
        <v>1.9190249824177125E-2</v>
      </c>
      <c r="BA192" s="178">
        <f t="shared" si="293"/>
        <v>-8.9156267608666445E-4</v>
      </c>
      <c r="BB192" s="178">
        <f t="shared" si="294"/>
        <v>-7.7527189224927339E-4</v>
      </c>
      <c r="BC192" s="178">
        <f t="shared" si="295"/>
        <v>-9.6908986531159171E-4</v>
      </c>
      <c r="BD192" s="178">
        <f t="shared" si="296"/>
        <v>0</v>
      </c>
      <c r="BE192" s="178">
        <f t="shared" si="297"/>
        <v>0</v>
      </c>
      <c r="BF192" s="178">
        <f t="shared" si="298"/>
        <v>0</v>
      </c>
      <c r="BG192" s="178">
        <f t="shared" si="365"/>
        <v>2.1474132588034659E-2</v>
      </c>
      <c r="BH192" s="178">
        <f t="shared" si="366"/>
        <v>2.3556448559388331E-2</v>
      </c>
      <c r="BI192" s="178">
        <f t="shared" si="367"/>
        <v>1.8221159958865533E-2</v>
      </c>
      <c r="BJ192" s="178">
        <f t="shared" si="299"/>
        <v>6.9806172002085889</v>
      </c>
      <c r="BK192" s="178">
        <f t="shared" si="300"/>
        <v>6.6587110274619361</v>
      </c>
      <c r="BL192" s="178">
        <f t="shared" si="301"/>
        <v>6.438228498523519</v>
      </c>
      <c r="BM192" s="180">
        <f t="shared" si="368"/>
        <v>4.6113837040849212E-4</v>
      </c>
      <c r="BN192" s="180">
        <f t="shared" si="368"/>
        <v>5.5490626873110863E-4</v>
      </c>
      <c r="BO192" s="180">
        <f t="shared" si="368"/>
        <v>3.3201067024656456E-4</v>
      </c>
      <c r="BP192" s="178">
        <f t="shared" si="302"/>
        <v>164.4259988350077</v>
      </c>
      <c r="BQ192" s="178">
        <f t="shared" si="303"/>
        <v>269.52043179917376</v>
      </c>
      <c r="BR192" s="178">
        <f t="shared" si="304"/>
        <v>0.44999999999999996</v>
      </c>
      <c r="BS192" s="178">
        <f t="shared" si="305"/>
        <v>0.44999999999999996</v>
      </c>
      <c r="BT192" s="178">
        <f t="shared" si="306"/>
        <v>0.18055439669727852</v>
      </c>
      <c r="BU192" s="178">
        <f t="shared" si="307"/>
        <v>18.138404988736497</v>
      </c>
      <c r="BY192" s="180">
        <f t="shared" si="308"/>
        <v>0.17807492460242186</v>
      </c>
      <c r="BZ192" s="180">
        <f t="shared" si="369"/>
        <v>0.17807492460242186</v>
      </c>
      <c r="CA192" s="180">
        <f t="shared" si="370"/>
        <v>0</v>
      </c>
      <c r="CB192" s="180">
        <f t="shared" si="371"/>
        <v>3.6702815413045452E-2</v>
      </c>
      <c r="CC192" s="180">
        <f t="shared" si="309"/>
        <v>3.5811252736958787E-2</v>
      </c>
      <c r="CG192" s="182">
        <f t="shared" si="310"/>
        <v>0.44999999999999996</v>
      </c>
      <c r="CH192" s="182">
        <f t="shared" si="311"/>
        <v>0.44999999999999996</v>
      </c>
      <c r="CI192" s="182">
        <f t="shared" si="312"/>
        <v>0.44999999999999996</v>
      </c>
      <c r="CJ192" s="182">
        <f t="shared" si="313"/>
        <v>0.44999999999999996</v>
      </c>
      <c r="CK192" s="182">
        <f t="shared" si="314"/>
        <v>0.44999999999999996</v>
      </c>
      <c r="CL192" s="182">
        <f t="shared" si="315"/>
        <v>0.44999999999999996</v>
      </c>
      <c r="CM192" s="182">
        <f t="shared" si="316"/>
        <v>0.44999999999999996</v>
      </c>
      <c r="CN192" s="182">
        <f t="shared" si="317"/>
        <v>0.44999999999999996</v>
      </c>
      <c r="CO192" s="182">
        <f t="shared" si="318"/>
        <v>0.44999999999999996</v>
      </c>
      <c r="CP192" s="182">
        <f t="shared" si="319"/>
        <v>0.4142528296175606</v>
      </c>
      <c r="CQ192" s="182">
        <f t="shared" si="320"/>
        <v>0.34342635253713377</v>
      </c>
      <c r="CR192" s="182">
        <f t="shared" si="321"/>
        <v>0.27259987545670661</v>
      </c>
      <c r="CS192" s="182">
        <f t="shared" si="322"/>
        <v>0.20177339837627975</v>
      </c>
      <c r="CT192" s="182">
        <f t="shared" si="323"/>
        <v>0.17559254916681</v>
      </c>
      <c r="CU192" s="182">
        <f t="shared" si="324"/>
        <v>0.17559254916681</v>
      </c>
      <c r="CV192" s="182">
        <f t="shared" si="325"/>
        <v>0.17559254916681</v>
      </c>
      <c r="CW192" s="182">
        <f t="shared" si="326"/>
        <v>0.17559254916681</v>
      </c>
      <c r="CX192" s="182">
        <f t="shared" si="327"/>
        <v>0.17559254916681</v>
      </c>
      <c r="CY192" s="182">
        <f t="shared" si="328"/>
        <v>0.17559254916681</v>
      </c>
      <c r="DA192" s="184">
        <f t="shared" si="372"/>
        <v>0.17807492460681756</v>
      </c>
      <c r="DB192" s="184">
        <f t="shared" si="373"/>
        <v>0.17807492460681756</v>
      </c>
      <c r="DC192" s="184">
        <f t="shared" si="374"/>
        <v>0.17807492460681756</v>
      </c>
      <c r="DD192" s="184">
        <f t="shared" si="375"/>
        <v>0.17807492460681756</v>
      </c>
      <c r="DE192" s="184">
        <f t="shared" si="376"/>
        <v>0.17807492460681756</v>
      </c>
      <c r="DF192" s="184">
        <f t="shared" si="377"/>
        <v>0.17807492460681756</v>
      </c>
      <c r="DG192" s="184">
        <f t="shared" si="378"/>
        <v>0.17807492460681756</v>
      </c>
      <c r="DH192" s="184">
        <f t="shared" si="379"/>
        <v>0.17807492460681756</v>
      </c>
      <c r="DI192" s="184">
        <f t="shared" si="380"/>
        <v>0.17807492460681756</v>
      </c>
      <c r="DJ192" s="184">
        <f t="shared" si="381"/>
        <v>0.16328880837948717</v>
      </c>
      <c r="DK192" s="184">
        <f t="shared" si="382"/>
        <v>-2.518570716494829E-10</v>
      </c>
      <c r="DL192" s="184">
        <f t="shared" si="383"/>
        <v>-3.12527448514247E-10</v>
      </c>
      <c r="DM192" s="184">
        <f t="shared" si="384"/>
        <v>-4.1170358680824896E-10</v>
      </c>
      <c r="DN192" s="184">
        <f t="shared" si="385"/>
        <v>-4.6641524156058213E-10</v>
      </c>
      <c r="DO192" s="184">
        <f t="shared" si="386"/>
        <v>-4.6641524156058213E-10</v>
      </c>
      <c r="DP192" s="184">
        <f t="shared" si="387"/>
        <v>-4.6641524156058213E-10</v>
      </c>
      <c r="DQ192" s="184">
        <f t="shared" si="388"/>
        <v>-4.6641524156058213E-10</v>
      </c>
      <c r="DR192" s="184">
        <f t="shared" si="389"/>
        <v>-4.6641524156058213E-10</v>
      </c>
      <c r="DS192" s="184">
        <f t="shared" si="390"/>
        <v>-4.6641524156058213E-10</v>
      </c>
      <c r="DU192" s="185">
        <f t="shared" si="329"/>
        <v>4.4893161588662085E-3</v>
      </c>
      <c r="DV192" s="185">
        <f t="shared" si="330"/>
        <v>-4.2712990085683668E-2</v>
      </c>
      <c r="DW192" s="185">
        <f t="shared" si="331"/>
        <v>-1.4988728388903656E-3</v>
      </c>
      <c r="DX192" s="185">
        <f t="shared" si="332"/>
        <v>4.2922102253347347E-2</v>
      </c>
      <c r="DY192" s="186">
        <f t="shared" si="333"/>
        <v>4.4893161588662085E-3</v>
      </c>
      <c r="DZ192" s="186">
        <f t="shared" si="334"/>
        <v>-4.2712990085683668E-2</v>
      </c>
      <c r="EA192" s="186">
        <f t="shared" si="335"/>
        <v>-7.4578879817805144E-3</v>
      </c>
      <c r="EB192" s="186">
        <f t="shared" si="336"/>
        <v>4.2295784523817291E-2</v>
      </c>
      <c r="EC192" s="186">
        <f t="shared" si="337"/>
        <v>1.0390125724111882E-2</v>
      </c>
      <c r="ED192" s="186">
        <f t="shared" si="338"/>
        <v>-4.1672518151308263E-2</v>
      </c>
      <c r="EE192" s="186">
        <f t="shared" si="339"/>
        <v>-1.3271743818327127E-2</v>
      </c>
      <c r="EF192" s="186">
        <f t="shared" si="340"/>
        <v>4.0846227459272959E-2</v>
      </c>
      <c r="EG192" s="186">
        <f t="shared" si="341"/>
        <v>1.6088703310730541E-2</v>
      </c>
      <c r="EH192" s="186">
        <f t="shared" si="342"/>
        <v>-3.9820938052904487E-2</v>
      </c>
      <c r="EI192" s="186">
        <f t="shared" si="343"/>
        <v>-1.8827280257834911E-2</v>
      </c>
      <c r="EJ192" s="186">
        <f t="shared" si="344"/>
        <v>3.8601645039128947E-2</v>
      </c>
      <c r="EK192" s="186">
        <f t="shared" si="345"/>
        <v>2.1474132588034635E-2</v>
      </c>
      <c r="EL192" s="186">
        <f t="shared" si="346"/>
        <v>-3.7194288690946584E-2</v>
      </c>
      <c r="EM192" s="186">
        <f t="shared" si="347"/>
        <v>-2.4016365102837719E-2</v>
      </c>
      <c r="EN192" s="186">
        <f t="shared" si="348"/>
        <v>3.5605725507018772E-2</v>
      </c>
      <c r="EO192" s="186">
        <f t="shared" si="349"/>
        <v>2.6441592300976355E-2</v>
      </c>
      <c r="EP192" s="186">
        <f t="shared" si="350"/>
        <v>-3.3843694807495772E-2</v>
      </c>
      <c r="EQ192" s="186">
        <f t="shared" si="351"/>
        <v>3.0894396496645139E-2</v>
      </c>
      <c r="ER192" s="186">
        <f t="shared" si="352"/>
        <v>-2.983437190124922E-2</v>
      </c>
      <c r="ES192" s="186">
        <f t="shared" si="353"/>
        <v>-3.2900279879728191E-2</v>
      </c>
      <c r="ET192" s="186">
        <f t="shared" si="354"/>
        <v>2.7606612712709269E-2</v>
      </c>
      <c r="EU192" s="186">
        <f t="shared" si="355"/>
        <v>3.4745876406361773E-2</v>
      </c>
      <c r="EV192" s="186">
        <f t="shared" si="356"/>
        <v>-2.5244356882040006E-2</v>
      </c>
      <c r="EW192" s="186">
        <f t="shared" si="357"/>
        <v>-3.6422194515786856E-2</v>
      </c>
      <c r="EX192" s="186">
        <f t="shared" si="358"/>
        <v>2.2759113082195328E-2</v>
      </c>
    </row>
    <row r="193" spans="15:154" ht="20.100000000000001" customHeight="1" x14ac:dyDescent="0.3">
      <c r="O193" s="211">
        <v>185</v>
      </c>
      <c r="P193" s="211">
        <f t="shared" si="359"/>
        <v>-1.5271630954950381</v>
      </c>
      <c r="Q193" s="212">
        <f t="shared" si="360"/>
        <v>1.6144295580947547</v>
      </c>
      <c r="R193" s="212">
        <f t="shared" si="264"/>
        <v>324.95953521793041</v>
      </c>
      <c r="S193" s="212">
        <f t="shared" si="265"/>
        <v>282.57350888515685</v>
      </c>
      <c r="T193" s="212">
        <f t="shared" si="266"/>
        <v>353.21688610644611</v>
      </c>
      <c r="U193" s="212">
        <f t="shared" si="267"/>
        <v>1</v>
      </c>
      <c r="V193" s="212">
        <f t="shared" si="268"/>
        <v>1</v>
      </c>
      <c r="W193" s="212">
        <f t="shared" si="269"/>
        <v>4.1235903390289631E-2</v>
      </c>
      <c r="X193" s="212">
        <f t="shared" si="270"/>
        <v>4.7421288898833083E-2</v>
      </c>
      <c r="Y193" s="212">
        <f t="shared" si="271"/>
        <v>3.7937031119066461E-2</v>
      </c>
      <c r="Z193" s="212">
        <f t="shared" si="272"/>
        <v>11.161810981891623</v>
      </c>
      <c r="AA193" s="212">
        <f t="shared" si="273"/>
        <v>11.161810981891623</v>
      </c>
      <c r="AB193" s="212">
        <f t="shared" si="274"/>
        <v>10.842361751451584</v>
      </c>
      <c r="AC193" s="212">
        <f t="shared" si="275"/>
        <v>10.332229666256477</v>
      </c>
      <c r="AD193" s="212">
        <f t="shared" si="276"/>
        <v>228.34095484465695</v>
      </c>
      <c r="AE193" s="212">
        <f t="shared" si="277"/>
        <v>296.80338685796983</v>
      </c>
      <c r="AF193" s="212">
        <f t="shared" si="278"/>
        <v>2.3026295517938546</v>
      </c>
      <c r="AG193" s="212">
        <f t="shared" si="279"/>
        <v>2.5707938448062171</v>
      </c>
      <c r="AH193" s="212">
        <f t="shared" si="280"/>
        <v>1.9598705918905683</v>
      </c>
      <c r="AI193" s="212">
        <f t="shared" si="281"/>
        <v>13.464440533685478</v>
      </c>
      <c r="AJ193" s="212">
        <f t="shared" si="282"/>
        <v>14.264440533685478</v>
      </c>
      <c r="AK193" s="212">
        <f t="shared" si="283"/>
        <v>14.213155596257803</v>
      </c>
      <c r="AL193" s="212">
        <f t="shared" si="284"/>
        <v>13.092100258147047</v>
      </c>
      <c r="AM193" s="212">
        <f t="shared" si="361"/>
        <v>70.104396848828372</v>
      </c>
      <c r="AN193" s="212">
        <f t="shared" si="391"/>
        <v>70.357352610935393</v>
      </c>
      <c r="AO193" s="212">
        <f t="shared" si="392"/>
        <v>76.381938747964654</v>
      </c>
      <c r="AP193" s="212">
        <f t="shared" si="285"/>
        <v>9.7584766994934977</v>
      </c>
      <c r="AQ193" s="212">
        <f t="shared" si="286"/>
        <v>0.27707157636426677</v>
      </c>
      <c r="AR193" s="212">
        <f t="shared" si="287"/>
        <v>0.26899072940443164</v>
      </c>
      <c r="AS193" s="212">
        <f t="shared" si="288"/>
        <v>0.25633474126874112</v>
      </c>
      <c r="AT193" s="212">
        <f t="shared" si="289"/>
        <v>2.4118670835176062E-2</v>
      </c>
      <c r="AU193" s="212">
        <f t="shared" si="290"/>
        <v>0.10846404382884432</v>
      </c>
      <c r="AV193" s="212">
        <f t="shared" si="291"/>
        <v>0.1025984260522321</v>
      </c>
      <c r="AW193" s="212">
        <f t="shared" si="292"/>
        <v>0.101149141730005</v>
      </c>
      <c r="AX193" s="212">
        <f t="shared" si="362"/>
        <v>2.2363064229257615E-2</v>
      </c>
      <c r="AY193" s="212">
        <f t="shared" si="363"/>
        <v>2.4326748088401934E-2</v>
      </c>
      <c r="AZ193" s="178">
        <f t="shared" si="364"/>
        <v>1.9186490753454806E-2</v>
      </c>
      <c r="BA193" s="178">
        <f t="shared" si="293"/>
        <v>-1.1143260334156358E-3</v>
      </c>
      <c r="BB193" s="178">
        <f t="shared" si="294"/>
        <v>-9.6897915949185746E-4</v>
      </c>
      <c r="BC193" s="178">
        <f t="shared" si="295"/>
        <v>-1.2112239493648218E-3</v>
      </c>
      <c r="BD193" s="178">
        <f t="shared" si="296"/>
        <v>0</v>
      </c>
      <c r="BE193" s="178">
        <f t="shared" si="297"/>
        <v>0</v>
      </c>
      <c r="BF193" s="178">
        <f t="shared" si="298"/>
        <v>0</v>
      </c>
      <c r="BG193" s="178">
        <f t="shared" si="365"/>
        <v>2.1248738195841978E-2</v>
      </c>
      <c r="BH193" s="178">
        <f t="shared" si="366"/>
        <v>2.3357768928910075E-2</v>
      </c>
      <c r="BI193" s="178">
        <f t="shared" si="367"/>
        <v>1.7975266804089986E-2</v>
      </c>
      <c r="BJ193" s="178">
        <f t="shared" si="299"/>
        <v>6.9049800880882941</v>
      </c>
      <c r="BK193" s="178">
        <f t="shared" si="300"/>
        <v>6.600286725970812</v>
      </c>
      <c r="BL193" s="178">
        <f t="shared" si="301"/>
        <v>6.3491677674732339</v>
      </c>
      <c r="BM193" s="180">
        <f t="shared" si="368"/>
        <v>4.5150887491543376E-4</v>
      </c>
      <c r="BN193" s="180">
        <f t="shared" si="368"/>
        <v>5.4558536933635687E-4</v>
      </c>
      <c r="BO193" s="180">
        <f t="shared" si="368"/>
        <v>3.2311021667821941E-4</v>
      </c>
      <c r="BP193" s="178">
        <f t="shared" si="302"/>
        <v>163.4715668814172</v>
      </c>
      <c r="BQ193" s="178">
        <f t="shared" si="303"/>
        <v>269.41224805346354</v>
      </c>
      <c r="BR193" s="178">
        <f t="shared" si="304"/>
        <v>0.44999999999999996</v>
      </c>
      <c r="BS193" s="178">
        <f t="shared" si="305"/>
        <v>0.44999999999999996</v>
      </c>
      <c r="BT193" s="178">
        <f t="shared" si="306"/>
        <v>0.18049250007350201</v>
      </c>
      <c r="BU193" s="178">
        <f t="shared" si="307"/>
        <v>18.138404988736497</v>
      </c>
      <c r="BY193" s="180">
        <f t="shared" si="308"/>
        <v>0.17806485377082124</v>
      </c>
      <c r="BZ193" s="180">
        <f t="shared" si="369"/>
        <v>0.17806485377082124</v>
      </c>
      <c r="CA193" s="180">
        <f t="shared" si="370"/>
        <v>0</v>
      </c>
      <c r="CB193" s="180">
        <f t="shared" si="371"/>
        <v>3.6713325577590911E-2</v>
      </c>
      <c r="CC193" s="180">
        <f t="shared" si="309"/>
        <v>3.5598999544175274E-2</v>
      </c>
      <c r="CG193" s="182">
        <f t="shared" si="310"/>
        <v>0.44999999999999996</v>
      </c>
      <c r="CH193" s="182">
        <f t="shared" si="311"/>
        <v>0.44999999999999996</v>
      </c>
      <c r="CI193" s="182">
        <f t="shared" si="312"/>
        <v>0.44999999999999996</v>
      </c>
      <c r="CJ193" s="182">
        <f t="shared" si="313"/>
        <v>0.44999999999999996</v>
      </c>
      <c r="CK193" s="182">
        <f t="shared" si="314"/>
        <v>0.44999999999999996</v>
      </c>
      <c r="CL193" s="182">
        <f t="shared" si="315"/>
        <v>0.44999999999999996</v>
      </c>
      <c r="CM193" s="182">
        <f t="shared" si="316"/>
        <v>0.44999999999999996</v>
      </c>
      <c r="CN193" s="182">
        <f t="shared" si="317"/>
        <v>0.44999999999999996</v>
      </c>
      <c r="CO193" s="182">
        <f t="shared" si="318"/>
        <v>0.44999999999999996</v>
      </c>
      <c r="CP193" s="182">
        <f t="shared" si="319"/>
        <v>0.41410911684386104</v>
      </c>
      <c r="CQ193" s="182">
        <f t="shared" si="320"/>
        <v>0.34330692009050146</v>
      </c>
      <c r="CR193" s="182">
        <f t="shared" si="321"/>
        <v>0.27250472333714182</v>
      </c>
      <c r="CS193" s="182">
        <f t="shared" si="322"/>
        <v>0.20170252658378229</v>
      </c>
      <c r="CT193" s="182">
        <f t="shared" si="323"/>
        <v>0.17553065254303349</v>
      </c>
      <c r="CU193" s="182">
        <f t="shared" si="324"/>
        <v>0.17553065254303349</v>
      </c>
      <c r="CV193" s="182">
        <f t="shared" si="325"/>
        <v>0.17553065254303349</v>
      </c>
      <c r="CW193" s="182">
        <f t="shared" si="326"/>
        <v>0.17553065254303349</v>
      </c>
      <c r="CX193" s="182">
        <f t="shared" si="327"/>
        <v>0.17553065254303349</v>
      </c>
      <c r="CY193" s="182">
        <f t="shared" si="328"/>
        <v>0.17553065254303349</v>
      </c>
      <c r="DA193" s="184">
        <f t="shared" si="372"/>
        <v>0.17806485377521822</v>
      </c>
      <c r="DB193" s="184">
        <f t="shared" si="373"/>
        <v>0.17806485377521822</v>
      </c>
      <c r="DC193" s="184">
        <f t="shared" si="374"/>
        <v>0.17806485377521822</v>
      </c>
      <c r="DD193" s="184">
        <f t="shared" si="375"/>
        <v>0.17806485377521822</v>
      </c>
      <c r="DE193" s="184">
        <f t="shared" si="376"/>
        <v>0.17806485377521822</v>
      </c>
      <c r="DF193" s="184">
        <f t="shared" si="377"/>
        <v>0.17806485377521822</v>
      </c>
      <c r="DG193" s="184">
        <f t="shared" si="378"/>
        <v>0.17806485377521822</v>
      </c>
      <c r="DH193" s="184">
        <f t="shared" si="379"/>
        <v>0.17806485377521822</v>
      </c>
      <c r="DI193" s="184">
        <f t="shared" si="380"/>
        <v>0.17806485377521822</v>
      </c>
      <c r="DJ193" s="184">
        <f t="shared" si="381"/>
        <v>0.16322017162918406</v>
      </c>
      <c r="DK193" s="184">
        <f t="shared" si="382"/>
        <v>-2.5192547670671523E-10</v>
      </c>
      <c r="DL193" s="184">
        <f t="shared" si="383"/>
        <v>-3.1261136614183448E-10</v>
      </c>
      <c r="DM193" s="184">
        <f t="shared" si="384"/>
        <v>-4.1181205503948593E-10</v>
      </c>
      <c r="DN193" s="184">
        <f t="shared" si="385"/>
        <v>-4.6653682463584454E-10</v>
      </c>
      <c r="DO193" s="184">
        <f t="shared" si="386"/>
        <v>-4.6653682463584454E-10</v>
      </c>
      <c r="DP193" s="184">
        <f t="shared" si="387"/>
        <v>-4.6653682463584454E-10</v>
      </c>
      <c r="DQ193" s="184">
        <f t="shared" si="388"/>
        <v>-4.6653682463584454E-10</v>
      </c>
      <c r="DR193" s="184">
        <f t="shared" si="389"/>
        <v>-4.6653682463584454E-10</v>
      </c>
      <c r="DS193" s="184">
        <f t="shared" si="390"/>
        <v>-4.6653682463584454E-10</v>
      </c>
      <c r="DU193" s="185">
        <f t="shared" si="329"/>
        <v>5.5470337723680565E-3</v>
      </c>
      <c r="DV193" s="185">
        <f t="shared" si="330"/>
        <v>-4.213390458988988E-2</v>
      </c>
      <c r="DW193" s="185">
        <f t="shared" si="331"/>
        <v>-1.8537138847780866E-3</v>
      </c>
      <c r="DX193" s="185">
        <f t="shared" si="332"/>
        <v>4.2457028210828841E-2</v>
      </c>
      <c r="DY193" s="186">
        <f t="shared" si="333"/>
        <v>5.5470337723680565E-3</v>
      </c>
      <c r="DZ193" s="186">
        <f t="shared" si="334"/>
        <v>-4.213390458988988E-2</v>
      </c>
      <c r="EA193" s="186">
        <f t="shared" si="335"/>
        <v>-9.1981373835597433E-3</v>
      </c>
      <c r="EB193" s="186">
        <f t="shared" si="336"/>
        <v>4.1490116513874672E-2</v>
      </c>
      <c r="EC193" s="186">
        <f t="shared" si="337"/>
        <v>1.2779237615275281E-2</v>
      </c>
      <c r="ED193" s="186">
        <f t="shared" si="338"/>
        <v>-4.0530563598771586E-2</v>
      </c>
      <c r="EE193" s="186">
        <f t="shared" si="339"/>
        <v>-1.6263080132424036E-2</v>
      </c>
      <c r="EF193" s="186">
        <f t="shared" si="340"/>
        <v>3.92625486216584E-2</v>
      </c>
      <c r="EG193" s="186">
        <f t="shared" si="341"/>
        <v>1.9623150789848672E-2</v>
      </c>
      <c r="EH193" s="186">
        <f t="shared" si="342"/>
        <v>-3.7695721942159387E-2</v>
      </c>
      <c r="EI193" s="186">
        <f t="shared" si="343"/>
        <v>-2.2833877420980253E-2</v>
      </c>
      <c r="EJ193" s="186">
        <f t="shared" si="344"/>
        <v>3.5842008057381261E-2</v>
      </c>
      <c r="EK193" s="186">
        <f t="shared" si="345"/>
        <v>2.5870824457465899E-2</v>
      </c>
      <c r="EL193" s="186">
        <f t="shared" si="346"/>
        <v>-3.3715514849290369E-2</v>
      </c>
      <c r="EM193" s="186">
        <f t="shared" si="347"/>
        <v>-2.871087889859944E-2</v>
      </c>
      <c r="EN193" s="186">
        <f t="shared" si="348"/>
        <v>3.1332426215211817E-2</v>
      </c>
      <c r="EO193" s="186">
        <f t="shared" si="349"/>
        <v>3.1332426215211859E-2</v>
      </c>
      <c r="EP193" s="186">
        <f t="shared" si="350"/>
        <v>-2.8710878898599385E-2</v>
      </c>
      <c r="EQ193" s="186">
        <f t="shared" si="351"/>
        <v>3.5842008057381303E-2</v>
      </c>
      <c r="ER193" s="186">
        <f t="shared" si="352"/>
        <v>-2.2833877420980191E-2</v>
      </c>
      <c r="ES193" s="186">
        <f t="shared" si="353"/>
        <v>-3.7695721942159421E-2</v>
      </c>
      <c r="ET193" s="186">
        <f t="shared" si="354"/>
        <v>1.9623150789848609E-2</v>
      </c>
      <c r="EU193" s="186">
        <f t="shared" si="355"/>
        <v>3.9262548621658469E-2</v>
      </c>
      <c r="EV193" s="186">
        <f t="shared" si="356"/>
        <v>-1.6263080132423866E-2</v>
      </c>
      <c r="EW193" s="186">
        <f t="shared" si="357"/>
        <v>-4.05305635987716E-2</v>
      </c>
      <c r="EX193" s="186">
        <f t="shared" si="358"/>
        <v>1.2779237615275248E-2</v>
      </c>
    </row>
    <row r="194" spans="15:154" ht="20.100000000000001" customHeight="1" x14ac:dyDescent="0.3">
      <c r="O194" s="211">
        <v>186</v>
      </c>
      <c r="P194" s="211">
        <f t="shared" si="359"/>
        <v>-1.5184364492350666</v>
      </c>
      <c r="Q194" s="212">
        <f t="shared" si="360"/>
        <v>1.6231562043547263</v>
      </c>
      <c r="R194" s="212">
        <f t="shared" si="264"/>
        <v>324.82334932233806</v>
      </c>
      <c r="S194" s="212">
        <f t="shared" si="265"/>
        <v>282.45508636725049</v>
      </c>
      <c r="T194" s="212">
        <f t="shared" si="266"/>
        <v>353.06885795906311</v>
      </c>
      <c r="U194" s="212">
        <f t="shared" si="267"/>
        <v>1</v>
      </c>
      <c r="V194" s="212">
        <f t="shared" si="268"/>
        <v>1</v>
      </c>
      <c r="W194" s="212">
        <f t="shared" si="269"/>
        <v>4.1253192013307287E-2</v>
      </c>
      <c r="X194" s="212">
        <f t="shared" si="270"/>
        <v>4.7441170815303385E-2</v>
      </c>
      <c r="Y194" s="212">
        <f t="shared" si="271"/>
        <v>3.7952936652242704E-2</v>
      </c>
      <c r="Z194" s="212">
        <f t="shared" si="272"/>
        <v>11.15440377332062</v>
      </c>
      <c r="AA194" s="212">
        <f t="shared" si="273"/>
        <v>11.15440377332062</v>
      </c>
      <c r="AB194" s="212">
        <f t="shared" si="274"/>
        <v>10.836274571687312</v>
      </c>
      <c r="AC194" s="212">
        <f t="shared" si="275"/>
        <v>10.326428887718919</v>
      </c>
      <c r="AD194" s="212">
        <f t="shared" si="276"/>
        <v>228.19442146839478</v>
      </c>
      <c r="AE194" s="212">
        <f t="shared" si="277"/>
        <v>296.61692568319177</v>
      </c>
      <c r="AF194" s="212">
        <f t="shared" si="278"/>
        <v>2.3023016582610856</v>
      </c>
      <c r="AG194" s="212">
        <f t="shared" si="279"/>
        <v>2.5704277647847311</v>
      </c>
      <c r="AH194" s="212">
        <f t="shared" si="280"/>
        <v>1.9595915070974261</v>
      </c>
      <c r="AI194" s="212">
        <f t="shared" si="281"/>
        <v>13.456705431581707</v>
      </c>
      <c r="AJ194" s="212">
        <f t="shared" si="282"/>
        <v>14.256705431581707</v>
      </c>
      <c r="AK194" s="212">
        <f t="shared" si="283"/>
        <v>14.206702336472045</v>
      </c>
      <c r="AL194" s="212">
        <f t="shared" si="284"/>
        <v>13.086020394816346</v>
      </c>
      <c r="AM194" s="212">
        <f t="shared" si="361"/>
        <v>70.142432611729646</v>
      </c>
      <c r="AN194" s="212">
        <f t="shared" si="391"/>
        <v>70.389311771019365</v>
      </c>
      <c r="AO194" s="212">
        <f t="shared" si="392"/>
        <v>76.417426370214244</v>
      </c>
      <c r="AP194" s="212">
        <f t="shared" si="285"/>
        <v>9.7518138134798864</v>
      </c>
      <c r="AQ194" s="212">
        <f t="shared" si="286"/>
        <v>0.27691602128027654</v>
      </c>
      <c r="AR194" s="212">
        <f t="shared" si="287"/>
        <v>0.2688397111150273</v>
      </c>
      <c r="AS194" s="212">
        <f t="shared" si="288"/>
        <v>0.25619082837543428</v>
      </c>
      <c r="AT194" s="212">
        <f t="shared" si="289"/>
        <v>2.4091596757470451E-2</v>
      </c>
      <c r="AU194" s="212">
        <f t="shared" si="290"/>
        <v>0.10840107109896954</v>
      </c>
      <c r="AV194" s="212">
        <f t="shared" si="291"/>
        <v>0.10252980766584616</v>
      </c>
      <c r="AW194" s="212">
        <f t="shared" si="292"/>
        <v>0.10108254006821796</v>
      </c>
      <c r="AX194" s="212">
        <f t="shared" si="362"/>
        <v>2.2359451068559764E-2</v>
      </c>
      <c r="AY194" s="212">
        <f t="shared" si="363"/>
        <v>2.4320670672205308E-2</v>
      </c>
      <c r="AZ194" s="178">
        <f t="shared" si="364"/>
        <v>1.9181896265407776E-2</v>
      </c>
      <c r="BA194" s="178">
        <f t="shared" si="293"/>
        <v>-1.3370045305028681E-3</v>
      </c>
      <c r="BB194" s="178">
        <f t="shared" si="294"/>
        <v>-1.1626126352198853E-3</v>
      </c>
      <c r="BC194" s="178">
        <f t="shared" si="295"/>
        <v>-1.4532657940248563E-3</v>
      </c>
      <c r="BD194" s="178">
        <f t="shared" si="296"/>
        <v>0</v>
      </c>
      <c r="BE194" s="178">
        <f t="shared" si="297"/>
        <v>0</v>
      </c>
      <c r="BF194" s="178">
        <f t="shared" si="298"/>
        <v>0</v>
      </c>
      <c r="BG194" s="178">
        <f t="shared" si="365"/>
        <v>2.1022446538056898E-2</v>
      </c>
      <c r="BH194" s="178">
        <f t="shared" si="366"/>
        <v>2.3158058036985424E-2</v>
      </c>
      <c r="BI194" s="178">
        <f t="shared" si="367"/>
        <v>1.7728630471382921E-2</v>
      </c>
      <c r="BJ194" s="178">
        <f t="shared" si="299"/>
        <v>6.8285814954414326</v>
      </c>
      <c r="BK194" s="178">
        <f t="shared" si="300"/>
        <v>6.5411112829345175</v>
      </c>
      <c r="BL194" s="178">
        <f t="shared" si="301"/>
        <v>6.2594273137094145</v>
      </c>
      <c r="BM194" s="180">
        <f t="shared" si="368"/>
        <v>4.4194325844546043E-4</v>
      </c>
      <c r="BN194" s="180">
        <f t="shared" si="368"/>
        <v>5.3629565204438517E-4</v>
      </c>
      <c r="BO194" s="180">
        <f t="shared" si="368"/>
        <v>3.1430433839084703E-4</v>
      </c>
      <c r="BP194" s="178">
        <f t="shared" si="302"/>
        <v>162.51290042716997</v>
      </c>
      <c r="BQ194" s="178">
        <f t="shared" si="303"/>
        <v>269.28004277300596</v>
      </c>
      <c r="BR194" s="178">
        <f t="shared" si="304"/>
        <v>0.44999999999999996</v>
      </c>
      <c r="BS194" s="178">
        <f t="shared" si="305"/>
        <v>0.44999999999999996</v>
      </c>
      <c r="BT194" s="178">
        <f t="shared" si="306"/>
        <v>0.18041685824703974</v>
      </c>
      <c r="BU194" s="178">
        <f t="shared" si="307"/>
        <v>18.138404988736497</v>
      </c>
      <c r="BY194" s="180">
        <f t="shared" si="308"/>
        <v>0.17805253870509422</v>
      </c>
      <c r="BZ194" s="180">
        <f t="shared" si="369"/>
        <v>0.17805253870509422</v>
      </c>
      <c r="CA194" s="180">
        <f t="shared" si="370"/>
        <v>0</v>
      </c>
      <c r="CB194" s="180">
        <f t="shared" si="371"/>
        <v>3.67261778793979E-2</v>
      </c>
      <c r="CC194" s="180">
        <f t="shared" si="309"/>
        <v>3.5389173348895034E-2</v>
      </c>
      <c r="CG194" s="182">
        <f t="shared" si="310"/>
        <v>0.44999999999999996</v>
      </c>
      <c r="CH194" s="182">
        <f t="shared" si="311"/>
        <v>0.44999999999999996</v>
      </c>
      <c r="CI194" s="182">
        <f t="shared" si="312"/>
        <v>0.44999999999999996</v>
      </c>
      <c r="CJ194" s="182">
        <f t="shared" si="313"/>
        <v>0.44999999999999996</v>
      </c>
      <c r="CK194" s="182">
        <f t="shared" si="314"/>
        <v>0.44999999999999996</v>
      </c>
      <c r="CL194" s="182">
        <f t="shared" si="315"/>
        <v>0.44999999999999996</v>
      </c>
      <c r="CM194" s="182">
        <f t="shared" si="316"/>
        <v>0.44999999999999996</v>
      </c>
      <c r="CN194" s="182">
        <f t="shared" si="317"/>
        <v>0.44999999999999996</v>
      </c>
      <c r="CO194" s="182">
        <f t="shared" si="318"/>
        <v>0.44999999999999996</v>
      </c>
      <c r="CP194" s="182">
        <f t="shared" si="319"/>
        <v>0.413933490193725</v>
      </c>
      <c r="CQ194" s="182">
        <f t="shared" si="320"/>
        <v>0.34316096562883752</v>
      </c>
      <c r="CR194" s="182">
        <f t="shared" si="321"/>
        <v>0.27238844106394983</v>
      </c>
      <c r="CS194" s="182">
        <f t="shared" si="322"/>
        <v>0.20161591649906235</v>
      </c>
      <c r="CT194" s="182">
        <f t="shared" si="323"/>
        <v>0.17545501071657121</v>
      </c>
      <c r="CU194" s="182">
        <f t="shared" si="324"/>
        <v>0.17545501071657121</v>
      </c>
      <c r="CV194" s="182">
        <f t="shared" si="325"/>
        <v>0.17545501071657121</v>
      </c>
      <c r="CW194" s="182">
        <f t="shared" si="326"/>
        <v>0.17545501071657121</v>
      </c>
      <c r="CX194" s="182">
        <f t="shared" si="327"/>
        <v>0.17545501071657121</v>
      </c>
      <c r="CY194" s="182">
        <f t="shared" si="328"/>
        <v>0.17545501071657121</v>
      </c>
      <c r="DA194" s="184">
        <f t="shared" si="372"/>
        <v>0.17805253870949272</v>
      </c>
      <c r="DB194" s="184">
        <f t="shared" si="373"/>
        <v>0.17805253870949272</v>
      </c>
      <c r="DC194" s="184">
        <f t="shared" si="374"/>
        <v>0.17805253870949272</v>
      </c>
      <c r="DD194" s="184">
        <f t="shared" si="375"/>
        <v>0.17805253870949272</v>
      </c>
      <c r="DE194" s="184">
        <f t="shared" si="376"/>
        <v>0.17805253870949272</v>
      </c>
      <c r="DF194" s="184">
        <f t="shared" si="377"/>
        <v>0.17805253870949272</v>
      </c>
      <c r="DG194" s="184">
        <f t="shared" si="378"/>
        <v>0.17805253870949272</v>
      </c>
      <c r="DH194" s="184">
        <f t="shared" si="379"/>
        <v>0.17805253870949272</v>
      </c>
      <c r="DI194" s="184">
        <f t="shared" si="380"/>
        <v>0.17805253870949272</v>
      </c>
      <c r="DJ194" s="184">
        <f t="shared" si="381"/>
        <v>0.16313629530857965</v>
      </c>
      <c r="DK194" s="184">
        <f t="shared" si="382"/>
        <v>-2.5200912274948704E-10</v>
      </c>
      <c r="DL194" s="184">
        <f t="shared" si="383"/>
        <v>-3.127139803282721E-10</v>
      </c>
      <c r="DM194" s="184">
        <f t="shared" si="384"/>
        <v>-4.1194468813180078E-10</v>
      </c>
      <c r="DN194" s="184">
        <f t="shared" si="385"/>
        <v>-4.6668549341444672E-10</v>
      </c>
      <c r="DO194" s="184">
        <f t="shared" si="386"/>
        <v>-4.6668549341444672E-10</v>
      </c>
      <c r="DP194" s="184">
        <f t="shared" si="387"/>
        <v>-4.6668549341444672E-10</v>
      </c>
      <c r="DQ194" s="184">
        <f t="shared" si="388"/>
        <v>-4.6668549341444672E-10</v>
      </c>
      <c r="DR194" s="184">
        <f t="shared" si="389"/>
        <v>-4.6668549341444672E-10</v>
      </c>
      <c r="DS194" s="184">
        <f t="shared" si="390"/>
        <v>-4.6668549341444672E-10</v>
      </c>
      <c r="DU194" s="185">
        <f t="shared" si="329"/>
        <v>6.5772703560355496E-3</v>
      </c>
      <c r="DV194" s="185">
        <f t="shared" si="330"/>
        <v>-4.1527250672846835E-2</v>
      </c>
      <c r="DW194" s="185">
        <f t="shared" si="331"/>
        <v>-2.2004596842707422E-3</v>
      </c>
      <c r="DX194" s="185">
        <f t="shared" si="332"/>
        <v>4.198727201140532E-2</v>
      </c>
      <c r="DY194" s="186">
        <f t="shared" si="333"/>
        <v>6.5772703560355496E-3</v>
      </c>
      <c r="DZ194" s="186">
        <f t="shared" si="334"/>
        <v>-4.1527250672846835E-2</v>
      </c>
      <c r="EA194" s="186">
        <f t="shared" si="335"/>
        <v>-1.0882019077397366E-2</v>
      </c>
      <c r="EB194" s="186">
        <f t="shared" si="336"/>
        <v>4.061224808578074E-2</v>
      </c>
      <c r="EC194" s="186">
        <f t="shared" si="337"/>
        <v>1.506754212053827E-2</v>
      </c>
      <c r="ED194" s="186">
        <f t="shared" si="338"/>
        <v>-3.9252289210027574E-2</v>
      </c>
      <c r="EE194" s="186">
        <f t="shared" si="339"/>
        <v>-1.9087982019120712E-2</v>
      </c>
      <c r="EF194" s="186">
        <f t="shared" si="340"/>
        <v>3.7462274039619728E-2</v>
      </c>
      <c r="EG194" s="186">
        <f t="shared" si="341"/>
        <v>2.2899289992284598E-2</v>
      </c>
      <c r="EH194" s="186">
        <f t="shared" si="342"/>
        <v>-3.5261814355348989E-2</v>
      </c>
      <c r="EI194" s="186">
        <f t="shared" si="343"/>
        <v>-2.6459708552308545E-2</v>
      </c>
      <c r="EJ194" s="186">
        <f t="shared" si="344"/>
        <v>3.2675018853991988E-2</v>
      </c>
      <c r="EK194" s="186">
        <f t="shared" si="345"/>
        <v>2.9730229008383409E-2</v>
      </c>
      <c r="EL194" s="186">
        <f t="shared" si="346"/>
        <v>-2.973022900838336E-2</v>
      </c>
      <c r="EM194" s="186">
        <f t="shared" si="347"/>
        <v>-3.267501885399194E-2</v>
      </c>
      <c r="EN194" s="186">
        <f t="shared" si="348"/>
        <v>2.6459708552308607E-2</v>
      </c>
      <c r="EO194" s="186">
        <f t="shared" si="349"/>
        <v>3.5261814355348947E-2</v>
      </c>
      <c r="EP194" s="186">
        <f t="shared" si="350"/>
        <v>-2.2899289992284667E-2</v>
      </c>
      <c r="EQ194" s="186">
        <f t="shared" si="351"/>
        <v>3.9252289210027561E-2</v>
      </c>
      <c r="ER194" s="186">
        <f t="shared" si="352"/>
        <v>-1.5067542120538307E-2</v>
      </c>
      <c r="ES194" s="186">
        <f t="shared" si="353"/>
        <v>-4.0612248085780706E-2</v>
      </c>
      <c r="ET194" s="186">
        <f t="shared" si="354"/>
        <v>1.0882019077397494E-2</v>
      </c>
      <c r="EU194" s="186">
        <f t="shared" si="355"/>
        <v>4.1527250672846835E-2</v>
      </c>
      <c r="EV194" s="186">
        <f t="shared" si="356"/>
        <v>-6.577270356035534E-3</v>
      </c>
      <c r="EW194" s="186">
        <f t="shared" si="357"/>
        <v>-4.198727201140532E-2</v>
      </c>
      <c r="EX194" s="186">
        <f t="shared" si="358"/>
        <v>2.2004596842708332E-3</v>
      </c>
    </row>
    <row r="195" spans="15:154" ht="20.100000000000001" customHeight="1" x14ac:dyDescent="0.3">
      <c r="O195" s="211">
        <v>187</v>
      </c>
      <c r="P195" s="211">
        <f t="shared" si="359"/>
        <v>-1.509709802975095</v>
      </c>
      <c r="Q195" s="212">
        <f t="shared" si="360"/>
        <v>1.6318828506146983</v>
      </c>
      <c r="R195" s="212">
        <f t="shared" si="264"/>
        <v>324.66242687109013</v>
      </c>
      <c r="S195" s="212">
        <f t="shared" si="265"/>
        <v>282.31515380094794</v>
      </c>
      <c r="T195" s="212">
        <f t="shared" si="266"/>
        <v>352.89394225118491</v>
      </c>
      <c r="U195" s="212">
        <f t="shared" si="267"/>
        <v>1</v>
      </c>
      <c r="V195" s="212">
        <f t="shared" si="268"/>
        <v>1</v>
      </c>
      <c r="W195" s="212">
        <f t="shared" si="269"/>
        <v>4.1273639605116916E-2</v>
      </c>
      <c r="X195" s="212">
        <f t="shared" si="270"/>
        <v>4.7464685545884455E-2</v>
      </c>
      <c r="Y195" s="212">
        <f t="shared" si="271"/>
        <v>3.7971748436707566E-2</v>
      </c>
      <c r="Z195" s="212">
        <f t="shared" si="272"/>
        <v>11.145860825234207</v>
      </c>
      <c r="AA195" s="212">
        <f t="shared" si="273"/>
        <v>11.145860825234207</v>
      </c>
      <c r="AB195" s="212">
        <f t="shared" si="274"/>
        <v>10.829083395809546</v>
      </c>
      <c r="AC195" s="212">
        <f t="shared" si="275"/>
        <v>10.319576055979599</v>
      </c>
      <c r="AD195" s="212">
        <f t="shared" si="276"/>
        <v>228.02131770086334</v>
      </c>
      <c r="AE195" s="212">
        <f t="shared" si="277"/>
        <v>296.39665240352099</v>
      </c>
      <c r="AF195" s="212">
        <f t="shared" si="278"/>
        <v>2.3019142067499576</v>
      </c>
      <c r="AG195" s="212">
        <f t="shared" si="279"/>
        <v>2.5699951906612934</v>
      </c>
      <c r="AH195" s="212">
        <f t="shared" si="280"/>
        <v>1.959261729855641</v>
      </c>
      <c r="AI195" s="212">
        <f t="shared" si="281"/>
        <v>13.447775031984165</v>
      </c>
      <c r="AJ195" s="212">
        <f t="shared" si="282"/>
        <v>14.247775031984165</v>
      </c>
      <c r="AK195" s="212">
        <f t="shared" si="283"/>
        <v>14.19907858647084</v>
      </c>
      <c r="AL195" s="212">
        <f t="shared" si="284"/>
        <v>13.07883778583524</v>
      </c>
      <c r="AM195" s="212">
        <f t="shared" si="361"/>
        <v>70.186397367669457</v>
      </c>
      <c r="AN195" s="212">
        <f t="shared" si="391"/>
        <v>70.427105104750922</v>
      </c>
      <c r="AO195" s="212">
        <f t="shared" si="392"/>
        <v>76.459393133771329</v>
      </c>
      <c r="AP195" s="212">
        <f t="shared" si="285"/>
        <v>9.7439821637367228</v>
      </c>
      <c r="AQ195" s="212">
        <f t="shared" si="286"/>
        <v>0.27673225408249802</v>
      </c>
      <c r="AR195" s="212">
        <f t="shared" si="287"/>
        <v>0.26866130352367601</v>
      </c>
      <c r="AS195" s="212">
        <f t="shared" si="288"/>
        <v>0.25602081484422201</v>
      </c>
      <c r="AT195" s="212">
        <f t="shared" si="289"/>
        <v>2.4059632003680262E-2</v>
      </c>
      <c r="AU195" s="212">
        <f t="shared" si="290"/>
        <v>0.10832509928995375</v>
      </c>
      <c r="AV195" s="212">
        <f t="shared" si="291"/>
        <v>0.10244874814236334</v>
      </c>
      <c r="AW195" s="212">
        <f t="shared" si="292"/>
        <v>0.10100386230191172</v>
      </c>
      <c r="AX195" s="212">
        <f t="shared" si="362"/>
        <v>2.235485560757516E-2</v>
      </c>
      <c r="AY195" s="212">
        <f t="shared" si="363"/>
        <v>2.4313488152341221E-2</v>
      </c>
      <c r="AZ195" s="178">
        <f t="shared" si="364"/>
        <v>1.9176466318513462E-2</v>
      </c>
      <c r="BA195" s="178">
        <f t="shared" si="293"/>
        <v>-1.5595812095186904E-3</v>
      </c>
      <c r="BB195" s="178">
        <f t="shared" si="294"/>
        <v>-1.3561575734945134E-3</v>
      </c>
      <c r="BC195" s="178">
        <f t="shared" si="295"/>
        <v>-1.6951969668681417E-3</v>
      </c>
      <c r="BD195" s="178">
        <f t="shared" si="296"/>
        <v>0</v>
      </c>
      <c r="BE195" s="178">
        <f t="shared" si="297"/>
        <v>0</v>
      </c>
      <c r="BF195" s="178">
        <f t="shared" si="298"/>
        <v>0</v>
      </c>
      <c r="BG195" s="178">
        <f t="shared" si="365"/>
        <v>2.0795274398056469E-2</v>
      </c>
      <c r="BH195" s="178">
        <f t="shared" si="366"/>
        <v>2.2957330578846708E-2</v>
      </c>
      <c r="BI195" s="178">
        <f t="shared" si="367"/>
        <v>1.7481269351645321E-2</v>
      </c>
      <c r="BJ195" s="178">
        <f t="shared" si="299"/>
        <v>6.7514442535232613</v>
      </c>
      <c r="BK195" s="178">
        <f t="shared" si="300"/>
        <v>6.4812023132263139</v>
      </c>
      <c r="BL195" s="178">
        <f t="shared" si="301"/>
        <v>6.1690340570569324</v>
      </c>
      <c r="BM195" s="180">
        <f t="shared" si="368"/>
        <v>4.3244343729046281E-4</v>
      </c>
      <c r="BN195" s="180">
        <f t="shared" si="368"/>
        <v>5.2703902730645016E-4</v>
      </c>
      <c r="BO195" s="180">
        <f t="shared" si="368"/>
        <v>3.05594778144774E-4</v>
      </c>
      <c r="BP195" s="178">
        <f t="shared" si="302"/>
        <v>161.55007435597801</v>
      </c>
      <c r="BQ195" s="178">
        <f t="shared" si="303"/>
        <v>269.12382753661143</v>
      </c>
      <c r="BR195" s="178">
        <f t="shared" si="304"/>
        <v>0.44999999999999996</v>
      </c>
      <c r="BS195" s="178">
        <f t="shared" si="305"/>
        <v>0.44999999999999996</v>
      </c>
      <c r="BT195" s="178">
        <f t="shared" si="306"/>
        <v>0.18032747697830973</v>
      </c>
      <c r="BU195" s="178">
        <f t="shared" si="307"/>
        <v>18.138404988736497</v>
      </c>
      <c r="BY195" s="180">
        <f t="shared" si="308"/>
        <v>0.17803797563511087</v>
      </c>
      <c r="BZ195" s="180">
        <f t="shared" si="369"/>
        <v>0.17803797563511087</v>
      </c>
      <c r="CA195" s="180">
        <f t="shared" si="370"/>
        <v>0</v>
      </c>
      <c r="CB195" s="180">
        <f t="shared" si="371"/>
        <v>3.6741376253065727E-2</v>
      </c>
      <c r="CC195" s="180">
        <f t="shared" si="309"/>
        <v>3.5181795043547036E-2</v>
      </c>
      <c r="CG195" s="182">
        <f t="shared" si="310"/>
        <v>0.44999999999999996</v>
      </c>
      <c r="CH195" s="182">
        <f t="shared" si="311"/>
        <v>0.44999999999999996</v>
      </c>
      <c r="CI195" s="182">
        <f t="shared" si="312"/>
        <v>0.44999999999999996</v>
      </c>
      <c r="CJ195" s="182">
        <f t="shared" si="313"/>
        <v>0.44999999999999996</v>
      </c>
      <c r="CK195" s="182">
        <f t="shared" si="314"/>
        <v>0.44999999999999996</v>
      </c>
      <c r="CL195" s="182">
        <f t="shared" si="315"/>
        <v>0.44999999999999996</v>
      </c>
      <c r="CM195" s="182">
        <f t="shared" si="316"/>
        <v>0.44999999999999996</v>
      </c>
      <c r="CN195" s="182">
        <f t="shared" si="317"/>
        <v>0.44999999999999996</v>
      </c>
      <c r="CO195" s="182">
        <f t="shared" si="318"/>
        <v>0.44999999999999996</v>
      </c>
      <c r="CP195" s="182">
        <f t="shared" si="319"/>
        <v>0.41372596304180226</v>
      </c>
      <c r="CQ195" s="182">
        <f t="shared" si="320"/>
        <v>0.34298850026713928</v>
      </c>
      <c r="CR195" s="182">
        <f t="shared" si="321"/>
        <v>0.2722510374924762</v>
      </c>
      <c r="CS195" s="182">
        <f t="shared" si="322"/>
        <v>0.20151357471781325</v>
      </c>
      <c r="CT195" s="182">
        <f t="shared" si="323"/>
        <v>0.1753656294478412</v>
      </c>
      <c r="CU195" s="182">
        <f t="shared" si="324"/>
        <v>0.1753656294478412</v>
      </c>
      <c r="CV195" s="182">
        <f t="shared" si="325"/>
        <v>0.1753656294478412</v>
      </c>
      <c r="CW195" s="182">
        <f t="shared" si="326"/>
        <v>0.1753656294478412</v>
      </c>
      <c r="CX195" s="182">
        <f t="shared" si="327"/>
        <v>0.1753656294478412</v>
      </c>
      <c r="CY195" s="182">
        <f t="shared" si="328"/>
        <v>0.1753656294478412</v>
      </c>
      <c r="DA195" s="184">
        <f t="shared" si="372"/>
        <v>0.17803797563951121</v>
      </c>
      <c r="DB195" s="184">
        <f t="shared" si="373"/>
        <v>0.17803797563951121</v>
      </c>
      <c r="DC195" s="184">
        <f t="shared" si="374"/>
        <v>0.17803797563951121</v>
      </c>
      <c r="DD195" s="184">
        <f t="shared" si="375"/>
        <v>0.17803797563951121</v>
      </c>
      <c r="DE195" s="184">
        <f t="shared" si="376"/>
        <v>0.17803797563951121</v>
      </c>
      <c r="DF195" s="184">
        <f t="shared" si="377"/>
        <v>0.17803797563951121</v>
      </c>
      <c r="DG195" s="184">
        <f t="shared" si="378"/>
        <v>0.17803797563951121</v>
      </c>
      <c r="DH195" s="184">
        <f t="shared" si="379"/>
        <v>0.17803797563951121</v>
      </c>
      <c r="DI195" s="184">
        <f t="shared" si="380"/>
        <v>0.17803797563951121</v>
      </c>
      <c r="DJ195" s="184">
        <f t="shared" si="381"/>
        <v>0.16303718724291877</v>
      </c>
      <c r="DK195" s="184">
        <f t="shared" si="382"/>
        <v>-2.5210803373742652E-10</v>
      </c>
      <c r="DL195" s="184">
        <f t="shared" si="383"/>
        <v>-3.1283532004256161E-10</v>
      </c>
      <c r="DM195" s="184">
        <f t="shared" si="384"/>
        <v>-4.1210152263331247E-10</v>
      </c>
      <c r="DN195" s="184">
        <f t="shared" si="385"/>
        <v>-4.668612883095664E-10</v>
      </c>
      <c r="DO195" s="184">
        <f t="shared" si="386"/>
        <v>-4.668612883095664E-10</v>
      </c>
      <c r="DP195" s="184">
        <f t="shared" si="387"/>
        <v>-4.668612883095664E-10</v>
      </c>
      <c r="DQ195" s="184">
        <f t="shared" si="388"/>
        <v>-4.668612883095664E-10</v>
      </c>
      <c r="DR195" s="184">
        <f t="shared" si="389"/>
        <v>-4.668612883095664E-10</v>
      </c>
      <c r="DS195" s="184">
        <f t="shared" si="390"/>
        <v>-4.668612883095664E-10</v>
      </c>
      <c r="DU195" s="185">
        <f t="shared" si="329"/>
        <v>7.5792755153664656E-3</v>
      </c>
      <c r="DV195" s="185">
        <f t="shared" si="330"/>
        <v>-4.0894111212056161E-2</v>
      </c>
      <c r="DW195" s="185">
        <f t="shared" si="331"/>
        <v>-2.5390422624558982E-3</v>
      </c>
      <c r="DX195" s="185">
        <f t="shared" si="332"/>
        <v>4.1512974038863004E-2</v>
      </c>
      <c r="DY195" s="186">
        <f t="shared" si="333"/>
        <v>7.5792755153664656E-3</v>
      </c>
      <c r="DZ195" s="186">
        <f t="shared" si="334"/>
        <v>-4.0894111212056161E-2</v>
      </c>
      <c r="EA195" s="186">
        <f t="shared" si="335"/>
        <v>-1.2506519227556627E-2</v>
      </c>
      <c r="EB195" s="186">
        <f t="shared" si="336"/>
        <v>3.966561137777417E-2</v>
      </c>
      <c r="EC195" s="186">
        <f t="shared" si="337"/>
        <v>1.7247319544112648E-2</v>
      </c>
      <c r="ED195" s="186">
        <f t="shared" si="338"/>
        <v>-3.7845788638963797E-2</v>
      </c>
      <c r="EE195" s="186">
        <f t="shared" si="339"/>
        <v>-2.1731002051717657E-2</v>
      </c>
      <c r="EF195" s="186">
        <f t="shared" si="340"/>
        <v>3.5461772361094622E-2</v>
      </c>
      <c r="EG195" s="186">
        <f t="shared" si="341"/>
        <v>2.5890725371371458E-2</v>
      </c>
      <c r="EH195" s="186">
        <f t="shared" si="342"/>
        <v>-3.2549102735806308E-2</v>
      </c>
      <c r="EI195" s="186">
        <f t="shared" si="343"/>
        <v>-2.9664477609396517E-2</v>
      </c>
      <c r="EJ195" s="186">
        <f t="shared" si="344"/>
        <v>2.9151200958510506E-2</v>
      </c>
      <c r="EK195" s="186">
        <f t="shared" si="345"/>
        <v>3.2996000811941845E-2</v>
      </c>
      <c r="EL195" s="186">
        <f t="shared" si="346"/>
        <v>-2.5318721918378584E-2</v>
      </c>
      <c r="EM195" s="186">
        <f t="shared" si="347"/>
        <v>-3.5835629641497127E-2</v>
      </c>
      <c r="EN195" s="186">
        <f t="shared" si="348"/>
        <v>2.1108799050616404E-2</v>
      </c>
      <c r="EO195" s="186">
        <f t="shared" si="349"/>
        <v>3.8141031772681466E-2</v>
      </c>
      <c r="EP195" s="186">
        <f t="shared" si="350"/>
        <v>-1.6584192608540028E-2</v>
      </c>
      <c r="EQ195" s="186">
        <f t="shared" si="351"/>
        <v>4.1020159437637843E-2</v>
      </c>
      <c r="ER195" s="186">
        <f t="shared" si="352"/>
        <v>-6.8644205052299997E-3</v>
      </c>
      <c r="ES195" s="186">
        <f t="shared" si="353"/>
        <v>-4.1550963809370109E-2</v>
      </c>
      <c r="ET195" s="186">
        <f t="shared" si="354"/>
        <v>1.8141542586744487E-3</v>
      </c>
      <c r="EU195" s="186">
        <f t="shared" si="355"/>
        <v>4.1462339014318457E-2</v>
      </c>
      <c r="EV195" s="186">
        <f t="shared" si="356"/>
        <v>3.2631568493679207E-3</v>
      </c>
      <c r="EW195" s="186">
        <f t="shared" si="357"/>
        <v>-4.0755606244049156E-2</v>
      </c>
      <c r="EX195" s="186">
        <f t="shared" si="358"/>
        <v>-8.2918218047587505E-3</v>
      </c>
    </row>
    <row r="196" spans="15:154" ht="20.100000000000001" customHeight="1" x14ac:dyDescent="0.3">
      <c r="O196" s="211">
        <v>188</v>
      </c>
      <c r="P196" s="211">
        <f t="shared" si="359"/>
        <v>-1.5009831567151233</v>
      </c>
      <c r="Q196" s="212">
        <f t="shared" si="360"/>
        <v>1.6406094968746698</v>
      </c>
      <c r="R196" s="212">
        <f t="shared" si="264"/>
        <v>324.47678011905424</v>
      </c>
      <c r="S196" s="212">
        <f t="shared" si="265"/>
        <v>282.15372184265584</v>
      </c>
      <c r="T196" s="212">
        <f t="shared" si="266"/>
        <v>352.6921523033198</v>
      </c>
      <c r="U196" s="212">
        <f t="shared" si="267"/>
        <v>1</v>
      </c>
      <c r="V196" s="212">
        <f t="shared" si="268"/>
        <v>1</v>
      </c>
      <c r="W196" s="212">
        <f t="shared" si="269"/>
        <v>4.1297253982498804E-2</v>
      </c>
      <c r="X196" s="212">
        <f t="shared" si="270"/>
        <v>4.7491842079873621E-2</v>
      </c>
      <c r="Y196" s="212">
        <f t="shared" si="271"/>
        <v>3.7993473663898901E-2</v>
      </c>
      <c r="Z196" s="212">
        <f t="shared" si="272"/>
        <v>11.136183777568643</v>
      </c>
      <c r="AA196" s="212">
        <f t="shared" si="273"/>
        <v>11.136183777568643</v>
      </c>
      <c r="AB196" s="212">
        <f t="shared" si="274"/>
        <v>10.820789604482474</v>
      </c>
      <c r="AC196" s="212">
        <f t="shared" si="275"/>
        <v>10.311672486742589</v>
      </c>
      <c r="AD196" s="212">
        <f t="shared" si="276"/>
        <v>227.82167953207198</v>
      </c>
      <c r="AE196" s="212">
        <f t="shared" si="277"/>
        <v>296.14261194379543</v>
      </c>
      <c r="AF196" s="212">
        <f t="shared" si="278"/>
        <v>2.3014672267664036</v>
      </c>
      <c r="AG196" s="212">
        <f t="shared" si="279"/>
        <v>2.5694961553780988</v>
      </c>
      <c r="AH196" s="212">
        <f t="shared" si="280"/>
        <v>1.9588812852790269</v>
      </c>
      <c r="AI196" s="212">
        <f t="shared" si="281"/>
        <v>13.437651004335047</v>
      </c>
      <c r="AJ196" s="212">
        <f t="shared" si="282"/>
        <v>14.237651004335047</v>
      </c>
      <c r="AK196" s="212">
        <f t="shared" si="283"/>
        <v>14.190285759860574</v>
      </c>
      <c r="AL196" s="212">
        <f t="shared" si="284"/>
        <v>13.070553772021617</v>
      </c>
      <c r="AM196" s="212">
        <f t="shared" si="361"/>
        <v>70.236305110690125</v>
      </c>
      <c r="AN196" s="212">
        <f t="shared" si="391"/>
        <v>70.470744347422183</v>
      </c>
      <c r="AO196" s="212">
        <f t="shared" si="392"/>
        <v>76.507852493638495</v>
      </c>
      <c r="AP196" s="212">
        <f t="shared" si="285"/>
        <v>9.7349833779598907</v>
      </c>
      <c r="AQ196" s="212">
        <f t="shared" si="286"/>
        <v>0.27652031005317057</v>
      </c>
      <c r="AR196" s="212">
        <f t="shared" si="287"/>
        <v>0.26845554088360368</v>
      </c>
      <c r="AS196" s="212">
        <f t="shared" si="288"/>
        <v>0.25582473331671923</v>
      </c>
      <c r="AT196" s="212">
        <f t="shared" si="289"/>
        <v>2.4022792477036078E-2</v>
      </c>
      <c r="AU196" s="212">
        <f t="shared" si="290"/>
        <v>0.10823614376868053</v>
      </c>
      <c r="AV196" s="212">
        <f t="shared" si="291"/>
        <v>0.1023552649344458</v>
      </c>
      <c r="AW196" s="212">
        <f t="shared" si="292"/>
        <v>0.10091312506196952</v>
      </c>
      <c r="AX196" s="212">
        <f t="shared" si="362"/>
        <v>2.2349277662757926E-2</v>
      </c>
      <c r="AY196" s="212">
        <f t="shared" si="363"/>
        <v>2.430520046825136E-2</v>
      </c>
      <c r="AZ196" s="178">
        <f t="shared" si="364"/>
        <v>1.9170200863192256E-2</v>
      </c>
      <c r="BA196" s="178">
        <f t="shared" si="293"/>
        <v>-1.7820391203872325E-3</v>
      </c>
      <c r="BB196" s="178">
        <f t="shared" si="294"/>
        <v>-1.5495992351193327E-3</v>
      </c>
      <c r="BC196" s="178">
        <f t="shared" si="295"/>
        <v>-1.9369990438991656E-3</v>
      </c>
      <c r="BD196" s="178">
        <f t="shared" si="296"/>
        <v>0</v>
      </c>
      <c r="BE196" s="178">
        <f t="shared" si="297"/>
        <v>0</v>
      </c>
      <c r="BF196" s="178">
        <f t="shared" si="298"/>
        <v>0</v>
      </c>
      <c r="BG196" s="178">
        <f t="shared" si="365"/>
        <v>2.0567238542370692E-2</v>
      </c>
      <c r="BH196" s="178">
        <f t="shared" si="366"/>
        <v>2.2755601233132028E-2</v>
      </c>
      <c r="BI196" s="178">
        <f t="shared" si="367"/>
        <v>1.7233201819293088E-2</v>
      </c>
      <c r="BJ196" s="178">
        <f t="shared" si="299"/>
        <v>6.6735913381689524</v>
      </c>
      <c r="BK196" s="178">
        <f t="shared" si="300"/>
        <v>6.4205775806955305</v>
      </c>
      <c r="BL196" s="178">
        <f t="shared" si="301"/>
        <v>6.0780150407239661</v>
      </c>
      <c r="BM196" s="180">
        <f t="shared" si="368"/>
        <v>4.230113012587785E-4</v>
      </c>
      <c r="BN196" s="180">
        <f t="shared" si="368"/>
        <v>5.1781738748131988E-4</v>
      </c>
      <c r="BO196" s="180">
        <f t="shared" si="368"/>
        <v>2.9698324494448664E-4</v>
      </c>
      <c r="BP196" s="178">
        <f t="shared" si="302"/>
        <v>160.58316321542458</v>
      </c>
      <c r="BQ196" s="178">
        <f t="shared" si="303"/>
        <v>268.94361602854246</v>
      </c>
      <c r="BR196" s="178">
        <f t="shared" si="304"/>
        <v>0.44999999999999996</v>
      </c>
      <c r="BS196" s="178">
        <f t="shared" si="305"/>
        <v>0.44999999999999996</v>
      </c>
      <c r="BT196" s="178">
        <f t="shared" si="306"/>
        <v>0.18022436307404158</v>
      </c>
      <c r="BU196" s="178">
        <f t="shared" si="307"/>
        <v>18.138404988736497</v>
      </c>
      <c r="BY196" s="180">
        <f t="shared" si="308"/>
        <v>0.17802116009870317</v>
      </c>
      <c r="BZ196" s="180">
        <f t="shared" si="369"/>
        <v>0.17802116009870317</v>
      </c>
      <c r="CA196" s="180">
        <f t="shared" si="370"/>
        <v>0</v>
      </c>
      <c r="CB196" s="180">
        <f t="shared" si="371"/>
        <v>3.6758925355421267E-2</v>
      </c>
      <c r="CC196" s="180">
        <f t="shared" si="309"/>
        <v>3.4976886235034033E-2</v>
      </c>
      <c r="CG196" s="182">
        <f t="shared" si="310"/>
        <v>0.44999999999999996</v>
      </c>
      <c r="CH196" s="182">
        <f t="shared" si="311"/>
        <v>0.44999999999999996</v>
      </c>
      <c r="CI196" s="182">
        <f t="shared" si="312"/>
        <v>0.44999999999999996</v>
      </c>
      <c r="CJ196" s="182">
        <f t="shared" si="313"/>
        <v>0.44999999999999996</v>
      </c>
      <c r="CK196" s="182">
        <f t="shared" si="314"/>
        <v>0.44999999999999996</v>
      </c>
      <c r="CL196" s="182">
        <f t="shared" si="315"/>
        <v>0.44999999999999996</v>
      </c>
      <c r="CM196" s="182">
        <f t="shared" si="316"/>
        <v>0.44999999999999996</v>
      </c>
      <c r="CN196" s="182">
        <f t="shared" si="317"/>
        <v>0.44999999999999996</v>
      </c>
      <c r="CO196" s="182">
        <f t="shared" si="318"/>
        <v>0.44999999999999996</v>
      </c>
      <c r="CP196" s="182">
        <f t="shared" si="319"/>
        <v>0.41348655119208844</v>
      </c>
      <c r="CQ196" s="182">
        <f t="shared" si="320"/>
        <v>0.3427895371393116</v>
      </c>
      <c r="CR196" s="182">
        <f t="shared" si="321"/>
        <v>0.27209252308653464</v>
      </c>
      <c r="CS196" s="182">
        <f t="shared" si="322"/>
        <v>0.20139550903375783</v>
      </c>
      <c r="CT196" s="182">
        <f t="shared" si="323"/>
        <v>0.17526251554357308</v>
      </c>
      <c r="CU196" s="182">
        <f t="shared" si="324"/>
        <v>0.17526251554357308</v>
      </c>
      <c r="CV196" s="182">
        <f t="shared" si="325"/>
        <v>0.17526251554357308</v>
      </c>
      <c r="CW196" s="182">
        <f t="shared" si="326"/>
        <v>0.17526251554357308</v>
      </c>
      <c r="CX196" s="182">
        <f t="shared" si="327"/>
        <v>0.17526251554357308</v>
      </c>
      <c r="CY196" s="182">
        <f t="shared" si="328"/>
        <v>0.17526251554357308</v>
      </c>
      <c r="DA196" s="184">
        <f t="shared" si="372"/>
        <v>0.17802116010310559</v>
      </c>
      <c r="DB196" s="184">
        <f t="shared" si="373"/>
        <v>0.17802116010310559</v>
      </c>
      <c r="DC196" s="184">
        <f t="shared" si="374"/>
        <v>0.17802116010310559</v>
      </c>
      <c r="DD196" s="184">
        <f t="shared" si="375"/>
        <v>0.17802116010310559</v>
      </c>
      <c r="DE196" s="184">
        <f t="shared" si="376"/>
        <v>0.17802116010310559</v>
      </c>
      <c r="DF196" s="184">
        <f t="shared" si="377"/>
        <v>0.17802116010310559</v>
      </c>
      <c r="DG196" s="184">
        <f t="shared" si="378"/>
        <v>0.17802116010310559</v>
      </c>
      <c r="DH196" s="184">
        <f t="shared" si="379"/>
        <v>0.17802116010310559</v>
      </c>
      <c r="DI196" s="184">
        <f t="shared" si="380"/>
        <v>0.17802116010310559</v>
      </c>
      <c r="DJ196" s="184">
        <f t="shared" si="381"/>
        <v>0.16292285668087428</v>
      </c>
      <c r="DK196" s="184">
        <f t="shared" si="382"/>
        <v>-2.522222380252607E-10</v>
      </c>
      <c r="DL196" s="184">
        <f t="shared" si="383"/>
        <v>-3.1297541956697592E-10</v>
      </c>
      <c r="DM196" s="184">
        <f t="shared" si="384"/>
        <v>-4.1228260179399536E-10</v>
      </c>
      <c r="DN196" s="184">
        <f t="shared" si="385"/>
        <v>-4.6706425714404757E-10</v>
      </c>
      <c r="DO196" s="184">
        <f t="shared" si="386"/>
        <v>-4.6706425714404757E-10</v>
      </c>
      <c r="DP196" s="184">
        <f t="shared" si="387"/>
        <v>-4.6706425714404757E-10</v>
      </c>
      <c r="DQ196" s="184">
        <f t="shared" si="388"/>
        <v>-4.6706425714404757E-10</v>
      </c>
      <c r="DR196" s="184">
        <f t="shared" si="389"/>
        <v>-4.6706425714404757E-10</v>
      </c>
      <c r="DS196" s="184">
        <f t="shared" si="390"/>
        <v>-4.6706425714404757E-10</v>
      </c>
      <c r="DU196" s="185">
        <f t="shared" si="329"/>
        <v>8.5523386815929692E-3</v>
      </c>
      <c r="DV196" s="185">
        <f t="shared" si="330"/>
        <v>-4.0235590067879488E-2</v>
      </c>
      <c r="DW196" s="185">
        <f t="shared" si="331"/>
        <v>-2.8693960707400898E-3</v>
      </c>
      <c r="DX196" s="185">
        <f t="shared" si="332"/>
        <v>4.103427556597454E-2</v>
      </c>
      <c r="DY196" s="186">
        <f t="shared" si="333"/>
        <v>8.5523386815929692E-3</v>
      </c>
      <c r="DZ196" s="186">
        <f t="shared" si="334"/>
        <v>-4.0235590067879488E-2</v>
      </c>
      <c r="EA196" s="186">
        <f t="shared" si="335"/>
        <v>-1.4068819748149719E-2</v>
      </c>
      <c r="EB196" s="186">
        <f t="shared" si="336"/>
        <v>3.8653764576418503E-2</v>
      </c>
      <c r="EC196" s="186">
        <f t="shared" si="337"/>
        <v>1.9311467241353943E-2</v>
      </c>
      <c r="ED196" s="186">
        <f t="shared" si="338"/>
        <v>-3.6319587525483102E-2</v>
      </c>
      <c r="EE196" s="186">
        <f t="shared" si="339"/>
        <v>-2.4178238991173728E-2</v>
      </c>
      <c r="EF196" s="186">
        <f t="shared" si="340"/>
        <v>3.327849101628258E-2</v>
      </c>
      <c r="EG196" s="186">
        <f t="shared" si="341"/>
        <v>2.8574408821369419E-2</v>
      </c>
      <c r="EH196" s="186">
        <f t="shared" si="342"/>
        <v>-2.9589666533172684E-2</v>
      </c>
      <c r="EI196" s="186">
        <f t="shared" si="343"/>
        <v>-3.2414410286765546E-2</v>
      </c>
      <c r="EJ196" s="186">
        <f t="shared" si="344"/>
        <v>2.5324912848741291E-2</v>
      </c>
      <c r="EK196" s="186">
        <f t="shared" si="345"/>
        <v>3.5623502126774911E-2</v>
      </c>
      <c r="EL196" s="186">
        <f t="shared" si="346"/>
        <v>-2.0567238542370671E-2</v>
      </c>
      <c r="EM196" s="186">
        <f t="shared" si="347"/>
        <v>-3.8139223019019744E-2</v>
      </c>
      <c r="EN196" s="186">
        <f t="shared" si="348"/>
        <v>1.5409246332659771E-2</v>
      </c>
      <c r="EO196" s="186">
        <f t="shared" si="349"/>
        <v>3.9912607317922483E-2</v>
      </c>
      <c r="EP196" s="186">
        <f t="shared" si="350"/>
        <v>-9.9513306708416925E-3</v>
      </c>
      <c r="EQ196" s="186">
        <f t="shared" si="351"/>
        <v>4.1109419072717729E-2</v>
      </c>
      <c r="ER196" s="186">
        <f t="shared" si="352"/>
        <v>1.435572547378161E-3</v>
      </c>
      <c r="ES196" s="186">
        <f t="shared" si="353"/>
        <v>-4.0509551949156314E-2</v>
      </c>
      <c r="ET196" s="186">
        <f t="shared" si="354"/>
        <v>-7.1429269850475079E-3</v>
      </c>
      <c r="EU196" s="186">
        <f t="shared" si="355"/>
        <v>3.9121212475836921E-2</v>
      </c>
      <c r="EV196" s="186">
        <f t="shared" si="356"/>
        <v>1.2711252473912069E-2</v>
      </c>
      <c r="EW196" s="186">
        <f t="shared" si="357"/>
        <v>-3.6971423101395035E-2</v>
      </c>
      <c r="EX196" s="186">
        <f t="shared" si="358"/>
        <v>-1.8032167892207178E-2</v>
      </c>
    </row>
    <row r="197" spans="15:154" ht="20.100000000000001" customHeight="1" x14ac:dyDescent="0.3">
      <c r="O197" s="211">
        <v>189</v>
      </c>
      <c r="P197" s="211">
        <f t="shared" si="359"/>
        <v>-1.4922565104551517</v>
      </c>
      <c r="Q197" s="212">
        <f t="shared" si="360"/>
        <v>1.6493361431346414</v>
      </c>
      <c r="R197" s="212">
        <f t="shared" si="264"/>
        <v>324.26642320394939</v>
      </c>
      <c r="S197" s="212">
        <f t="shared" si="265"/>
        <v>281.97080278604295</v>
      </c>
      <c r="T197" s="212">
        <f t="shared" si="266"/>
        <v>352.46350348255368</v>
      </c>
      <c r="U197" s="212">
        <f t="shared" si="267"/>
        <v>1</v>
      </c>
      <c r="V197" s="212">
        <f t="shared" si="268"/>
        <v>1</v>
      </c>
      <c r="W197" s="212">
        <f t="shared" si="269"/>
        <v>4.132404418440816E-2</v>
      </c>
      <c r="X197" s="212">
        <f t="shared" si="270"/>
        <v>4.7522650812069384E-2</v>
      </c>
      <c r="Y197" s="212">
        <f t="shared" si="271"/>
        <v>3.8018120649655512E-2</v>
      </c>
      <c r="Z197" s="212">
        <f t="shared" si="272"/>
        <v>11.125374487628967</v>
      </c>
      <c r="AA197" s="212">
        <f t="shared" si="273"/>
        <v>11.125374487628967</v>
      </c>
      <c r="AB197" s="212">
        <f t="shared" si="274"/>
        <v>10.811394789813285</v>
      </c>
      <c r="AC197" s="212">
        <f t="shared" si="275"/>
        <v>10.302719697206586</v>
      </c>
      <c r="AD197" s="212">
        <f t="shared" si="276"/>
        <v>227.59554846560428</v>
      </c>
      <c r="AE197" s="212">
        <f t="shared" si="277"/>
        <v>295.85485611069333</v>
      </c>
      <c r="AF197" s="212">
        <f t="shared" si="278"/>
        <v>2.3009607523496798</v>
      </c>
      <c r="AG197" s="212">
        <f t="shared" si="279"/>
        <v>2.5689306969386152</v>
      </c>
      <c r="AH197" s="212">
        <f t="shared" si="280"/>
        <v>1.9584502023399111</v>
      </c>
      <c r="AI197" s="212">
        <f t="shared" si="281"/>
        <v>13.426335239978647</v>
      </c>
      <c r="AJ197" s="212">
        <f t="shared" si="282"/>
        <v>14.226335239978647</v>
      </c>
      <c r="AK197" s="212">
        <f t="shared" si="283"/>
        <v>14.180325486751901</v>
      </c>
      <c r="AL197" s="212">
        <f t="shared" si="284"/>
        <v>13.061169899546497</v>
      </c>
      <c r="AM197" s="212">
        <f t="shared" si="361"/>
        <v>70.292171745666025</v>
      </c>
      <c r="AN197" s="212">
        <f t="shared" si="391"/>
        <v>70.520243060306285</v>
      </c>
      <c r="AO197" s="212">
        <f t="shared" si="392"/>
        <v>76.562819999357131</v>
      </c>
      <c r="AP197" s="212">
        <f t="shared" si="285"/>
        <v>9.7248193315486304</v>
      </c>
      <c r="AQ197" s="212">
        <f t="shared" si="286"/>
        <v>0.27628022987786255</v>
      </c>
      <c r="AR197" s="212">
        <f t="shared" si="287"/>
        <v>0.26822246269377609</v>
      </c>
      <c r="AS197" s="212">
        <f t="shared" si="288"/>
        <v>0.25560262143346912</v>
      </c>
      <c r="AT197" s="212">
        <f t="shared" si="289"/>
        <v>2.3981096497838042E-2</v>
      </c>
      <c r="AU197" s="212">
        <f t="shared" si="290"/>
        <v>0.10813422265793017</v>
      </c>
      <c r="AV197" s="212">
        <f t="shared" si="291"/>
        <v>0.10224937816908622</v>
      </c>
      <c r="AW197" s="212">
        <f t="shared" si="292"/>
        <v>0.10081034752758672</v>
      </c>
      <c r="AX197" s="212">
        <f t="shared" si="362"/>
        <v>2.2342717041162009E-2</v>
      </c>
      <c r="AY197" s="212">
        <f t="shared" si="363"/>
        <v>2.4295807549208247E-2</v>
      </c>
      <c r="AZ197" s="178">
        <f t="shared" si="364"/>
        <v>1.9163099841552875E-2</v>
      </c>
      <c r="BA197" s="178">
        <f t="shared" si="293"/>
        <v>-2.0043613220773124E-3</v>
      </c>
      <c r="BB197" s="178">
        <f t="shared" si="294"/>
        <v>-1.7429228887628797E-3</v>
      </c>
      <c r="BC197" s="178">
        <f t="shared" si="295"/>
        <v>-2.1786536109535998E-3</v>
      </c>
      <c r="BD197" s="178">
        <f t="shared" si="296"/>
        <v>0</v>
      </c>
      <c r="BE197" s="178">
        <f t="shared" si="297"/>
        <v>0</v>
      </c>
      <c r="BF197" s="178">
        <f t="shared" si="298"/>
        <v>0</v>
      </c>
      <c r="BG197" s="178">
        <f t="shared" si="365"/>
        <v>2.0338355719084697E-2</v>
      </c>
      <c r="BH197" s="178">
        <f t="shared" si="366"/>
        <v>2.2552884660445367E-2</v>
      </c>
      <c r="BI197" s="178">
        <f t="shared" si="367"/>
        <v>1.6984446230599276E-2</v>
      </c>
      <c r="BJ197" s="178">
        <f t="shared" si="299"/>
        <v>6.5950458628771829</v>
      </c>
      <c r="BK197" s="178">
        <f t="shared" si="300"/>
        <v>6.3592549928468136</v>
      </c>
      <c r="BL197" s="178">
        <f t="shared" si="301"/>
        <v>5.9863974231480732</v>
      </c>
      <c r="BM197" s="180">
        <f t="shared" si="368"/>
        <v>4.136487133560252E-4</v>
      </c>
      <c r="BN197" s="180">
        <f t="shared" si="368"/>
        <v>5.086326065073519E-4</v>
      </c>
      <c r="BO197" s="180">
        <f t="shared" si="368"/>
        <v>2.8847141376011796E-4</v>
      </c>
      <c r="BP197" s="178">
        <f t="shared" si="302"/>
        <v>159.61224122592282</v>
      </c>
      <c r="BQ197" s="178">
        <f t="shared" si="303"/>
        <v>268.7394240386264</v>
      </c>
      <c r="BR197" s="178">
        <f t="shared" si="304"/>
        <v>0.44999999999999996</v>
      </c>
      <c r="BS197" s="178">
        <f t="shared" si="305"/>
        <v>0.44999999999999996</v>
      </c>
      <c r="BT197" s="178">
        <f t="shared" si="306"/>
        <v>0.18010752438675834</v>
      </c>
      <c r="BU197" s="178">
        <f t="shared" si="307"/>
        <v>18.138404988736497</v>
      </c>
      <c r="BY197" s="180">
        <f t="shared" si="308"/>
        <v>0.17800208693836975</v>
      </c>
      <c r="BZ197" s="180">
        <f t="shared" si="369"/>
        <v>0.17800208693836975</v>
      </c>
      <c r="CA197" s="180">
        <f t="shared" si="370"/>
        <v>0</v>
      </c>
      <c r="CB197" s="180">
        <f t="shared" si="371"/>
        <v>3.6778830568958289E-2</v>
      </c>
      <c r="CC197" s="180">
        <f t="shared" si="309"/>
        <v>3.4774469246880976E-2</v>
      </c>
      <c r="CG197" s="182">
        <f t="shared" si="310"/>
        <v>0.44999999999999996</v>
      </c>
      <c r="CH197" s="182">
        <f t="shared" si="311"/>
        <v>0.44999999999999996</v>
      </c>
      <c r="CI197" s="182">
        <f t="shared" si="312"/>
        <v>0.44999999999999996</v>
      </c>
      <c r="CJ197" s="182">
        <f t="shared" si="313"/>
        <v>0.44999999999999996</v>
      </c>
      <c r="CK197" s="182">
        <f t="shared" si="314"/>
        <v>0.44999999999999996</v>
      </c>
      <c r="CL197" s="182">
        <f t="shared" si="315"/>
        <v>0.44999999999999996</v>
      </c>
      <c r="CM197" s="182">
        <f t="shared" si="316"/>
        <v>0.44999999999999996</v>
      </c>
      <c r="CN197" s="182">
        <f t="shared" si="317"/>
        <v>0.44999999999999996</v>
      </c>
      <c r="CO197" s="182">
        <f t="shared" si="318"/>
        <v>0.44999999999999996</v>
      </c>
      <c r="CP197" s="182">
        <f t="shared" si="319"/>
        <v>0.41321527287672322</v>
      </c>
      <c r="CQ197" s="182">
        <f t="shared" si="320"/>
        <v>0.3425640913971672</v>
      </c>
      <c r="CR197" s="182">
        <f t="shared" si="321"/>
        <v>0.27191290991761102</v>
      </c>
      <c r="CS197" s="182">
        <f t="shared" si="322"/>
        <v>0.20126172843805507</v>
      </c>
      <c r="CT197" s="182">
        <f t="shared" si="323"/>
        <v>0.17514567685628987</v>
      </c>
      <c r="CU197" s="182">
        <f t="shared" si="324"/>
        <v>0.17514567685628987</v>
      </c>
      <c r="CV197" s="182">
        <f t="shared" si="325"/>
        <v>0.17514567685628987</v>
      </c>
      <c r="CW197" s="182">
        <f t="shared" si="326"/>
        <v>0.17514567685628987</v>
      </c>
      <c r="CX197" s="182">
        <f t="shared" si="327"/>
        <v>0.17514567685628987</v>
      </c>
      <c r="CY197" s="182">
        <f t="shared" si="328"/>
        <v>0.17514567685628987</v>
      </c>
      <c r="DA197" s="184">
        <f t="shared" si="372"/>
        <v>0.17800208694277458</v>
      </c>
      <c r="DB197" s="184">
        <f t="shared" si="373"/>
        <v>0.17800208694277458</v>
      </c>
      <c r="DC197" s="184">
        <f t="shared" si="374"/>
        <v>0.17800208694277458</v>
      </c>
      <c r="DD197" s="184">
        <f t="shared" si="375"/>
        <v>0.17800208694277458</v>
      </c>
      <c r="DE197" s="184">
        <f t="shared" si="376"/>
        <v>0.17800208694277458</v>
      </c>
      <c r="DF197" s="184">
        <f t="shared" si="377"/>
        <v>0.17800208694277458</v>
      </c>
      <c r="DG197" s="184">
        <f t="shared" si="378"/>
        <v>0.17800208694277458</v>
      </c>
      <c r="DH197" s="184">
        <f t="shared" si="379"/>
        <v>0.17800208694277458</v>
      </c>
      <c r="DI197" s="184">
        <f t="shared" si="380"/>
        <v>0.17800208694277458</v>
      </c>
      <c r="DJ197" s="184">
        <f t="shared" si="381"/>
        <v>0.16279331429488067</v>
      </c>
      <c r="DK197" s="184">
        <f t="shared" si="382"/>
        <v>-2.5235176838230292E-10</v>
      </c>
      <c r="DL197" s="184">
        <f t="shared" si="383"/>
        <v>-3.1313431852025008E-10</v>
      </c>
      <c r="DM197" s="184">
        <f t="shared" si="384"/>
        <v>-4.1248797559417181E-10</v>
      </c>
      <c r="DN197" s="184">
        <f t="shared" si="385"/>
        <v>-4.6729445518143766E-10</v>
      </c>
      <c r="DO197" s="184">
        <f t="shared" si="386"/>
        <v>-4.6729445518143766E-10</v>
      </c>
      <c r="DP197" s="184">
        <f t="shared" si="387"/>
        <v>-4.6729445518143766E-10</v>
      </c>
      <c r="DQ197" s="184">
        <f t="shared" si="388"/>
        <v>-4.6729445518143766E-10</v>
      </c>
      <c r="DR197" s="184">
        <f t="shared" si="389"/>
        <v>-4.6729445518143766E-10</v>
      </c>
      <c r="DS197" s="184">
        <f t="shared" si="390"/>
        <v>-4.6729445518143766E-10</v>
      </c>
      <c r="DU197" s="185">
        <f t="shared" si="329"/>
        <v>9.4957897021451052E-3</v>
      </c>
      <c r="DV197" s="185">
        <f t="shared" si="330"/>
        <v>-3.9552810663172039E-2</v>
      </c>
      <c r="DW197" s="185">
        <f t="shared" si="331"/>
        <v>-3.1914579966212577E-3</v>
      </c>
      <c r="DX197" s="185">
        <f t="shared" si="332"/>
        <v>4.0551318711971658E-2</v>
      </c>
      <c r="DY197" s="186">
        <f t="shared" si="333"/>
        <v>9.4957897021451052E-3</v>
      </c>
      <c r="DZ197" s="186">
        <f t="shared" si="334"/>
        <v>-3.9552810663172039E-2</v>
      </c>
      <c r="EA197" s="186">
        <f t="shared" si="335"/>
        <v>-1.5566303550482986E-2</v>
      </c>
      <c r="EB197" s="186">
        <f t="shared" si="336"/>
        <v>3.7580381147592448E-2</v>
      </c>
      <c r="EC197" s="186">
        <f t="shared" si="337"/>
        <v>2.1253523343808312E-2</v>
      </c>
      <c r="ED197" s="186">
        <f t="shared" si="338"/>
        <v>-3.4682597926024746E-2</v>
      </c>
      <c r="EE197" s="186">
        <f t="shared" si="339"/>
        <v>-2.6417410856009182E-2</v>
      </c>
      <c r="EF197" s="186">
        <f t="shared" si="340"/>
        <v>3.0930814038575012E-2</v>
      </c>
      <c r="EG197" s="186">
        <f t="shared" si="341"/>
        <v>3.0930814038575005E-2</v>
      </c>
      <c r="EH197" s="186">
        <f t="shared" si="342"/>
        <v>-2.6417410856009186E-2</v>
      </c>
      <c r="EI197" s="186">
        <f t="shared" si="343"/>
        <v>-3.4682597926024746E-2</v>
      </c>
      <c r="EJ197" s="186">
        <f t="shared" si="344"/>
        <v>2.1253523343808312E-2</v>
      </c>
      <c r="EK197" s="186">
        <f t="shared" si="345"/>
        <v>3.7580381147592469E-2</v>
      </c>
      <c r="EL197" s="186">
        <f t="shared" si="346"/>
        <v>-1.5566303550482923E-2</v>
      </c>
      <c r="EM197" s="186">
        <f t="shared" si="347"/>
        <v>-3.9552810663172025E-2</v>
      </c>
      <c r="EN197" s="186">
        <f t="shared" si="348"/>
        <v>9.4957897021451798E-3</v>
      </c>
      <c r="EO197" s="186">
        <f t="shared" si="349"/>
        <v>4.0551318711971665E-2</v>
      </c>
      <c r="EP197" s="186">
        <f t="shared" si="350"/>
        <v>-3.1914579966212785E-3</v>
      </c>
      <c r="EQ197" s="186">
        <f t="shared" si="351"/>
        <v>3.9552810663172039E-2</v>
      </c>
      <c r="ER197" s="186">
        <f t="shared" si="352"/>
        <v>9.4957897021451035E-3</v>
      </c>
      <c r="ES197" s="186">
        <f t="shared" si="353"/>
        <v>-3.7580381147592448E-2</v>
      </c>
      <c r="ET197" s="186">
        <f t="shared" si="354"/>
        <v>-1.5566303550482986E-2</v>
      </c>
      <c r="EU197" s="186">
        <f t="shared" si="355"/>
        <v>3.4682597926024711E-2</v>
      </c>
      <c r="EV197" s="186">
        <f t="shared" si="356"/>
        <v>2.1253523343808374E-2</v>
      </c>
      <c r="EW197" s="186">
        <f t="shared" si="357"/>
        <v>-3.0930814038575061E-2</v>
      </c>
      <c r="EX197" s="186">
        <f t="shared" si="358"/>
        <v>-2.6417410856009127E-2</v>
      </c>
    </row>
    <row r="198" spans="15:154" ht="20.100000000000001" customHeight="1" x14ac:dyDescent="0.3">
      <c r="O198" s="211">
        <v>190</v>
      </c>
      <c r="P198" s="211">
        <f t="shared" si="359"/>
        <v>-1.4835298641951802</v>
      </c>
      <c r="Q198" s="212">
        <f t="shared" si="360"/>
        <v>1.6580627893946132</v>
      </c>
      <c r="R198" s="212">
        <f t="shared" si="264"/>
        <v>324.03137214526902</v>
      </c>
      <c r="S198" s="212">
        <f t="shared" si="265"/>
        <v>281.7664105611035</v>
      </c>
      <c r="T198" s="212">
        <f t="shared" si="266"/>
        <v>352.20801320137934</v>
      </c>
      <c r="U198" s="212">
        <f t="shared" si="267"/>
        <v>1</v>
      </c>
      <c r="V198" s="212">
        <f t="shared" si="268"/>
        <v>1</v>
      </c>
      <c r="W198" s="212">
        <f t="shared" si="269"/>
        <v>4.1354020480438368E-2</v>
      </c>
      <c r="X198" s="212">
        <f t="shared" si="270"/>
        <v>4.7557123552504119E-2</v>
      </c>
      <c r="Y198" s="212">
        <f t="shared" si="271"/>
        <v>3.8045698842003296E-2</v>
      </c>
      <c r="Z198" s="212">
        <f t="shared" si="272"/>
        <v>11.113435029606297</v>
      </c>
      <c r="AA198" s="212">
        <f t="shared" si="273"/>
        <v>11.113435029606297</v>
      </c>
      <c r="AB198" s="212">
        <f t="shared" si="274"/>
        <v>10.800900754938359</v>
      </c>
      <c r="AC198" s="212">
        <f t="shared" si="275"/>
        <v>10.292719405670571</v>
      </c>
      <c r="AD198" s="212">
        <f t="shared" si="276"/>
        <v>227.34297150862852</v>
      </c>
      <c r="AE198" s="212">
        <f t="shared" si="277"/>
        <v>295.53344358003716</v>
      </c>
      <c r="AF198" s="212">
        <f t="shared" si="278"/>
        <v>2.3003948220697739</v>
      </c>
      <c r="AG198" s="212">
        <f t="shared" si="279"/>
        <v>2.5682988584046926</v>
      </c>
      <c r="AH198" s="212">
        <f t="shared" si="280"/>
        <v>1.9579685138669285</v>
      </c>
      <c r="AI198" s="212">
        <f t="shared" si="281"/>
        <v>13.41382985167607</v>
      </c>
      <c r="AJ198" s="212">
        <f t="shared" si="282"/>
        <v>14.213829851676071</v>
      </c>
      <c r="AK198" s="212">
        <f t="shared" si="283"/>
        <v>14.169199613343054</v>
      </c>
      <c r="AL198" s="212">
        <f t="shared" si="284"/>
        <v>13.0506879195375</v>
      </c>
      <c r="AM198" s="212">
        <f t="shared" si="361"/>
        <v>70.354015099039742</v>
      </c>
      <c r="AN198" s="212">
        <f t="shared" si="391"/>
        <v>70.575616639510514</v>
      </c>
      <c r="AO198" s="212">
        <f t="shared" si="392"/>
        <v>76.624313305580813</v>
      </c>
      <c r="AP198" s="212">
        <f t="shared" si="285"/>
        <v>9.7134921471798545</v>
      </c>
      <c r="AQ198" s="212">
        <f t="shared" si="286"/>
        <v>0.27601205963489606</v>
      </c>
      <c r="AR198" s="212">
        <f t="shared" si="287"/>
        <v>0.2679621136886321</v>
      </c>
      <c r="AS198" s="212">
        <f t="shared" si="288"/>
        <v>0.25535452182415941</v>
      </c>
      <c r="AT198" s="212">
        <f t="shared" si="289"/>
        <v>2.3934564790826472E-2</v>
      </c>
      <c r="AU198" s="212">
        <f t="shared" si="290"/>
        <v>0.10801935683229609</v>
      </c>
      <c r="AV198" s="212">
        <f t="shared" si="291"/>
        <v>0.10213111064303329</v>
      </c>
      <c r="AW198" s="212">
        <f t="shared" si="292"/>
        <v>0.10069555142187078</v>
      </c>
      <c r="AX198" s="212">
        <f t="shared" si="362"/>
        <v>2.2335173540087714E-2</v>
      </c>
      <c r="AY198" s="212">
        <f t="shared" si="363"/>
        <v>2.4285309313948188E-2</v>
      </c>
      <c r="AZ198" s="178">
        <f t="shared" si="364"/>
        <v>1.9155163187097649E-2</v>
      </c>
      <c r="BA198" s="178">
        <f t="shared" si="293"/>
        <v>-2.2265308838925208E-3</v>
      </c>
      <c r="BB198" s="178">
        <f t="shared" si="294"/>
        <v>-1.9361138120804527E-3</v>
      </c>
      <c r="BC198" s="178">
        <f t="shared" si="295"/>
        <v>-2.4201422651005662E-3</v>
      </c>
      <c r="BD198" s="178">
        <f t="shared" si="296"/>
        <v>0</v>
      </c>
      <c r="BE198" s="178">
        <f t="shared" si="297"/>
        <v>0</v>
      </c>
      <c r="BF198" s="178">
        <f t="shared" si="298"/>
        <v>0</v>
      </c>
      <c r="BG198" s="178">
        <f t="shared" si="365"/>
        <v>2.0108642656195191E-2</v>
      </c>
      <c r="BH198" s="178">
        <f t="shared" si="366"/>
        <v>2.2349195501867737E-2</v>
      </c>
      <c r="BI198" s="178">
        <f t="shared" si="367"/>
        <v>1.6735020921997083E-2</v>
      </c>
      <c r="BJ198" s="178">
        <f t="shared" si="299"/>
        <v>6.515831071865815</v>
      </c>
      <c r="BK198" s="178">
        <f t="shared" si="300"/>
        <v>6.2972525954896321</v>
      </c>
      <c r="BL198" s="178">
        <f t="shared" si="301"/>
        <v>5.894208469820108</v>
      </c>
      <c r="BM198" s="180">
        <f t="shared" si="368"/>
        <v>4.0435750947455281E-4</v>
      </c>
      <c r="BN198" s="180">
        <f t="shared" si="368"/>
        <v>4.9948653958070514E-4</v>
      </c>
      <c r="BO198" s="180">
        <f t="shared" si="368"/>
        <v>2.8006092525968007E-4</v>
      </c>
      <c r="BP198" s="178">
        <f t="shared" si="302"/>
        <v>158.63738228940457</v>
      </c>
      <c r="BQ198" s="178">
        <f t="shared" si="303"/>
        <v>268.51126946238844</v>
      </c>
      <c r="BR198" s="178">
        <f t="shared" si="304"/>
        <v>0.44999999999999996</v>
      </c>
      <c r="BS198" s="178">
        <f t="shared" si="305"/>
        <v>0.44999999999999996</v>
      </c>
      <c r="BT198" s="178">
        <f t="shared" si="306"/>
        <v>0.17997696981417846</v>
      </c>
      <c r="BU198" s="178">
        <f t="shared" si="307"/>
        <v>18.138404988736497</v>
      </c>
      <c r="BY198" s="180">
        <f t="shared" si="308"/>
        <v>0.17798075029746105</v>
      </c>
      <c r="BZ198" s="180">
        <f t="shared" si="369"/>
        <v>0.17798075029746105</v>
      </c>
      <c r="CA198" s="180">
        <f t="shared" si="370"/>
        <v>0</v>
      </c>
      <c r="CB198" s="180">
        <f t="shared" si="371"/>
        <v>3.6801098005818565E-2</v>
      </c>
      <c r="CC198" s="180">
        <f t="shared" si="309"/>
        <v>3.4574567121926046E-2</v>
      </c>
      <c r="CG198" s="182">
        <f t="shared" si="310"/>
        <v>0.44999999999999996</v>
      </c>
      <c r="CH198" s="182">
        <f t="shared" si="311"/>
        <v>0.44999999999999996</v>
      </c>
      <c r="CI198" s="182">
        <f t="shared" si="312"/>
        <v>0.44999999999999996</v>
      </c>
      <c r="CJ198" s="182">
        <f t="shared" si="313"/>
        <v>0.44999999999999996</v>
      </c>
      <c r="CK198" s="182">
        <f t="shared" si="314"/>
        <v>0.44999999999999996</v>
      </c>
      <c r="CL198" s="182">
        <f t="shared" si="315"/>
        <v>0.44999999999999996</v>
      </c>
      <c r="CM198" s="182">
        <f t="shared" si="316"/>
        <v>0.44999999999999996</v>
      </c>
      <c r="CN198" s="182">
        <f t="shared" si="317"/>
        <v>0.44999999999999996</v>
      </c>
      <c r="CO198" s="182">
        <f t="shared" si="318"/>
        <v>0.44999999999999996</v>
      </c>
      <c r="CP198" s="182">
        <f t="shared" si="319"/>
        <v>0.41291214875460031</v>
      </c>
      <c r="CQ198" s="182">
        <f t="shared" si="320"/>
        <v>0.34231218020927195</v>
      </c>
      <c r="CR198" s="182">
        <f t="shared" si="321"/>
        <v>0.27171221166394349</v>
      </c>
      <c r="CS198" s="182">
        <f t="shared" si="322"/>
        <v>0.20111224311861522</v>
      </c>
      <c r="CT198" s="182">
        <f t="shared" si="323"/>
        <v>0.17501512228370994</v>
      </c>
      <c r="CU198" s="182">
        <f t="shared" si="324"/>
        <v>0.17501512228370994</v>
      </c>
      <c r="CV198" s="182">
        <f t="shared" si="325"/>
        <v>0.17501512228370994</v>
      </c>
      <c r="CW198" s="182">
        <f t="shared" si="326"/>
        <v>0.17501512228370994</v>
      </c>
      <c r="CX198" s="182">
        <f t="shared" si="327"/>
        <v>0.17501512228370994</v>
      </c>
      <c r="CY198" s="182">
        <f t="shared" si="328"/>
        <v>0.17501512228370994</v>
      </c>
      <c r="DA198" s="184">
        <f t="shared" si="372"/>
        <v>0.17798075030186855</v>
      </c>
      <c r="DB198" s="184">
        <f t="shared" si="373"/>
        <v>0.17798075030186855</v>
      </c>
      <c r="DC198" s="184">
        <f t="shared" si="374"/>
        <v>0.17798075030186855</v>
      </c>
      <c r="DD198" s="184">
        <f t="shared" si="375"/>
        <v>0.17798075030186855</v>
      </c>
      <c r="DE198" s="184">
        <f t="shared" si="376"/>
        <v>0.17798075030186855</v>
      </c>
      <c r="DF198" s="184">
        <f t="shared" si="377"/>
        <v>0.17798075030186855</v>
      </c>
      <c r="DG198" s="184">
        <f t="shared" si="378"/>
        <v>0.17798075030186855</v>
      </c>
      <c r="DH198" s="184">
        <f t="shared" si="379"/>
        <v>0.17798075030186855</v>
      </c>
      <c r="DI198" s="184">
        <f t="shared" si="380"/>
        <v>0.17798075030186855</v>
      </c>
      <c r="DJ198" s="184">
        <f t="shared" si="381"/>
        <v>0.16264857218152032</v>
      </c>
      <c r="DK198" s="184">
        <f t="shared" si="382"/>
        <v>-2.5249666201500548E-10</v>
      </c>
      <c r="DL198" s="184">
        <f t="shared" si="383"/>
        <v>-3.1331206188441872E-10</v>
      </c>
      <c r="DM198" s="184">
        <f t="shared" si="384"/>
        <v>-4.1271770077748131E-10</v>
      </c>
      <c r="DN198" s="184">
        <f t="shared" si="385"/>
        <v>-4.6755194516190084E-10</v>
      </c>
      <c r="DO198" s="184">
        <f t="shared" si="386"/>
        <v>-4.6755194516190084E-10</v>
      </c>
      <c r="DP198" s="184">
        <f t="shared" si="387"/>
        <v>-4.6755194516190084E-10</v>
      </c>
      <c r="DQ198" s="184">
        <f t="shared" si="388"/>
        <v>-4.6755194516190084E-10</v>
      </c>
      <c r="DR198" s="184">
        <f t="shared" si="389"/>
        <v>-4.6755194516190084E-10</v>
      </c>
      <c r="DS198" s="184">
        <f t="shared" si="390"/>
        <v>-4.6755194516190084E-10</v>
      </c>
      <c r="DU198" s="185">
        <f t="shared" si="329"/>
        <v>1.0408999381168517E-2</v>
      </c>
      <c r="DV198" s="185">
        <f t="shared" si="330"/>
        <v>-3.884691454647389E-2</v>
      </c>
      <c r="DW198" s="185">
        <f t="shared" si="331"/>
        <v>-3.5051673726958681E-3</v>
      </c>
      <c r="DX198" s="185">
        <f t="shared" si="332"/>
        <v>4.0064246399846327E-2</v>
      </c>
      <c r="DY198" s="186">
        <f t="shared" si="333"/>
        <v>1.0408999381168517E-2</v>
      </c>
      <c r="DZ198" s="186">
        <f t="shared" si="334"/>
        <v>-3.884691454647389E-2</v>
      </c>
      <c r="EA198" s="186">
        <f t="shared" si="335"/>
        <v>-1.6996559210652202E-2</v>
      </c>
      <c r="EB198" s="186">
        <f t="shared" si="336"/>
        <v>3.6449238852094085E-2</v>
      </c>
      <c r="EC198" s="186">
        <f t="shared" si="337"/>
        <v>2.306768718919415E-2</v>
      </c>
      <c r="ED198" s="186">
        <f t="shared" si="338"/>
        <v>-3.2944071479398221E-2</v>
      </c>
      <c r="EE198" s="186">
        <f t="shared" si="339"/>
        <v>-2.8437915165305378E-2</v>
      </c>
      <c r="EF198" s="186">
        <f t="shared" si="340"/>
        <v>2.8437915165305382E-2</v>
      </c>
      <c r="EG198" s="186">
        <f t="shared" si="341"/>
        <v>3.2944071479398242E-2</v>
      </c>
      <c r="EH198" s="186">
        <f t="shared" si="342"/>
        <v>-2.3067687189194122E-2</v>
      </c>
      <c r="EI198" s="186">
        <f t="shared" si="343"/>
        <v>-3.6449238852094099E-2</v>
      </c>
      <c r="EJ198" s="186">
        <f t="shared" si="344"/>
        <v>1.6996559210652171E-2</v>
      </c>
      <c r="EK198" s="186">
        <f t="shared" si="345"/>
        <v>3.884691454647389E-2</v>
      </c>
      <c r="EL198" s="186">
        <f t="shared" si="346"/>
        <v>-1.0408999381168502E-2</v>
      </c>
      <c r="EM198" s="186">
        <f t="shared" si="347"/>
        <v>-4.0064246399846327E-2</v>
      </c>
      <c r="EN198" s="186">
        <f t="shared" si="348"/>
        <v>3.5051673726958664E-3</v>
      </c>
      <c r="EO198" s="186">
        <f t="shared" si="349"/>
        <v>4.0064246399846327E-2</v>
      </c>
      <c r="EP198" s="186">
        <f t="shared" si="350"/>
        <v>3.5051673726958612E-3</v>
      </c>
      <c r="EQ198" s="186">
        <f t="shared" si="351"/>
        <v>3.6449238852094099E-2</v>
      </c>
      <c r="ER198" s="186">
        <f t="shared" si="352"/>
        <v>1.6996559210652164E-2</v>
      </c>
      <c r="ES198" s="186">
        <f t="shared" si="353"/>
        <v>-3.2944071479398158E-2</v>
      </c>
      <c r="ET198" s="186">
        <f t="shared" si="354"/>
        <v>-2.3067687189194233E-2</v>
      </c>
      <c r="EU198" s="186">
        <f t="shared" si="355"/>
        <v>2.8437915165305402E-2</v>
      </c>
      <c r="EV198" s="186">
        <f t="shared" si="356"/>
        <v>2.843791516530535E-2</v>
      </c>
      <c r="EW198" s="186">
        <f t="shared" si="357"/>
        <v>-2.3067687189194067E-2</v>
      </c>
      <c r="EX198" s="186">
        <f t="shared" si="358"/>
        <v>-3.2944071479398276E-2</v>
      </c>
    </row>
    <row r="199" spans="15:154" ht="20.100000000000001" customHeight="1" x14ac:dyDescent="0.3">
      <c r="O199" s="211">
        <v>191</v>
      </c>
      <c r="P199" s="211">
        <f t="shared" si="359"/>
        <v>-1.4748032179352084</v>
      </c>
      <c r="Q199" s="212">
        <f t="shared" si="360"/>
        <v>1.6667894356545847</v>
      </c>
      <c r="R199" s="212">
        <f t="shared" si="264"/>
        <v>323.77164484306132</v>
      </c>
      <c r="S199" s="212">
        <f t="shared" si="265"/>
        <v>281.54056073309681</v>
      </c>
      <c r="T199" s="212">
        <f t="shared" si="266"/>
        <v>351.925700916371</v>
      </c>
      <c r="U199" s="212">
        <f t="shared" si="267"/>
        <v>1</v>
      </c>
      <c r="V199" s="212">
        <f t="shared" si="268"/>
        <v>1</v>
      </c>
      <c r="W199" s="212">
        <f t="shared" si="269"/>
        <v>4.1387194380456793E-2</v>
      </c>
      <c r="X199" s="212">
        <f t="shared" si="270"/>
        <v>4.7595273537525309E-2</v>
      </c>
      <c r="Y199" s="212">
        <f t="shared" si="271"/>
        <v>3.8076218830020249E-2</v>
      </c>
      <c r="Z199" s="212">
        <f t="shared" si="272"/>
        <v>11.100367694038802</v>
      </c>
      <c r="AA199" s="212">
        <f t="shared" si="273"/>
        <v>11.100367694038802</v>
      </c>
      <c r="AB199" s="212">
        <f t="shared" si="274"/>
        <v>10.78930951355462</v>
      </c>
      <c r="AC199" s="212">
        <f t="shared" si="275"/>
        <v>10.281673531087225</v>
      </c>
      <c r="AD199" s="212">
        <f t="shared" si="276"/>
        <v>227.06400116058975</v>
      </c>
      <c r="AE199" s="212">
        <f t="shared" si="277"/>
        <v>295.17843988242203</v>
      </c>
      <c r="AF199" s="212">
        <f t="shared" si="278"/>
        <v>2.2997694790244672</v>
      </c>
      <c r="AG199" s="212">
        <f t="shared" si="279"/>
        <v>2.5676006878932816</v>
      </c>
      <c r="AH199" s="212">
        <f t="shared" si="280"/>
        <v>1.957436256542521</v>
      </c>
      <c r="AI199" s="212">
        <f t="shared" si="281"/>
        <v>13.400137173063269</v>
      </c>
      <c r="AJ199" s="212">
        <f t="shared" si="282"/>
        <v>14.20013717306327</v>
      </c>
      <c r="AK199" s="212">
        <f t="shared" si="283"/>
        <v>14.156910201447904</v>
      </c>
      <c r="AL199" s="212">
        <f t="shared" si="284"/>
        <v>13.039109787629748</v>
      </c>
      <c r="AM199" s="212">
        <f t="shared" si="361"/>
        <v>70.421854930875909</v>
      </c>
      <c r="AN199" s="212">
        <f t="shared" si="391"/>
        <v>70.636882326040649</v>
      </c>
      <c r="AO199" s="212">
        <f t="shared" si="392"/>
        <v>76.692352184096478</v>
      </c>
      <c r="AP199" s="212">
        <f t="shared" si="285"/>
        <v>9.7010041943260727</v>
      </c>
      <c r="AQ199" s="212">
        <f t="shared" si="286"/>
        <v>0.27571585078337146</v>
      </c>
      <c r="AR199" s="212">
        <f t="shared" si="287"/>
        <v>0.26767454382645728</v>
      </c>
      <c r="AS199" s="212">
        <f t="shared" si="288"/>
        <v>0.25508048209654327</v>
      </c>
      <c r="AT199" s="212">
        <f t="shared" si="289"/>
        <v>2.3883220470900669E-2</v>
      </c>
      <c r="AU199" s="212">
        <f t="shared" si="290"/>
        <v>0.10789156991347353</v>
      </c>
      <c r="AV199" s="212">
        <f t="shared" si="291"/>
        <v>0.10200048781761464</v>
      </c>
      <c r="AW199" s="212">
        <f t="shared" si="292"/>
        <v>0.10056876100686206</v>
      </c>
      <c r="AX199" s="212">
        <f t="shared" si="362"/>
        <v>2.2326646946681458E-2</v>
      </c>
      <c r="AY199" s="212">
        <f t="shared" si="363"/>
        <v>2.4273705670254237E-2</v>
      </c>
      <c r="AZ199" s="178">
        <f t="shared" si="364"/>
        <v>1.9146390824387818E-2</v>
      </c>
      <c r="BA199" s="178">
        <f t="shared" si="293"/>
        <v>-2.4485308867605508E-3</v>
      </c>
      <c r="BB199" s="178">
        <f t="shared" si="294"/>
        <v>-2.1291572928352613E-3</v>
      </c>
      <c r="BC199" s="178">
        <f t="shared" si="295"/>
        <v>-2.6614466160440765E-3</v>
      </c>
      <c r="BD199" s="178">
        <f t="shared" si="296"/>
        <v>0</v>
      </c>
      <c r="BE199" s="178">
        <f t="shared" si="297"/>
        <v>0</v>
      </c>
      <c r="BF199" s="178">
        <f t="shared" si="298"/>
        <v>0</v>
      </c>
      <c r="BG199" s="178">
        <f t="shared" si="365"/>
        <v>1.9878116059920906E-2</v>
      </c>
      <c r="BH199" s="178">
        <f t="shared" si="366"/>
        <v>2.2144548377418975E-2</v>
      </c>
      <c r="BI199" s="178">
        <f t="shared" si="367"/>
        <v>1.6484944208343739E-2</v>
      </c>
      <c r="BJ199" s="178">
        <f t="shared" si="299"/>
        <v>6.4359703331018654</v>
      </c>
      <c r="BK199" s="178">
        <f t="shared" si="300"/>
        <v>6.2345885673597277</v>
      </c>
      <c r="BL199" s="178">
        <f t="shared" si="301"/>
        <v>5.8014755450886408</v>
      </c>
      <c r="BM199" s="180">
        <f t="shared" si="368"/>
        <v>3.9513949809168544E-4</v>
      </c>
      <c r="BN199" s="180">
        <f t="shared" si="368"/>
        <v>4.9038102283984939E-4</v>
      </c>
      <c r="BO199" s="180">
        <f t="shared" si="368"/>
        <v>2.7175338555220579E-4</v>
      </c>
      <c r="BP199" s="178">
        <f t="shared" si="302"/>
        <v>157.65865999774965</v>
      </c>
      <c r="BQ199" s="178">
        <f t="shared" si="303"/>
        <v>268.25917230120848</v>
      </c>
      <c r="BR199" s="178">
        <f t="shared" si="304"/>
        <v>0.44999999999999996</v>
      </c>
      <c r="BS199" s="178">
        <f t="shared" si="305"/>
        <v>0.44999999999999996</v>
      </c>
      <c r="BT199" s="178">
        <f t="shared" si="306"/>
        <v>0.17983270929853801</v>
      </c>
      <c r="BU199" s="178">
        <f t="shared" si="307"/>
        <v>18.138404988736497</v>
      </c>
      <c r="BY199" s="180">
        <f t="shared" si="308"/>
        <v>0.17795714361584036</v>
      </c>
      <c r="BZ199" s="180">
        <f t="shared" si="369"/>
        <v>0.17795714361584036</v>
      </c>
      <c r="CA199" s="180">
        <f t="shared" si="370"/>
        <v>0</v>
      </c>
      <c r="CB199" s="180">
        <f t="shared" si="371"/>
        <v>3.6825734512320185E-2</v>
      </c>
      <c r="CC199" s="180">
        <f t="shared" si="309"/>
        <v>3.4377203625559634E-2</v>
      </c>
      <c r="CG199" s="182">
        <f t="shared" si="310"/>
        <v>0.44999999999999996</v>
      </c>
      <c r="CH199" s="182">
        <f t="shared" si="311"/>
        <v>0.44999999999999996</v>
      </c>
      <c r="CI199" s="182">
        <f t="shared" si="312"/>
        <v>0.44999999999999996</v>
      </c>
      <c r="CJ199" s="182">
        <f t="shared" si="313"/>
        <v>0.44999999999999996</v>
      </c>
      <c r="CK199" s="182">
        <f t="shared" si="314"/>
        <v>0.44999999999999996</v>
      </c>
      <c r="CL199" s="182">
        <f t="shared" si="315"/>
        <v>0.44999999999999996</v>
      </c>
      <c r="CM199" s="182">
        <f t="shared" si="316"/>
        <v>0.44999999999999996</v>
      </c>
      <c r="CN199" s="182">
        <f t="shared" si="317"/>
        <v>0.44999999999999996</v>
      </c>
      <c r="CO199" s="182">
        <f t="shared" si="318"/>
        <v>0.44999999999999996</v>
      </c>
      <c r="CP199" s="182">
        <f t="shared" si="319"/>
        <v>0.41257720190979535</v>
      </c>
      <c r="CQ199" s="182">
        <f t="shared" si="320"/>
        <v>0.3420338227596384</v>
      </c>
      <c r="CR199" s="182">
        <f t="shared" si="321"/>
        <v>0.27149044360948121</v>
      </c>
      <c r="CS199" s="182">
        <f t="shared" si="322"/>
        <v>0.20094706445932423</v>
      </c>
      <c r="CT199" s="182">
        <f t="shared" si="323"/>
        <v>0.17487086176806949</v>
      </c>
      <c r="CU199" s="182">
        <f t="shared" si="324"/>
        <v>0.17487086176806949</v>
      </c>
      <c r="CV199" s="182">
        <f t="shared" si="325"/>
        <v>0.17487086176806949</v>
      </c>
      <c r="CW199" s="182">
        <f t="shared" si="326"/>
        <v>0.17487086176806949</v>
      </c>
      <c r="CX199" s="182">
        <f t="shared" si="327"/>
        <v>0.17487086176806949</v>
      </c>
      <c r="CY199" s="182">
        <f t="shared" si="328"/>
        <v>0.17487086176806949</v>
      </c>
      <c r="DA199" s="184">
        <f t="shared" si="372"/>
        <v>0.17795714362025081</v>
      </c>
      <c r="DB199" s="184">
        <f t="shared" si="373"/>
        <v>0.17795714362025081</v>
      </c>
      <c r="DC199" s="184">
        <f t="shared" si="374"/>
        <v>0.17795714362025081</v>
      </c>
      <c r="DD199" s="184">
        <f t="shared" si="375"/>
        <v>0.17795714362025081</v>
      </c>
      <c r="DE199" s="184">
        <f t="shared" si="376"/>
        <v>0.17795714362025081</v>
      </c>
      <c r="DF199" s="184">
        <f t="shared" si="377"/>
        <v>0.17795714362025081</v>
      </c>
      <c r="DG199" s="184">
        <f t="shared" si="378"/>
        <v>0.17795714362025081</v>
      </c>
      <c r="DH199" s="184">
        <f t="shared" si="379"/>
        <v>0.17795714362025081</v>
      </c>
      <c r="DI199" s="184">
        <f t="shared" si="380"/>
        <v>0.17795714362025081</v>
      </c>
      <c r="DJ199" s="184">
        <f t="shared" si="381"/>
        <v>0.1624886438619674</v>
      </c>
      <c r="DK199" s="184">
        <f t="shared" si="382"/>
        <v>-2.5265696059260546E-10</v>
      </c>
      <c r="DL199" s="184">
        <f t="shared" si="383"/>
        <v>-3.1350870003533166E-10</v>
      </c>
      <c r="DM199" s="184">
        <f t="shared" si="384"/>
        <v>-4.1297184088836582E-10</v>
      </c>
      <c r="DN199" s="184">
        <f t="shared" si="385"/>
        <v>-4.6783679734304751E-10</v>
      </c>
      <c r="DO199" s="184">
        <f t="shared" si="386"/>
        <v>-4.6783679734304751E-10</v>
      </c>
      <c r="DP199" s="184">
        <f t="shared" si="387"/>
        <v>-4.6783679734304751E-10</v>
      </c>
      <c r="DQ199" s="184">
        <f t="shared" si="388"/>
        <v>-4.6783679734304751E-10</v>
      </c>
      <c r="DR199" s="184">
        <f t="shared" si="389"/>
        <v>-4.6783679734304751E-10</v>
      </c>
      <c r="DS199" s="184">
        <f t="shared" si="390"/>
        <v>-4.6783679734304751E-10</v>
      </c>
      <c r="DU199" s="185">
        <f t="shared" si="329"/>
        <v>1.1291379969646027E-2</v>
      </c>
      <c r="DV199" s="185">
        <f t="shared" si="330"/>
        <v>-3.8119059940505073E-2</v>
      </c>
      <c r="DW199" s="185">
        <f t="shared" si="331"/>
        <v>-3.8104659848949389E-3</v>
      </c>
      <c r="DX199" s="185">
        <f t="shared" si="332"/>
        <v>3.9573202313493663E-2</v>
      </c>
      <c r="DY199" s="186">
        <f t="shared" si="333"/>
        <v>1.1291379969646027E-2</v>
      </c>
      <c r="DZ199" s="186">
        <f t="shared" si="334"/>
        <v>-3.8119059940505073E-2</v>
      </c>
      <c r="EA199" s="186">
        <f t="shared" si="335"/>
        <v>-1.8357385048787082E-2</v>
      </c>
      <c r="EB199" s="186">
        <f t="shared" si="336"/>
        <v>3.5264208576647658E-2</v>
      </c>
      <c r="EC199" s="186">
        <f t="shared" si="337"/>
        <v>2.4748836392164211E-2</v>
      </c>
      <c r="ED199" s="186">
        <f t="shared" si="338"/>
        <v>-3.1113551542706119E-2</v>
      </c>
      <c r="EE199" s="186">
        <f t="shared" si="339"/>
        <v>-3.0230876073707266E-2</v>
      </c>
      <c r="EF199" s="186">
        <f t="shared" si="340"/>
        <v>2.5819607359193038E-2</v>
      </c>
      <c r="EG199" s="186">
        <f t="shared" si="341"/>
        <v>3.4602063074613151E-2</v>
      </c>
      <c r="EH199" s="186">
        <f t="shared" si="342"/>
        <v>-1.9576905356752251E-2</v>
      </c>
      <c r="EI199" s="186">
        <f t="shared" si="343"/>
        <v>-3.7701775361114506E-2</v>
      </c>
      <c r="EJ199" s="186">
        <f t="shared" si="344"/>
        <v>1.2614837572747475E-2</v>
      </c>
      <c r="EK199" s="186">
        <f t="shared" si="345"/>
        <v>3.9416112042801585E-2</v>
      </c>
      <c r="EL199" s="186">
        <f t="shared" si="346"/>
        <v>-5.189229595619493E-3</v>
      </c>
      <c r="EM199" s="186">
        <f t="shared" si="347"/>
        <v>-3.9682078732951251E-2</v>
      </c>
      <c r="EN199" s="186">
        <f t="shared" si="348"/>
        <v>-2.4270599083251678E-3</v>
      </c>
      <c r="EO199" s="186">
        <f t="shared" si="349"/>
        <v>3.8489902317149188E-2</v>
      </c>
      <c r="EP199" s="186">
        <f t="shared" si="350"/>
        <v>9.954165559355313E-3</v>
      </c>
      <c r="EQ199" s="186">
        <f t="shared" si="351"/>
        <v>3.1958319941825436E-2</v>
      </c>
      <c r="ER199" s="186">
        <f t="shared" si="352"/>
        <v>2.3647912780257473E-2</v>
      </c>
      <c r="ES199" s="186">
        <f t="shared" si="353"/>
        <v>-2.6858921111860262E-2</v>
      </c>
      <c r="ET199" s="186">
        <f t="shared" si="354"/>
        <v>-2.9311368938922128E-2</v>
      </c>
      <c r="EU199" s="186">
        <f t="shared" si="355"/>
        <v>2.0772574221131442E-2</v>
      </c>
      <c r="EV199" s="186">
        <f t="shared" si="356"/>
        <v>3.3897760288761375E-2</v>
      </c>
      <c r="EW199" s="186">
        <f t="shared" si="357"/>
        <v>-1.3922925939433364E-2</v>
      </c>
      <c r="EX199" s="186">
        <f t="shared" si="358"/>
        <v>-3.723855697595968E-2</v>
      </c>
    </row>
    <row r="200" spans="15:154" ht="20.100000000000001" customHeight="1" x14ac:dyDescent="0.3">
      <c r="O200" s="211">
        <v>192</v>
      </c>
      <c r="P200" s="211">
        <f t="shared" si="359"/>
        <v>-1.4660765716752369</v>
      </c>
      <c r="Q200" s="212">
        <f t="shared" si="360"/>
        <v>1.6755160819145563</v>
      </c>
      <c r="R200" s="212">
        <f t="shared" ref="R200:R263" si="393">SQRT(2)*Vintyp*SIN($Q200)</f>
        <v>323.48726107656597</v>
      </c>
      <c r="S200" s="212">
        <f t="shared" ref="S200:S263" si="394">SQRT(2)*Vinmin*SIN($Q200)</f>
        <v>281.29327050136169</v>
      </c>
      <c r="T200" s="212">
        <f t="shared" ref="T200:T263" si="395">SQRT(2)*Vinmax*SIN($Q200)</f>
        <v>351.61658812670214</v>
      </c>
      <c r="U200" s="212">
        <f t="shared" ref="U200:U263" si="396">IF(R_TRIAC/(R_TRIAC+ROVP_H)*R200&gt;0.15,1,0)</f>
        <v>1</v>
      </c>
      <c r="V200" s="212">
        <f t="shared" ref="V200:V263" si="397">IF(R_TRIAC/(R_TRIAC+ROVP_H)*S200&lt;0.15,0,IF(V$5&gt;Q200,0,1))</f>
        <v>1</v>
      </c>
      <c r="W200" s="212">
        <f t="shared" ref="W200:W263" si="398">IF(Vout*Tdrr&gt;Tonmax*R200,Tonmax,Vout*Tdrr/R200)</f>
        <v>4.1423578645430378E-2</v>
      </c>
      <c r="X200" s="212">
        <f t="shared" ref="X200:X263" si="399">IF(Vout*Tdrr&gt;Tonmax*S200,Tonmax,Vout*Tdrr/S200)</f>
        <v>4.7637115442244943E-2</v>
      </c>
      <c r="Y200" s="212">
        <f t="shared" ref="Y200:Y263" si="400">IF(Vout*Tdrr&gt;Tonmax*T200,Tonmax,Vout*Tdrr/T200)</f>
        <v>3.8109692353795951E-2</v>
      </c>
      <c r="Z200" s="212">
        <f t="shared" ref="Z200:Z263" si="401">IF(AF201*R201/Vout&lt;2.5,2.5,AF201*R201/Vout)</f>
        <v>11.086174987216483</v>
      </c>
      <c r="AA200" s="212">
        <f t="shared" ref="AA200:AA263" si="402">IF(AF201*R201/Vout&lt;2.5,2.5,AF201*R201/Vout)</f>
        <v>11.086174987216483</v>
      </c>
      <c r="AB200" s="212">
        <f t="shared" ref="AB200:AB263" si="403">IF(AG200*S200/Vout&lt;2.5,2.5,AG200*S200/Vout)</f>
        <v>10.776623289396239</v>
      </c>
      <c r="AC200" s="212">
        <f t="shared" ref="AC200:AC263" si="404">IF(AH200*T200/Vout&lt;2.5,2.5,AH200*T200/Vout)</f>
        <v>10.269584192564235</v>
      </c>
      <c r="AD200" s="212">
        <f t="shared" ref="AD200:AD263" si="405">((1-THD_comp)*SIN($Q200)+THD_comp)*S200^2/(Vout+S200)</f>
        <v>226.75869540058633</v>
      </c>
      <c r="AE200" s="212">
        <f t="shared" ref="AE200:AE263" si="406">((1-THD_comp)*SIN($Q200)+THD_comp)*T200^2/(Vout+T200)</f>
        <v>294.7899173871694</v>
      </c>
      <c r="AF200" s="212">
        <f t="shared" ref="AF200:AF263" si="407">IF(Tonmax_0*SIN($Q200)*(1-THD_comp)+THD_comp*Tonmax_0&gt;Tonmax,Tonmax,Tonmax_0*SIN($Q200)*(1-THD_comp)+THD_comp*Tonmax_0)</f>
        <v>2.2990847708360547</v>
      </c>
      <c r="AG200" s="212">
        <f t="shared" ref="AG200:AG263" si="408">IF(Tonmax_L*SIN($Q200)*(1-THD_comp)+THD_comp*Tonmax_L&gt;Tonmax,Tonmax,Tonmax_L*SIN($Q200)*(1-THD_comp)+THD_comp*Tonmax_L)</f>
        <v>2.5668362385727699</v>
      </c>
      <c r="AH200" s="212">
        <f t="shared" ref="AH200:AH263" si="409">IF(Tonmax_H*SIN($Q200)*(1-THD_comp)+THD_comp*Tonmax_H&gt;Tonmax,Tonmax,Tonmax_H*SIN($Q200)*(1-THD_comp)+THD_comp*Tonmax_H)</f>
        <v>1.9568534709001448</v>
      </c>
      <c r="AI200" s="212">
        <f t="shared" ref="AI200:AI263" si="410">AA200+AF200</f>
        <v>13.385259758052538</v>
      </c>
      <c r="AJ200" s="212">
        <f t="shared" ref="AJ200:AJ263" si="411">AI200+Ton_delay</f>
        <v>14.185259758052538</v>
      </c>
      <c r="AK200" s="212">
        <f t="shared" ref="AK200:AK263" si="412">AB200+AG200+Ton_delay</f>
        <v>14.143459527969011</v>
      </c>
      <c r="AL200" s="212">
        <f t="shared" ref="AL200:AL263" si="413">AC200+AH200+Ton_delay</f>
        <v>13.02643766346438</v>
      </c>
      <c r="AM200" s="212">
        <f t="shared" si="361"/>
        <v>70.495712948247601</v>
      </c>
      <c r="AN200" s="212">
        <f t="shared" si="391"/>
        <v>70.704059217087405</v>
      </c>
      <c r="AO200" s="212">
        <f t="shared" si="392"/>
        <v>76.766958537308199</v>
      </c>
      <c r="AP200" s="212">
        <f t="shared" ref="AP200:AP263" si="414">R200*AF200/Io*AA200/AJ200</f>
        <v>9.6873580887171453</v>
      </c>
      <c r="AQ200" s="212">
        <f t="shared" ref="AQ200:AQ263" si="415">IF(R200*AF200/Lm/1000&gt;Vcspk/Rcs,Vcspk/Rcs,R200*AF200/Lm/1000)</f>
        <v>0.27539166014979455</v>
      </c>
      <c r="AR200" s="212">
        <f t="shared" ref="AR200:AR263" si="416">IF(S200*AG200/Lm/1000&gt;Vcspk/Rcs,Vcspk/Rcs,S200*AG200/Lm/1000)</f>
        <v>0.26735980827640105</v>
      </c>
      <c r="AS200" s="212">
        <f t="shared" ref="AS200:AS263" si="417">IF(T200*AH200/Lm/1000&gt;Vcspk/Rcs,Vcspk/Rcs,T200*AH200/Lm/1000)</f>
        <v>0.25478055482406675</v>
      </c>
      <c r="AT200" s="212">
        <f t="shared" ref="AT200:AT263" si="418">IF(toffmin&lt;Lm*AR200/Vout*10^3,(1/SQRT(3)*AR200)^2,1/3*AR200^2*(Tonmax+Lm*AR200)/Vout/(Tonmax+toffmin))</f>
        <v>2.3827089027197983E-2</v>
      </c>
      <c r="AU200" s="212">
        <f t="shared" ref="AU200:AU263" si="419">1/2*AQ200*Lm*AQ200/Vout*1/AJ200*1000-1/2*Idrr*Tdrr/AJ200*10^-6-Idrr*Ton_delay/AJ200*10^-6-1/2*Idrr*W200/AJ200*10^-6</f>
        <v>0.10775088826492206</v>
      </c>
      <c r="AV200" s="212">
        <f t="shared" ref="AV200:AV263" si="420">1/2*AR200*Lm*AR200/Vout*1/AK200*1000-1/2*Idrr*Tdrr/AK200*10^-6-Idrr*Ton_delay/AK200*10^-6-1/2*Idrr*X200/AK200*10^-6</f>
        <v>0.1018575378129578</v>
      </c>
      <c r="AW200" s="212">
        <f t="shared" ref="AW200:AW263" si="421">1/2*AS200*Lm*AS200/Vout*1/AL200*1000-1/2*Idrr*Tdrr/AL200*10^-6-Idrr*Ton_delay/AL200*10^-6-1/2*Idrr*Y200/AL200*10^-6</f>
        <v>0.10043000307797527</v>
      </c>
      <c r="AX200" s="212">
        <f t="shared" si="362"/>
        <v>2.2317137037488222E-2</v>
      </c>
      <c r="AY200" s="212">
        <f t="shared" si="363"/>
        <v>2.4260996514488625E-2</v>
      </c>
      <c r="AZ200" s="178">
        <f t="shared" si="364"/>
        <v>1.9136782668668046E-2</v>
      </c>
      <c r="BA200" s="178">
        <f t="shared" ref="BA200:BA263" si="422">Cin*SQRT(2)*Vintyp*COS(Q200)*2*PI()*Fac*10^-9</f>
        <v>-2.6703444245216811E-3</v>
      </c>
      <c r="BB200" s="178">
        <f t="shared" ref="BB200:BB263" si="423">Cin*SQRT(2)*Vinmin*COS(Q200)*2*PI()*Fac*10^-9</f>
        <v>-2.3220386300188529E-3</v>
      </c>
      <c r="BC200" s="178">
        <f t="shared" ref="BC200:BC263" si="424">Cin*SQRT(2)*Vinmax*COS(Q200)*2*PI()*Fac*10^-9</f>
        <v>-2.9025482875235662E-3</v>
      </c>
      <c r="BD200" s="178">
        <f t="shared" ref="BD200:BD263" si="425">Cxin*SQRT(2)*Vintyp*COS(Q200)*2*PI()*Fac*10^-9</f>
        <v>0</v>
      </c>
      <c r="BE200" s="178">
        <f t="shared" ref="BE200:BE263" si="426">Cxin*SQRT(2)*Vinmin*COS(Q200)*2*PI()*Fac*10^-9</f>
        <v>0</v>
      </c>
      <c r="BF200" s="178">
        <f t="shared" ref="BF200:BF263" si="427">Cxin*SQRT(2)*Vinmax*COS(Q200)*2*PI()*Fac*10^-9</f>
        <v>0</v>
      </c>
      <c r="BG200" s="178">
        <f t="shared" si="365"/>
        <v>1.9646792612966542E-2</v>
      </c>
      <c r="BH200" s="178">
        <f t="shared" si="366"/>
        <v>2.1938957884469774E-2</v>
      </c>
      <c r="BI200" s="178">
        <f t="shared" si="367"/>
        <v>1.6234234381144481E-2</v>
      </c>
      <c r="BJ200" s="178">
        <f t="shared" ref="BJ200:BJ263" si="428">BG200*R200</f>
        <v>6.3554871313078554</v>
      </c>
      <c r="BK200" s="178">
        <f t="shared" ref="BK200:BK263" si="429">BH200*S200</f>
        <v>6.1712812147141376</v>
      </c>
      <c r="BL200" s="178">
        <f t="shared" ref="BL200:BL263" si="430">BI200*T200</f>
        <v>5.7082261039472257</v>
      </c>
      <c r="BM200" s="180">
        <f t="shared" si="368"/>
        <v>3.8599645997691669E-4</v>
      </c>
      <c r="BN200" s="180">
        <f t="shared" si="368"/>
        <v>4.8131787305653845E-4</v>
      </c>
      <c r="BO200" s="180">
        <f t="shared" si="368"/>
        <v>2.6355036594193353E-4</v>
      </c>
      <c r="BP200" s="178">
        <f t="shared" ref="BP200:BP263" si="431">IF((180-Deg_Triac)/180*PI()&gt;Q200,0,IF(Q200&gt;deg_Ipk,deg_Ipk/Q200*R200^2/(Vout+R200),R200^2/(Vout+R200)))</f>
        <v>156.67614764096584</v>
      </c>
      <c r="BQ200" s="178">
        <f t="shared" ref="BQ200:BQ263" si="432">IF((180-Deg_Triac)/180*PI()&gt;Q200,0,R200^2/(Vout+R200))</f>
        <v>267.98315466250244</v>
      </c>
      <c r="BR200" s="178">
        <f t="shared" ref="BR200:BR263" si="433">IF((180-Deg_Triac)/180*PI()&gt;Q200,0,IF($R200*Tonmax8/Lm*Rcs&gt;Vcspk*1000,Vcspk/Rcs,$R200*Tonmax8/Lm/1000))</f>
        <v>0.44999999999999996</v>
      </c>
      <c r="BS200" s="178">
        <f t="shared" ref="BS200:BS263" si="434">IF((180-Deg_triacmax)/180*PI()&gt;R200,0,IF($R200*BZ$3/Lm*Rcs&gt;Vcspk*1000,Vcspk/Rcs,$R200*BZ$3/Lm/1000))</f>
        <v>0.44999999999999996</v>
      </c>
      <c r="BT200" s="178">
        <f t="shared" ref="BT200:BT263" si="435">IF((180-Deg_triacmax)/180*PI()&gt;S200,0,IF($R200*CA$3/Lm*Rcs&gt;Vcspk*1000,Vcspk/Rcs,$R200*CA$3/Lm/1000))</f>
        <v>0.17967475382583387</v>
      </c>
      <c r="BU200" s="178">
        <f t="shared" ref="BU200:BU263" si="436">IF(Lm*BR200/Vout*1000&gt;2.5,Lm*BR200*1000/Vout,2.5)</f>
        <v>18.138404988736497</v>
      </c>
      <c r="BY200" s="180">
        <f t="shared" ref="BY200:BY263" si="437">IF((180-Deg_Triac)/180*PI()&gt;$Q200,0,1/2*BR200*Lm*BR200*1/Vout*1000*1/(Lm*BR200*1/Vout*1000+Lm*BR200*1/(Vintyp*SQRT(2)*SIN($Q200))*1000+Tdrr+Ton_delay+Tdrr*Vout*1/(Vintyp*SQRT(2)*SIN($Q200)))+(-1/2*Idrr*Tdrr*10^-6-Idrr*Ton_delay*10^-6-1/2*Idrr*Tdrr*Vout*1/(Vintyp*SQRT(2)*SIN($Q200))*10^-6)*1/(Lm*BR200*1/Vout*1000+Lm*BR200*1/(Vintyp*SQRT(2)*SIN($Q200))*1000+Tdrr+Ton_delay+Tdrr*Vout*1/(Vintyp*SQRT(2)*SIN($Q200))))</f>
        <v>0.1779312596250143</v>
      </c>
      <c r="BZ200" s="180">
        <f t="shared" si="369"/>
        <v>0.1779312596250143</v>
      </c>
      <c r="CA200" s="180">
        <f t="shared" si="370"/>
        <v>0</v>
      </c>
      <c r="CB200" s="180">
        <f t="shared" si="371"/>
        <v>3.6852747674039343E-2</v>
      </c>
      <c r="CC200" s="180">
        <f t="shared" ref="CC200:CC263" si="438">IF(CB200=0,0,IF((CB200+BA200)&gt;0,CB200+BA200+BD200,BD200))</f>
        <v>3.4182403249517664E-2</v>
      </c>
      <c r="CG200" s="182">
        <f t="shared" ref="CG200:CG263" si="439">IF(Lm*Vcspk/Rcs/SQRT(2)/Vintyp*10^3&gt;(DA$3-$W200)*SIN($Q200),Vintyp*SQRT(2)*SIN($Q200)*(DA$3-$W200)/Lm/10^3,Vcspk/Rcs)</f>
        <v>0.44999999999999996</v>
      </c>
      <c r="CH200" s="182">
        <f t="shared" ref="CH200:CH263" si="440">IF(Lm*Vcspk/Rcs/SQRT(2)/Vintyp*10^3&gt;(DB$3-$W200)*SIN($Q200),Vintyp*SQRT(2)*SIN($Q200)*(DB$3-$W200)/Lm/10^3,Vcspk/Rcs)</f>
        <v>0.44999999999999996</v>
      </c>
      <c r="CI200" s="182">
        <f t="shared" ref="CI200:CI263" si="441">IF(Lm*Vcspk/Rcs/SQRT(2)/Vintyp*10^3&gt;(DC$3-$W200)*SIN($Q200),Vintyp*SQRT(2)*SIN($Q200)*(DC$3-$W200)/Lm/10^3,Vcspk/Rcs)</f>
        <v>0.44999999999999996</v>
      </c>
      <c r="CJ200" s="182">
        <f t="shared" ref="CJ200:CJ263" si="442">IF(Lm*Vcspk/Rcs/SQRT(2)/Vintyp*10^3&gt;(DD$3-$W200)*SIN($Q200),Vintyp*SQRT(2)*SIN($Q200)*(DD$3-$W200)/Lm/10^3,Vcspk/Rcs)</f>
        <v>0.44999999999999996</v>
      </c>
      <c r="CK200" s="182">
        <f t="shared" ref="CK200:CK263" si="443">IF(Lm*Vcspk/Rcs/SQRT(2)/Vintyp*10^3&gt;(DE$3-$W200)*SIN($Q200),Vintyp*SQRT(2)*SIN($Q200)*(DE$3-$W200)/Lm/10^3,Vcspk/Rcs)</f>
        <v>0.44999999999999996</v>
      </c>
      <c r="CL200" s="182">
        <f t="shared" ref="CL200:CL263" si="444">IF(Lm*Vcspk/Rcs/SQRT(2)/Vintyp*10^3&gt;(DF$3-$W200)*SIN($Q200),Vintyp*SQRT(2)*SIN($Q200)*(DF$3-$W200)/Lm/10^3,Vcspk/Rcs)</f>
        <v>0.44999999999999996</v>
      </c>
      <c r="CM200" s="182">
        <f t="shared" ref="CM200:CM263" si="445">IF(Lm*Vcspk/Rcs/SQRT(2)/Vintyp*10^3&gt;(DG$3-$W200)*SIN($Q200),Vintyp*SQRT(2)*SIN($Q200)*(DG$3-$W200)/Lm/10^3,Vcspk/Rcs)</f>
        <v>0.44999999999999996</v>
      </c>
      <c r="CN200" s="182">
        <f t="shared" ref="CN200:CN263" si="446">IF(Lm*Vcspk/Rcs/SQRT(2)/Vintyp*10^3&gt;(DH$3-$W200)*SIN($Q200),Vintyp*SQRT(2)*SIN($Q200)*(DH$3-$W200)/Lm/10^3,Vcspk/Rcs)</f>
        <v>0.44999999999999996</v>
      </c>
      <c r="CO200" s="182">
        <f t="shared" ref="CO200:CO263" si="447">IF(Lm*Vcspk/Rcs/SQRT(2)/Vintyp*10^3&gt;(DI$3-$W200)*SIN($Q200),Vintyp*SQRT(2)*SIN($Q200)*(DI$3-$W200)/Lm/10^3,Vcspk/Rcs)</f>
        <v>0.44999999999999996</v>
      </c>
      <c r="CP200" s="182">
        <f t="shared" ref="CP200:CP263" si="448">IF(Lm*Vcspk/Rcs/SQRT(2)/Vintyp*10^3&gt;(DJ$3-$W200)*SIN($Q200),Vintyp*SQRT(2)*SIN($Q200)*(DJ$3-$W200)/Lm/10^3,Vcspk/Rcs)</f>
        <v>0.41221045784980748</v>
      </c>
      <c r="CQ200" s="182">
        <f t="shared" ref="CQ200:CQ263" si="449">IF(Lm*Vcspk/Rcs/SQRT(2)/Vintyp*10^3&gt;(DK$3-$W200)*SIN($Q200),Vintyp*SQRT(2)*SIN($Q200)*(DK$3-$W200)/Lm/10^3,Vcspk/Rcs)</f>
        <v>0.34172904024626383</v>
      </c>
      <c r="CR200" s="182">
        <f t="shared" ref="CR200:CR263" si="450">IF(Lm*Vcspk/Rcs/SQRT(2)/Vintyp*10^3&gt;(DL$3-$W200)*SIN($Q200),Vintyp*SQRT(2)*SIN($Q200)*(DL$3-$W200)/Lm/10^3,Vcspk/Rcs)</f>
        <v>0.27124762264272001</v>
      </c>
      <c r="CS200" s="182">
        <f t="shared" ref="CS200:CS263" si="451">IF(Lm*Vcspk/Rcs/SQRT(2)/Vintyp*10^3&gt;(DM$3-$W200)*SIN($Q200),Vintyp*SQRT(2)*SIN($Q200)*(DM$3-$W200)/Lm/10^3,Vcspk/Rcs)</f>
        <v>0.20076620503917636</v>
      </c>
      <c r="CT200" s="182">
        <f t="shared" ref="CT200:CT263" si="452">IF(Lm*Vcspk/Rcs/SQRT(2)/Vintyp*10^3&gt;(DN$3-$W200)*SIN($Q200),Vintyp*SQRT(2)*SIN($Q200)*(DN$3-$W200)/Lm/10^3,Vcspk/Rcs)</f>
        <v>0.17471290629536537</v>
      </c>
      <c r="CU200" s="182">
        <f t="shared" ref="CU200:CU263" si="453">IF(Lm*Vcspk/Rcs/SQRT(2)/Vintyp*10^3&gt;(DO$3-$W200)*SIN($Q200),Vintyp*SQRT(2)*SIN($Q200)*(DO$3-$W200)/Lm/10^3,Vcspk/Rcs)</f>
        <v>0.17471290629536537</v>
      </c>
      <c r="CV200" s="182">
        <f t="shared" ref="CV200:CV263" si="454">IF(Lm*Vcspk/Rcs/SQRT(2)/Vintyp*10^3&gt;(DP$3-$W200)*SIN($Q200),Vintyp*SQRT(2)*SIN($Q200)*(DP$3-$W200)/Lm/10^3,Vcspk/Rcs)</f>
        <v>0.17471290629536537</v>
      </c>
      <c r="CW200" s="182">
        <f t="shared" ref="CW200:CW263" si="455">IF(Lm*Vcspk/Rcs/SQRT(2)/Vintyp*10^3&gt;(DQ$3-$W200)*SIN($Q200),Vintyp*SQRT(2)*SIN($Q200)*(DQ$3-$W200)/Lm/10^3,Vcspk/Rcs)</f>
        <v>0.17471290629536537</v>
      </c>
      <c r="CX200" s="182">
        <f t="shared" ref="CX200:CX263" si="456">IF(Lm*Vcspk/Rcs/SQRT(2)/Vintyp*10^3&gt;(DR$3-$W200)*SIN($Q200),Vintyp*SQRT(2)*SIN($Q200)*(DR$3-$W200)/Lm/10^3,Vcspk/Rcs)</f>
        <v>0.17471290629536537</v>
      </c>
      <c r="CY200" s="182">
        <f t="shared" ref="CY200:CY263" si="457">IF(Lm*Vcspk/Rcs/SQRT(2)/Vintyp*10^3&gt;(DS$3-$W200)*SIN($Q200),Vintyp*SQRT(2)*SIN($Q200)*(DS$3-$W200)/Lm/10^3,Vcspk/Rcs)</f>
        <v>0.17471290629536537</v>
      </c>
      <c r="DA200" s="184">
        <f t="shared" si="372"/>
        <v>0.17793125962942796</v>
      </c>
      <c r="DB200" s="184">
        <f t="shared" si="373"/>
        <v>0.17793125962942796</v>
      </c>
      <c r="DC200" s="184">
        <f t="shared" si="374"/>
        <v>0.17793125962942796</v>
      </c>
      <c r="DD200" s="184">
        <f t="shared" si="375"/>
        <v>0.17793125962942796</v>
      </c>
      <c r="DE200" s="184">
        <f t="shared" si="376"/>
        <v>0.17793125962942796</v>
      </c>
      <c r="DF200" s="184">
        <f t="shared" si="377"/>
        <v>0.17793125962942796</v>
      </c>
      <c r="DG200" s="184">
        <f t="shared" si="378"/>
        <v>0.17793125962942796</v>
      </c>
      <c r="DH200" s="184">
        <f t="shared" si="379"/>
        <v>0.17793125962942796</v>
      </c>
      <c r="DI200" s="184">
        <f t="shared" si="380"/>
        <v>0.17793125962942796</v>
      </c>
      <c r="DJ200" s="184">
        <f t="shared" si="381"/>
        <v>0.16231354428248845</v>
      </c>
      <c r="DK200" s="184">
        <f t="shared" si="382"/>
        <v>-2.5283271027589691E-10</v>
      </c>
      <c r="DL200" s="184">
        <f t="shared" si="383"/>
        <v>-3.1372428877688961E-10</v>
      </c>
      <c r="DM200" s="184">
        <f t="shared" si="384"/>
        <v>-4.1325046631411981E-10</v>
      </c>
      <c r="DN200" s="184">
        <f t="shared" si="385"/>
        <v>-4.6814908954573418E-10</v>
      </c>
      <c r="DO200" s="184">
        <f t="shared" si="386"/>
        <v>-4.6814908954573418E-10</v>
      </c>
      <c r="DP200" s="184">
        <f t="shared" si="387"/>
        <v>-4.6814908954573418E-10</v>
      </c>
      <c r="DQ200" s="184">
        <f t="shared" si="388"/>
        <v>-4.6814908954573418E-10</v>
      </c>
      <c r="DR200" s="184">
        <f t="shared" si="389"/>
        <v>-4.6814908954573418E-10</v>
      </c>
      <c r="DS200" s="184">
        <f t="shared" si="390"/>
        <v>-4.6814908954573418E-10</v>
      </c>
      <c r="DU200" s="185">
        <f t="shared" ref="DU200:DU263" si="458">$BG200*COS(DU$2*$Q200)-$BG200*COS(DU$2*$P200)</f>
        <v>1.214238560473368E-2</v>
      </c>
      <c r="DV200" s="185">
        <f t="shared" ref="DV200:DV263" si="459">$BG200*SIN(DU$2*$Q200)-$BG200*SIN(DU$2*$P200)</f>
        <v>-3.7370420277722638E-2</v>
      </c>
      <c r="DW200" s="185">
        <f t="shared" ref="DW200:DW263" si="460">$BG200*COS(DW$1*$Q200)-$BG200*COS(DW$1*$P200)</f>
        <v>-4.1072980799433546E-3</v>
      </c>
      <c r="DX200" s="185">
        <f t="shared" ref="DX200:DX263" si="461">$BG200*SIN(DW$1*$Q200)-$BG200*SIN(DW$1*$P200)</f>
        <v>3.9078330854709756E-2</v>
      </c>
      <c r="DY200" s="186">
        <f t="shared" ref="DY200:DY263" si="462">$BG200*COS(DY$1*$Q200)-$BG200*COS(DY$1*$P200)</f>
        <v>1.214238560473368E-2</v>
      </c>
      <c r="DZ200" s="186">
        <f t="shared" ref="DZ200:DZ263" si="463">$BG200*SIN(DY$1*$Q200)-$BG200*SIN(DY$1*$P200)</f>
        <v>-3.7370420277722638E-2</v>
      </c>
      <c r="EA200" s="186">
        <f t="shared" ref="EA200:EA263" si="464">$BG200*COS(EA$1*$Q200)-$BG200*COS(EA$1*$P200)</f>
        <v>-1.9646792612966521E-2</v>
      </c>
      <c r="EB200" s="186">
        <f t="shared" ref="EB200:EB263" si="465">$BG200*SIN(EA$1*$Q200)-$BG200*SIN(EA$1*$P200)</f>
        <v>3.4029243011426964E-2</v>
      </c>
      <c r="EC200" s="186">
        <f t="shared" ref="EC200:EC263" si="466">$BG200*COS(EC$1*$Q200)-$BG200*COS(EC$1*$P200)</f>
        <v>2.6292540508242042E-2</v>
      </c>
      <c r="ED200" s="186">
        <f t="shared" ref="ED200:ED263" si="467">$BG200*SIN(EC$1*$Q200)-$BG200*SIN(EC$1*$P200)</f>
        <v>-2.9200824535107191E-2</v>
      </c>
      <c r="EE200" s="186">
        <f t="shared" ref="EE200:EE263" si="468">$BG200*COS(EE$1*$Q200)-$BG200*COS(EE$1*$P200)</f>
        <v>-3.178917821770022E-2</v>
      </c>
      <c r="EF200" s="186">
        <f t="shared" ref="EF200:EF263" si="469">$BG200*SIN(EE$1*$Q200)-$BG200*SIN(EE$1*$P200)</f>
        <v>2.3096189905500872E-2</v>
      </c>
      <c r="EG200" s="186">
        <f t="shared" ref="EG200:EG263" si="470">$BG200*COS(EG$1*$Q200)-$BG200*COS(EG$1*$P200)</f>
        <v>3.5896476297643545E-2</v>
      </c>
      <c r="EH200" s="186">
        <f t="shared" ref="EH200:EH263" si="471">$BG200*SIN(EG$1*$Q200)-$BG200*SIN(EG$1*$P200)</f>
        <v>-1.5982140949208967E-2</v>
      </c>
      <c r="EI200" s="186">
        <f t="shared" ref="EI200:EI263" si="472">$BG200*COS(EI$1*$Q200)-$BG200*COS(EI$1*$P200)</f>
        <v>-3.8434926112975748E-2</v>
      </c>
      <c r="EJ200" s="186">
        <f t="shared" ref="EJ200:EJ263" si="473">$BG200*SIN(EI$1*$Q200)-$BG200*SIN(EI$1*$P200)</f>
        <v>8.1695957426155229E-3</v>
      </c>
      <c r="EK200" s="186">
        <f t="shared" ref="EK200:EK263" si="474">$BG200*COS(EK$1*$Q200)-$BG200*COS(EK$1*$P200)</f>
        <v>3.9293585225933084E-2</v>
      </c>
      <c r="EL200" s="186">
        <f t="shared" ref="EL200:EL263" si="475">$BG200*SIN(EK$1*$Q200)-$BG200*SIN(EK$1*$P200)</f>
        <v>-2.4070237613686057E-18</v>
      </c>
      <c r="EM200" s="186">
        <f t="shared" ref="EM200:EM263" si="476">$BG200*COS(EM$1*$Q200)-$BG200*COS(EM$1*$P200)</f>
        <v>-3.8434926112975776E-2</v>
      </c>
      <c r="EN200" s="186">
        <f t="shared" ref="EN200:EN263" si="477">$BG200*SIN(EM$1*$Q200)-$BG200*SIN(EM$1*$P200)</f>
        <v>-8.1695957426153806E-3</v>
      </c>
      <c r="EO200" s="186">
        <f t="shared" ref="EO200:EO263" si="478">$BG200*COS(EO$1*$Q200)-$BG200*COS(EO$1*$P200)</f>
        <v>3.5896476297643601E-2</v>
      </c>
      <c r="EP200" s="186">
        <f t="shared" ref="EP200:EP263" si="479">$BG200*SIN(EO$1*$Q200)-$BG200*SIN(EO$1*$P200)</f>
        <v>1.5982140949208835E-2</v>
      </c>
      <c r="EQ200" s="186">
        <f t="shared" ref="EQ200:EQ263" si="480">$BG200*COS(EQ$1*$Q200)-$BG200*COS(EQ$1*$P200)</f>
        <v>2.6292540508242097E-2</v>
      </c>
      <c r="ER200" s="186">
        <f t="shared" ref="ER200:ER263" si="481">$BG200*SIN(EQ$1*$Q200)-$BG200*SIN(EQ$1*$P200)</f>
        <v>2.9200824535107139E-2</v>
      </c>
      <c r="ES200" s="186">
        <f t="shared" ref="ES200:ES263" si="482">$BG200*COS(ES$1*$Q200)-$BG200*COS(ES$1*$P200)</f>
        <v>-1.9646792612966646E-2</v>
      </c>
      <c r="ET200" s="186">
        <f t="shared" ref="ET200:ET263" si="483">$BG200*SIN(ES$1*$Q200)-$BG200*SIN(ES$1*$P200)</f>
        <v>-3.4029243011426888E-2</v>
      </c>
      <c r="EU200" s="186">
        <f t="shared" ref="EU200:EU263" si="484">$BG200*COS(EU$1*$Q200)-$BG200*COS(EU$1*$P200)</f>
        <v>1.2142385604733751E-2</v>
      </c>
      <c r="EV200" s="186">
        <f t="shared" ref="EV200:EV263" si="485">$BG200*SIN(EU$1*$Q200)-$BG200*SIN(EU$1*$P200)</f>
        <v>3.737042027772261E-2</v>
      </c>
      <c r="EW200" s="186">
        <f t="shared" ref="EW200:EW263" si="486">$BG200*COS(EW$1*$Q200)-$BG200*COS(EW$1*$P200)</f>
        <v>-4.1072980799433858E-3</v>
      </c>
      <c r="EX200" s="186">
        <f t="shared" ref="EX200:EX263" si="487">$BG200*SIN(EW$1*$Q200)-$BG200*SIN(EW$1*$P200)</f>
        <v>-3.9078330854709749E-2</v>
      </c>
    </row>
    <row r="201" spans="15:154" ht="20.100000000000001" customHeight="1" x14ac:dyDescent="0.3">
      <c r="O201" s="211">
        <v>193</v>
      </c>
      <c r="P201" s="211">
        <f t="shared" ref="P201:P264" si="488">-(360-O201)*PI()/360</f>
        <v>-1.4573499254152653</v>
      </c>
      <c r="Q201" s="212">
        <f t="shared" ref="Q201:Q264" si="489">O201*PI()/360</f>
        <v>1.684242728174528</v>
      </c>
      <c r="R201" s="212">
        <f t="shared" si="393"/>
        <v>323.17824250270769</v>
      </c>
      <c r="S201" s="212">
        <f t="shared" si="394"/>
        <v>281.02455869800667</v>
      </c>
      <c r="T201" s="212">
        <f t="shared" si="395"/>
        <v>351.28069837250837</v>
      </c>
      <c r="U201" s="212">
        <f t="shared" si="396"/>
        <v>1</v>
      </c>
      <c r="V201" s="212">
        <f t="shared" si="397"/>
        <v>1</v>
      </c>
      <c r="W201" s="212">
        <f t="shared" si="398"/>
        <v>4.1463187299459775E-2</v>
      </c>
      <c r="X201" s="212">
        <f t="shared" si="399"/>
        <v>4.7682665394378744E-2</v>
      </c>
      <c r="Y201" s="212">
        <f t="shared" si="400"/>
        <v>3.8146132315502991E-2</v>
      </c>
      <c r="Z201" s="212">
        <f t="shared" si="401"/>
        <v>11.070859630530038</v>
      </c>
      <c r="AA201" s="212">
        <f t="shared" si="402"/>
        <v>11.070859630530038</v>
      </c>
      <c r="AB201" s="212">
        <f t="shared" si="403"/>
        <v>10.762844515656777</v>
      </c>
      <c r="AC201" s="212">
        <f t="shared" si="404"/>
        <v>10.256453708813643</v>
      </c>
      <c r="AD201" s="212">
        <f t="shared" si="405"/>
        <v>226.42711767343661</v>
      </c>
      <c r="AE201" s="212">
        <f t="shared" si="406"/>
        <v>294.36795528461619</v>
      </c>
      <c r="AF201" s="212">
        <f t="shared" si="407"/>
        <v>2.2983407496477151</v>
      </c>
      <c r="AG201" s="212">
        <f t="shared" si="408"/>
        <v>2.5660055686589325</v>
      </c>
      <c r="AH201" s="212">
        <f t="shared" si="409"/>
        <v>1.9562202013211829</v>
      </c>
      <c r="AI201" s="212">
        <f t="shared" si="410"/>
        <v>13.369200380177752</v>
      </c>
      <c r="AJ201" s="212">
        <f t="shared" si="411"/>
        <v>14.169200380177752</v>
      </c>
      <c r="AK201" s="212">
        <f t="shared" si="412"/>
        <v>14.12885008431571</v>
      </c>
      <c r="AL201" s="212">
        <f t="shared" si="413"/>
        <v>13.012673910134826</v>
      </c>
      <c r="AM201" s="212">
        <f t="shared" ref="AM201:AM264" si="490">1000/AJ201</f>
        <v>70.575612819970232</v>
      </c>
      <c r="AN201" s="212">
        <f t="shared" si="391"/>
        <v>70.7771682785487</v>
      </c>
      <c r="AO201" s="212">
        <f t="shared" si="392"/>
        <v>76.848156413199391</v>
      </c>
      <c r="AP201" s="212">
        <f t="shared" si="414"/>
        <v>9.6725566917460917</v>
      </c>
      <c r="AQ201" s="212">
        <f t="shared" si="415"/>
        <v>0.27503954991330959</v>
      </c>
      <c r="AR201" s="212">
        <f t="shared" si="416"/>
        <v>0.26701796740414091</v>
      </c>
      <c r="AS201" s="212">
        <f t="shared" si="417"/>
        <v>0.25445479753220807</v>
      </c>
      <c r="AT201" s="212">
        <f t="shared" si="418"/>
        <v>2.3766198305546292E-2</v>
      </c>
      <c r="AU201" s="212">
        <f t="shared" si="419"/>
        <v>0.10759734098590326</v>
      </c>
      <c r="AV201" s="212">
        <f t="shared" si="420"/>
        <v>0.1017022914016129</v>
      </c>
      <c r="AW201" s="212">
        <f t="shared" si="421"/>
        <v>0.1002793069578656</v>
      </c>
      <c r="AX201" s="212">
        <f t="shared" ref="AX201:AX264" si="491">1/2*AQ201*Lm*AQ201/R201*1/AJ201*1000</f>
        <v>2.2306643577955948E-2</v>
      </c>
      <c r="AY201" s="212">
        <f t="shared" ref="AY201:AY264" si="492">1/2*AR201*Lm*AR201/S201*1/AK201*1000</f>
        <v>2.4247181731074298E-2</v>
      </c>
      <c r="AZ201" s="178">
        <f t="shared" ref="AZ201:AZ264" si="493">1/2*AS201*Lm*AS201/T201*1/AL201*1000</f>
        <v>1.9126338625450098E-2</v>
      </c>
      <c r="BA201" s="178">
        <f t="shared" si="422"/>
        <v>-2.8919546052162304E-3</v>
      </c>
      <c r="BB201" s="178">
        <f t="shared" si="423"/>
        <v>-2.5147431349706348E-3</v>
      </c>
      <c r="BC201" s="178">
        <f t="shared" si="424"/>
        <v>-3.1434289187132936E-3</v>
      </c>
      <c r="BD201" s="178">
        <f t="shared" si="425"/>
        <v>0</v>
      </c>
      <c r="BE201" s="178">
        <f t="shared" si="426"/>
        <v>0</v>
      </c>
      <c r="BF201" s="178">
        <f t="shared" si="427"/>
        <v>0</v>
      </c>
      <c r="BG201" s="178">
        <f t="shared" ref="BG201:BG264" si="494">IF((AX201+BA201)&gt;0,AX201+BA201+BD201,BD201)</f>
        <v>1.9414688972739718E-2</v>
      </c>
      <c r="BH201" s="178">
        <f t="shared" ref="BH201:BH264" si="495">IF((AY201+BB201)&gt;0,AY201+BB201+BE201,BE201)</f>
        <v>2.1732438596103663E-2</v>
      </c>
      <c r="BI201" s="178">
        <f t="shared" ref="BI201:BI264" si="496">IF((AZ201+BC201)&gt;0,AZ201+BC201+BF201,BF201)</f>
        <v>1.5982909706736805E-2</v>
      </c>
      <c r="BJ201" s="178">
        <f t="shared" si="428"/>
        <v>6.2744050609467212</v>
      </c>
      <c r="BK201" s="178">
        <f t="shared" si="429"/>
        <v>6.1073489659015596</v>
      </c>
      <c r="BL201" s="178">
        <f t="shared" si="430"/>
        <v>5.6144876838072477</v>
      </c>
      <c r="BM201" s="180">
        <f t="shared" ref="BM201:BO264" si="497">BG201^2</f>
        <v>3.7693014790822119E-4</v>
      </c>
      <c r="BN201" s="180">
        <f t="shared" si="497"/>
        <v>4.7229888733341612E-4</v>
      </c>
      <c r="BO201" s="180">
        <f t="shared" si="497"/>
        <v>2.5545340269370157E-4</v>
      </c>
      <c r="BP201" s="178">
        <f t="shared" si="431"/>
        <v>155.68991821513106</v>
      </c>
      <c r="BQ201" s="178">
        <f t="shared" si="432"/>
        <v>267.68324075993075</v>
      </c>
      <c r="BR201" s="178">
        <f t="shared" si="433"/>
        <v>0.44999999999999996</v>
      </c>
      <c r="BS201" s="178">
        <f t="shared" si="434"/>
        <v>0.44999999999999996</v>
      </c>
      <c r="BT201" s="178">
        <f t="shared" si="435"/>
        <v>0.17950311542498676</v>
      </c>
      <c r="BU201" s="178">
        <f t="shared" si="436"/>
        <v>18.138404988736497</v>
      </c>
      <c r="BY201" s="180">
        <f t="shared" si="437"/>
        <v>0.17790309034272667</v>
      </c>
      <c r="BZ201" s="180">
        <f t="shared" ref="BZ201:BZ264" si="498">IF((180-Deg_triacmax)/180*PI()&gt;$Q201,0,1/2*BS201*Lm*BS201*1/Vout*1000*1/(Lm*BS201*1/Vout*1000+Lm*BS201*1/(Vintyp*SQRT(2)*SIN($Q201))*1000+Tdrr+Ton_delay+Tdrr*Vout*1/(Vintyp*SQRT(2)*SIN($Q201)))+(-1/2*Idrr*Tdrr*10^-6-Idrr*Ton_delay*10^-6-1/2*Idrr*Tdrr*Vout*1/(Vintyp*SQRT(2)*SIN($Q201))*10^-6)*1/(Lm*BS201*1/Vout*1000+Lm*BS201*1/(Vintyp*SQRT(2)*SIN($Q201))*1000+Tdrr+Ton_delay+Tdrr*Vout*1/(Vintyp*SQRT(2)*SIN($Q201))))</f>
        <v>0.17790309034272667</v>
      </c>
      <c r="CA201" s="180">
        <f t="shared" ref="CA201:CA264" si="499">IF((180-Deg_triacmin)/180*PI()&gt;$Q201,0,1/2*BT201*Lm*BT201*1/Vout*1000*1/(Lm*BT201*1/Vout*1000+Lm*BT201*1/(Vintyp*SQRT(2)*SIN($Q201))*1000+Tdrr+Ton_delay+Tdrr*Vout*1/(Vintyp*SQRT(2)*SIN($Q201)))+(-1/2*Idrr*Tdrr*10^-6-Idrr*Ton_delay*10^-6-1/2*Idrr*Tdrr*Vout*1/(Vintyp*SQRT(2)*SIN($Q201))*10^-6)*1/(Lm*BT201*1/Vout*1000+Lm*BT201*1/(Vintyp*SQRT(2)*SIN($Q201))*1000+Tdrr+Ton_delay+Tdrr*Vout*1/(Vintyp*SQRT(2)*SIN($Q201))))</f>
        <v>0</v>
      </c>
      <c r="CB201" s="180">
        <f t="shared" ref="CB201:CB264" si="500">IF((180-Deg_Triac)/180*PI()&gt;$Q201,0,1/2*BR201*Lm*BR201*1/(Vintyp*SQRT(2)*SIN($Q201))*1000*1/(Lm*BR201*1/Vout*1000+Lm*BR201*1/(Vintyp*SQRT(2)*SIN($Q201))*1000+Tdrr+Ton_delay+Tdrr*Vout*1/(Vintyp*SQRT(2)*SIN($Q201))))</f>
        <v>3.6882145821452723E-2</v>
      </c>
      <c r="CC201" s="180">
        <f t="shared" si="438"/>
        <v>3.399019121623649E-2</v>
      </c>
      <c r="CG201" s="182">
        <f t="shared" si="439"/>
        <v>0.44999999999999996</v>
      </c>
      <c r="CH201" s="182">
        <f t="shared" si="440"/>
        <v>0.44999999999999996</v>
      </c>
      <c r="CI201" s="182">
        <f t="shared" si="441"/>
        <v>0.44999999999999996</v>
      </c>
      <c r="CJ201" s="182">
        <f t="shared" si="442"/>
        <v>0.44999999999999996</v>
      </c>
      <c r="CK201" s="182">
        <f t="shared" si="443"/>
        <v>0.44999999999999996</v>
      </c>
      <c r="CL201" s="182">
        <f t="shared" si="444"/>
        <v>0.44999999999999996</v>
      </c>
      <c r="CM201" s="182">
        <f t="shared" si="445"/>
        <v>0.44999999999999996</v>
      </c>
      <c r="CN201" s="182">
        <f t="shared" si="446"/>
        <v>0.44999999999999996</v>
      </c>
      <c r="CO201" s="182">
        <f t="shared" si="447"/>
        <v>0.44999999999999996</v>
      </c>
      <c r="CP201" s="182">
        <f t="shared" si="448"/>
        <v>0.41181194450361647</v>
      </c>
      <c r="CQ201" s="182">
        <f t="shared" si="449"/>
        <v>0.3413978558795166</v>
      </c>
      <c r="CR201" s="182">
        <f t="shared" si="450"/>
        <v>0.27098376725541656</v>
      </c>
      <c r="CS201" s="182">
        <f t="shared" si="451"/>
        <v>0.20056967863131681</v>
      </c>
      <c r="CT201" s="182">
        <f t="shared" si="452"/>
        <v>0.17454126789451826</v>
      </c>
      <c r="CU201" s="182">
        <f t="shared" si="453"/>
        <v>0.17454126789451826</v>
      </c>
      <c r="CV201" s="182">
        <f t="shared" si="454"/>
        <v>0.17454126789451826</v>
      </c>
      <c r="CW201" s="182">
        <f t="shared" si="455"/>
        <v>0.17454126789451826</v>
      </c>
      <c r="CX201" s="182">
        <f t="shared" si="456"/>
        <v>0.17454126789451826</v>
      </c>
      <c r="CY201" s="182">
        <f t="shared" si="457"/>
        <v>0.17454126789451826</v>
      </c>
      <c r="DA201" s="184">
        <f t="shared" ref="DA201:DA264" si="501">IF(DA$1/180*PI()&gt;$Q201,0,1/2*CG201*Lm*CG201*1/Vout*1000*1/(Lm*CG201*1/Vout*1000+Lm*CG201*1/(Vintyp*SQRT(2)*SIN($Q201))*1000+Tdrr+Ton_delay+Tdrr*Vout*1/(Vintyp*SQRT(2)*SIN($Q201))))+(-1/2*Idrr*Tdrr*10^-6-Idrr*Ton_delay*10^-6-1/2*Idrr*Tdrr*1/(Vintyp*SQRT(2)*SIN($Q201))*10^-6)*1/(Lm*CG201*1/Vout*1000+Lm*CG201*1/(Vintyp*SQRT(2)*SIN($Q201))*1000+Tdrr+Ton_delay+Tdrr*Vout*1/(Vintyp*SQRT(2)*SIN($Q201)))</f>
        <v>0.17790309034714386</v>
      </c>
      <c r="DB201" s="184">
        <f t="shared" ref="DB201:DB264" si="502">IF(DB$1/180*PI()&gt;$Q201,0,1/2*CH201*Lm*CH201*1/Vout*1000*1/(Lm*CH201*1/Vout*1000+Lm*CH201*1/(Vintyp*SQRT(2)*SIN($Q201))*1000+Tdrr+Ton_delay+Tdrr*Vout*1/(Vintyp*SQRT(2)*SIN($Q201))))+(-1/2*Idrr*Tdrr*10^-6-Idrr*Ton_delay*10^-6-1/2*Idrr*Tdrr*1/(Vintyp*SQRT(2)*SIN($Q201))*10^-6)*1/(Lm*CH201*1/Vout*1000+Lm*CH201*1/(Vintyp*SQRT(2)*SIN($Q201))*1000+Tdrr+Ton_delay+Tdrr*Vout*1/(Vintyp*SQRT(2)*SIN($Q201)))</f>
        <v>0.17790309034714386</v>
      </c>
      <c r="DC201" s="184">
        <f t="shared" ref="DC201:DC264" si="503">IF(DC$1/180*PI()&gt;$Q201,0,1/2*CI201*Lm*CI201*1/Vout*1000*1/(Lm*CI201*1/Vout*1000+Lm*CI201*1/(Vintyp*SQRT(2)*SIN($Q201))*1000+Tdrr+Ton_delay+Tdrr*Vout*1/(Vintyp*SQRT(2)*SIN($Q201))))+(-1/2*Idrr*Tdrr*10^-6-Idrr*Ton_delay*10^-6-1/2*Idrr*Tdrr*1/(Vintyp*SQRT(2)*SIN($Q201))*10^-6)*1/(Lm*CI201*1/Vout*1000+Lm*CI201*1/(Vintyp*SQRT(2)*SIN($Q201))*1000+Tdrr+Ton_delay+Tdrr*Vout*1/(Vintyp*SQRT(2)*SIN($Q201)))</f>
        <v>0.17790309034714386</v>
      </c>
      <c r="DD201" s="184">
        <f t="shared" ref="DD201:DD264" si="504">IF(DD$1/180*PI()&gt;$Q201,0,1/2*CJ201*Lm*CJ201*1/Vout*1000*1/(Lm*CJ201*1/Vout*1000+Lm*CJ201*1/(Vintyp*SQRT(2)*SIN($Q201))*1000+Tdrr+Ton_delay+Tdrr*Vout*1/(Vintyp*SQRT(2)*SIN($Q201))))+(-1/2*Idrr*Tdrr*10^-6-Idrr*Ton_delay*10^-6-1/2*Idrr*Tdrr*1/(Vintyp*SQRT(2)*SIN($Q201))*10^-6)*1/(Lm*CJ201*1/Vout*1000+Lm*CJ201*1/(Vintyp*SQRT(2)*SIN($Q201))*1000+Tdrr+Ton_delay+Tdrr*Vout*1/(Vintyp*SQRT(2)*SIN($Q201)))</f>
        <v>0.17790309034714386</v>
      </c>
      <c r="DE201" s="184">
        <f t="shared" ref="DE201:DE264" si="505">IF(DE$1/180*PI()&gt;$Q201,0,1/2*CK201*Lm*CK201*1/Vout*1000*1/(Lm*CK201*1/Vout*1000+Lm*CK201*1/(Vintyp*SQRT(2)*SIN($Q201))*1000+Tdrr+Ton_delay+Tdrr*Vout*1/(Vintyp*SQRT(2)*SIN($Q201))))+(-1/2*Idrr*Tdrr*10^-6-Idrr*Ton_delay*10^-6-1/2*Idrr*Tdrr*1/(Vintyp*SQRT(2)*SIN($Q201))*10^-6)*1/(Lm*CK201*1/Vout*1000+Lm*CK201*1/(Vintyp*SQRT(2)*SIN($Q201))*1000+Tdrr+Ton_delay+Tdrr*Vout*1/(Vintyp*SQRT(2)*SIN($Q201)))</f>
        <v>0.17790309034714386</v>
      </c>
      <c r="DF201" s="184">
        <f t="shared" ref="DF201:DF264" si="506">IF(DF$1/180*PI()&gt;$Q201,0,1/2*CL201*Lm*CL201*1/Vout*1000*1/(Lm*CL201*1/Vout*1000+Lm*CL201*1/(Vintyp*SQRT(2)*SIN($Q201))*1000+Tdrr+Ton_delay+Tdrr*Vout*1/(Vintyp*SQRT(2)*SIN($Q201))))+(-1/2*Idrr*Tdrr*10^-6-Idrr*Ton_delay*10^-6-1/2*Idrr*Tdrr*1/(Vintyp*SQRT(2)*SIN($Q201))*10^-6)*1/(Lm*CL201*1/Vout*1000+Lm*CL201*1/(Vintyp*SQRT(2)*SIN($Q201))*1000+Tdrr+Ton_delay+Tdrr*Vout*1/(Vintyp*SQRT(2)*SIN($Q201)))</f>
        <v>0.17790309034714386</v>
      </c>
      <c r="DG201" s="184">
        <f t="shared" ref="DG201:DG264" si="507">IF(DG$1/180*PI()&gt;$Q201,0,1/2*CM201*Lm*CM201*1/Vout*1000*1/(Lm*CM201*1/Vout*1000+Lm*CM201*1/(Vintyp*SQRT(2)*SIN($Q201))*1000+Tdrr+Ton_delay+Tdrr*Vout*1/(Vintyp*SQRT(2)*SIN($Q201))))+(-1/2*Idrr*Tdrr*10^-6-Idrr*Ton_delay*10^-6-1/2*Idrr*Tdrr*1/(Vintyp*SQRT(2)*SIN($Q201))*10^-6)*1/(Lm*CM201*1/Vout*1000+Lm*CM201*1/(Vintyp*SQRT(2)*SIN($Q201))*1000+Tdrr+Ton_delay+Tdrr*Vout*1/(Vintyp*SQRT(2)*SIN($Q201)))</f>
        <v>0.17790309034714386</v>
      </c>
      <c r="DH201" s="184">
        <f t="shared" ref="DH201:DH264" si="508">IF(DH$1/180*PI()&gt;$Q201,0,1/2*CN201*Lm*CN201*1/Vout*1000*1/(Lm*CN201*1/Vout*1000+Lm*CN201*1/(Vintyp*SQRT(2)*SIN($Q201))*1000+Tdrr+Ton_delay+Tdrr*Vout*1/(Vintyp*SQRT(2)*SIN($Q201))))+(-1/2*Idrr*Tdrr*10^-6-Idrr*Ton_delay*10^-6-1/2*Idrr*Tdrr*1/(Vintyp*SQRT(2)*SIN($Q201))*10^-6)*1/(Lm*CN201*1/Vout*1000+Lm*CN201*1/(Vintyp*SQRT(2)*SIN($Q201))*1000+Tdrr+Ton_delay+Tdrr*Vout*1/(Vintyp*SQRT(2)*SIN($Q201)))</f>
        <v>0.17790309034714386</v>
      </c>
      <c r="DI201" s="184">
        <f t="shared" ref="DI201:DI264" si="509">IF(DI$1/180*PI()&gt;$Q201,0,1/2*CO201*Lm*CO201*1/Vout*1000*1/(Lm*CO201*1/Vout*1000+Lm*CO201*1/(Vintyp*SQRT(2)*SIN($Q201))*1000+Tdrr+Ton_delay+Tdrr*Vout*1/(Vintyp*SQRT(2)*SIN($Q201))))+(-1/2*Idrr*Tdrr*10^-6-Idrr*Ton_delay*10^-6-1/2*Idrr*Tdrr*1/(Vintyp*SQRT(2)*SIN($Q201))*10^-6)*1/(Lm*CO201*1/Vout*1000+Lm*CO201*1/(Vintyp*SQRT(2)*SIN($Q201))*1000+Tdrr+Ton_delay+Tdrr*Vout*1/(Vintyp*SQRT(2)*SIN($Q201)))</f>
        <v>0.17790309034714386</v>
      </c>
      <c r="DJ201" s="184">
        <f t="shared" ref="DJ201:DJ264" si="510">IF(DJ$1/180*PI()&gt;$Q201,0,1/2*CP201*Lm*CP201*1/Vout*1000*1/(Lm*CP201*1/Vout*1000+Lm*CP201*1/(Vintyp*SQRT(2)*SIN($Q201))*1000+Tdrr+Ton_delay+Tdrr*Vout*1/(Vintyp*SQRT(2)*SIN($Q201))))+(-1/2*Idrr*Tdrr*10^-6-Idrr*Ton_delay*10^-6-1/2*Idrr*Tdrr*1/(Vintyp*SQRT(2)*SIN($Q201))*10^-6)*1/(Lm*CP201*1/Vout*1000+Lm*CP201*1/(Vintyp*SQRT(2)*SIN($Q201))*1000+Tdrr+Ton_delay+Tdrr*Vout*1/(Vintyp*SQRT(2)*SIN($Q201)))</f>
        <v>0.16212328981500249</v>
      </c>
      <c r="DK201" s="184">
        <f t="shared" ref="DK201:DK264" si="511">IF(DK$1/180*PI()&gt;$Q201,0,1/2*CQ201*Lm*CQ201*1/Vout*1000*1/(Lm*CQ201*1/Vout*1000+Lm*CQ201*1/(Vintyp*SQRT(2)*SIN($Q201))*1000+Tdrr+Ton_delay+Tdrr*Vout*1/(Vintyp*SQRT(2)*SIN($Q201))))+(-1/2*Idrr*Tdrr*10^-6-Idrr*Ton_delay*10^-6-1/2*Idrr*Tdrr*1/(Vintyp*SQRT(2)*SIN($Q201))*10^-6)*1/(Lm*CQ201*1/Vout*1000+Lm*CQ201*1/(Vintyp*SQRT(2)*SIN($Q201))*1000+Tdrr+Ton_delay+Tdrr*Vout*1/(Vintyp*SQRT(2)*SIN($Q201)))</f>
        <v>-2.5302396174916639E-10</v>
      </c>
      <c r="DL201" s="184">
        <f t="shared" ref="DL201:DL264" si="512">IF(DL$1/180*PI()&gt;$Q201,0,1/2*CR201*Lm*CR201*1/Vout*1000*1/(Lm*CR201*1/Vout*1000+Lm*CR201*1/(Vintyp*SQRT(2)*SIN($Q201))*1000+Tdrr+Ton_delay+Tdrr*Vout*1/(Vintyp*SQRT(2)*SIN($Q201))))+(-1/2*Idrr*Tdrr*10^-6-Idrr*Ton_delay*10^-6-1/2*Idrr*Tdrr*1/(Vintyp*SQRT(2)*SIN($Q201))*10^-6)*1/(Lm*CR201*1/Vout*1000+Lm*CR201*1/(Vintyp*SQRT(2)*SIN($Q201))*1000+Tdrr+Ton_delay+Tdrr*Vout*1/(Vintyp*SQRT(2)*SIN($Q201)))</f>
        <v>-3.1395888937903845E-10</v>
      </c>
      <c r="DM201" s="184">
        <f t="shared" ref="DM201:DM264" si="513">IF(DM$1/180*PI()&gt;$Q201,0,1/2*CS201*Lm*CS201*1/Vout*1000*1/(Lm*CS201*1/Vout*1000+Lm*CS201*1/(Vintyp*SQRT(2)*SIN($Q201))*1000+Tdrr+Ton_delay+Tdrr*Vout*1/(Vintyp*SQRT(2)*SIN($Q201))))+(-1/2*Idrr*Tdrr*10^-6-Idrr*Ton_delay*10^-6-1/2*Idrr*Tdrr*1/(Vintyp*SQRT(2)*SIN($Q201))*10^-6)*1/(Lm*CS201*1/Vout*1000+Lm*CS201*1/(Vintyp*SQRT(2)*SIN($Q201))*1000+Tdrr+Ton_delay+Tdrr*Vout*1/(Vintyp*SQRT(2)*SIN($Q201)))</f>
        <v>-4.1355365433155285E-10</v>
      </c>
      <c r="DN201" s="184">
        <f t="shared" ref="DN201:DN264" si="514">IF(DN$1/180*PI()&gt;$Q201,0,1/2*CT201*Lm*CT201*1/Vout*1000*1/(Lm*CT201*1/Vout*1000+Lm*CT201*1/(Vintyp*SQRT(2)*SIN($Q201))*1000+Tdrr+Ton_delay+Tdrr*Vout*1/(Vintyp*SQRT(2)*SIN($Q201))))+(-1/2*Idrr*Tdrr*10^-6-Idrr*Ton_delay*10^-6-1/2*Idrr*Tdrr*1/(Vintyp*SQRT(2)*SIN($Q201))*10^-6)*1/(Lm*CT201*1/Vout*1000+Lm*CT201*1/(Vintyp*SQRT(2)*SIN($Q201))*1000+Tdrr+Ton_delay+Tdrr*Vout*1/(Vintyp*SQRT(2)*SIN($Q201)))</f>
        <v>-4.6848890720488341E-10</v>
      </c>
      <c r="DO201" s="184">
        <f t="shared" ref="DO201:DO264" si="515">IF(DO$1/180*PI()&gt;$Q201,0,1/2*CU201*Lm*CU201*1/Vout*1000*1/(Lm*CU201*1/Vout*1000+Lm*CU201*1/(Vintyp*SQRT(2)*SIN($Q201))*1000+Tdrr+Ton_delay+Tdrr*Vout*1/(Vintyp*SQRT(2)*SIN($Q201))))+(-1/2*Idrr*Tdrr*10^-6-Idrr*Ton_delay*10^-6-1/2*Idrr*Tdrr*1/(Vintyp*SQRT(2)*SIN($Q201))*10^-6)*1/(Lm*CU201*1/Vout*1000+Lm*CU201*1/(Vintyp*SQRT(2)*SIN($Q201))*1000+Tdrr+Ton_delay+Tdrr*Vout*1/(Vintyp*SQRT(2)*SIN($Q201)))</f>
        <v>-4.6848890720488341E-10</v>
      </c>
      <c r="DP201" s="184">
        <f t="shared" ref="DP201:DP264" si="516">IF(DP$1/180*PI()&gt;$Q201,0,1/2*CV201*Lm*CV201*1/Vout*1000*1/(Lm*CV201*1/Vout*1000+Lm*CV201*1/(Vintyp*SQRT(2)*SIN($Q201))*1000+Tdrr+Ton_delay+Tdrr*Vout*1/(Vintyp*SQRT(2)*SIN($Q201))))+(-1/2*Idrr*Tdrr*10^-6-Idrr*Ton_delay*10^-6-1/2*Idrr*Tdrr*1/(Vintyp*SQRT(2)*SIN($Q201))*10^-6)*1/(Lm*CV201*1/Vout*1000+Lm*CV201*1/(Vintyp*SQRT(2)*SIN($Q201))*1000+Tdrr+Ton_delay+Tdrr*Vout*1/(Vintyp*SQRT(2)*SIN($Q201)))</f>
        <v>-4.6848890720488341E-10</v>
      </c>
      <c r="DQ201" s="184">
        <f t="shared" ref="DQ201:DQ264" si="517">IF(DQ$1/180*PI()&gt;$Q201,0,1/2*CW201*Lm*CW201*1/Vout*1000*1/(Lm*CW201*1/Vout*1000+Lm*CW201*1/(Vintyp*SQRT(2)*SIN($Q201))*1000+Tdrr+Ton_delay+Tdrr*Vout*1/(Vintyp*SQRT(2)*SIN($Q201))))+(-1/2*Idrr*Tdrr*10^-6-Idrr*Ton_delay*10^-6-1/2*Idrr*Tdrr*1/(Vintyp*SQRT(2)*SIN($Q201))*10^-6)*1/(Lm*CW201*1/Vout*1000+Lm*CW201*1/(Vintyp*SQRT(2)*SIN($Q201))*1000+Tdrr+Ton_delay+Tdrr*Vout*1/(Vintyp*SQRT(2)*SIN($Q201)))</f>
        <v>-4.6848890720488341E-10</v>
      </c>
      <c r="DR201" s="184">
        <f t="shared" ref="DR201:DR264" si="518">IF(DR$1/180*PI()&gt;$Q201,0,1/2*CX201*Lm*CX201*1/Vout*1000*1/(Lm*CX201*1/Vout*1000+Lm*CX201*1/(Vintyp*SQRT(2)*SIN($Q201))*1000+Tdrr+Ton_delay+Tdrr*Vout*1/(Vintyp*SQRT(2)*SIN($Q201))))+(-1/2*Idrr*Tdrr*10^-6-Idrr*Ton_delay*10^-6-1/2*Idrr*Tdrr*1/(Vintyp*SQRT(2)*SIN($Q201))*10^-6)*1/(Lm*CX201*1/Vout*1000+Lm*CX201*1/(Vintyp*SQRT(2)*SIN($Q201))*1000+Tdrr+Ton_delay+Tdrr*Vout*1/(Vintyp*SQRT(2)*SIN($Q201)))</f>
        <v>-4.6848890720488341E-10</v>
      </c>
      <c r="DS201" s="184">
        <f t="shared" ref="DS201:DS264" si="519">IF(DS$1/180*PI()&gt;$Q201,0,1/2*CY201*Lm*CY201*1/Vout*1000*1/(Lm*CY201*1/Vout*1000+Lm*CY201*1/(Vintyp*SQRT(2)*SIN($Q201))*1000+Tdrr+Ton_delay+Tdrr*Vout*1/(Vintyp*SQRT(2)*SIN($Q201))))+(-1/2*Idrr*Tdrr*10^-6-Idrr*Ton_delay*10^-6-1/2*Idrr*Tdrr*1/(Vintyp*SQRT(2)*SIN($Q201))*10^-6)*1/(Lm*CY201*1/Vout*1000+Lm*CY201*1/(Vintyp*SQRT(2)*SIN($Q201))*1000+Tdrr+Ton_delay+Tdrr*Vout*1/(Vintyp*SQRT(2)*SIN($Q201)))</f>
        <v>-4.6848890720488341E-10</v>
      </c>
      <c r="DU201" s="185">
        <f t="shared" si="458"/>
        <v>1.2961512697981532E-2</v>
      </c>
      <c r="DV201" s="185">
        <f t="shared" si="459"/>
        <v>-3.6602182724708485E-2</v>
      </c>
      <c r="DW201" s="185">
        <f t="shared" si="460"/>
        <v>-4.3956103720369493E-3</v>
      </c>
      <c r="DX201" s="185">
        <f t="shared" si="461"/>
        <v>3.8579777100057562E-2</v>
      </c>
      <c r="DY201" s="186">
        <f t="shared" si="462"/>
        <v>1.2961512697981532E-2</v>
      </c>
      <c r="DZ201" s="186">
        <f t="shared" si="463"/>
        <v>-3.6602182724708485E-2</v>
      </c>
      <c r="EA201" s="186">
        <f t="shared" si="464"/>
        <v>-2.0863009562456895E-2</v>
      </c>
      <c r="EB201" s="186">
        <f t="shared" si="465"/>
        <v>3.2748365205452878E-2</v>
      </c>
      <c r="EC201" s="186">
        <f t="shared" si="466"/>
        <v>2.7695071259990663E-2</v>
      </c>
      <c r="ED201" s="186">
        <f t="shared" si="467"/>
        <v>-2.7215870728986867E-2</v>
      </c>
      <c r="EE201" s="186">
        <f t="shared" si="468"/>
        <v>-3.3107487193200738E-2</v>
      </c>
      <c r="EF201" s="186">
        <f t="shared" si="469"/>
        <v>2.028829424532614E-2</v>
      </c>
      <c r="EG201" s="186">
        <f t="shared" si="470"/>
        <v>3.6822817622640031E-2</v>
      </c>
      <c r="EH201" s="186">
        <f t="shared" si="471"/>
        <v>-1.2320742427413864E-2</v>
      </c>
      <c r="EI201" s="186">
        <f t="shared" si="472"/>
        <v>-3.8650615191892598E-2</v>
      </c>
      <c r="EJ201" s="186">
        <f t="shared" si="473"/>
        <v>3.7216309490767114E-3</v>
      </c>
      <c r="EK201" s="186">
        <f t="shared" si="474"/>
        <v>3.8497187234387158E-2</v>
      </c>
      <c r="EL201" s="186">
        <f t="shared" si="475"/>
        <v>5.0682508494966387E-3</v>
      </c>
      <c r="EM201" s="186">
        <f t="shared" si="476"/>
        <v>-3.6370398447345686E-2</v>
      </c>
      <c r="EN201" s="186">
        <f t="shared" si="477"/>
        <v>-1.3598334766220438E-2</v>
      </c>
      <c r="EO201" s="186">
        <f t="shared" si="478"/>
        <v>3.2379267748422869E-2</v>
      </c>
      <c r="EP201" s="186">
        <f t="shared" si="479"/>
        <v>2.1431369804770471E-2</v>
      </c>
      <c r="EQ201" s="186">
        <f t="shared" si="480"/>
        <v>1.9707398917231129E-2</v>
      </c>
      <c r="ER201" s="186">
        <f t="shared" si="481"/>
        <v>3.3456524319630129E-2</v>
      </c>
      <c r="ES201" s="186">
        <f t="shared" si="482"/>
        <v>-1.1676219139349141E-2</v>
      </c>
      <c r="ET201" s="186">
        <f t="shared" si="483"/>
        <v>-3.7032235933613052E-2</v>
      </c>
      <c r="EU201" s="186">
        <f t="shared" si="484"/>
        <v>3.0465178812770642E-3</v>
      </c>
      <c r="EV201" s="186">
        <f t="shared" si="485"/>
        <v>3.8709679931923285E-2</v>
      </c>
      <c r="EW201" s="186">
        <f t="shared" si="486"/>
        <v>5.7393474886502501E-3</v>
      </c>
      <c r="EX201" s="186">
        <f t="shared" si="487"/>
        <v>-3.8402870752554538E-2</v>
      </c>
    </row>
    <row r="202" spans="15:154" ht="20.100000000000001" customHeight="1" x14ac:dyDescent="0.3">
      <c r="O202" s="211">
        <v>194</v>
      </c>
      <c r="P202" s="211">
        <f t="shared" si="488"/>
        <v>-1.4486232791552935</v>
      </c>
      <c r="Q202" s="212">
        <f t="shared" si="489"/>
        <v>1.6929693744344996</v>
      </c>
      <c r="R202" s="212">
        <f t="shared" si="393"/>
        <v>322.84461265444747</v>
      </c>
      <c r="S202" s="212">
        <f t="shared" si="394"/>
        <v>280.7344457864761</v>
      </c>
      <c r="T202" s="212">
        <f t="shared" si="395"/>
        <v>350.91805723309511</v>
      </c>
      <c r="U202" s="212">
        <f t="shared" si="396"/>
        <v>1</v>
      </c>
      <c r="V202" s="212">
        <f t="shared" si="397"/>
        <v>1</v>
      </c>
      <c r="W202" s="212">
        <f t="shared" si="398"/>
        <v>4.1506035643043289E-2</v>
      </c>
      <c r="X202" s="212">
        <f t="shared" si="399"/>
        <v>4.7731940989499774E-2</v>
      </c>
      <c r="Y202" s="212">
        <f t="shared" si="400"/>
        <v>3.8185552791599818E-2</v>
      </c>
      <c r="Z202" s="212">
        <f t="shared" si="401"/>
        <v>11.054424559763842</v>
      </c>
      <c r="AA202" s="212">
        <f t="shared" si="402"/>
        <v>11.054424559763842</v>
      </c>
      <c r="AB202" s="212">
        <f t="shared" si="403"/>
        <v>10.747975834357042</v>
      </c>
      <c r="AC202" s="212">
        <f t="shared" si="404"/>
        <v>10.242284597549421</v>
      </c>
      <c r="AD202" s="212">
        <f t="shared" si="405"/>
        <v>226.06933687444212</v>
      </c>
      <c r="AE202" s="212">
        <f t="shared" si="406"/>
        <v>293.91263956674453</v>
      </c>
      <c r="AF202" s="212">
        <f t="shared" si="407"/>
        <v>2.2975374721195436</v>
      </c>
      <c r="AG202" s="212">
        <f t="shared" si="408"/>
        <v>2.5651087414104996</v>
      </c>
      <c r="AH202" s="212">
        <f t="shared" si="409"/>
        <v>1.9555364960315658</v>
      </c>
      <c r="AI202" s="212">
        <f t="shared" si="410"/>
        <v>13.351962031883385</v>
      </c>
      <c r="AJ202" s="212">
        <f t="shared" si="411"/>
        <v>14.151962031883386</v>
      </c>
      <c r="AK202" s="212">
        <f t="shared" si="412"/>
        <v>14.113084575767543</v>
      </c>
      <c r="AL202" s="212">
        <f t="shared" si="413"/>
        <v>12.997821093580988</v>
      </c>
      <c r="AM202" s="212">
        <f t="shared" si="490"/>
        <v>70.661580192701877</v>
      </c>
      <c r="AN202" s="212">
        <f t="shared" si="391"/>
        <v>70.856232358801321</v>
      </c>
      <c r="AO202" s="212">
        <f t="shared" si="392"/>
        <v>76.935972021791628</v>
      </c>
      <c r="AP202" s="212">
        <f t="shared" si="414"/>
        <v>9.6566031098192724</v>
      </c>
      <c r="AQ202" s="212">
        <f t="shared" si="415"/>
        <v>0.27465958758954517</v>
      </c>
      <c r="AR202" s="212">
        <f t="shared" si="416"/>
        <v>0.26664908675619886</v>
      </c>
      <c r="AS202" s="212">
        <f t="shared" si="417"/>
        <v>0.25410327268353156</v>
      </c>
      <c r="AT202" s="212">
        <f t="shared" si="418"/>
        <v>2.3700578489304965E-2</v>
      </c>
      <c r="AU202" s="212">
        <f t="shared" si="419"/>
        <v>0.10743095990489962</v>
      </c>
      <c r="AV202" s="212">
        <f t="shared" si="420"/>
        <v>0.10153478200157995</v>
      </c>
      <c r="AW202" s="212">
        <f t="shared" si="421"/>
        <v>0.10011670448972178</v>
      </c>
      <c r="AX202" s="212">
        <f t="shared" si="491"/>
        <v>2.2295166321891945E-2</v>
      </c>
      <c r="AY202" s="212">
        <f t="shared" si="492"/>
        <v>2.4232261191924936E-2</v>
      </c>
      <c r="AZ202" s="178">
        <f t="shared" si="493"/>
        <v>1.9115058590055006E-2</v>
      </c>
      <c r="BA202" s="178">
        <f t="shared" si="422"/>
        <v>-3.1133445523709295E-3</v>
      </c>
      <c r="BB202" s="178">
        <f t="shared" si="423"/>
        <v>-2.7072561324964603E-3</v>
      </c>
      <c r="BC202" s="178">
        <f t="shared" si="424"/>
        <v>-3.3840701656205757E-3</v>
      </c>
      <c r="BD202" s="178">
        <f t="shared" si="425"/>
        <v>0</v>
      </c>
      <c r="BE202" s="178">
        <f t="shared" si="426"/>
        <v>0</v>
      </c>
      <c r="BF202" s="178">
        <f t="shared" si="427"/>
        <v>0</v>
      </c>
      <c r="BG202" s="178">
        <f t="shared" si="494"/>
        <v>1.9181821769521015E-2</v>
      </c>
      <c r="BH202" s="178">
        <f t="shared" si="495"/>
        <v>2.1525005059428476E-2</v>
      </c>
      <c r="BI202" s="178">
        <f t="shared" si="496"/>
        <v>1.573098842443443E-2</v>
      </c>
      <c r="BJ202" s="178">
        <f t="shared" si="428"/>
        <v>6.1927478191876606</v>
      </c>
      <c r="BK202" s="178">
        <f t="shared" si="429"/>
        <v>6.0428103659097472</v>
      </c>
      <c r="BL202" s="178">
        <f t="shared" si="430"/>
        <v>5.5202878962588375</v>
      </c>
      <c r="BM202" s="180">
        <f t="shared" si="497"/>
        <v>3.6794228639767029E-4</v>
      </c>
      <c r="BN202" s="180">
        <f t="shared" si="497"/>
        <v>4.6332584280842147E-4</v>
      </c>
      <c r="BO202" s="180">
        <f t="shared" si="497"/>
        <v>2.4746399680969003E-4</v>
      </c>
      <c r="BP202" s="178">
        <f t="shared" si="431"/>
        <v>154.70004443010686</v>
      </c>
      <c r="BQ202" s="178">
        <f t="shared" si="432"/>
        <v>267.3594569136369</v>
      </c>
      <c r="BR202" s="178">
        <f t="shared" si="433"/>
        <v>0.44999999999999996</v>
      </c>
      <c r="BS202" s="178">
        <f t="shared" si="434"/>
        <v>0.44999999999999996</v>
      </c>
      <c r="BT202" s="178">
        <f t="shared" si="435"/>
        <v>0.17931780716692552</v>
      </c>
      <c r="BU202" s="178">
        <f t="shared" si="436"/>
        <v>18.138404988736497</v>
      </c>
      <c r="BY202" s="180">
        <f t="shared" si="437"/>
        <v>0.17787262706700696</v>
      </c>
      <c r="BZ202" s="180">
        <f t="shared" si="498"/>
        <v>0.17787262706700696</v>
      </c>
      <c r="CA202" s="180">
        <f t="shared" si="499"/>
        <v>0</v>
      </c>
      <c r="CB202" s="180">
        <f t="shared" si="500"/>
        <v>3.6913938036148022E-2</v>
      </c>
      <c r="CC202" s="180">
        <f t="shared" si="438"/>
        <v>3.3800593483777092E-2</v>
      </c>
      <c r="CG202" s="182">
        <f t="shared" si="439"/>
        <v>0.44999999999999996</v>
      </c>
      <c r="CH202" s="182">
        <f t="shared" si="440"/>
        <v>0.44999999999999996</v>
      </c>
      <c r="CI202" s="182">
        <f t="shared" si="441"/>
        <v>0.44999999999999996</v>
      </c>
      <c r="CJ202" s="182">
        <f t="shared" si="442"/>
        <v>0.44999999999999996</v>
      </c>
      <c r="CK202" s="182">
        <f t="shared" si="443"/>
        <v>0.44999999999999996</v>
      </c>
      <c r="CL202" s="182">
        <f t="shared" si="444"/>
        <v>0.44999999999999996</v>
      </c>
      <c r="CM202" s="182">
        <f t="shared" si="445"/>
        <v>0.44999999999999996</v>
      </c>
      <c r="CN202" s="182">
        <f t="shared" si="446"/>
        <v>0.44999999999999996</v>
      </c>
      <c r="CO202" s="182">
        <f t="shared" si="447"/>
        <v>0.44999999999999996</v>
      </c>
      <c r="CP202" s="182">
        <f t="shared" si="448"/>
        <v>0.41138169221955684</v>
      </c>
      <c r="CQ202" s="182">
        <f t="shared" si="449"/>
        <v>0.34104029488036874</v>
      </c>
      <c r="CR202" s="182">
        <f t="shared" si="450"/>
        <v>0.27069889754118048</v>
      </c>
      <c r="CS202" s="182">
        <f t="shared" si="451"/>
        <v>0.20035750020199236</v>
      </c>
      <c r="CT202" s="182">
        <f t="shared" si="452"/>
        <v>0.174355959636457</v>
      </c>
      <c r="CU202" s="182">
        <f t="shared" si="453"/>
        <v>0.174355959636457</v>
      </c>
      <c r="CV202" s="182">
        <f t="shared" si="454"/>
        <v>0.174355959636457</v>
      </c>
      <c r="CW202" s="182">
        <f t="shared" si="455"/>
        <v>0.174355959636457</v>
      </c>
      <c r="CX202" s="182">
        <f t="shared" si="456"/>
        <v>0.174355959636457</v>
      </c>
      <c r="CY202" s="182">
        <f t="shared" si="457"/>
        <v>0.174355959636457</v>
      </c>
      <c r="DA202" s="184">
        <f t="shared" si="501"/>
        <v>0.17787262707142798</v>
      </c>
      <c r="DB202" s="184">
        <f t="shared" si="502"/>
        <v>0.17787262707142798</v>
      </c>
      <c r="DC202" s="184">
        <f t="shared" si="503"/>
        <v>0.17787262707142798</v>
      </c>
      <c r="DD202" s="184">
        <f t="shared" si="504"/>
        <v>0.17787262707142798</v>
      </c>
      <c r="DE202" s="184">
        <f t="shared" si="505"/>
        <v>0.17787262707142798</v>
      </c>
      <c r="DF202" s="184">
        <f t="shared" si="506"/>
        <v>0.17787262707142798</v>
      </c>
      <c r="DG202" s="184">
        <f t="shared" si="507"/>
        <v>0.17787262707142798</v>
      </c>
      <c r="DH202" s="184">
        <f t="shared" si="508"/>
        <v>0.17787262707142798</v>
      </c>
      <c r="DI202" s="184">
        <f t="shared" si="509"/>
        <v>0.17787262707142798</v>
      </c>
      <c r="DJ202" s="184">
        <f t="shared" si="510"/>
        <v>0.16191789825770314</v>
      </c>
      <c r="DK202" s="184">
        <f t="shared" si="511"/>
        <v>-2.5323077025533233E-10</v>
      </c>
      <c r="DL202" s="184">
        <f t="shared" si="512"/>
        <v>-3.1421256861957475E-10</v>
      </c>
      <c r="DM202" s="184">
        <f t="shared" si="513"/>
        <v>-4.1388148915832552E-10</v>
      </c>
      <c r="DN202" s="184">
        <f t="shared" si="514"/>
        <v>-4.6885634342539059E-10</v>
      </c>
      <c r="DO202" s="184">
        <f t="shared" si="515"/>
        <v>-4.6885634342539059E-10</v>
      </c>
      <c r="DP202" s="184">
        <f t="shared" si="516"/>
        <v>-4.6885634342539059E-10</v>
      </c>
      <c r="DQ202" s="184">
        <f t="shared" si="517"/>
        <v>-4.6885634342539059E-10</v>
      </c>
      <c r="DR202" s="184">
        <f t="shared" si="518"/>
        <v>-4.6885634342539059E-10</v>
      </c>
      <c r="DS202" s="184">
        <f t="shared" si="519"/>
        <v>-4.6885634342539059E-10</v>
      </c>
      <c r="DU202" s="185">
        <f t="shared" si="458"/>
        <v>1.374830027217331E-2</v>
      </c>
      <c r="DV202" s="185">
        <f t="shared" si="459"/>
        <v>-3.5815546697165468E-2</v>
      </c>
      <c r="DW202" s="185">
        <f t="shared" si="460"/>
        <v>-4.6753520487321787E-3</v>
      </c>
      <c r="DX202" s="185">
        <f t="shared" si="461"/>
        <v>3.8077686757615636E-2</v>
      </c>
      <c r="DY202" s="186">
        <f t="shared" si="462"/>
        <v>1.374830027217331E-2</v>
      </c>
      <c r="DZ202" s="186">
        <f t="shared" si="463"/>
        <v>-3.5815546697165468E-2</v>
      </c>
      <c r="EA202" s="186">
        <f t="shared" si="464"/>
        <v>-2.2004481946565541E-2</v>
      </c>
      <c r="EB202" s="186">
        <f t="shared" si="465"/>
        <v>3.1425657031380463E-2</v>
      </c>
      <c r="EC202" s="186">
        <f t="shared" si="466"/>
        <v>2.895340931116647E-2</v>
      </c>
      <c r="ED202" s="186">
        <f t="shared" si="467"/>
        <v>-2.5168814728761861E-2</v>
      </c>
      <c r="EE202" s="186">
        <f t="shared" si="468"/>
        <v>-3.4182256684923362E-2</v>
      </c>
      <c r="EF202" s="186">
        <f t="shared" si="469"/>
        <v>1.7416729702119556E-2</v>
      </c>
      <c r="EG202" s="186">
        <f t="shared" si="470"/>
        <v>3.7380385840534054E-2</v>
      </c>
      <c r="EH202" s="186">
        <f t="shared" si="471"/>
        <v>-8.6299420625797138E-3</v>
      </c>
      <c r="EI202" s="186">
        <f t="shared" si="472"/>
        <v>-3.8357800570312552E-2</v>
      </c>
      <c r="EJ202" s="186">
        <f t="shared" si="473"/>
        <v>-6.695378994583831E-4</v>
      </c>
      <c r="EK202" s="186">
        <f t="shared" si="474"/>
        <v>3.7056434084908468E-2</v>
      </c>
      <c r="EL202" s="186">
        <f t="shared" si="475"/>
        <v>9.9292415874282676E-3</v>
      </c>
      <c r="EM202" s="186">
        <f t="shared" si="476"/>
        <v>-3.355359867691711E-2</v>
      </c>
      <c r="EN202" s="186">
        <f t="shared" si="477"/>
        <v>-1.8599063455428822E-2</v>
      </c>
      <c r="EO202" s="186">
        <f t="shared" si="478"/>
        <v>2.8057392709876776E-2</v>
      </c>
      <c r="EP202" s="186">
        <f t="shared" si="479"/>
        <v>2.6163941979648914E-2</v>
      </c>
      <c r="EQ202" s="186">
        <f t="shared" si="480"/>
        <v>1.2489980625258166E-2</v>
      </c>
      <c r="ER202" s="186">
        <f t="shared" si="481"/>
        <v>3.6273537593834948E-2</v>
      </c>
      <c r="ES202" s="186">
        <f t="shared" si="482"/>
        <v>-3.3436118471516741E-3</v>
      </c>
      <c r="ET202" s="186">
        <f t="shared" si="483"/>
        <v>-3.8217658293075316E-2</v>
      </c>
      <c r="EU202" s="186">
        <f t="shared" si="484"/>
        <v>-6.0013960540240439E-3</v>
      </c>
      <c r="EV202" s="186">
        <f t="shared" si="485"/>
        <v>3.7891323426259817E-2</v>
      </c>
      <c r="EW202" s="186">
        <f t="shared" si="486"/>
        <v>1.4989869732970122E-2</v>
      </c>
      <c r="EX202" s="186">
        <f t="shared" si="487"/>
        <v>-3.5313920073807542E-2</v>
      </c>
    </row>
    <row r="203" spans="15:154" ht="20.100000000000001" customHeight="1" x14ac:dyDescent="0.3">
      <c r="O203" s="211">
        <v>195</v>
      </c>
      <c r="P203" s="211">
        <f t="shared" si="488"/>
        <v>-1.4398966328953218</v>
      </c>
      <c r="Q203" s="212">
        <f t="shared" si="489"/>
        <v>1.7016960206944711</v>
      </c>
      <c r="R203" s="212">
        <f t="shared" si="393"/>
        <v>322.48639693898986</v>
      </c>
      <c r="S203" s="212">
        <f t="shared" si="394"/>
        <v>280.4229538599912</v>
      </c>
      <c r="T203" s="212">
        <f t="shared" si="395"/>
        <v>350.52869232498898</v>
      </c>
      <c r="U203" s="212">
        <f t="shared" si="396"/>
        <v>1</v>
      </c>
      <c r="V203" s="212">
        <f t="shared" si="397"/>
        <v>1</v>
      </c>
      <c r="W203" s="212">
        <f t="shared" si="398"/>
        <v>4.1552140267594302E-2</v>
      </c>
      <c r="X203" s="212">
        <f t="shared" si="399"/>
        <v>4.7784961307733444E-2</v>
      </c>
      <c r="Y203" s="212">
        <f t="shared" si="400"/>
        <v>3.8227969046186756E-2</v>
      </c>
      <c r="Z203" s="212">
        <f t="shared" si="401"/>
        <v>11.036872924333416</v>
      </c>
      <c r="AA203" s="212">
        <f t="shared" si="402"/>
        <v>11.036872924333416</v>
      </c>
      <c r="AB203" s="212">
        <f t="shared" si="403"/>
        <v>10.732020095658678</v>
      </c>
      <c r="AC203" s="212">
        <f t="shared" si="404"/>
        <v>10.227079574833388</v>
      </c>
      <c r="AD203" s="212">
        <f t="shared" si="405"/>
        <v>225.68542733285224</v>
      </c>
      <c r="AE203" s="212">
        <f t="shared" si="406"/>
        <v>293.42406300615897</v>
      </c>
      <c r="AF203" s="212">
        <f t="shared" si="407"/>
        <v>2.2966749994242326</v>
      </c>
      <c r="AG203" s="212">
        <f t="shared" si="408"/>
        <v>2.5641458251243385</v>
      </c>
      <c r="AH203" s="212">
        <f t="shared" si="409"/>
        <v>1.9548024070980978</v>
      </c>
      <c r="AI203" s="212">
        <f t="shared" si="410"/>
        <v>13.333547923757649</v>
      </c>
      <c r="AJ203" s="212">
        <f t="shared" si="411"/>
        <v>14.13354792375765</v>
      </c>
      <c r="AK203" s="212">
        <f t="shared" si="412"/>
        <v>14.096165920783017</v>
      </c>
      <c r="AL203" s="212">
        <f t="shared" si="413"/>
        <v>12.981881981931487</v>
      </c>
      <c r="AM203" s="212">
        <f t="shared" si="490"/>
        <v>70.753642708428487</v>
      </c>
      <c r="AN203" s="212">
        <f t="shared" si="391"/>
        <v>70.941276203738937</v>
      </c>
      <c r="AO203" s="212">
        <f t="shared" si="392"/>
        <v>77.030433753120349</v>
      </c>
      <c r="AP203" s="212">
        <f t="shared" si="414"/>
        <v>9.6395006936511738</v>
      </c>
      <c r="AQ203" s="212">
        <f t="shared" si="415"/>
        <v>0.27425184601307356</v>
      </c>
      <c r="AR203" s="212">
        <f t="shared" si="416"/>
        <v>0.26625323704291243</v>
      </c>
      <c r="AS203" s="212">
        <f t="shared" si="417"/>
        <v>0.25372604766146017</v>
      </c>
      <c r="AT203" s="212">
        <f t="shared" si="418"/>
        <v>2.3630262078609778E-2</v>
      </c>
      <c r="AU203" s="212">
        <f t="shared" si="419"/>
        <v>0.10725177957241327</v>
      </c>
      <c r="AV203" s="212">
        <f t="shared" si="420"/>
        <v>0.10135504566874297</v>
      </c>
      <c r="AW203" s="212">
        <f t="shared" si="421"/>
        <v>9.9942230029988338E-2</v>
      </c>
      <c r="AX203" s="212">
        <f t="shared" si="491"/>
        <v>2.2282705010869951E-2</v>
      </c>
      <c r="AY203" s="212">
        <f t="shared" si="492"/>
        <v>2.4216234755822925E-2</v>
      </c>
      <c r="AZ203" s="178">
        <f t="shared" si="493"/>
        <v>1.9102942447113313E-2</v>
      </c>
      <c r="BA203" s="178">
        <f t="shared" si="422"/>
        <v>-3.3344974062841622E-3</v>
      </c>
      <c r="BB203" s="178">
        <f t="shared" si="423"/>
        <v>-2.8995629619862281E-3</v>
      </c>
      <c r="BC203" s="178">
        <f t="shared" si="424"/>
        <v>-3.6244537024827852E-3</v>
      </c>
      <c r="BD203" s="178">
        <f t="shared" si="425"/>
        <v>0</v>
      </c>
      <c r="BE203" s="178">
        <f t="shared" si="426"/>
        <v>0</v>
      </c>
      <c r="BF203" s="178">
        <f t="shared" si="427"/>
        <v>0</v>
      </c>
      <c r="BG203" s="178">
        <f t="shared" si="494"/>
        <v>1.8948207604585789E-2</v>
      </c>
      <c r="BH203" s="178">
        <f t="shared" si="495"/>
        <v>2.1316671793836697E-2</v>
      </c>
      <c r="BI203" s="178">
        <f t="shared" si="496"/>
        <v>1.5478488744630528E-2</v>
      </c>
      <c r="BJ203" s="178">
        <f t="shared" si="428"/>
        <v>6.1105391988548394</v>
      </c>
      <c r="BK203" s="178">
        <f t="shared" si="429"/>
        <v>5.9776840708916437</v>
      </c>
      <c r="BL203" s="178">
        <f t="shared" si="430"/>
        <v>5.4256544188223987</v>
      </c>
      <c r="BM203" s="180">
        <f t="shared" si="497"/>
        <v>3.5903457142648273E-4</v>
      </c>
      <c r="BN203" s="180">
        <f t="shared" si="497"/>
        <v>4.5440049636615303E-4</v>
      </c>
      <c r="BO203" s="180">
        <f t="shared" si="497"/>
        <v>2.3958361381765393E-4</v>
      </c>
      <c r="BP203" s="178">
        <f t="shared" si="431"/>
        <v>153.70659871703259</v>
      </c>
      <c r="BQ203" s="178">
        <f t="shared" si="432"/>
        <v>267.01183155051791</v>
      </c>
      <c r="BR203" s="178">
        <f t="shared" si="433"/>
        <v>0.44999999999999996</v>
      </c>
      <c r="BS203" s="178">
        <f t="shared" si="434"/>
        <v>0.44999999999999996</v>
      </c>
      <c r="BT203" s="178">
        <f t="shared" si="435"/>
        <v>0.17911884316359136</v>
      </c>
      <c r="BU203" s="178">
        <f t="shared" si="436"/>
        <v>18.138404988736497</v>
      </c>
      <c r="BY203" s="180">
        <f t="shared" si="437"/>
        <v>0.17783986036966692</v>
      </c>
      <c r="BZ203" s="180">
        <f t="shared" si="498"/>
        <v>0.17783986036966692</v>
      </c>
      <c r="CA203" s="180">
        <f t="shared" si="499"/>
        <v>0</v>
      </c>
      <c r="CB203" s="180">
        <f t="shared" si="500"/>
        <v>3.6948134157611577E-2</v>
      </c>
      <c r="CC203" s="180">
        <f t="shared" si="438"/>
        <v>3.3613636751327412E-2</v>
      </c>
      <c r="CG203" s="182">
        <f t="shared" si="439"/>
        <v>0.44999999999999996</v>
      </c>
      <c r="CH203" s="182">
        <f t="shared" si="440"/>
        <v>0.44999999999999996</v>
      </c>
      <c r="CI203" s="182">
        <f t="shared" si="441"/>
        <v>0.44999999999999996</v>
      </c>
      <c r="CJ203" s="182">
        <f t="shared" si="442"/>
        <v>0.44999999999999996</v>
      </c>
      <c r="CK203" s="182">
        <f t="shared" si="443"/>
        <v>0.44999999999999996</v>
      </c>
      <c r="CL203" s="182">
        <f t="shared" si="444"/>
        <v>0.44999999999999996</v>
      </c>
      <c r="CM203" s="182">
        <f t="shared" si="445"/>
        <v>0.44999999999999996</v>
      </c>
      <c r="CN203" s="182">
        <f t="shared" si="446"/>
        <v>0.44999999999999996</v>
      </c>
      <c r="CO203" s="182">
        <f t="shared" si="447"/>
        <v>0.44999999999999996</v>
      </c>
      <c r="CP203" s="182">
        <f t="shared" si="448"/>
        <v>0.41091973376300567</v>
      </c>
      <c r="CQ203" s="182">
        <f t="shared" si="449"/>
        <v>0.34065638447847446</v>
      </c>
      <c r="CR203" s="182">
        <f t="shared" si="450"/>
        <v>0.27039303519394309</v>
      </c>
      <c r="CS203" s="182">
        <f t="shared" si="451"/>
        <v>0.20012968590941196</v>
      </c>
      <c r="CT203" s="182">
        <f t="shared" si="452"/>
        <v>0.17415699563312284</v>
      </c>
      <c r="CU203" s="182">
        <f t="shared" si="453"/>
        <v>0.17415699563312284</v>
      </c>
      <c r="CV203" s="182">
        <f t="shared" si="454"/>
        <v>0.17415699563312284</v>
      </c>
      <c r="CW203" s="182">
        <f t="shared" si="455"/>
        <v>0.17415699563312284</v>
      </c>
      <c r="CX203" s="182">
        <f t="shared" si="456"/>
        <v>0.17415699563312284</v>
      </c>
      <c r="CY203" s="182">
        <f t="shared" si="457"/>
        <v>0.17415699563312284</v>
      </c>
      <c r="DA203" s="184">
        <f t="shared" si="501"/>
        <v>0.17783986037409202</v>
      </c>
      <c r="DB203" s="184">
        <f t="shared" si="502"/>
        <v>0.17783986037409202</v>
      </c>
      <c r="DC203" s="184">
        <f t="shared" si="503"/>
        <v>0.17783986037409202</v>
      </c>
      <c r="DD203" s="184">
        <f t="shared" si="504"/>
        <v>0.17783986037409202</v>
      </c>
      <c r="DE203" s="184">
        <f t="shared" si="505"/>
        <v>0.17783986037409202</v>
      </c>
      <c r="DF203" s="184">
        <f t="shared" si="506"/>
        <v>0.17783986037409202</v>
      </c>
      <c r="DG203" s="184">
        <f t="shared" si="507"/>
        <v>0.17783986037409202</v>
      </c>
      <c r="DH203" s="184">
        <f t="shared" si="508"/>
        <v>0.17783986037409202</v>
      </c>
      <c r="DI203" s="184">
        <f t="shared" si="509"/>
        <v>0.17783986037409202</v>
      </c>
      <c r="DJ203" s="184">
        <f t="shared" si="510"/>
        <v>0.16169738883574417</v>
      </c>
      <c r="DK203" s="184">
        <f t="shared" si="511"/>
        <v>-2.5345319563433524E-10</v>
      </c>
      <c r="DL203" s="184">
        <f t="shared" si="512"/>
        <v>-3.144853988298139E-10</v>
      </c>
      <c r="DM203" s="184">
        <f t="shared" si="513"/>
        <v>-4.1423406200902067E-10</v>
      </c>
      <c r="DN203" s="184">
        <f t="shared" si="514"/>
        <v>-4.6925149904318196E-10</v>
      </c>
      <c r="DO203" s="184">
        <f t="shared" si="515"/>
        <v>-4.6925149904318196E-10</v>
      </c>
      <c r="DP203" s="184">
        <f t="shared" si="516"/>
        <v>-4.6925149904318196E-10</v>
      </c>
      <c r="DQ203" s="184">
        <f t="shared" si="517"/>
        <v>-4.6925149904318196E-10</v>
      </c>
      <c r="DR203" s="184">
        <f t="shared" si="518"/>
        <v>-4.6925149904318196E-10</v>
      </c>
      <c r="DS203" s="184">
        <f t="shared" si="519"/>
        <v>-4.6925149904318196E-10</v>
      </c>
      <c r="DU203" s="185">
        <f t="shared" si="458"/>
        <v>1.450233024657837E-2</v>
      </c>
      <c r="DV203" s="185">
        <f t="shared" si="459"/>
        <v>-3.5011722367303058E-2</v>
      </c>
      <c r="DW203" s="185">
        <f t="shared" si="460"/>
        <v>-4.9464747760432142E-3</v>
      </c>
      <c r="DX203" s="185">
        <f t="shared" si="461"/>
        <v>3.7572206123621478E-2</v>
      </c>
      <c r="DY203" s="186">
        <f t="shared" si="462"/>
        <v>1.450233024657837E-2</v>
      </c>
      <c r="DZ203" s="186">
        <f t="shared" si="463"/>
        <v>-3.5011722367303058E-2</v>
      </c>
      <c r="EA203" s="186">
        <f t="shared" si="464"/>
        <v>-2.3069875877043081E-2</v>
      </c>
      <c r="EB203" s="186">
        <f t="shared" si="465"/>
        <v>3.0065247591259857E-2</v>
      </c>
      <c r="EC203" s="186">
        <f t="shared" si="466"/>
        <v>3.0065247591259836E-2</v>
      </c>
      <c r="ED203" s="186">
        <f t="shared" si="467"/>
        <v>-2.3069875877043108E-2</v>
      </c>
      <c r="EE203" s="186">
        <f t="shared" si="468"/>
        <v>-3.5011722367303044E-2</v>
      </c>
      <c r="EF203" s="186">
        <f t="shared" si="469"/>
        <v>1.4502330246578389E-2</v>
      </c>
      <c r="EG203" s="186">
        <f t="shared" si="470"/>
        <v>3.7572206123621478E-2</v>
      </c>
      <c r="EH203" s="186">
        <f t="shared" si="471"/>
        <v>-4.9464747760432134E-3</v>
      </c>
      <c r="EI203" s="186">
        <f t="shared" si="472"/>
        <v>-3.7572206123621485E-2</v>
      </c>
      <c r="EJ203" s="186">
        <f t="shared" si="473"/>
        <v>-4.9464747760431743E-3</v>
      </c>
      <c r="EK203" s="186">
        <f t="shared" si="474"/>
        <v>3.5011722367303044E-2</v>
      </c>
      <c r="EL203" s="186">
        <f t="shared" si="475"/>
        <v>1.4502330246578383E-2</v>
      </c>
      <c r="EM203" s="186">
        <f t="shared" si="476"/>
        <v>-3.0065247591259878E-2</v>
      </c>
      <c r="EN203" s="186">
        <f t="shared" si="477"/>
        <v>-2.3069875877043053E-2</v>
      </c>
      <c r="EO203" s="186">
        <f t="shared" si="478"/>
        <v>2.3069875877043164E-2</v>
      </c>
      <c r="EP203" s="186">
        <f t="shared" si="479"/>
        <v>3.0065247591259794E-2</v>
      </c>
      <c r="EQ203" s="186">
        <f t="shared" si="480"/>
        <v>4.9464747760432481E-3</v>
      </c>
      <c r="ER203" s="186">
        <f t="shared" si="481"/>
        <v>3.7572206123621471E-2</v>
      </c>
      <c r="ES203" s="186">
        <f t="shared" si="482"/>
        <v>4.9464747760431058E-3</v>
      </c>
      <c r="ET203" s="186">
        <f t="shared" si="483"/>
        <v>-3.7572206123621492E-2</v>
      </c>
      <c r="EU203" s="186">
        <f t="shared" si="484"/>
        <v>-1.4502330246578321E-2</v>
      </c>
      <c r="EV203" s="186">
        <f t="shared" si="485"/>
        <v>3.5011722367303072E-2</v>
      </c>
      <c r="EW203" s="186">
        <f t="shared" si="486"/>
        <v>2.3069875877043105E-2</v>
      </c>
      <c r="EX203" s="186">
        <f t="shared" si="487"/>
        <v>-3.006524759125984E-2</v>
      </c>
    </row>
    <row r="204" spans="15:154" ht="20.100000000000001" customHeight="1" x14ac:dyDescent="0.3">
      <c r="O204" s="211">
        <v>196</v>
      </c>
      <c r="P204" s="211">
        <f t="shared" si="488"/>
        <v>-1.43116998663535</v>
      </c>
      <c r="Q204" s="212">
        <f t="shared" si="489"/>
        <v>1.7104226669544429</v>
      </c>
      <c r="R204" s="212">
        <f t="shared" si="393"/>
        <v>322.10362263584847</v>
      </c>
      <c r="S204" s="212">
        <f t="shared" si="394"/>
        <v>280.09010663986822</v>
      </c>
      <c r="T204" s="212">
        <f t="shared" si="395"/>
        <v>350.1126332998353</v>
      </c>
      <c r="U204" s="212">
        <f t="shared" si="396"/>
        <v>1</v>
      </c>
      <c r="V204" s="212">
        <f t="shared" si="397"/>
        <v>1</v>
      </c>
      <c r="W204" s="212">
        <f t="shared" si="398"/>
        <v>4.16015190712377E-2</v>
      </c>
      <c r="X204" s="212">
        <f t="shared" si="399"/>
        <v>4.7841746931923355E-2</v>
      </c>
      <c r="Y204" s="212">
        <f t="shared" si="400"/>
        <v>3.8273397545538677E-2</v>
      </c>
      <c r="Z204" s="212">
        <f t="shared" si="401"/>
        <v>11.018208086467475</v>
      </c>
      <c r="AA204" s="212">
        <f t="shared" si="402"/>
        <v>11.018208086467475</v>
      </c>
      <c r="AB204" s="212">
        <f t="shared" si="403"/>
        <v>10.714980357123883</v>
      </c>
      <c r="AC204" s="212">
        <f t="shared" si="404"/>
        <v>10.210841554369727</v>
      </c>
      <c r="AD204" s="212">
        <f t="shared" si="405"/>
        <v>225.27546879403909</v>
      </c>
      <c r="AE204" s="212">
        <f t="shared" si="406"/>
        <v>292.90232513342119</v>
      </c>
      <c r="AF204" s="212">
        <f t="shared" si="407"/>
        <v>2.295753397242418</v>
      </c>
      <c r="AG204" s="212">
        <f t="shared" si="408"/>
        <v>2.5631168931302524</v>
      </c>
      <c r="AH204" s="212">
        <f t="shared" si="409"/>
        <v>1.9540179904244934</v>
      </c>
      <c r="AI204" s="212">
        <f t="shared" si="410"/>
        <v>13.313961483709893</v>
      </c>
      <c r="AJ204" s="212">
        <f t="shared" si="411"/>
        <v>14.113961483709893</v>
      </c>
      <c r="AK204" s="212">
        <f t="shared" si="412"/>
        <v>14.078097250254135</v>
      </c>
      <c r="AL204" s="212">
        <f t="shared" si="413"/>
        <v>12.964859544794221</v>
      </c>
      <c r="AM204" s="212">
        <f t="shared" si="490"/>
        <v>70.851830023355518</v>
      </c>
      <c r="AN204" s="212">
        <f t="shared" si="391"/>
        <v>71.032326473092681</v>
      </c>
      <c r="AO204" s="212">
        <f t="shared" si="392"/>
        <v>77.13157219674855</v>
      </c>
      <c r="AP204" s="212">
        <f t="shared" si="414"/>
        <v>9.621253037504232</v>
      </c>
      <c r="AQ204" s="212">
        <f t="shared" si="415"/>
        <v>0.27381640331849294</v>
      </c>
      <c r="AR204" s="212">
        <f t="shared" si="416"/>
        <v>0.26583049412006893</v>
      </c>
      <c r="AS204" s="212">
        <f t="shared" si="417"/>
        <v>0.25332319475277359</v>
      </c>
      <c r="AT204" s="212">
        <f t="shared" si="418"/>
        <v>2.3555283868040001E-2</v>
      </c>
      <c r="AU204" s="212">
        <f t="shared" si="419"/>
        <v>0.10705983725315246</v>
      </c>
      <c r="AV204" s="212">
        <f t="shared" si="420"/>
        <v>0.10116312108871627</v>
      </c>
      <c r="AW204" s="212">
        <f t="shared" si="421"/>
        <v>9.9755920440522519E-2</v>
      </c>
      <c r="AX204" s="212">
        <f t="shared" si="491"/>
        <v>2.22692593735879E-2</v>
      </c>
      <c r="AY204" s="212">
        <f t="shared" si="492"/>
        <v>2.4199102267744712E-2</v>
      </c>
      <c r="AZ204" s="178">
        <f t="shared" si="493"/>
        <v>1.9089990070022919E-2</v>
      </c>
      <c r="BA204" s="178">
        <f t="shared" si="422"/>
        <v>-3.5553963253098803E-3</v>
      </c>
      <c r="BB204" s="178">
        <f t="shared" si="423"/>
        <v>-3.0916489785303308E-3</v>
      </c>
      <c r="BC204" s="178">
        <f t="shared" si="424"/>
        <v>-3.8645612231629129E-3</v>
      </c>
      <c r="BD204" s="178">
        <f t="shared" si="425"/>
        <v>0</v>
      </c>
      <c r="BE204" s="178">
        <f t="shared" si="426"/>
        <v>0</v>
      </c>
      <c r="BF204" s="178">
        <f t="shared" si="427"/>
        <v>0</v>
      </c>
      <c r="BG204" s="178">
        <f t="shared" si="494"/>
        <v>1.8713863048278018E-2</v>
      </c>
      <c r="BH204" s="178">
        <f t="shared" si="495"/>
        <v>2.110745328921438E-2</v>
      </c>
      <c r="BI204" s="178">
        <f t="shared" si="496"/>
        <v>1.5225428846860007E-2</v>
      </c>
      <c r="BJ204" s="178">
        <f t="shared" si="428"/>
        <v>6.0278030813614913</v>
      </c>
      <c r="BK204" s="178">
        <f t="shared" si="429"/>
        <v>5.911988842672093</v>
      </c>
      <c r="BL204" s="178">
        <f t="shared" si="430"/>
        <v>5.3306149866934316</v>
      </c>
      <c r="BM204" s="180">
        <f t="shared" si="497"/>
        <v>3.502086701897054E-4</v>
      </c>
      <c r="BN204" s="180">
        <f t="shared" si="497"/>
        <v>4.4552458435636694E-4</v>
      </c>
      <c r="BO204" s="180">
        <f t="shared" si="497"/>
        <v>2.3181368357079682E-4</v>
      </c>
      <c r="BP204" s="178">
        <f t="shared" si="431"/>
        <v>152.70965323561143</v>
      </c>
      <c r="BQ204" s="178">
        <f t="shared" si="432"/>
        <v>266.64039520453031</v>
      </c>
      <c r="BR204" s="178">
        <f t="shared" si="433"/>
        <v>0.44999999999999996</v>
      </c>
      <c r="BS204" s="178">
        <f t="shared" si="434"/>
        <v>0.44999999999999996</v>
      </c>
      <c r="BT204" s="178">
        <f t="shared" si="435"/>
        <v>0.1789062385668635</v>
      </c>
      <c r="BU204" s="178">
        <f t="shared" si="436"/>
        <v>18.138404988736497</v>
      </c>
      <c r="BY204" s="180">
        <f t="shared" si="437"/>
        <v>0.17780478008923475</v>
      </c>
      <c r="BZ204" s="180">
        <f t="shared" si="498"/>
        <v>0.17780478008923475</v>
      </c>
      <c r="CA204" s="180">
        <f t="shared" si="499"/>
        <v>0</v>
      </c>
      <c r="CB204" s="180">
        <f t="shared" si="500"/>
        <v>3.6984744790602361E-2</v>
      </c>
      <c r="CC204" s="180">
        <f t="shared" si="438"/>
        <v>3.3429348465292483E-2</v>
      </c>
      <c r="CG204" s="182">
        <f t="shared" si="439"/>
        <v>0.44999999999999996</v>
      </c>
      <c r="CH204" s="182">
        <f t="shared" si="440"/>
        <v>0.44999999999999996</v>
      </c>
      <c r="CI204" s="182">
        <f t="shared" si="441"/>
        <v>0.44999999999999996</v>
      </c>
      <c r="CJ204" s="182">
        <f t="shared" si="442"/>
        <v>0.44999999999999996</v>
      </c>
      <c r="CK204" s="182">
        <f t="shared" si="443"/>
        <v>0.44999999999999996</v>
      </c>
      <c r="CL204" s="182">
        <f t="shared" si="444"/>
        <v>0.44999999999999996</v>
      </c>
      <c r="CM204" s="182">
        <f t="shared" si="445"/>
        <v>0.44999999999999996</v>
      </c>
      <c r="CN204" s="182">
        <f t="shared" si="446"/>
        <v>0.44999999999999996</v>
      </c>
      <c r="CO204" s="182">
        <f t="shared" si="447"/>
        <v>0.44999999999999996</v>
      </c>
      <c r="CP204" s="182">
        <f t="shared" si="448"/>
        <v>0.41042610431388793</v>
      </c>
      <c r="CQ204" s="182">
        <f t="shared" si="449"/>
        <v>0.34024615391009727</v>
      </c>
      <c r="CR204" s="182">
        <f t="shared" si="450"/>
        <v>0.2700662035063065</v>
      </c>
      <c r="CS204" s="182">
        <f t="shared" si="451"/>
        <v>0.1998862531025159</v>
      </c>
      <c r="CT204" s="182">
        <f t="shared" si="452"/>
        <v>0.173944391036395</v>
      </c>
      <c r="CU204" s="182">
        <f t="shared" si="453"/>
        <v>0.173944391036395</v>
      </c>
      <c r="CV204" s="182">
        <f t="shared" si="454"/>
        <v>0.173944391036395</v>
      </c>
      <c r="CW204" s="182">
        <f t="shared" si="455"/>
        <v>0.173944391036395</v>
      </c>
      <c r="CX204" s="182">
        <f t="shared" si="456"/>
        <v>0.173944391036395</v>
      </c>
      <c r="CY204" s="182">
        <f t="shared" si="457"/>
        <v>0.173944391036395</v>
      </c>
      <c r="DA204" s="184">
        <f t="shared" si="501"/>
        <v>0.17780478009366424</v>
      </c>
      <c r="DB204" s="184">
        <f t="shared" si="502"/>
        <v>0.17780478009366424</v>
      </c>
      <c r="DC204" s="184">
        <f t="shared" si="503"/>
        <v>0.17780478009366424</v>
      </c>
      <c r="DD204" s="184">
        <f t="shared" si="504"/>
        <v>0.17780478009366424</v>
      </c>
      <c r="DE204" s="184">
        <f t="shared" si="505"/>
        <v>0.17780478009366424</v>
      </c>
      <c r="DF204" s="184">
        <f t="shared" si="506"/>
        <v>0.17780478009366424</v>
      </c>
      <c r="DG204" s="184">
        <f t="shared" si="507"/>
        <v>0.17780478009366424</v>
      </c>
      <c r="DH204" s="184">
        <f t="shared" si="508"/>
        <v>0.17780478009366424</v>
      </c>
      <c r="DI204" s="184">
        <f t="shared" si="509"/>
        <v>0.17780478009366424</v>
      </c>
      <c r="DJ204" s="184">
        <f t="shared" si="510"/>
        <v>0.16146178220199139</v>
      </c>
      <c r="DK204" s="184">
        <f t="shared" si="511"/>
        <v>-2.5369130236482591E-10</v>
      </c>
      <c r="DL204" s="184">
        <f t="shared" si="512"/>
        <v>-3.1477745794417605E-10</v>
      </c>
      <c r="DM204" s="184">
        <f t="shared" si="513"/>
        <v>-4.1461147115601914E-10</v>
      </c>
      <c r="DN204" s="184">
        <f t="shared" si="514"/>
        <v>-4.696744826914995E-10</v>
      </c>
      <c r="DO204" s="184">
        <f t="shared" si="515"/>
        <v>-4.696744826914995E-10</v>
      </c>
      <c r="DP204" s="184">
        <f t="shared" si="516"/>
        <v>-4.696744826914995E-10</v>
      </c>
      <c r="DQ204" s="184">
        <f t="shared" si="517"/>
        <v>-4.696744826914995E-10</v>
      </c>
      <c r="DR204" s="184">
        <f t="shared" si="518"/>
        <v>-4.696744826914995E-10</v>
      </c>
      <c r="DS204" s="184">
        <f t="shared" si="519"/>
        <v>-4.696744826914995E-10</v>
      </c>
      <c r="DU204" s="185">
        <f t="shared" si="458"/>
        <v>1.5223227670473729E-2</v>
      </c>
      <c r="DV204" s="185">
        <f t="shared" si="459"/>
        <v>-3.4191929165400203E-2</v>
      </c>
      <c r="DW204" s="185">
        <f t="shared" si="460"/>
        <v>-5.2089327027416716E-3</v>
      </c>
      <c r="DX204" s="185">
        <f t="shared" si="461"/>
        <v>3.7063482039025014E-2</v>
      </c>
      <c r="DY204" s="186">
        <f t="shared" si="462"/>
        <v>1.5223227670473729E-2</v>
      </c>
      <c r="DZ204" s="186">
        <f t="shared" si="463"/>
        <v>-3.4191929165400203E-2</v>
      </c>
      <c r="EA204" s="186">
        <f t="shared" si="464"/>
        <v>-2.4058078593607764E-2</v>
      </c>
      <c r="EB204" s="186">
        <f t="shared" si="465"/>
        <v>2.8671301594845912E-2</v>
      </c>
      <c r="EC204" s="186">
        <f t="shared" si="466"/>
        <v>3.102899118934381E-2</v>
      </c>
      <c r="ED204" s="186">
        <f t="shared" si="467"/>
        <v>-2.0929318826240998E-2</v>
      </c>
      <c r="EE204" s="186">
        <f t="shared" si="468"/>
        <v>-3.5595882794239801E-2</v>
      </c>
      <c r="EF204" s="186">
        <f t="shared" si="469"/>
        <v>1.15658034246465E-2</v>
      </c>
      <c r="EG204" s="186">
        <f t="shared" si="470"/>
        <v>3.7404926137081324E-2</v>
      </c>
      <c r="EH204" s="186">
        <f t="shared" si="471"/>
        <v>-1.3062088034888543E-3</v>
      </c>
      <c r="EI204" s="186">
        <f t="shared" si="472"/>
        <v>-3.6315962675716899E-2</v>
      </c>
      <c r="EJ204" s="186">
        <f t="shared" si="473"/>
        <v>-9.0545864452640148E-3</v>
      </c>
      <c r="EK204" s="186">
        <f t="shared" si="474"/>
        <v>3.2413361605503288E-2</v>
      </c>
      <c r="EL204" s="186">
        <f t="shared" si="475"/>
        <v>1.8713863048278052E-2</v>
      </c>
      <c r="EM204" s="186">
        <f t="shared" si="476"/>
        <v>-2.5999483220219263E-2</v>
      </c>
      <c r="EN204" s="186">
        <f t="shared" si="477"/>
        <v>-2.6923253017426377E-2</v>
      </c>
      <c r="EO204" s="186">
        <f t="shared" si="478"/>
        <v>1.7571253062072426E-2</v>
      </c>
      <c r="EP204" s="186">
        <f t="shared" si="479"/>
        <v>3.3046720663137394E-2</v>
      </c>
      <c r="EQ204" s="186">
        <f t="shared" si="480"/>
        <v>-2.6108261927568228E-3</v>
      </c>
      <c r="ER204" s="186">
        <f t="shared" si="481"/>
        <v>3.7336554036895758E-2</v>
      </c>
      <c r="ES204" s="186">
        <f t="shared" si="482"/>
        <v>1.2801036243897947E-2</v>
      </c>
      <c r="ET204" s="186">
        <f t="shared" si="483"/>
        <v>-3.5170558025729881E-2</v>
      </c>
      <c r="EU204" s="186">
        <f t="shared" si="484"/>
        <v>-2.1999465426397875E-2</v>
      </c>
      <c r="EV204" s="186">
        <f t="shared" si="485"/>
        <v>3.0279666472924474E-2</v>
      </c>
      <c r="EW204" s="186">
        <f t="shared" si="486"/>
        <v>2.9493450647133101E-2</v>
      </c>
      <c r="EX204" s="186">
        <f t="shared" si="487"/>
        <v>-2.3042809066690321E-2</v>
      </c>
    </row>
    <row r="205" spans="15:154" ht="20.100000000000001" customHeight="1" x14ac:dyDescent="0.3">
      <c r="O205" s="211">
        <v>197</v>
      </c>
      <c r="P205" s="211">
        <f t="shared" si="488"/>
        <v>-1.4224433403753785</v>
      </c>
      <c r="Q205" s="212">
        <f t="shared" si="489"/>
        <v>1.7191493132144144</v>
      </c>
      <c r="R205" s="212">
        <f t="shared" si="393"/>
        <v>321.69631889476847</v>
      </c>
      <c r="S205" s="212">
        <f t="shared" si="394"/>
        <v>279.73592947371174</v>
      </c>
      <c r="T205" s="212">
        <f t="shared" si="395"/>
        <v>349.66991184213964</v>
      </c>
      <c r="U205" s="212">
        <f t="shared" si="396"/>
        <v>1</v>
      </c>
      <c r="V205" s="212">
        <f t="shared" si="397"/>
        <v>1</v>
      </c>
      <c r="W205" s="212">
        <f t="shared" si="398"/>
        <v>4.1654191275913653E-2</v>
      </c>
      <c r="X205" s="212">
        <f t="shared" si="399"/>
        <v>4.7902319967300697E-2</v>
      </c>
      <c r="Y205" s="212">
        <f t="shared" si="400"/>
        <v>3.8321855973840559E-2</v>
      </c>
      <c r="Z205" s="212">
        <f t="shared" si="401"/>
        <v>10.998433620334865</v>
      </c>
      <c r="AA205" s="212">
        <f t="shared" si="402"/>
        <v>10.998433620334865</v>
      </c>
      <c r="AB205" s="212">
        <f t="shared" si="403"/>
        <v>10.696859882921309</v>
      </c>
      <c r="AC205" s="212">
        <f t="shared" si="404"/>
        <v>10.193573646748272</v>
      </c>
      <c r="AD205" s="212">
        <f t="shared" si="405"/>
        <v>224.83954640038806</v>
      </c>
      <c r="AE205" s="212">
        <f t="shared" si="406"/>
        <v>292.34753221274985</v>
      </c>
      <c r="AF205" s="212">
        <f t="shared" si="407"/>
        <v>2.2947727357576735</v>
      </c>
      <c r="AG205" s="212">
        <f t="shared" si="408"/>
        <v>2.5620220237853957</v>
      </c>
      <c r="AH205" s="212">
        <f t="shared" si="409"/>
        <v>1.9531833057471197</v>
      </c>
      <c r="AI205" s="212">
        <f t="shared" si="410"/>
        <v>13.293206356092538</v>
      </c>
      <c r="AJ205" s="212">
        <f t="shared" si="411"/>
        <v>14.093206356092539</v>
      </c>
      <c r="AK205" s="212">
        <f t="shared" si="412"/>
        <v>14.058881906706706</v>
      </c>
      <c r="AL205" s="212">
        <f t="shared" si="413"/>
        <v>12.946756952495392</v>
      </c>
      <c r="AM205" s="212">
        <f t="shared" si="490"/>
        <v>70.956173828228714</v>
      </c>
      <c r="AN205" s="212">
        <f t="shared" si="391"/>
        <v>71.129411758054246</v>
      </c>
      <c r="AO205" s="212">
        <f t="shared" si="392"/>
        <v>77.239420162842976</v>
      </c>
      <c r="AP205" s="212">
        <f t="shared" si="414"/>
        <v>9.6018639783739044</v>
      </c>
      <c r="AQ205" s="212">
        <f t="shared" si="415"/>
        <v>0.2733533429201343</v>
      </c>
      <c r="AR205" s="212">
        <f t="shared" si="416"/>
        <v>0.26538093896920412</v>
      </c>
      <c r="AS205" s="212">
        <f t="shared" si="417"/>
        <v>0.25289479112883428</v>
      </c>
      <c r="AT205" s="212">
        <f t="shared" si="418"/>
        <v>2.3475680922725489E-2</v>
      </c>
      <c r="AU205" s="212">
        <f t="shared" si="419"/>
        <v>0.10685517291760559</v>
      </c>
      <c r="AV205" s="212">
        <f t="shared" si="420"/>
        <v>0.10095904956810445</v>
      </c>
      <c r="AW205" s="212">
        <f t="shared" si="421"/>
        <v>9.9557815080186934E-2</v>
      </c>
      <c r="AX205" s="212">
        <f t="shared" si="491"/>
        <v>2.2254829125175096E-2</v>
      </c>
      <c r="AY205" s="212">
        <f t="shared" si="492"/>
        <v>2.4180863558132638E-2</v>
      </c>
      <c r="AZ205" s="178">
        <f t="shared" si="493"/>
        <v>1.9076201320363809E-2</v>
      </c>
      <c r="BA205" s="178">
        <f t="shared" si="422"/>
        <v>-3.776024487140144E-3</v>
      </c>
      <c r="BB205" s="178">
        <f t="shared" si="423"/>
        <v>-3.2834995540349087E-3</v>
      </c>
      <c r="BC205" s="178">
        <f t="shared" si="424"/>
        <v>-4.1043744425436355E-3</v>
      </c>
      <c r="BD205" s="178">
        <f t="shared" si="425"/>
        <v>0</v>
      </c>
      <c r="BE205" s="178">
        <f t="shared" si="426"/>
        <v>0</v>
      </c>
      <c r="BF205" s="178">
        <f t="shared" si="427"/>
        <v>0</v>
      </c>
      <c r="BG205" s="178">
        <f t="shared" si="494"/>
        <v>1.8478804638034953E-2</v>
      </c>
      <c r="BH205" s="178">
        <f t="shared" si="495"/>
        <v>2.0897364004097731E-2</v>
      </c>
      <c r="BI205" s="178">
        <f t="shared" si="496"/>
        <v>1.4971826877820175E-2</v>
      </c>
      <c r="BJ205" s="178">
        <f t="shared" si="428"/>
        <v>5.9445634296314189</v>
      </c>
      <c r="BK205" s="178">
        <f t="shared" si="429"/>
        <v>5.8457435432367655</v>
      </c>
      <c r="BL205" s="178">
        <f t="shared" si="430"/>
        <v>5.2351973844831576</v>
      </c>
      <c r="BM205" s="180">
        <f t="shared" si="497"/>
        <v>3.414662208506621E-4</v>
      </c>
      <c r="BN205" s="180">
        <f t="shared" si="497"/>
        <v>4.3669982231975951E-4</v>
      </c>
      <c r="BO205" s="180">
        <f t="shared" si="497"/>
        <v>2.241556000594186E-4</v>
      </c>
      <c r="BP205" s="178">
        <f t="shared" si="431"/>
        <v>151.7092798811957</v>
      </c>
      <c r="BQ205" s="178">
        <f t="shared" si="432"/>
        <v>266.24518051703484</v>
      </c>
      <c r="BR205" s="178">
        <f t="shared" si="433"/>
        <v>0.44999999999999996</v>
      </c>
      <c r="BS205" s="178">
        <f t="shared" si="434"/>
        <v>0.44999999999999996</v>
      </c>
      <c r="BT205" s="178">
        <f t="shared" si="435"/>
        <v>0.1786800095674051</v>
      </c>
      <c r="BU205" s="178">
        <f t="shared" si="436"/>
        <v>18.138404988736497</v>
      </c>
      <c r="BY205" s="180">
        <f t="shared" si="437"/>
        <v>0.17776737532331741</v>
      </c>
      <c r="BZ205" s="180">
        <f t="shared" si="498"/>
        <v>0.17776737532331741</v>
      </c>
      <c r="CA205" s="180">
        <f t="shared" si="499"/>
        <v>0</v>
      </c>
      <c r="CB205" s="180">
        <f t="shared" si="500"/>
        <v>3.702378131312261E-2</v>
      </c>
      <c r="CC205" s="180">
        <f t="shared" si="438"/>
        <v>3.3247756825982466E-2</v>
      </c>
      <c r="CG205" s="182">
        <f t="shared" si="439"/>
        <v>0.44999999999999996</v>
      </c>
      <c r="CH205" s="182">
        <f t="shared" si="440"/>
        <v>0.44999999999999996</v>
      </c>
      <c r="CI205" s="182">
        <f t="shared" si="441"/>
        <v>0.44999999999999996</v>
      </c>
      <c r="CJ205" s="182">
        <f t="shared" si="442"/>
        <v>0.44999999999999996</v>
      </c>
      <c r="CK205" s="182">
        <f t="shared" si="443"/>
        <v>0.44999999999999996</v>
      </c>
      <c r="CL205" s="182">
        <f t="shared" si="444"/>
        <v>0.44999999999999996</v>
      </c>
      <c r="CM205" s="182">
        <f t="shared" si="445"/>
        <v>0.44999999999999996</v>
      </c>
      <c r="CN205" s="182">
        <f t="shared" si="446"/>
        <v>0.44999999999999996</v>
      </c>
      <c r="CO205" s="182">
        <f t="shared" si="447"/>
        <v>0.44999999999999996</v>
      </c>
      <c r="CP205" s="182">
        <f t="shared" si="448"/>
        <v>0.40990084146399741</v>
      </c>
      <c r="CQ205" s="182">
        <f t="shared" si="449"/>
        <v>0.33980963441588335</v>
      </c>
      <c r="CR205" s="182">
        <f t="shared" si="450"/>
        <v>0.26971842736776902</v>
      </c>
      <c r="CS205" s="182">
        <f t="shared" si="451"/>
        <v>0.19962722031965502</v>
      </c>
      <c r="CT205" s="182">
        <f t="shared" si="452"/>
        <v>0.17371816203693657</v>
      </c>
      <c r="CU205" s="182">
        <f t="shared" si="453"/>
        <v>0.17371816203693657</v>
      </c>
      <c r="CV205" s="182">
        <f t="shared" si="454"/>
        <v>0.17371816203693657</v>
      </c>
      <c r="CW205" s="182">
        <f t="shared" si="455"/>
        <v>0.17371816203693657</v>
      </c>
      <c r="CX205" s="182">
        <f t="shared" si="456"/>
        <v>0.17371816203693657</v>
      </c>
      <c r="CY205" s="182">
        <f t="shared" si="457"/>
        <v>0.17371816203693657</v>
      </c>
      <c r="DA205" s="184">
        <f t="shared" si="501"/>
        <v>0.17776737532775155</v>
      </c>
      <c r="DB205" s="184">
        <f t="shared" si="502"/>
        <v>0.17776737532775155</v>
      </c>
      <c r="DC205" s="184">
        <f t="shared" si="503"/>
        <v>0.17776737532775155</v>
      </c>
      <c r="DD205" s="184">
        <f t="shared" si="504"/>
        <v>0.17776737532775155</v>
      </c>
      <c r="DE205" s="184">
        <f t="shared" si="505"/>
        <v>0.17776737532775155</v>
      </c>
      <c r="DF205" s="184">
        <f t="shared" si="506"/>
        <v>0.17776737532775155</v>
      </c>
      <c r="DG205" s="184">
        <f t="shared" si="507"/>
        <v>0.17776737532775155</v>
      </c>
      <c r="DH205" s="184">
        <f t="shared" si="508"/>
        <v>0.17776737532775155</v>
      </c>
      <c r="DI205" s="184">
        <f t="shared" si="509"/>
        <v>0.17776737532775155</v>
      </c>
      <c r="DJ205" s="184">
        <f t="shared" si="510"/>
        <v>0.16121110043784381</v>
      </c>
      <c r="DK205" s="184">
        <f t="shared" si="511"/>
        <v>-2.5394515960920765E-10</v>
      </c>
      <c r="DL205" s="184">
        <f t="shared" si="512"/>
        <v>-3.1508882955375917E-10</v>
      </c>
      <c r="DM205" s="184">
        <f t="shared" si="513"/>
        <v>-4.1501382199525529E-10</v>
      </c>
      <c r="DN205" s="184">
        <f t="shared" si="514"/>
        <v>-4.7012541087249453E-10</v>
      </c>
      <c r="DO205" s="184">
        <f t="shared" si="515"/>
        <v>-4.7012541087249453E-10</v>
      </c>
      <c r="DP205" s="184">
        <f t="shared" si="516"/>
        <v>-4.7012541087249453E-10</v>
      </c>
      <c r="DQ205" s="184">
        <f t="shared" si="517"/>
        <v>-4.7012541087249453E-10</v>
      </c>
      <c r="DR205" s="184">
        <f t="shared" si="518"/>
        <v>-4.7012541087249453E-10</v>
      </c>
      <c r="DS205" s="184">
        <f t="shared" si="519"/>
        <v>-4.7012541087249453E-10</v>
      </c>
      <c r="DU205" s="185">
        <f t="shared" si="458"/>
        <v>1.5910660904853286E-2</v>
      </c>
      <c r="DV205" s="185">
        <f t="shared" si="459"/>
        <v>-3.33573942773326E-2</v>
      </c>
      <c r="DW205" s="185">
        <f t="shared" si="460"/>
        <v>-5.4626824638541269E-3</v>
      </c>
      <c r="DX205" s="185">
        <f t="shared" si="461"/>
        <v>3.6551661845964666E-2</v>
      </c>
      <c r="DY205" s="186">
        <f t="shared" si="462"/>
        <v>1.5910660904853286E-2</v>
      </c>
      <c r="DZ205" s="186">
        <f t="shared" si="463"/>
        <v>-3.33573942773326E-2</v>
      </c>
      <c r="EA205" s="186">
        <f t="shared" si="464"/>
        <v>-2.4968198923798521E-2</v>
      </c>
      <c r="EB205" s="186">
        <f t="shared" si="465"/>
        <v>2.7248007741929956E-2</v>
      </c>
      <c r="EC205" s="186">
        <f t="shared" si="466"/>
        <v>3.1843753852466058E-2</v>
      </c>
      <c r="ED205" s="186">
        <f t="shared" si="467"/>
        <v>-1.8757404510917848E-2</v>
      </c>
      <c r="EE205" s="186">
        <f t="shared" si="468"/>
        <v>-3.5936467589860521E-2</v>
      </c>
      <c r="EF205" s="186">
        <f t="shared" si="469"/>
        <v>8.627582544696543E-3</v>
      </c>
      <c r="EG205" s="186">
        <f t="shared" si="470"/>
        <v>3.6888675884924157E-2</v>
      </c>
      <c r="EH205" s="186">
        <f t="shared" si="471"/>
        <v>2.2562080710039354E-3</v>
      </c>
      <c r="EI205" s="186">
        <f t="shared" si="472"/>
        <v>-3.4617164790003305E-2</v>
      </c>
      <c r="EJ205" s="186">
        <f t="shared" si="473"/>
        <v>-1.2942827562183009E-2</v>
      </c>
      <c r="EK205" s="186">
        <f t="shared" si="474"/>
        <v>2.9320442768348436E-2</v>
      </c>
      <c r="EL205" s="186">
        <f t="shared" si="475"/>
        <v>2.2498367035646213E-2</v>
      </c>
      <c r="EM205" s="186">
        <f t="shared" si="476"/>
        <v>-2.1461392942623805E-2</v>
      </c>
      <c r="EN205" s="186">
        <f t="shared" si="477"/>
        <v>-3.0087763232997985E-2</v>
      </c>
      <c r="EO205" s="186">
        <f t="shared" si="478"/>
        <v>1.1726821512896992E-2</v>
      </c>
      <c r="EP205" s="186">
        <f t="shared" si="479"/>
        <v>3.5047775116365157E-2</v>
      </c>
      <c r="EQ205" s="186">
        <f t="shared" si="480"/>
        <v>-9.8764914866716104E-3</v>
      </c>
      <c r="ER205" s="186">
        <f t="shared" si="481"/>
        <v>3.5613477776206465E-2</v>
      </c>
      <c r="ES205" s="186">
        <f t="shared" si="482"/>
        <v>1.9857308989467366E-2</v>
      </c>
      <c r="ET205" s="186">
        <f t="shared" si="483"/>
        <v>-3.1169731521132279E-2</v>
      </c>
      <c r="EU205" s="186">
        <f t="shared" si="484"/>
        <v>-2.8102786567838538E-2</v>
      </c>
      <c r="EV205" s="186">
        <f t="shared" si="485"/>
        <v>2.400204721529316E-2</v>
      </c>
      <c r="EW205" s="186">
        <f t="shared" si="486"/>
        <v>3.389234791180902E-2</v>
      </c>
      <c r="EX205" s="186">
        <f t="shared" si="487"/>
        <v>-1.4736812288535902E-2</v>
      </c>
    </row>
    <row r="206" spans="15:154" ht="20.100000000000001" customHeight="1" x14ac:dyDescent="0.3">
      <c r="O206" s="211">
        <v>198</v>
      </c>
      <c r="P206" s="211">
        <f t="shared" si="488"/>
        <v>-1.4137166941154069</v>
      </c>
      <c r="Q206" s="212">
        <f t="shared" si="489"/>
        <v>1.7278759594743864</v>
      </c>
      <c r="R206" s="212">
        <f t="shared" si="393"/>
        <v>321.2645167335067</v>
      </c>
      <c r="S206" s="212">
        <f t="shared" si="394"/>
        <v>279.3604493334841</v>
      </c>
      <c r="T206" s="212">
        <f t="shared" si="395"/>
        <v>349.20056166685515</v>
      </c>
      <c r="U206" s="212">
        <f t="shared" si="396"/>
        <v>1</v>
      </c>
      <c r="V206" s="212">
        <f t="shared" si="397"/>
        <v>1</v>
      </c>
      <c r="W206" s="212">
        <f t="shared" si="398"/>
        <v>4.1710177445819466E-2</v>
      </c>
      <c r="X206" s="212">
        <f t="shared" si="399"/>
        <v>4.7966704062692378E-2</v>
      </c>
      <c r="Y206" s="212">
        <f t="shared" si="400"/>
        <v>3.8373363250153898E-2</v>
      </c>
      <c r="Z206" s="212">
        <f t="shared" si="401"/>
        <v>10.977553311116621</v>
      </c>
      <c r="AA206" s="212">
        <f t="shared" si="402"/>
        <v>10.977553311116621</v>
      </c>
      <c r="AB206" s="212">
        <f t="shared" si="403"/>
        <v>10.677662142978466</v>
      </c>
      <c r="AC206" s="212">
        <f t="shared" si="404"/>
        <v>10.175279158636775</v>
      </c>
      <c r="AD206" s="212">
        <f t="shared" si="405"/>
        <v>224.37775067091263</v>
      </c>
      <c r="AE206" s="212">
        <f t="shared" si="406"/>
        <v>291.75979721609502</v>
      </c>
      <c r="AF206" s="212">
        <f t="shared" si="407"/>
        <v>2.2937330896511687</v>
      </c>
      <c r="AG206" s="212">
        <f t="shared" si="408"/>
        <v>2.560861300468309</v>
      </c>
      <c r="AH206" s="212">
        <f t="shared" si="409"/>
        <v>1.9522984166304465</v>
      </c>
      <c r="AI206" s="212">
        <f t="shared" si="410"/>
        <v>13.271286400767789</v>
      </c>
      <c r="AJ206" s="212">
        <f t="shared" si="411"/>
        <v>14.071286400767789</v>
      </c>
      <c r="AK206" s="212">
        <f t="shared" si="412"/>
        <v>14.038523443446776</v>
      </c>
      <c r="AL206" s="212">
        <f t="shared" si="413"/>
        <v>12.927577575267222</v>
      </c>
      <c r="AM206" s="212">
        <f t="shared" si="490"/>
        <v>71.066707870108857</v>
      </c>
      <c r="AN206" s="212">
        <f t="shared" si="391"/>
        <v>71.232562600221527</v>
      </c>
      <c r="AO206" s="212">
        <f t="shared" si="392"/>
        <v>77.354012704838041</v>
      </c>
      <c r="AP206" s="212">
        <f t="shared" si="414"/>
        <v>9.5813375951195177</v>
      </c>
      <c r="AQ206" s="212">
        <f t="shared" si="415"/>
        <v>0.27286275349040223</v>
      </c>
      <c r="AR206" s="212">
        <f t="shared" si="416"/>
        <v>0.26490465767657428</v>
      </c>
      <c r="AS206" s="212">
        <f t="shared" si="417"/>
        <v>0.25244091882554814</v>
      </c>
      <c r="AT206" s="212">
        <f t="shared" si="418"/>
        <v>2.3391492552914343E-2</v>
      </c>
      <c r="AU206" s="212">
        <f t="shared" si="419"/>
        <v>0.10663782923300989</v>
      </c>
      <c r="AV206" s="212">
        <f t="shared" si="420"/>
        <v>0.1007428750251822</v>
      </c>
      <c r="AW206" s="212">
        <f t="shared" si="421"/>
        <v>9.9347955795882875E-2</v>
      </c>
      <c r="AX206" s="212">
        <f t="shared" si="491"/>
        <v>2.223941396644856E-2</v>
      </c>
      <c r="AY206" s="212">
        <f t="shared" si="492"/>
        <v>2.4161518442112794E-2</v>
      </c>
      <c r="AZ206" s="178">
        <f t="shared" si="493"/>
        <v>1.9061576047269064E-2</v>
      </c>
      <c r="BA206" s="178">
        <f t="shared" si="422"/>
        <v>-3.9963650900862501E-3</v>
      </c>
      <c r="BB206" s="178">
        <f t="shared" si="423"/>
        <v>-3.4751000783358704E-3</v>
      </c>
      <c r="BC206" s="178">
        <f t="shared" si="424"/>
        <v>-4.3438750979198368E-3</v>
      </c>
      <c r="BD206" s="178">
        <f t="shared" si="425"/>
        <v>0</v>
      </c>
      <c r="BE206" s="178">
        <f t="shared" si="426"/>
        <v>0</v>
      </c>
      <c r="BF206" s="178">
        <f t="shared" si="427"/>
        <v>0</v>
      </c>
      <c r="BG206" s="178">
        <f t="shared" si="494"/>
        <v>1.824304887636231E-2</v>
      </c>
      <c r="BH206" s="178">
        <f t="shared" si="495"/>
        <v>2.0686418363776923E-2</v>
      </c>
      <c r="BI206" s="178">
        <f t="shared" si="496"/>
        <v>1.4717700949349228E-2</v>
      </c>
      <c r="BJ206" s="178">
        <f t="shared" si="428"/>
        <v>5.8608442810102801</v>
      </c>
      <c r="BK206" s="178">
        <f t="shared" si="429"/>
        <v>5.7789671292051583</v>
      </c>
      <c r="BL206" s="178">
        <f t="shared" si="430"/>
        <v>5.139429437957558</v>
      </c>
      <c r="BM206" s="180">
        <f t="shared" si="497"/>
        <v>3.3280883230534414E-4</v>
      </c>
      <c r="BN206" s="180">
        <f t="shared" si="497"/>
        <v>4.2792790472120711E-4</v>
      </c>
      <c r="BO206" s="180">
        <f t="shared" si="497"/>
        <v>2.1661072123447517E-4</v>
      </c>
      <c r="BP206" s="178">
        <f t="shared" si="431"/>
        <v>150.70555029168173</v>
      </c>
      <c r="BQ206" s="178">
        <f t="shared" si="432"/>
        <v>265.826222237183</v>
      </c>
      <c r="BR206" s="178">
        <f t="shared" si="433"/>
        <v>0.44999999999999996</v>
      </c>
      <c r="BS206" s="178">
        <f t="shared" si="434"/>
        <v>0.44999999999999996</v>
      </c>
      <c r="BT206" s="178">
        <f t="shared" si="435"/>
        <v>0.17844017339343035</v>
      </c>
      <c r="BU206" s="178">
        <f t="shared" si="436"/>
        <v>18.138404988736497</v>
      </c>
      <c r="BY206" s="180">
        <f t="shared" si="437"/>
        <v>0.17772763442038075</v>
      </c>
      <c r="BZ206" s="180">
        <f t="shared" si="498"/>
        <v>0.17772763442038075</v>
      </c>
      <c r="CA206" s="180">
        <f t="shared" si="499"/>
        <v>0</v>
      </c>
      <c r="CB206" s="180">
        <f t="shared" si="500"/>
        <v>3.7065255884996387E-2</v>
      </c>
      <c r="CC206" s="180">
        <f t="shared" si="438"/>
        <v>3.3068890794910134E-2</v>
      </c>
      <c r="CG206" s="182">
        <f t="shared" si="439"/>
        <v>0.44999999999999996</v>
      </c>
      <c r="CH206" s="182">
        <f t="shared" si="440"/>
        <v>0.44999999999999996</v>
      </c>
      <c r="CI206" s="182">
        <f t="shared" si="441"/>
        <v>0.44999999999999996</v>
      </c>
      <c r="CJ206" s="182">
        <f t="shared" si="442"/>
        <v>0.44999999999999996</v>
      </c>
      <c r="CK206" s="182">
        <f t="shared" si="443"/>
        <v>0.44999999999999996</v>
      </c>
      <c r="CL206" s="182">
        <f t="shared" si="444"/>
        <v>0.44999999999999996</v>
      </c>
      <c r="CM206" s="182">
        <f t="shared" si="445"/>
        <v>0.44999999999999996</v>
      </c>
      <c r="CN206" s="182">
        <f t="shared" si="446"/>
        <v>0.44999999999999996</v>
      </c>
      <c r="CO206" s="182">
        <f t="shared" si="447"/>
        <v>0.44999999999999996</v>
      </c>
      <c r="CP206" s="182">
        <f t="shared" si="448"/>
        <v>0.40934398521413379</v>
      </c>
      <c r="CQ206" s="182">
        <f t="shared" si="449"/>
        <v>0.33934685923848207</v>
      </c>
      <c r="CR206" s="182">
        <f t="shared" si="450"/>
        <v>0.26934973326283024</v>
      </c>
      <c r="CS206" s="182">
        <f t="shared" si="451"/>
        <v>0.19935260728717849</v>
      </c>
      <c r="CT206" s="182">
        <f t="shared" si="452"/>
        <v>0.17347832586296183</v>
      </c>
      <c r="CU206" s="182">
        <f t="shared" si="453"/>
        <v>0.17347832586296183</v>
      </c>
      <c r="CV206" s="182">
        <f t="shared" si="454"/>
        <v>0.17347832586296183</v>
      </c>
      <c r="CW206" s="182">
        <f t="shared" si="455"/>
        <v>0.17347832586296183</v>
      </c>
      <c r="CX206" s="182">
        <f t="shared" si="456"/>
        <v>0.17347832586296183</v>
      </c>
      <c r="CY206" s="182">
        <f t="shared" si="457"/>
        <v>0.17347832586296183</v>
      </c>
      <c r="DA206" s="184">
        <f t="shared" si="501"/>
        <v>0.17772763442481987</v>
      </c>
      <c r="DB206" s="184">
        <f t="shared" si="502"/>
        <v>0.17772763442481987</v>
      </c>
      <c r="DC206" s="184">
        <f t="shared" si="503"/>
        <v>0.17772763442481987</v>
      </c>
      <c r="DD206" s="184">
        <f t="shared" si="504"/>
        <v>0.17772763442481987</v>
      </c>
      <c r="DE206" s="184">
        <f t="shared" si="505"/>
        <v>0.17772763442481987</v>
      </c>
      <c r="DF206" s="184">
        <f t="shared" si="506"/>
        <v>0.17772763442481987</v>
      </c>
      <c r="DG206" s="184">
        <f t="shared" si="507"/>
        <v>0.17772763442481987</v>
      </c>
      <c r="DH206" s="184">
        <f t="shared" si="508"/>
        <v>0.17772763442481987</v>
      </c>
      <c r="DI206" s="184">
        <f t="shared" si="509"/>
        <v>0.17772763442481987</v>
      </c>
      <c r="DJ206" s="184">
        <f t="shared" si="510"/>
        <v>0.1609453670541264</v>
      </c>
      <c r="DK206" s="184">
        <f t="shared" si="511"/>
        <v>-2.5421484126209093E-10</v>
      </c>
      <c r="DL206" s="184">
        <f t="shared" si="512"/>
        <v>-3.1541960296396211E-10</v>
      </c>
      <c r="DM206" s="184">
        <f t="shared" si="513"/>
        <v>-4.1544122711693721E-10</v>
      </c>
      <c r="DN206" s="184">
        <f t="shared" si="514"/>
        <v>-4.7060440803421707E-10</v>
      </c>
      <c r="DO206" s="184">
        <f t="shared" si="515"/>
        <v>-4.7060440803421707E-10</v>
      </c>
      <c r="DP206" s="184">
        <f t="shared" si="516"/>
        <v>-4.7060440803421707E-10</v>
      </c>
      <c r="DQ206" s="184">
        <f t="shared" si="517"/>
        <v>-4.7060440803421707E-10</v>
      </c>
      <c r="DR206" s="184">
        <f t="shared" si="518"/>
        <v>-4.7060440803421707E-10</v>
      </c>
      <c r="DS206" s="184">
        <f t="shared" si="519"/>
        <v>-4.7060440803421707E-10</v>
      </c>
      <c r="DU206" s="185">
        <f t="shared" si="458"/>
        <v>1.6564341752305419E-2</v>
      </c>
      <c r="DV206" s="185">
        <f t="shared" si="459"/>
        <v>-3.2509351139852177E-2</v>
      </c>
      <c r="DW206" s="185">
        <f t="shared" si="460"/>
        <v>-5.7076831833530496E-3</v>
      </c>
      <c r="DX206" s="185">
        <f t="shared" si="461"/>
        <v>3.6036893344180559E-2</v>
      </c>
      <c r="DY206" s="186">
        <f t="shared" si="462"/>
        <v>1.6564341752305419E-2</v>
      </c>
      <c r="DZ206" s="186">
        <f t="shared" si="463"/>
        <v>-3.2509351139852177E-2</v>
      </c>
      <c r="EA206" s="186">
        <f t="shared" si="464"/>
        <v>-2.5799567139986844E-2</v>
      </c>
      <c r="EB206" s="186">
        <f t="shared" si="465"/>
        <v>2.5799567139986823E-2</v>
      </c>
      <c r="EC206" s="186">
        <f t="shared" si="466"/>
        <v>3.2509351139852198E-2</v>
      </c>
      <c r="ED206" s="186">
        <f t="shared" si="467"/>
        <v>-1.6564341752305378E-2</v>
      </c>
      <c r="EE206" s="186">
        <f t="shared" si="468"/>
        <v>-3.6036893344180573E-2</v>
      </c>
      <c r="EF206" s="186">
        <f t="shared" si="469"/>
        <v>5.7076831833530158E-3</v>
      </c>
      <c r="EG206" s="186">
        <f t="shared" si="470"/>
        <v>3.6036893344180559E-2</v>
      </c>
      <c r="EH206" s="186">
        <f t="shared" si="471"/>
        <v>5.7076831833530748E-3</v>
      </c>
      <c r="EI206" s="186">
        <f t="shared" si="472"/>
        <v>-3.250935113985217E-2</v>
      </c>
      <c r="EJ206" s="186">
        <f t="shared" si="473"/>
        <v>-1.6564341752305433E-2</v>
      </c>
      <c r="EK206" s="186">
        <f t="shared" si="474"/>
        <v>2.5799567139986768E-2</v>
      </c>
      <c r="EL206" s="186">
        <f t="shared" si="475"/>
        <v>2.5799567139986899E-2</v>
      </c>
      <c r="EM206" s="186">
        <f t="shared" si="476"/>
        <v>-1.6564341752305381E-2</v>
      </c>
      <c r="EN206" s="186">
        <f t="shared" si="477"/>
        <v>-3.2509351139852198E-2</v>
      </c>
      <c r="EO206" s="186">
        <f t="shared" si="478"/>
        <v>5.7076831833530184E-3</v>
      </c>
      <c r="EP206" s="186">
        <f t="shared" si="479"/>
        <v>3.6036893344180566E-2</v>
      </c>
      <c r="EQ206" s="186">
        <f t="shared" si="480"/>
        <v>-1.6564341752305485E-2</v>
      </c>
      <c r="ER206" s="186">
        <f t="shared" si="481"/>
        <v>3.2509351139852143E-2</v>
      </c>
      <c r="ES206" s="186">
        <f t="shared" si="482"/>
        <v>2.5799567139986851E-2</v>
      </c>
      <c r="ET206" s="186">
        <f t="shared" si="483"/>
        <v>-2.5799567139986809E-2</v>
      </c>
      <c r="EU206" s="186">
        <f t="shared" si="484"/>
        <v>-3.2509351139852226E-2</v>
      </c>
      <c r="EV206" s="186">
        <f t="shared" si="485"/>
        <v>1.6564341752305325E-2</v>
      </c>
      <c r="EW206" s="186">
        <f t="shared" si="486"/>
        <v>3.6036893344180587E-2</v>
      </c>
      <c r="EX206" s="186">
        <f t="shared" si="487"/>
        <v>-5.7076831833528918E-3</v>
      </c>
    </row>
    <row r="207" spans="15:154" ht="20.100000000000001" customHeight="1" x14ac:dyDescent="0.3">
      <c r="O207" s="211">
        <v>199</v>
      </c>
      <c r="P207" s="211">
        <f t="shared" si="488"/>
        <v>-1.4049900478554351</v>
      </c>
      <c r="Q207" s="212">
        <f t="shared" si="489"/>
        <v>1.736602605734358</v>
      </c>
      <c r="R207" s="212">
        <f t="shared" si="393"/>
        <v>320.8082490354696</v>
      </c>
      <c r="S207" s="212">
        <f t="shared" si="394"/>
        <v>278.96369481345181</v>
      </c>
      <c r="T207" s="212">
        <f t="shared" si="395"/>
        <v>348.70461851681478</v>
      </c>
      <c r="U207" s="212">
        <f t="shared" si="396"/>
        <v>1</v>
      </c>
      <c r="V207" s="212">
        <f t="shared" si="397"/>
        <v>1</v>
      </c>
      <c r="W207" s="212">
        <f t="shared" si="398"/>
        <v>4.1769499507222627E-2</v>
      </c>
      <c r="X207" s="212">
        <f t="shared" si="399"/>
        <v>4.8034924433306023E-2</v>
      </c>
      <c r="Y207" s="212">
        <f t="shared" si="400"/>
        <v>3.8427939546644814E-2</v>
      </c>
      <c r="Z207" s="212">
        <f t="shared" si="401"/>
        <v>10.955571154023421</v>
      </c>
      <c r="AA207" s="212">
        <f t="shared" si="402"/>
        <v>10.955571154023421</v>
      </c>
      <c r="AB207" s="212">
        <f t="shared" si="403"/>
        <v>10.657390812080845</v>
      </c>
      <c r="AC207" s="212">
        <f t="shared" si="404"/>
        <v>10.155961591922415</v>
      </c>
      <c r="AD207" s="212">
        <f t="shared" si="405"/>
        <v>223.89017747960278</v>
      </c>
      <c r="AE207" s="212">
        <f t="shared" si="406"/>
        <v>291.13923979559786</v>
      </c>
      <c r="AF207" s="212">
        <f t="shared" si="407"/>
        <v>2.2926345380959789</v>
      </c>
      <c r="AG207" s="212">
        <f t="shared" si="408"/>
        <v>2.5596348115725664</v>
      </c>
      <c r="AH207" s="212">
        <f t="shared" si="409"/>
        <v>1.9513633904622059</v>
      </c>
      <c r="AI207" s="212">
        <f t="shared" si="410"/>
        <v>13.248205692119399</v>
      </c>
      <c r="AJ207" s="212">
        <f t="shared" si="411"/>
        <v>14.048205692119399</v>
      </c>
      <c r="AK207" s="212">
        <f t="shared" si="412"/>
        <v>14.017025623653412</v>
      </c>
      <c r="AL207" s="212">
        <f t="shared" si="413"/>
        <v>12.907324982384621</v>
      </c>
      <c r="AM207" s="212">
        <f t="shared" si="490"/>
        <v>71.18346797562684</v>
      </c>
      <c r="AN207" s="212">
        <f t="shared" si="391"/>
        <v>71.341811511888992</v>
      </c>
      <c r="AO207" s="212">
        <f t="shared" si="392"/>
        <v>77.475387143715551</v>
      </c>
      <c r="AP207" s="212">
        <f t="shared" si="414"/>
        <v>9.5596782075411681</v>
      </c>
      <c r="AQ207" s="212">
        <f t="shared" si="415"/>
        <v>0.27234472893675238</v>
      </c>
      <c r="AR207" s="212">
        <f t="shared" si="416"/>
        <v>0.26440174141080591</v>
      </c>
      <c r="AS207" s="212">
        <f t="shared" si="417"/>
        <v>0.25196166472206666</v>
      </c>
      <c r="AT207" s="212">
        <f t="shared" si="418"/>
        <v>2.3302760287022228E-2</v>
      </c>
      <c r="AU207" s="212">
        <f t="shared" si="419"/>
        <v>0.10640785155371622</v>
      </c>
      <c r="AV207" s="212">
        <f t="shared" si="420"/>
        <v>0.10051464397999681</v>
      </c>
      <c r="AW207" s="212">
        <f t="shared" si="421"/>
        <v>9.9126386913029663E-2</v>
      </c>
      <c r="AX207" s="212">
        <f t="shared" si="491"/>
        <v>2.2223013583117138E-2</v>
      </c>
      <c r="AY207" s="212">
        <f t="shared" si="492"/>
        <v>2.4141066718657823E-2</v>
      </c>
      <c r="AZ207" s="178">
        <f t="shared" si="493"/>
        <v>1.9046114086751623E-2</v>
      </c>
      <c r="BA207" s="178">
        <f t="shared" si="422"/>
        <v>-4.216401354358178E-3</v>
      </c>
      <c r="BB207" s="178">
        <f t="shared" si="423"/>
        <v>-3.6664359603114597E-3</v>
      </c>
      <c r="BC207" s="178">
        <f t="shared" si="424"/>
        <v>-4.5830449503893242E-3</v>
      </c>
      <c r="BD207" s="178">
        <f t="shared" si="425"/>
        <v>0</v>
      </c>
      <c r="BE207" s="178">
        <f t="shared" si="426"/>
        <v>0</v>
      </c>
      <c r="BF207" s="178">
        <f t="shared" si="427"/>
        <v>0</v>
      </c>
      <c r="BG207" s="178">
        <f t="shared" si="494"/>
        <v>1.8006612228758961E-2</v>
      </c>
      <c r="BH207" s="178">
        <f t="shared" si="495"/>
        <v>2.0474630758346365E-2</v>
      </c>
      <c r="BI207" s="178">
        <f t="shared" si="496"/>
        <v>1.4463069136362298E-2</v>
      </c>
      <c r="BJ207" s="178">
        <f t="shared" si="428"/>
        <v>5.7766697401688374</v>
      </c>
      <c r="BK207" s="178">
        <f t="shared" si="429"/>
        <v>5.7116786462894487</v>
      </c>
      <c r="BL207" s="178">
        <f t="shared" si="430"/>
        <v>5.0433390057775327</v>
      </c>
      <c r="BM207" s="180">
        <f t="shared" si="497"/>
        <v>3.2423808395689175E-4</v>
      </c>
      <c r="BN207" s="180">
        <f t="shared" si="497"/>
        <v>4.1921050469062305E-4</v>
      </c>
      <c r="BO207" s="180">
        <f t="shared" si="497"/>
        <v>2.0918036884319568E-4</v>
      </c>
      <c r="BP207" s="178">
        <f t="shared" si="431"/>
        <v>149.69853585422265</v>
      </c>
      <c r="BQ207" s="178">
        <f t="shared" si="432"/>
        <v>265.38355722234996</v>
      </c>
      <c r="BR207" s="178">
        <f t="shared" si="433"/>
        <v>0.44999999999999996</v>
      </c>
      <c r="BS207" s="178">
        <f t="shared" si="434"/>
        <v>0.44999999999999996</v>
      </c>
      <c r="BT207" s="178">
        <f t="shared" si="435"/>
        <v>0.17818674830939252</v>
      </c>
      <c r="BU207" s="178">
        <f t="shared" si="436"/>
        <v>18.138404988736497</v>
      </c>
      <c r="BY207" s="180">
        <f t="shared" si="437"/>
        <v>0.17768554497093547</v>
      </c>
      <c r="BZ207" s="180">
        <f t="shared" si="498"/>
        <v>0.17768554497093547</v>
      </c>
      <c r="CA207" s="180">
        <f t="shared" si="499"/>
        <v>0</v>
      </c>
      <c r="CB207" s="180">
        <f t="shared" si="500"/>
        <v>3.7109181457068208E-2</v>
      </c>
      <c r="CC207" s="180">
        <f t="shared" si="438"/>
        <v>3.2892780102710031E-2</v>
      </c>
      <c r="CG207" s="182">
        <f t="shared" si="439"/>
        <v>0.44999999999999996</v>
      </c>
      <c r="CH207" s="182">
        <f t="shared" si="440"/>
        <v>0.44999999999999996</v>
      </c>
      <c r="CI207" s="182">
        <f t="shared" si="441"/>
        <v>0.44999999999999996</v>
      </c>
      <c r="CJ207" s="182">
        <f t="shared" si="442"/>
        <v>0.44999999999999996</v>
      </c>
      <c r="CK207" s="182">
        <f t="shared" si="443"/>
        <v>0.44999999999999996</v>
      </c>
      <c r="CL207" s="182">
        <f t="shared" si="444"/>
        <v>0.44999999999999996</v>
      </c>
      <c r="CM207" s="182">
        <f t="shared" si="445"/>
        <v>0.44999999999999996</v>
      </c>
      <c r="CN207" s="182">
        <f t="shared" si="446"/>
        <v>0.44999999999999996</v>
      </c>
      <c r="CO207" s="182">
        <f t="shared" si="447"/>
        <v>0.44999999999999996</v>
      </c>
      <c r="CP207" s="182">
        <f t="shared" si="448"/>
        <v>0.40875557797105649</v>
      </c>
      <c r="CQ207" s="182">
        <f t="shared" si="449"/>
        <v>0.33885786362001508</v>
      </c>
      <c r="CR207" s="182">
        <f t="shared" si="450"/>
        <v>0.26896014926897349</v>
      </c>
      <c r="CS207" s="182">
        <f t="shared" si="451"/>
        <v>0.19906243491793213</v>
      </c>
      <c r="CT207" s="182">
        <f t="shared" si="452"/>
        <v>0.17322490077892402</v>
      </c>
      <c r="CU207" s="182">
        <f t="shared" si="453"/>
        <v>0.17322490077892402</v>
      </c>
      <c r="CV207" s="182">
        <f t="shared" si="454"/>
        <v>0.17322490077892402</v>
      </c>
      <c r="CW207" s="182">
        <f t="shared" si="455"/>
        <v>0.17322490077892402</v>
      </c>
      <c r="CX207" s="182">
        <f t="shared" si="456"/>
        <v>0.17322490077892402</v>
      </c>
      <c r="CY207" s="182">
        <f t="shared" si="457"/>
        <v>0.17322490077892402</v>
      </c>
      <c r="DA207" s="184">
        <f t="shared" si="501"/>
        <v>0.17768554497537989</v>
      </c>
      <c r="DB207" s="184">
        <f t="shared" si="502"/>
        <v>0.17768554497537989</v>
      </c>
      <c r="DC207" s="184">
        <f t="shared" si="503"/>
        <v>0.17768554497537989</v>
      </c>
      <c r="DD207" s="184">
        <f t="shared" si="504"/>
        <v>0.17768554497537989</v>
      </c>
      <c r="DE207" s="184">
        <f t="shared" si="505"/>
        <v>0.17768554497537989</v>
      </c>
      <c r="DF207" s="184">
        <f t="shared" si="506"/>
        <v>0.17768554497537989</v>
      </c>
      <c r="DG207" s="184">
        <f t="shared" si="507"/>
        <v>0.17768554497537989</v>
      </c>
      <c r="DH207" s="184">
        <f t="shared" si="508"/>
        <v>0.17768554497537989</v>
      </c>
      <c r="DI207" s="184">
        <f t="shared" si="509"/>
        <v>0.17768554497537989</v>
      </c>
      <c r="DJ207" s="184">
        <f t="shared" si="510"/>
        <v>0.1606646069920584</v>
      </c>
      <c r="DK207" s="184">
        <f t="shared" si="511"/>
        <v>-2.545004260022224E-10</v>
      </c>
      <c r="DL207" s="184">
        <f t="shared" si="512"/>
        <v>-3.1576987325623539E-10</v>
      </c>
      <c r="DM207" s="184">
        <f t="shared" si="513"/>
        <v>-4.1589380638131396E-10</v>
      </c>
      <c r="DN207" s="184">
        <f t="shared" si="514"/>
        <v>-4.7111160665309425E-10</v>
      </c>
      <c r="DO207" s="184">
        <f t="shared" si="515"/>
        <v>-4.7111160665309425E-10</v>
      </c>
      <c r="DP207" s="184">
        <f t="shared" si="516"/>
        <v>-4.7111160665309425E-10</v>
      </c>
      <c r="DQ207" s="184">
        <f t="shared" si="517"/>
        <v>-4.7111160665309425E-10</v>
      </c>
      <c r="DR207" s="184">
        <f t="shared" si="518"/>
        <v>-4.7111160665309425E-10</v>
      </c>
      <c r="DS207" s="184">
        <f t="shared" si="519"/>
        <v>-4.7111160665309425E-10</v>
      </c>
      <c r="DU207" s="185">
        <f t="shared" si="458"/>
        <v>1.7184025535100265E-2</v>
      </c>
      <c r="DV207" s="185">
        <f t="shared" si="459"/>
        <v>-3.1649037935403176E-2</v>
      </c>
      <c r="DW207" s="185">
        <f t="shared" si="460"/>
        <v>-5.9438964760365389E-3</v>
      </c>
      <c r="DX207" s="185">
        <f t="shared" si="461"/>
        <v>3.55193247473784E-2</v>
      </c>
      <c r="DY207" s="186">
        <f t="shared" si="462"/>
        <v>1.7184025535100265E-2</v>
      </c>
      <c r="DZ207" s="186">
        <f t="shared" si="463"/>
        <v>-3.1649037935403176E-2</v>
      </c>
      <c r="EA207" s="186">
        <f t="shared" si="464"/>
        <v>-2.6551734217984048E-2</v>
      </c>
      <c r="EB207" s="186">
        <f t="shared" si="465"/>
        <v>2.4330181788163898E-2</v>
      </c>
      <c r="EC207" s="186">
        <f t="shared" si="466"/>
        <v>3.3026290299859568E-2</v>
      </c>
      <c r="ED207" s="186">
        <f t="shared" si="467"/>
        <v>-1.4360239721431156E-2</v>
      </c>
      <c r="EE207" s="186">
        <f t="shared" si="468"/>
        <v>-3.5902207705321446E-2</v>
      </c>
      <c r="EF207" s="186">
        <f t="shared" si="469"/>
        <v>2.8255650251807199E-3</v>
      </c>
      <c r="EG207" s="186">
        <f t="shared" si="470"/>
        <v>3.4866118280953123E-2</v>
      </c>
      <c r="EH207" s="186">
        <f t="shared" si="471"/>
        <v>9.0169912856868824E-3</v>
      </c>
      <c r="EI207" s="186">
        <f t="shared" si="472"/>
        <v>-3.0030917282046762E-2</v>
      </c>
      <c r="EJ207" s="186">
        <f t="shared" si="473"/>
        <v>-1.9877030538448949E-2</v>
      </c>
      <c r="EK207" s="186">
        <f t="shared" si="474"/>
        <v>2.1923461983970376E-2</v>
      </c>
      <c r="EL207" s="186">
        <f t="shared" si="475"/>
        <v>2.857121191802988E-2</v>
      </c>
      <c r="EM207" s="186">
        <f t="shared" si="476"/>
        <v>-1.1427163812532108E-2</v>
      </c>
      <c r="EN207" s="186">
        <f t="shared" si="477"/>
        <v>-3.415219265331472E-2</v>
      </c>
      <c r="EO207" s="186">
        <f t="shared" si="478"/>
        <v>-3.1427068163954251E-4</v>
      </c>
      <c r="EP207" s="186">
        <f t="shared" si="479"/>
        <v>3.6011853184281267E-2</v>
      </c>
      <c r="EQ207" s="186">
        <f t="shared" si="480"/>
        <v>-2.2418759337320873E-2</v>
      </c>
      <c r="ER207" s="186">
        <f t="shared" si="481"/>
        <v>2.818424321501032E-2</v>
      </c>
      <c r="ES207" s="186">
        <f t="shared" si="482"/>
        <v>3.0373245443610079E-2</v>
      </c>
      <c r="ET207" s="186">
        <f t="shared" si="483"/>
        <v>-1.9349891396330539E-2</v>
      </c>
      <c r="EU207" s="186">
        <f t="shared" si="484"/>
        <v>-3.5018176199020395E-2</v>
      </c>
      <c r="EV207" s="186">
        <f t="shared" si="485"/>
        <v>8.4071202871095294E-3</v>
      </c>
      <c r="EW207" s="186">
        <f t="shared" si="486"/>
        <v>3.5847426715957233E-2</v>
      </c>
      <c r="EX207" s="186">
        <f t="shared" si="487"/>
        <v>3.4517145988107018E-3</v>
      </c>
    </row>
    <row r="208" spans="15:154" ht="20.100000000000001" customHeight="1" x14ac:dyDescent="0.3">
      <c r="O208" s="211">
        <v>200</v>
      </c>
      <c r="P208" s="211">
        <f t="shared" si="488"/>
        <v>-1.3962634015954636</v>
      </c>
      <c r="Q208" s="212">
        <f t="shared" si="489"/>
        <v>1.7453292519943295</v>
      </c>
      <c r="R208" s="212">
        <f t="shared" si="393"/>
        <v>320.32755054720872</v>
      </c>
      <c r="S208" s="212">
        <f t="shared" si="394"/>
        <v>278.54569612800759</v>
      </c>
      <c r="T208" s="212">
        <f t="shared" si="395"/>
        <v>348.18212016000945</v>
      </c>
      <c r="U208" s="212">
        <f t="shared" si="396"/>
        <v>1</v>
      </c>
      <c r="V208" s="212">
        <f t="shared" si="397"/>
        <v>1</v>
      </c>
      <c r="W208" s="212">
        <f t="shared" si="398"/>
        <v>4.1832180769681114E-2</v>
      </c>
      <c r="X208" s="212">
        <f t="shared" si="399"/>
        <v>4.8107007885133279E-2</v>
      </c>
      <c r="Y208" s="212">
        <f t="shared" si="400"/>
        <v>3.8485606308106629E-2</v>
      </c>
      <c r="Z208" s="212">
        <f t="shared" si="401"/>
        <v>10.932491353258731</v>
      </c>
      <c r="AA208" s="212">
        <f t="shared" si="402"/>
        <v>10.932491353258731</v>
      </c>
      <c r="AB208" s="212">
        <f t="shared" si="403"/>
        <v>10.636049768918021</v>
      </c>
      <c r="AC208" s="212">
        <f t="shared" si="404"/>
        <v>10.135624642802791</v>
      </c>
      <c r="AD208" s="212">
        <f t="shared" si="405"/>
        <v>223.37692803251491</v>
      </c>
      <c r="AE208" s="212">
        <f t="shared" si="406"/>
        <v>290.48598625444657</v>
      </c>
      <c r="AF208" s="212">
        <f t="shared" si="407"/>
        <v>2.2914771647510586</v>
      </c>
      <c r="AG208" s="212">
        <f t="shared" si="408"/>
        <v>2.5583426505000459</v>
      </c>
      <c r="AH208" s="212">
        <f t="shared" si="409"/>
        <v>1.9503782984482603</v>
      </c>
      <c r="AI208" s="212">
        <f t="shared" si="410"/>
        <v>13.223968518009791</v>
      </c>
      <c r="AJ208" s="212">
        <f t="shared" si="411"/>
        <v>14.023968518009791</v>
      </c>
      <c r="AK208" s="212">
        <f t="shared" si="412"/>
        <v>13.994392419418068</v>
      </c>
      <c r="AL208" s="212">
        <f t="shared" si="413"/>
        <v>12.886002941251052</v>
      </c>
      <c r="AM208" s="212">
        <f t="shared" si="490"/>
        <v>71.30649207574767</v>
      </c>
      <c r="AN208" s="212">
        <f t="shared" si="391"/>
        <v>71.45719299770667</v>
      </c>
      <c r="AO208" s="212">
        <f t="shared" si="392"/>
        <v>77.603583093929814</v>
      </c>
      <c r="AP208" s="212">
        <f t="shared" si="414"/>
        <v>9.5368903754032104</v>
      </c>
      <c r="AQ208" s="212">
        <f t="shared" si="415"/>
        <v>0.27179936837731605</v>
      </c>
      <c r="AR208" s="212">
        <f t="shared" si="416"/>
        <v>0.26387228639923049</v>
      </c>
      <c r="AS208" s="212">
        <f t="shared" si="417"/>
        <v>0.25145712051823427</v>
      </c>
      <c r="AT208" s="212">
        <f t="shared" si="418"/>
        <v>2.3209527843185848E-2</v>
      </c>
      <c r="AU208" s="212">
        <f t="shared" si="419"/>
        <v>0.1061652879109572</v>
      </c>
      <c r="AV208" s="212">
        <f t="shared" si="420"/>
        <v>0.10027440554389876</v>
      </c>
      <c r="AW208" s="212">
        <f t="shared" si="421"/>
        <v>9.8893155225491539E-2</v>
      </c>
      <c r="AX208" s="212">
        <f t="shared" si="491"/>
        <v>2.2205627644933147E-2</v>
      </c>
      <c r="AY208" s="212">
        <f t="shared" si="492"/>
        <v>2.4119508169693958E-2</v>
      </c>
      <c r="AZ208" s="178">
        <f t="shared" si="493"/>
        <v>1.9029815260985742E-2</v>
      </c>
      <c r="BA208" s="178">
        <f t="shared" si="422"/>
        <v>-4.4361165233425103E-3</v>
      </c>
      <c r="BB208" s="178">
        <f t="shared" si="423"/>
        <v>-3.8574926289934872E-3</v>
      </c>
      <c r="BC208" s="178">
        <f t="shared" si="424"/>
        <v>-4.8218657862418588E-3</v>
      </c>
      <c r="BD208" s="178">
        <f t="shared" si="425"/>
        <v>0</v>
      </c>
      <c r="BE208" s="178">
        <f t="shared" si="426"/>
        <v>0</v>
      </c>
      <c r="BF208" s="178">
        <f t="shared" si="427"/>
        <v>0</v>
      </c>
      <c r="BG208" s="178">
        <f t="shared" si="494"/>
        <v>1.7769511121590635E-2</v>
      </c>
      <c r="BH208" s="178">
        <f t="shared" si="495"/>
        <v>2.0262015540700472E-2</v>
      </c>
      <c r="BI208" s="178">
        <f t="shared" si="496"/>
        <v>1.4207949474743884E-2</v>
      </c>
      <c r="BJ208" s="178">
        <f t="shared" si="428"/>
        <v>5.6920639720005113</v>
      </c>
      <c r="BK208" s="178">
        <f t="shared" si="429"/>
        <v>5.6438972237409208</v>
      </c>
      <c r="BL208" s="178">
        <f t="shared" si="430"/>
        <v>4.9469539712426185</v>
      </c>
      <c r="BM208" s="180">
        <f t="shared" si="497"/>
        <v>3.1575552550033327E-4</v>
      </c>
      <c r="BN208" s="180">
        <f t="shared" si="497"/>
        <v>4.1054927377158745E-4</v>
      </c>
      <c r="BO208" s="180">
        <f t="shared" si="497"/>
        <v>2.01865828276875E-4</v>
      </c>
      <c r="BP208" s="178">
        <f t="shared" si="431"/>
        <v>148.68830771176775</v>
      </c>
      <c r="BQ208" s="178">
        <f t="shared" si="432"/>
        <v>264.91722443861676</v>
      </c>
      <c r="BR208" s="178">
        <f t="shared" si="433"/>
        <v>0.44999999999999996</v>
      </c>
      <c r="BS208" s="178">
        <f t="shared" si="434"/>
        <v>0.44999999999999996</v>
      </c>
      <c r="BT208" s="178">
        <f t="shared" si="435"/>
        <v>0.17791975361459286</v>
      </c>
      <c r="BU208" s="178">
        <f t="shared" si="436"/>
        <v>18.138404988736497</v>
      </c>
      <c r="BY208" s="180">
        <f t="shared" si="437"/>
        <v>0.1776410937981166</v>
      </c>
      <c r="BZ208" s="180">
        <f t="shared" si="498"/>
        <v>0.1776410937981166</v>
      </c>
      <c r="CA208" s="180">
        <f t="shared" si="499"/>
        <v>0</v>
      </c>
      <c r="CB208" s="180">
        <f t="shared" si="500"/>
        <v>3.7155571781034659E-2</v>
      </c>
      <c r="CC208" s="180">
        <f t="shared" si="438"/>
        <v>3.2719455257692147E-2</v>
      </c>
      <c r="CG208" s="182">
        <f t="shared" si="439"/>
        <v>0.44999999999999996</v>
      </c>
      <c r="CH208" s="182">
        <f t="shared" si="440"/>
        <v>0.44999999999999996</v>
      </c>
      <c r="CI208" s="182">
        <f t="shared" si="441"/>
        <v>0.44999999999999996</v>
      </c>
      <c r="CJ208" s="182">
        <f t="shared" si="442"/>
        <v>0.44999999999999996</v>
      </c>
      <c r="CK208" s="182">
        <f t="shared" si="443"/>
        <v>0.44999999999999996</v>
      </c>
      <c r="CL208" s="182">
        <f t="shared" si="444"/>
        <v>0.44999999999999996</v>
      </c>
      <c r="CM208" s="182">
        <f t="shared" si="445"/>
        <v>0.44999999999999996</v>
      </c>
      <c r="CN208" s="182">
        <f t="shared" si="446"/>
        <v>0.44999999999999996</v>
      </c>
      <c r="CO208" s="182">
        <f t="shared" si="447"/>
        <v>0.44999999999999996</v>
      </c>
      <c r="CP208" s="182">
        <f t="shared" si="448"/>
        <v>0.40813566454425493</v>
      </c>
      <c r="CQ208" s="182">
        <f t="shared" si="449"/>
        <v>0.33834268479939167</v>
      </c>
      <c r="CR208" s="182">
        <f t="shared" si="450"/>
        <v>0.2685497050545283</v>
      </c>
      <c r="CS208" s="182">
        <f t="shared" si="451"/>
        <v>0.19875672530966518</v>
      </c>
      <c r="CT208" s="182">
        <f t="shared" si="452"/>
        <v>0.17295790608412434</v>
      </c>
      <c r="CU208" s="182">
        <f t="shared" si="453"/>
        <v>0.17295790608412434</v>
      </c>
      <c r="CV208" s="182">
        <f t="shared" si="454"/>
        <v>0.17295790608412434</v>
      </c>
      <c r="CW208" s="182">
        <f t="shared" si="455"/>
        <v>0.17295790608412434</v>
      </c>
      <c r="CX208" s="182">
        <f t="shared" si="456"/>
        <v>0.17295790608412434</v>
      </c>
      <c r="CY208" s="182">
        <f t="shared" si="457"/>
        <v>0.17295790608412434</v>
      </c>
      <c r="DA208" s="184">
        <f t="shared" si="501"/>
        <v>0.17764109380256654</v>
      </c>
      <c r="DB208" s="184">
        <f t="shared" si="502"/>
        <v>0.17764109380256654</v>
      </c>
      <c r="DC208" s="184">
        <f t="shared" si="503"/>
        <v>0.17764109380256654</v>
      </c>
      <c r="DD208" s="184">
        <f t="shared" si="504"/>
        <v>0.17764109380256654</v>
      </c>
      <c r="DE208" s="184">
        <f t="shared" si="505"/>
        <v>0.17764109380256654</v>
      </c>
      <c r="DF208" s="184">
        <f t="shared" si="506"/>
        <v>0.17764109380256654</v>
      </c>
      <c r="DG208" s="184">
        <f t="shared" si="507"/>
        <v>0.17764109380256654</v>
      </c>
      <c r="DH208" s="184">
        <f t="shared" si="508"/>
        <v>0.17764109380256654</v>
      </c>
      <c r="DI208" s="184">
        <f t="shared" si="509"/>
        <v>0.17764109380256654</v>
      </c>
      <c r="DJ208" s="184">
        <f t="shared" si="510"/>
        <v>0.16036884662429976</v>
      </c>
      <c r="DK208" s="184">
        <f t="shared" si="511"/>
        <v>0.13159411078293967</v>
      </c>
      <c r="DL208" s="184">
        <f t="shared" si="512"/>
        <v>-3.161397413540369E-10</v>
      </c>
      <c r="DM208" s="184">
        <f t="shared" si="513"/>
        <v>-4.1637168699959254E-10</v>
      </c>
      <c r="DN208" s="184">
        <f t="shared" si="514"/>
        <v>-4.7164714732200343E-10</v>
      </c>
      <c r="DO208" s="184">
        <f t="shared" si="515"/>
        <v>-4.7164714732200343E-10</v>
      </c>
      <c r="DP208" s="184">
        <f t="shared" si="516"/>
        <v>-4.7164714732200343E-10</v>
      </c>
      <c r="DQ208" s="184">
        <f t="shared" si="517"/>
        <v>-4.7164714732200343E-10</v>
      </c>
      <c r="DR208" s="184">
        <f t="shared" si="518"/>
        <v>-4.7164714732200343E-10</v>
      </c>
      <c r="DS208" s="184">
        <f t="shared" si="519"/>
        <v>-4.7164714732200343E-10</v>
      </c>
      <c r="DU208" s="185">
        <f t="shared" si="458"/>
        <v>1.7769511121590646E-2</v>
      </c>
      <c r="DV208" s="185">
        <f t="shared" si="459"/>
        <v>-3.0777696088255202E-2</v>
      </c>
      <c r="DW208" s="185">
        <f t="shared" si="460"/>
        <v>-6.1712864485929317E-3</v>
      </c>
      <c r="DX208" s="185">
        <f t="shared" si="461"/>
        <v>3.4999104639558229E-2</v>
      </c>
      <c r="DY208" s="186">
        <f t="shared" si="462"/>
        <v>1.7769511121590646E-2</v>
      </c>
      <c r="DZ208" s="186">
        <f t="shared" si="463"/>
        <v>-3.0777696088255202E-2</v>
      </c>
      <c r="EA208" s="186">
        <f t="shared" si="464"/>
        <v>-2.7224470503270776E-2</v>
      </c>
      <c r="EB208" s="186">
        <f t="shared" si="465"/>
        <v>2.2844043158291236E-2</v>
      </c>
      <c r="EC208" s="186">
        <f t="shared" si="466"/>
        <v>3.3395756951863705E-2</v>
      </c>
      <c r="ED208" s="186">
        <f t="shared" si="467"/>
        <v>-1.2155061481266976E-2</v>
      </c>
      <c r="EE208" s="186">
        <f t="shared" si="468"/>
        <v>-3.553902224318127E-2</v>
      </c>
      <c r="EF208" s="186">
        <f t="shared" si="469"/>
        <v>2.1770289095098316E-18</v>
      </c>
      <c r="EG208" s="186">
        <f t="shared" si="470"/>
        <v>3.3395756951863705E-2</v>
      </c>
      <c r="EH208" s="186">
        <f t="shared" si="471"/>
        <v>1.2155061481266972E-2</v>
      </c>
      <c r="EI208" s="186">
        <f t="shared" si="472"/>
        <v>-2.722447050327079E-2</v>
      </c>
      <c r="EJ208" s="186">
        <f t="shared" si="473"/>
        <v>-2.2844043158291215E-2</v>
      </c>
      <c r="EK208" s="186">
        <f t="shared" si="474"/>
        <v>1.7769511121590673E-2</v>
      </c>
      <c r="EL208" s="186">
        <f t="shared" si="475"/>
        <v>3.0777696088255185E-2</v>
      </c>
      <c r="EM208" s="186">
        <f t="shared" si="476"/>
        <v>-6.1712864485928658E-3</v>
      </c>
      <c r="EN208" s="186">
        <f t="shared" si="477"/>
        <v>-3.4999104639558243E-2</v>
      </c>
      <c r="EO208" s="186">
        <f t="shared" si="478"/>
        <v>-6.1712864485929195E-3</v>
      </c>
      <c r="EP208" s="186">
        <f t="shared" si="479"/>
        <v>3.4999104639558229E-2</v>
      </c>
      <c r="EQ208" s="186">
        <f t="shared" si="480"/>
        <v>-2.7224470503270745E-2</v>
      </c>
      <c r="ER208" s="186">
        <f t="shared" si="481"/>
        <v>2.2844043158291274E-2</v>
      </c>
      <c r="ES208" s="186">
        <f t="shared" si="482"/>
        <v>3.3395756951863725E-2</v>
      </c>
      <c r="ET208" s="186">
        <f t="shared" si="483"/>
        <v>-1.215506148126692E-2</v>
      </c>
      <c r="EU208" s="186">
        <f t="shared" si="484"/>
        <v>-3.553902224318127E-2</v>
      </c>
      <c r="EV208" s="186">
        <f t="shared" si="485"/>
        <v>-5.6598898498743191E-17</v>
      </c>
      <c r="EW208" s="186">
        <f t="shared" si="486"/>
        <v>3.3395756951863684E-2</v>
      </c>
      <c r="EX208" s="186">
        <f t="shared" si="487"/>
        <v>1.2155061481267028E-2</v>
      </c>
    </row>
    <row r="209" spans="15:154" ht="20.100000000000001" customHeight="1" x14ac:dyDescent="0.3">
      <c r="O209" s="211">
        <v>201</v>
      </c>
      <c r="P209" s="211">
        <f t="shared" si="488"/>
        <v>-1.387536755335492</v>
      </c>
      <c r="Q209" s="212">
        <f t="shared" si="489"/>
        <v>1.7540558982543013</v>
      </c>
      <c r="R209" s="212">
        <f t="shared" si="393"/>
        <v>319.82245787577517</v>
      </c>
      <c r="S209" s="212">
        <f t="shared" si="394"/>
        <v>278.10648510936971</v>
      </c>
      <c r="T209" s="212">
        <f t="shared" si="395"/>
        <v>347.63310638671214</v>
      </c>
      <c r="U209" s="212">
        <f t="shared" si="396"/>
        <v>1</v>
      </c>
      <c r="V209" s="212">
        <f t="shared" si="397"/>
        <v>1</v>
      </c>
      <c r="W209" s="212">
        <f t="shared" si="398"/>
        <v>4.1898245948709466E-2</v>
      </c>
      <c r="X209" s="212">
        <f t="shared" si="399"/>
        <v>4.8182982841015881E-2</v>
      </c>
      <c r="Y209" s="212">
        <f t="shared" si="400"/>
        <v>3.8546386272812705E-2</v>
      </c>
      <c r="Z209" s="212">
        <f t="shared" si="401"/>
        <v>10.908318320927901</v>
      </c>
      <c r="AA209" s="212">
        <f t="shared" si="402"/>
        <v>10.908318320927901</v>
      </c>
      <c r="AB209" s="212">
        <f t="shared" si="403"/>
        <v>10.613643095077029</v>
      </c>
      <c r="AC209" s="212">
        <f t="shared" si="404"/>
        <v>10.114272200826667</v>
      </c>
      <c r="AD209" s="212">
        <f t="shared" si="405"/>
        <v>222.83810884361355</v>
      </c>
      <c r="AE209" s="212">
        <f t="shared" si="406"/>
        <v>289.80016951613993</v>
      </c>
      <c r="AF209" s="212">
        <f t="shared" si="407"/>
        <v>2.2902610577548694</v>
      </c>
      <c r="AG209" s="212">
        <f t="shared" si="408"/>
        <v>2.5569849156538158</v>
      </c>
      <c r="AH209" s="212">
        <f t="shared" si="409"/>
        <v>1.9493432156071808</v>
      </c>
      <c r="AI209" s="212">
        <f t="shared" si="410"/>
        <v>13.198579378682769</v>
      </c>
      <c r="AJ209" s="212">
        <f t="shared" si="411"/>
        <v>13.99857937868277</v>
      </c>
      <c r="AK209" s="212">
        <f t="shared" si="412"/>
        <v>13.970628010730845</v>
      </c>
      <c r="AL209" s="212">
        <f t="shared" si="413"/>
        <v>12.863615416433849</v>
      </c>
      <c r="AM209" s="212">
        <f t="shared" si="490"/>
        <v>71.435820232073965</v>
      </c>
      <c r="AN209" s="212">
        <f t="shared" si="391"/>
        <v>71.578743577733192</v>
      </c>
      <c r="AO209" s="212">
        <f t="shared" si="392"/>
        <v>77.738642491010339</v>
      </c>
      <c r="AP209" s="212">
        <f t="shared" si="414"/>
        <v>9.5129788974047287</v>
      </c>
      <c r="AQ209" s="212">
        <f t="shared" si="415"/>
        <v>0.27122677611517615</v>
      </c>
      <c r="AR209" s="212">
        <f t="shared" si="416"/>
        <v>0.26331639390291084</v>
      </c>
      <c r="AS209" s="212">
        <f t="shared" si="417"/>
        <v>0.25092738271079074</v>
      </c>
      <c r="AT209" s="212">
        <f t="shared" si="418"/>
        <v>2.3111841099344305E-2</v>
      </c>
      <c r="AU209" s="212">
        <f t="shared" si="419"/>
        <v>0.10591018900202152</v>
      </c>
      <c r="AV209" s="212">
        <f t="shared" si="420"/>
        <v>0.10002221140850523</v>
      </c>
      <c r="AW209" s="212">
        <f t="shared" si="421"/>
        <v>9.8648309984960172E-2</v>
      </c>
      <c r="AX209" s="212">
        <f t="shared" si="491"/>
        <v>2.2187255804790022E-2</v>
      </c>
      <c r="AY209" s="212">
        <f t="shared" si="492"/>
        <v>2.4096842559151337E-2</v>
      </c>
      <c r="AZ209" s="178">
        <f t="shared" si="493"/>
        <v>1.9012679377542783E-2</v>
      </c>
      <c r="BA209" s="178">
        <f t="shared" si="422"/>
        <v>-4.6554938648784719E-3</v>
      </c>
      <c r="BB209" s="178">
        <f t="shared" si="423"/>
        <v>-4.0482555346769318E-3</v>
      </c>
      <c r="BC209" s="178">
        <f t="shared" si="424"/>
        <v>-5.0603194183461648E-3</v>
      </c>
      <c r="BD209" s="178">
        <f t="shared" si="425"/>
        <v>0</v>
      </c>
      <c r="BE209" s="178">
        <f t="shared" si="426"/>
        <v>0</v>
      </c>
      <c r="BF209" s="178">
        <f t="shared" si="427"/>
        <v>0</v>
      </c>
      <c r="BG209" s="178">
        <f t="shared" si="494"/>
        <v>1.7531761939911551E-2</v>
      </c>
      <c r="BH209" s="178">
        <f t="shared" si="495"/>
        <v>2.0048587024474405E-2</v>
      </c>
      <c r="BI209" s="178">
        <f t="shared" si="496"/>
        <v>1.3952359959196619E-2</v>
      </c>
      <c r="BJ209" s="178">
        <f t="shared" si="428"/>
        <v>5.6070511945154804</v>
      </c>
      <c r="BK209" s="178">
        <f t="shared" si="429"/>
        <v>5.5756420687858936</v>
      </c>
      <c r="BL209" s="178">
        <f t="shared" si="430"/>
        <v>4.8503022340411013</v>
      </c>
      <c r="BM209" s="180">
        <f t="shared" si="497"/>
        <v>3.0736267671773127E-4</v>
      </c>
      <c r="BN209" s="180">
        <f t="shared" si="497"/>
        <v>4.0194584167792344E-4</v>
      </c>
      <c r="BO209" s="180">
        <f t="shared" si="497"/>
        <v>1.9466834843099307E-4</v>
      </c>
      <c r="BP209" s="178">
        <f t="shared" si="431"/>
        <v>147.67493676943732</v>
      </c>
      <c r="BQ209" s="178">
        <f t="shared" si="432"/>
        <v>264.42726496130797</v>
      </c>
      <c r="BR209" s="178">
        <f t="shared" si="433"/>
        <v>0.44999999999999996</v>
      </c>
      <c r="BS209" s="178">
        <f t="shared" si="434"/>
        <v>0.44999999999999996</v>
      </c>
      <c r="BT209" s="178">
        <f t="shared" si="435"/>
        <v>0.17763920964171109</v>
      </c>
      <c r="BU209" s="178">
        <f t="shared" si="436"/>
        <v>18.138404988736497</v>
      </c>
      <c r="BY209" s="180">
        <f t="shared" si="437"/>
        <v>0.17759426694764258</v>
      </c>
      <c r="BZ209" s="180">
        <f t="shared" si="498"/>
        <v>0.17759426694764258</v>
      </c>
      <c r="CA209" s="180">
        <f t="shared" si="499"/>
        <v>0</v>
      </c>
      <c r="CB209" s="180">
        <f t="shared" si="500"/>
        <v>3.7204441419922872E-2</v>
      </c>
      <c r="CC209" s="180">
        <f t="shared" si="438"/>
        <v>3.2548947555044401E-2</v>
      </c>
      <c r="CG209" s="182">
        <f t="shared" si="439"/>
        <v>0.44999999999999996</v>
      </c>
      <c r="CH209" s="182">
        <f t="shared" si="440"/>
        <v>0.44999999999999996</v>
      </c>
      <c r="CI209" s="182">
        <f t="shared" si="441"/>
        <v>0.44999999999999996</v>
      </c>
      <c r="CJ209" s="182">
        <f t="shared" si="442"/>
        <v>0.44999999999999996</v>
      </c>
      <c r="CK209" s="182">
        <f t="shared" si="443"/>
        <v>0.44999999999999996</v>
      </c>
      <c r="CL209" s="182">
        <f t="shared" si="444"/>
        <v>0.44999999999999996</v>
      </c>
      <c r="CM209" s="182">
        <f t="shared" si="445"/>
        <v>0.44999999999999996</v>
      </c>
      <c r="CN209" s="182">
        <f t="shared" si="446"/>
        <v>0.44999999999999996</v>
      </c>
      <c r="CO209" s="182">
        <f t="shared" si="447"/>
        <v>0.44999999999999996</v>
      </c>
      <c r="CP209" s="182">
        <f t="shared" si="448"/>
        <v>0.40748429214253695</v>
      </c>
      <c r="CQ209" s="182">
        <f t="shared" si="449"/>
        <v>0.33780136200947397</v>
      </c>
      <c r="CR209" s="182">
        <f t="shared" si="450"/>
        <v>0.26811843187641088</v>
      </c>
      <c r="CS209" s="182">
        <f t="shared" si="451"/>
        <v>0.19843550174334787</v>
      </c>
      <c r="CT209" s="182">
        <f t="shared" si="452"/>
        <v>0.1726773621112426</v>
      </c>
      <c r="CU209" s="182">
        <f t="shared" si="453"/>
        <v>0.1726773621112426</v>
      </c>
      <c r="CV209" s="182">
        <f t="shared" si="454"/>
        <v>0.1726773621112426</v>
      </c>
      <c r="CW209" s="182">
        <f t="shared" si="455"/>
        <v>0.1726773621112426</v>
      </c>
      <c r="CX209" s="182">
        <f t="shared" si="456"/>
        <v>0.1726773621112426</v>
      </c>
      <c r="CY209" s="182">
        <f t="shared" si="457"/>
        <v>0.1726773621112426</v>
      </c>
      <c r="DA209" s="184">
        <f t="shared" si="501"/>
        <v>0.17759426695209837</v>
      </c>
      <c r="DB209" s="184">
        <f t="shared" si="502"/>
        <v>0.17759426695209837</v>
      </c>
      <c r="DC209" s="184">
        <f t="shared" si="503"/>
        <v>0.17759426695209837</v>
      </c>
      <c r="DD209" s="184">
        <f t="shared" si="504"/>
        <v>0.17759426695209837</v>
      </c>
      <c r="DE209" s="184">
        <f t="shared" si="505"/>
        <v>0.17759426695209837</v>
      </c>
      <c r="DF209" s="184">
        <f t="shared" si="506"/>
        <v>0.17759426695209837</v>
      </c>
      <c r="DG209" s="184">
        <f t="shared" si="507"/>
        <v>0.17759426695209837</v>
      </c>
      <c r="DH209" s="184">
        <f t="shared" si="508"/>
        <v>0.17759426695209837</v>
      </c>
      <c r="DI209" s="184">
        <f t="shared" si="509"/>
        <v>0.17759426695209837</v>
      </c>
      <c r="DJ209" s="184">
        <f t="shared" si="510"/>
        <v>0.16005811375608042</v>
      </c>
      <c r="DK209" s="184">
        <f t="shared" si="511"/>
        <v>0.13133682036387312</v>
      </c>
      <c r="DL209" s="184">
        <f t="shared" si="512"/>
        <v>-3.1652931409308077E-10</v>
      </c>
      <c r="DM209" s="184">
        <f t="shared" si="513"/>
        <v>-4.1687500362010034E-10</v>
      </c>
      <c r="DN209" s="184">
        <f t="shared" si="514"/>
        <v>-4.7221117884404544E-10</v>
      </c>
      <c r="DO209" s="184">
        <f t="shared" si="515"/>
        <v>-4.7221117884404544E-10</v>
      </c>
      <c r="DP209" s="184">
        <f t="shared" si="516"/>
        <v>-4.7221117884404544E-10</v>
      </c>
      <c r="DQ209" s="184">
        <f t="shared" si="517"/>
        <v>-4.7221117884404544E-10</v>
      </c>
      <c r="DR209" s="184">
        <f t="shared" si="518"/>
        <v>-4.7221117884404544E-10</v>
      </c>
      <c r="DS209" s="184">
        <f t="shared" si="519"/>
        <v>-4.7221117884404544E-10</v>
      </c>
      <c r="DU209" s="185">
        <f t="shared" si="458"/>
        <v>1.8320640901090965E-2</v>
      </c>
      <c r="DV209" s="185">
        <f t="shared" si="459"/>
        <v>-2.9896568763726008E-2</v>
      </c>
      <c r="DW209" s="185">
        <f t="shared" si="460"/>
        <v>-6.3898196998460246E-3</v>
      </c>
      <c r="DX209" s="185">
        <f t="shared" si="461"/>
        <v>3.4476381931321978E-2</v>
      </c>
      <c r="DY209" s="186">
        <f t="shared" si="462"/>
        <v>1.8320640901090965E-2</v>
      </c>
      <c r="DZ209" s="186">
        <f t="shared" si="463"/>
        <v>-2.9896568763726008E-2</v>
      </c>
      <c r="EA209" s="186">
        <f t="shared" si="464"/>
        <v>-2.7817763792439144E-2</v>
      </c>
      <c r="EB209" s="186">
        <f t="shared" si="465"/>
        <v>2.1345320903162518E-2</v>
      </c>
      <c r="EC209" s="186">
        <f t="shared" si="466"/>
        <v>3.3619598669996552E-2</v>
      </c>
      <c r="ED209" s="186">
        <f t="shared" si="467"/>
        <v>-9.9585788212621477E-3</v>
      </c>
      <c r="EE209" s="186">
        <f t="shared" si="468"/>
        <v>-3.4955434737561117E-2</v>
      </c>
      <c r="EF209" s="186">
        <f t="shared" si="469"/>
        <v>-2.7510523766426003E-3</v>
      </c>
      <c r="EG209" s="186">
        <f t="shared" si="470"/>
        <v>3.1647820671378252E-2</v>
      </c>
      <c r="EH209" s="186">
        <f t="shared" si="471"/>
        <v>1.5095236123466513E-2</v>
      </c>
      <c r="EI209" s="186">
        <f t="shared" si="472"/>
        <v>-2.4136137102623464E-2</v>
      </c>
      <c r="EJ209" s="186">
        <f t="shared" si="473"/>
        <v>-2.5434181579800992E-2</v>
      </c>
      <c r="EK209" s="186">
        <f t="shared" si="474"/>
        <v>1.3418229669145954E-2</v>
      </c>
      <c r="EL209" s="186">
        <f t="shared" si="475"/>
        <v>3.2394472050289322E-2</v>
      </c>
      <c r="EM209" s="186">
        <f t="shared" si="476"/>
        <v>-9.1785605209401475E-4</v>
      </c>
      <c r="EN209" s="186">
        <f t="shared" si="477"/>
        <v>-3.5051508485920535E-2</v>
      </c>
      <c r="EO209" s="186">
        <f t="shared" si="478"/>
        <v>-1.1704444779992076E-2</v>
      </c>
      <c r="EP209" s="186">
        <f t="shared" si="479"/>
        <v>3.3052332433022649E-2</v>
      </c>
      <c r="EQ209" s="186">
        <f t="shared" si="480"/>
        <v>-3.0814424815820023E-2</v>
      </c>
      <c r="ER209" s="186">
        <f t="shared" si="481"/>
        <v>1.6730867584829549E-2</v>
      </c>
      <c r="ES209" s="186">
        <f t="shared" si="482"/>
        <v>3.476355057230851E-2</v>
      </c>
      <c r="ET209" s="186">
        <f t="shared" si="483"/>
        <v>-4.5767082578501298E-3</v>
      </c>
      <c r="EU209" s="186">
        <f t="shared" si="484"/>
        <v>-3.4094715923885632E-2</v>
      </c>
      <c r="EV209" s="186">
        <f t="shared" si="485"/>
        <v>-8.1854170901955112E-3</v>
      </c>
      <c r="EW209" s="186">
        <f t="shared" si="486"/>
        <v>2.8896768294735614E-2</v>
      </c>
      <c r="EX209" s="186">
        <f t="shared" si="487"/>
        <v>1.986019861409466E-2</v>
      </c>
    </row>
    <row r="210" spans="15:154" ht="20.100000000000001" customHeight="1" x14ac:dyDescent="0.3">
      <c r="O210" s="211">
        <v>202</v>
      </c>
      <c r="P210" s="211">
        <f t="shared" si="488"/>
        <v>-1.3788101090755203</v>
      </c>
      <c r="Q210" s="212">
        <f t="shared" si="489"/>
        <v>1.7627825445142729</v>
      </c>
      <c r="R210" s="212">
        <f t="shared" si="393"/>
        <v>319.29300948593141</v>
      </c>
      <c r="S210" s="212">
        <f t="shared" si="394"/>
        <v>277.64609520515774</v>
      </c>
      <c r="T210" s="212">
        <f t="shared" si="395"/>
        <v>347.05761900644717</v>
      </c>
      <c r="U210" s="212">
        <f t="shared" si="396"/>
        <v>1</v>
      </c>
      <c r="V210" s="212">
        <f t="shared" si="397"/>
        <v>1</v>
      </c>
      <c r="W210" s="212">
        <f t="shared" si="398"/>
        <v>4.1967721189932368E-2</v>
      </c>
      <c r="X210" s="212">
        <f t="shared" si="399"/>
        <v>4.8262879368422225E-2</v>
      </c>
      <c r="Y210" s="212">
        <f t="shared" si="400"/>
        <v>3.8610303494737784E-2</v>
      </c>
      <c r="Z210" s="212">
        <f t="shared" si="401"/>
        <v>10.883056675893597</v>
      </c>
      <c r="AA210" s="212">
        <f t="shared" si="402"/>
        <v>10.883056675893597</v>
      </c>
      <c r="AB210" s="212">
        <f t="shared" si="403"/>
        <v>10.590175073983309</v>
      </c>
      <c r="AC210" s="212">
        <f t="shared" si="404"/>
        <v>10.091908347884718</v>
      </c>
      <c r="AD210" s="212">
        <f t="shared" si="405"/>
        <v>222.27383170937489</v>
      </c>
      <c r="AE210" s="212">
        <f t="shared" si="406"/>
        <v>289.08192909216979</v>
      </c>
      <c r="AF210" s="212">
        <f t="shared" si="407"/>
        <v>2.2889863097186667</v>
      </c>
      <c r="AG210" s="212">
        <f t="shared" si="408"/>
        <v>2.5555617104306418</v>
      </c>
      <c r="AH210" s="212">
        <f t="shared" si="409"/>
        <v>1.9482582207645334</v>
      </c>
      <c r="AI210" s="212">
        <f t="shared" si="410"/>
        <v>13.172042985612263</v>
      </c>
      <c r="AJ210" s="212">
        <f t="shared" si="411"/>
        <v>13.972042985612264</v>
      </c>
      <c r="AK210" s="212">
        <f t="shared" si="412"/>
        <v>13.945736784413951</v>
      </c>
      <c r="AL210" s="212">
        <f t="shared" si="413"/>
        <v>12.840166568649252</v>
      </c>
      <c r="AM210" s="212">
        <f t="shared" si="490"/>
        <v>71.571494664720959</v>
      </c>
      <c r="AN210" s="212">
        <f t="shared" si="391"/>
        <v>71.706501811910073</v>
      </c>
      <c r="AO210" s="212">
        <f t="shared" si="392"/>
        <v>77.880609620876371</v>
      </c>
      <c r="AP210" s="212">
        <f t="shared" si="414"/>
        <v>9.4879488100974712</v>
      </c>
      <c r="AQ210" s="212">
        <f t="shared" si="415"/>
        <v>0.27062706161130284</v>
      </c>
      <c r="AR210" s="212">
        <f t="shared" si="416"/>
        <v>0.26273417019036649</v>
      </c>
      <c r="AS210" s="212">
        <f t="shared" si="417"/>
        <v>0.25037255256833191</v>
      </c>
      <c r="AT210" s="212">
        <f t="shared" si="418"/>
        <v>2.3009748061873492E-2</v>
      </c>
      <c r="AU210" s="212">
        <f t="shared" si="419"/>
        <v>0.10564260817884011</v>
      </c>
      <c r="AV210" s="212">
        <f t="shared" si="420"/>
        <v>9.9758115834101296E-2</v>
      </c>
      <c r="AW210" s="212">
        <f t="shared" si="421"/>
        <v>9.8391902889794658E-2</v>
      </c>
      <c r="AX210" s="212">
        <f t="shared" si="491"/>
        <v>2.2167897697765244E-2</v>
      </c>
      <c r="AY210" s="212">
        <f t="shared" si="492"/>
        <v>2.4073069631956493E-2</v>
      </c>
      <c r="AZ210" s="178">
        <f t="shared" si="493"/>
        <v>1.8994706228579988E-2</v>
      </c>
      <c r="BA210" s="178">
        <f t="shared" si="422"/>
        <v>-4.87451667253214E-3</v>
      </c>
      <c r="BB210" s="178">
        <f t="shared" si="423"/>
        <v>-4.2387101500279481E-3</v>
      </c>
      <c r="BC210" s="178">
        <f t="shared" si="424"/>
        <v>-5.2983876875349351E-3</v>
      </c>
      <c r="BD210" s="178">
        <f t="shared" si="425"/>
        <v>0</v>
      </c>
      <c r="BE210" s="178">
        <f t="shared" si="426"/>
        <v>0</v>
      </c>
      <c r="BF210" s="178">
        <f t="shared" si="427"/>
        <v>0</v>
      </c>
      <c r="BG210" s="178">
        <f t="shared" si="494"/>
        <v>1.7293381025233104E-2</v>
      </c>
      <c r="BH210" s="178">
        <f t="shared" si="495"/>
        <v>1.9834359481928545E-2</v>
      </c>
      <c r="BI210" s="178">
        <f t="shared" si="496"/>
        <v>1.3696318541045053E-2</v>
      </c>
      <c r="BJ210" s="178">
        <f t="shared" si="428"/>
        <v>5.5216556717335799</v>
      </c>
      <c r="BK210" s="178">
        <f t="shared" si="429"/>
        <v>5.5069324610528563</v>
      </c>
      <c r="BL210" s="178">
        <f t="shared" si="430"/>
        <v>4.7534117020089521</v>
      </c>
      <c r="BM210" s="180">
        <f t="shared" si="497"/>
        <v>2.9906102728389236E-4</v>
      </c>
      <c r="BN210" s="180">
        <f t="shared" si="497"/>
        <v>3.9340181605836876E-4</v>
      </c>
      <c r="BO210" s="180">
        <f t="shared" si="497"/>
        <v>1.8758914157777448E-4</v>
      </c>
      <c r="BP210" s="178">
        <f t="shared" si="431"/>
        <v>146.65849370074073</v>
      </c>
      <c r="BQ210" s="178">
        <f t="shared" si="432"/>
        <v>263.91372197558752</v>
      </c>
      <c r="BR210" s="178">
        <f t="shared" si="433"/>
        <v>0.44999999999999996</v>
      </c>
      <c r="BS210" s="178">
        <f t="shared" si="434"/>
        <v>0.44999999999999996</v>
      </c>
      <c r="BT210" s="178">
        <f t="shared" si="435"/>
        <v>0.17734513775525698</v>
      </c>
      <c r="BU210" s="178">
        <f t="shared" si="436"/>
        <v>18.138404988736497</v>
      </c>
      <c r="BY210" s="180">
        <f t="shared" si="437"/>
        <v>0.17754504967714077</v>
      </c>
      <c r="BZ210" s="180">
        <f t="shared" si="498"/>
        <v>0.17754504967714077</v>
      </c>
      <c r="CA210" s="180">
        <f t="shared" si="499"/>
        <v>0</v>
      </c>
      <c r="CB210" s="180">
        <f t="shared" si="500"/>
        <v>3.7255805759231174E-2</v>
      </c>
      <c r="CC210" s="180">
        <f t="shared" si="438"/>
        <v>3.238128908669903E-2</v>
      </c>
      <c r="CG210" s="182">
        <f t="shared" si="439"/>
        <v>0.44999999999999996</v>
      </c>
      <c r="CH210" s="182">
        <f t="shared" si="440"/>
        <v>0.44999999999999996</v>
      </c>
      <c r="CI210" s="182">
        <f t="shared" si="441"/>
        <v>0.44999999999999996</v>
      </c>
      <c r="CJ210" s="182">
        <f t="shared" si="442"/>
        <v>0.44999999999999996</v>
      </c>
      <c r="CK210" s="182">
        <f t="shared" si="443"/>
        <v>0.44999999999999996</v>
      </c>
      <c r="CL210" s="182">
        <f t="shared" si="444"/>
        <v>0.44999999999999996</v>
      </c>
      <c r="CM210" s="182">
        <f t="shared" si="445"/>
        <v>0.44999999999999996</v>
      </c>
      <c r="CN210" s="182">
        <f t="shared" si="446"/>
        <v>0.44999999999999996</v>
      </c>
      <c r="CO210" s="182">
        <f t="shared" si="447"/>
        <v>0.44999999999999996</v>
      </c>
      <c r="CP210" s="182">
        <f t="shared" si="448"/>
        <v>0.40680151037043277</v>
      </c>
      <c r="CQ210" s="182">
        <f t="shared" si="449"/>
        <v>0.33723393647408806</v>
      </c>
      <c r="CR210" s="182">
        <f t="shared" si="450"/>
        <v>0.26766636257774323</v>
      </c>
      <c r="CS210" s="182">
        <f t="shared" si="451"/>
        <v>0.19809878868139852</v>
      </c>
      <c r="CT210" s="182">
        <f t="shared" si="452"/>
        <v>0.17238329022478846</v>
      </c>
      <c r="CU210" s="182">
        <f t="shared" si="453"/>
        <v>0.17238329022478846</v>
      </c>
      <c r="CV210" s="182">
        <f t="shared" si="454"/>
        <v>0.17238329022478846</v>
      </c>
      <c r="CW210" s="182">
        <f t="shared" si="455"/>
        <v>0.17238329022478846</v>
      </c>
      <c r="CX210" s="182">
        <f t="shared" si="456"/>
        <v>0.17238329022478846</v>
      </c>
      <c r="CY210" s="182">
        <f t="shared" si="457"/>
        <v>0.17238329022478846</v>
      </c>
      <c r="DA210" s="184">
        <f t="shared" si="501"/>
        <v>0.17754504968160273</v>
      </c>
      <c r="DB210" s="184">
        <f t="shared" si="502"/>
        <v>0.17754504968160273</v>
      </c>
      <c r="DC210" s="184">
        <f t="shared" si="503"/>
        <v>0.17754504968160273</v>
      </c>
      <c r="DD210" s="184">
        <f t="shared" si="504"/>
        <v>0.17754504968160273</v>
      </c>
      <c r="DE210" s="184">
        <f t="shared" si="505"/>
        <v>0.17754504968160273</v>
      </c>
      <c r="DF210" s="184">
        <f t="shared" si="506"/>
        <v>0.17754504968160273</v>
      </c>
      <c r="DG210" s="184">
        <f t="shared" si="507"/>
        <v>0.17754504968160273</v>
      </c>
      <c r="DH210" s="184">
        <f t="shared" si="508"/>
        <v>0.17754504968160273</v>
      </c>
      <c r="DI210" s="184">
        <f t="shared" si="509"/>
        <v>0.17754504968160273</v>
      </c>
      <c r="DJ210" s="184">
        <f t="shared" si="510"/>
        <v>0.15973243762641498</v>
      </c>
      <c r="DK210" s="184">
        <f t="shared" si="511"/>
        <v>0.13106715914320913</v>
      </c>
      <c r="DL210" s="184">
        <f t="shared" si="512"/>
        <v>-3.1693870429596907E-10</v>
      </c>
      <c r="DM210" s="184">
        <f t="shared" si="513"/>
        <v>-4.1740389841980563E-10</v>
      </c>
      <c r="DN210" s="184">
        <f t="shared" si="514"/>
        <v>-4.728038583321369E-10</v>
      </c>
      <c r="DO210" s="184">
        <f t="shared" si="515"/>
        <v>-4.728038583321369E-10</v>
      </c>
      <c r="DP210" s="184">
        <f t="shared" si="516"/>
        <v>-4.728038583321369E-10</v>
      </c>
      <c r="DQ210" s="184">
        <f t="shared" si="517"/>
        <v>-4.728038583321369E-10</v>
      </c>
      <c r="DR210" s="184">
        <f t="shared" si="518"/>
        <v>-4.728038583321369E-10</v>
      </c>
      <c r="DS210" s="184">
        <f t="shared" si="519"/>
        <v>-4.728038583321369E-10</v>
      </c>
      <c r="DU210" s="185">
        <f t="shared" si="458"/>
        <v>1.8837300707460265E-2</v>
      </c>
      <c r="DV210" s="185">
        <f t="shared" si="459"/>
        <v>-2.9006899372257738E-2</v>
      </c>
      <c r="DW210" s="185">
        <f t="shared" si="460"/>
        <v>-6.5994653201770642E-3</v>
      </c>
      <c r="DX210" s="185">
        <f t="shared" si="461"/>
        <v>3.3951305816173692E-2</v>
      </c>
      <c r="DY210" s="186">
        <f t="shared" si="462"/>
        <v>1.8837300707460265E-2</v>
      </c>
      <c r="DZ210" s="186">
        <f t="shared" si="463"/>
        <v>-2.9006899372257738E-2</v>
      </c>
      <c r="EA210" s="186">
        <f t="shared" si="464"/>
        <v>-2.8331816838976329E-2</v>
      </c>
      <c r="EB210" s="186">
        <f t="shared" si="465"/>
        <v>1.9838151721827988E-2</v>
      </c>
      <c r="EC210" s="186">
        <f t="shared" si="466"/>
        <v>3.3700305579824272E-2</v>
      </c>
      <c r="ED210" s="186">
        <f t="shared" si="467"/>
        <v>-7.7803285895927561E-3</v>
      </c>
      <c r="EE210" s="186">
        <f t="shared" si="468"/>
        <v>-3.4160941616183847E-2</v>
      </c>
      <c r="EF210" s="186">
        <f t="shared" si="469"/>
        <v>-5.4105616188384678E-3</v>
      </c>
      <c r="EG210" s="186">
        <f t="shared" si="470"/>
        <v>2.9646641466824355E-2</v>
      </c>
      <c r="EH210" s="186">
        <f t="shared" si="471"/>
        <v>1.7813499343844262E-2</v>
      </c>
      <c r="EI210" s="186">
        <f t="shared" si="472"/>
        <v>-2.0814833004155729E-2</v>
      </c>
      <c r="EJ210" s="186">
        <f t="shared" si="473"/>
        <v>-2.7622216351058416E-2</v>
      </c>
      <c r="EK210" s="186">
        <f t="shared" si="474"/>
        <v>8.9517127270897605E-3</v>
      </c>
      <c r="EL210" s="186">
        <f t="shared" si="475"/>
        <v>3.3408246712259962E-2</v>
      </c>
      <c r="EM210" s="186">
        <f t="shared" si="476"/>
        <v>4.215065981600429E-3</v>
      </c>
      <c r="EN210" s="186">
        <f t="shared" si="477"/>
        <v>-3.4328957570924343E-2</v>
      </c>
      <c r="EO210" s="186">
        <f t="shared" si="478"/>
        <v>-1.6767994975237007E-2</v>
      </c>
      <c r="EP210" s="186">
        <f t="shared" si="479"/>
        <v>3.0250263695478688E-2</v>
      </c>
      <c r="EQ210" s="186">
        <f t="shared" si="480"/>
        <v>-3.3075485042222685E-2</v>
      </c>
      <c r="ER210" s="186">
        <f t="shared" si="481"/>
        <v>1.0112190581534387E-2</v>
      </c>
      <c r="ES210" s="186">
        <f t="shared" si="482"/>
        <v>3.4455148978835226E-2</v>
      </c>
      <c r="ET210" s="186">
        <f t="shared" si="483"/>
        <v>3.0144349357448894E-3</v>
      </c>
      <c r="EU210" s="186">
        <f t="shared" si="484"/>
        <v>-3.0817030637516035E-2</v>
      </c>
      <c r="EV210" s="186">
        <f t="shared" si="485"/>
        <v>-1.5702061387663967E-2</v>
      </c>
      <c r="EW210" s="186">
        <f t="shared" si="486"/>
        <v>2.2690957526754547E-2</v>
      </c>
      <c r="EX210" s="186">
        <f t="shared" si="487"/>
        <v>2.610296066837229E-2</v>
      </c>
    </row>
    <row r="211" spans="15:154" ht="20.100000000000001" customHeight="1" x14ac:dyDescent="0.3">
      <c r="O211" s="211">
        <v>203</v>
      </c>
      <c r="P211" s="211">
        <f t="shared" si="488"/>
        <v>-1.3700834628155485</v>
      </c>
      <c r="Q211" s="212">
        <f t="shared" si="489"/>
        <v>1.7715091907742444</v>
      </c>
      <c r="R211" s="212">
        <f t="shared" si="393"/>
        <v>318.73924569722209</v>
      </c>
      <c r="S211" s="212">
        <f t="shared" si="394"/>
        <v>277.16456147584529</v>
      </c>
      <c r="T211" s="212">
        <f t="shared" si="395"/>
        <v>346.45570184480658</v>
      </c>
      <c r="U211" s="212">
        <f t="shared" si="396"/>
        <v>1</v>
      </c>
      <c r="V211" s="212">
        <f t="shared" si="397"/>
        <v>1</v>
      </c>
      <c r="W211" s="212">
        <f t="shared" si="398"/>
        <v>4.2040634094770296E-2</v>
      </c>
      <c r="X211" s="212">
        <f t="shared" si="399"/>
        <v>4.8346729208985841E-2</v>
      </c>
      <c r="Y211" s="212">
        <f t="shared" si="400"/>
        <v>3.8677383367188671E-2</v>
      </c>
      <c r="Z211" s="212">
        <f t="shared" si="401"/>
        <v>10.856711242577857</v>
      </c>
      <c r="AA211" s="212">
        <f t="shared" si="402"/>
        <v>10.856711242577857</v>
      </c>
      <c r="AB211" s="212">
        <f t="shared" si="403"/>
        <v>10.565650189789487</v>
      </c>
      <c r="AC211" s="212">
        <f t="shared" si="404"/>
        <v>10.068537357150623</v>
      </c>
      <c r="AD211" s="212">
        <f t="shared" si="405"/>
        <v>221.68421368216255</v>
      </c>
      <c r="AE211" s="212">
        <f t="shared" si="406"/>
        <v>288.33141104813728</v>
      </c>
      <c r="AF211" s="212">
        <f t="shared" si="407"/>
        <v>2.2876530177194492</v>
      </c>
      <c r="AG211" s="212">
        <f t="shared" si="408"/>
        <v>2.554073143213111</v>
      </c>
      <c r="AH211" s="212">
        <f t="shared" si="409"/>
        <v>1.9471233965468762</v>
      </c>
      <c r="AI211" s="212">
        <f t="shared" si="410"/>
        <v>13.144364260297307</v>
      </c>
      <c r="AJ211" s="212">
        <f t="shared" si="411"/>
        <v>13.944364260297307</v>
      </c>
      <c r="AK211" s="212">
        <f t="shared" si="412"/>
        <v>13.919723333002599</v>
      </c>
      <c r="AL211" s="212">
        <f t="shared" si="413"/>
        <v>12.8156607536975</v>
      </c>
      <c r="AM211" s="212">
        <f t="shared" si="490"/>
        <v>71.713559781798111</v>
      </c>
      <c r="AN211" s="212">
        <f t="shared" si="391"/>
        <v>71.840508325986377</v>
      </c>
      <c r="AO211" s="212">
        <f t="shared" si="392"/>
        <v>78.029531150899558</v>
      </c>
      <c r="AP211" s="212">
        <f t="shared" si="414"/>
        <v>9.4618053867518501</v>
      </c>
      <c r="AQ211" s="212">
        <f t="shared" si="415"/>
        <v>0.2700003394561577</v>
      </c>
      <c r="AR211" s="212">
        <f t="shared" si="416"/>
        <v>0.26212572651000587</v>
      </c>
      <c r="AS211" s="212">
        <f t="shared" si="417"/>
        <v>0.24979273610503902</v>
      </c>
      <c r="AT211" s="212">
        <f t="shared" si="418"/>
        <v>2.2903298832799471E-2</v>
      </c>
      <c r="AU211" s="212">
        <f t="shared" si="419"/>
        <v>0.10536260143599044</v>
      </c>
      <c r="AV211" s="212">
        <f t="shared" si="420"/>
        <v>9.9482175637485404E-2</v>
      </c>
      <c r="AW211" s="212">
        <f t="shared" si="421"/>
        <v>9.8123988073326174E-2</v>
      </c>
      <c r="AX211" s="212">
        <f t="shared" si="491"/>
        <v>2.2147552940107486E-2</v>
      </c>
      <c r="AY211" s="212">
        <f t="shared" si="492"/>
        <v>2.4048189112966262E-2</v>
      </c>
      <c r="AZ211" s="178">
        <f t="shared" si="493"/>
        <v>1.8975895589981747E-2</v>
      </c>
      <c r="BA211" s="178">
        <f t="shared" si="422"/>
        <v>-5.0931682668687358E-3</v>
      </c>
      <c r="BB211" s="178">
        <f t="shared" si="423"/>
        <v>-4.4288419711902048E-3</v>
      </c>
      <c r="BC211" s="178">
        <f t="shared" si="424"/>
        <v>-5.5360524639877558E-3</v>
      </c>
      <c r="BD211" s="178">
        <f t="shared" si="425"/>
        <v>0</v>
      </c>
      <c r="BE211" s="178">
        <f t="shared" si="426"/>
        <v>0</v>
      </c>
      <c r="BF211" s="178">
        <f t="shared" si="427"/>
        <v>0</v>
      </c>
      <c r="BG211" s="178">
        <f t="shared" si="494"/>
        <v>1.7054384673238748E-2</v>
      </c>
      <c r="BH211" s="178">
        <f t="shared" si="495"/>
        <v>1.9619347141776058E-2</v>
      </c>
      <c r="BI211" s="178">
        <f t="shared" si="496"/>
        <v>1.3439843125993991E-2</v>
      </c>
      <c r="BJ211" s="178">
        <f t="shared" si="428"/>
        <v>5.4359017065783837</v>
      </c>
      <c r="BK211" s="178">
        <f t="shared" si="429"/>
        <v>5.4377877469927398</v>
      </c>
      <c r="BL211" s="178">
        <f t="shared" si="430"/>
        <v>4.6563102829003471</v>
      </c>
      <c r="BM211" s="180">
        <f t="shared" si="497"/>
        <v>2.9085203658280073E-4</v>
      </c>
      <c r="BN211" s="180">
        <f t="shared" si="497"/>
        <v>3.8491878226951641E-4</v>
      </c>
      <c r="BO211" s="180">
        <f t="shared" si="497"/>
        <v>1.8062938325132794E-4</v>
      </c>
      <c r="BP211" s="178">
        <f t="shared" si="431"/>
        <v>145.63904895364624</v>
      </c>
      <c r="BQ211" s="178">
        <f t="shared" si="432"/>
        <v>263.37664077711901</v>
      </c>
      <c r="BR211" s="178">
        <f t="shared" si="433"/>
        <v>0.44999999999999996</v>
      </c>
      <c r="BS211" s="178">
        <f t="shared" si="434"/>
        <v>0.44999999999999996</v>
      </c>
      <c r="BT211" s="178">
        <f t="shared" si="435"/>
        <v>0.17703756034994317</v>
      </c>
      <c r="BU211" s="178">
        <f t="shared" si="436"/>
        <v>18.138404988736497</v>
      </c>
      <c r="BY211" s="180">
        <f t="shared" si="437"/>
        <v>0.17749342644482277</v>
      </c>
      <c r="BZ211" s="180">
        <f t="shared" si="498"/>
        <v>0.17749342644482277</v>
      </c>
      <c r="CA211" s="180">
        <f t="shared" si="499"/>
        <v>0</v>
      </c>
      <c r="CB211" s="180">
        <f t="shared" si="500"/>
        <v>3.7309681018747577E-2</v>
      </c>
      <c r="CC211" s="180">
        <f t="shared" si="438"/>
        <v>3.221651275187884E-2</v>
      </c>
      <c r="CG211" s="182">
        <f t="shared" si="439"/>
        <v>0.44999999999999996</v>
      </c>
      <c r="CH211" s="182">
        <f t="shared" si="440"/>
        <v>0.44999999999999996</v>
      </c>
      <c r="CI211" s="182">
        <f t="shared" si="441"/>
        <v>0.44999999999999996</v>
      </c>
      <c r="CJ211" s="182">
        <f t="shared" si="442"/>
        <v>0.44999999999999996</v>
      </c>
      <c r="CK211" s="182">
        <f t="shared" si="443"/>
        <v>0.44999999999999996</v>
      </c>
      <c r="CL211" s="182">
        <f t="shared" si="444"/>
        <v>0.44999999999999996</v>
      </c>
      <c r="CM211" s="182">
        <f t="shared" si="445"/>
        <v>0.44999999999999996</v>
      </c>
      <c r="CN211" s="182">
        <f t="shared" si="446"/>
        <v>0.44999999999999996</v>
      </c>
      <c r="CO211" s="182">
        <f t="shared" si="447"/>
        <v>0.44999999999999996</v>
      </c>
      <c r="CP211" s="182">
        <f t="shared" si="448"/>
        <v>0.40608737122441768</v>
      </c>
      <c r="CQ211" s="182">
        <f t="shared" si="449"/>
        <v>0.3366404514048853</v>
      </c>
      <c r="CR211" s="182">
        <f t="shared" si="450"/>
        <v>0.26719353158535281</v>
      </c>
      <c r="CS211" s="182">
        <f t="shared" si="451"/>
        <v>0.19774661176582042</v>
      </c>
      <c r="CT211" s="182">
        <f t="shared" si="452"/>
        <v>0.17207571281947462</v>
      </c>
      <c r="CU211" s="182">
        <f t="shared" si="453"/>
        <v>0.17207571281947462</v>
      </c>
      <c r="CV211" s="182">
        <f t="shared" si="454"/>
        <v>0.17207571281947462</v>
      </c>
      <c r="CW211" s="182">
        <f t="shared" si="455"/>
        <v>0.17207571281947462</v>
      </c>
      <c r="CX211" s="182">
        <f t="shared" si="456"/>
        <v>0.17207571281947462</v>
      </c>
      <c r="CY211" s="182">
        <f t="shared" si="457"/>
        <v>0.17207571281947462</v>
      </c>
      <c r="DA211" s="184">
        <f t="shared" si="501"/>
        <v>0.17749342644929117</v>
      </c>
      <c r="DB211" s="184">
        <f t="shared" si="502"/>
        <v>0.17749342644929117</v>
      </c>
      <c r="DC211" s="184">
        <f t="shared" si="503"/>
        <v>0.17749342644929117</v>
      </c>
      <c r="DD211" s="184">
        <f t="shared" si="504"/>
        <v>0.17749342644929117</v>
      </c>
      <c r="DE211" s="184">
        <f t="shared" si="505"/>
        <v>0.17749342644929117</v>
      </c>
      <c r="DF211" s="184">
        <f t="shared" si="506"/>
        <v>0.17749342644929117</v>
      </c>
      <c r="DG211" s="184">
        <f t="shared" si="507"/>
        <v>0.17749342644929117</v>
      </c>
      <c r="DH211" s="184">
        <f t="shared" si="508"/>
        <v>0.17749342644929117</v>
      </c>
      <c r="DI211" s="184">
        <f t="shared" si="509"/>
        <v>0.17749342644929117</v>
      </c>
      <c r="DJ211" s="184">
        <f t="shared" si="510"/>
        <v>0.15939184890940822</v>
      </c>
      <c r="DK211" s="184">
        <f t="shared" si="511"/>
        <v>0.13078515286607451</v>
      </c>
      <c r="DL211" s="184">
        <f t="shared" si="512"/>
        <v>-3.1736803085130293E-10</v>
      </c>
      <c r="DM211" s="184">
        <f t="shared" si="513"/>
        <v>-4.1795852120131032E-10</v>
      </c>
      <c r="DN211" s="184">
        <f t="shared" si="514"/>
        <v>-4.7342535131454608E-10</v>
      </c>
      <c r="DO211" s="184">
        <f t="shared" si="515"/>
        <v>-4.7342535131454608E-10</v>
      </c>
      <c r="DP211" s="184">
        <f t="shared" si="516"/>
        <v>-4.7342535131454608E-10</v>
      </c>
      <c r="DQ211" s="184">
        <f t="shared" si="517"/>
        <v>-4.7342535131454608E-10</v>
      </c>
      <c r="DR211" s="184">
        <f t="shared" si="518"/>
        <v>-4.7342535131454608E-10</v>
      </c>
      <c r="DS211" s="184">
        <f t="shared" si="519"/>
        <v>-4.7342535131454608E-10</v>
      </c>
      <c r="DU211" s="185">
        <f t="shared" si="458"/>
        <v>1.9319419691675416E-2</v>
      </c>
      <c r="DV211" s="185">
        <f t="shared" si="459"/>
        <v>-2.8109930080099932E-2</v>
      </c>
      <c r="DW211" s="185">
        <f t="shared" si="460"/>
        <v>-6.8001948901198327E-3</v>
      </c>
      <c r="DX211" s="185">
        <f t="shared" si="461"/>
        <v>3.342402572682697E-2</v>
      </c>
      <c r="DY211" s="186">
        <f t="shared" si="462"/>
        <v>1.9319419691675416E-2</v>
      </c>
      <c r="DZ211" s="186">
        <f t="shared" si="463"/>
        <v>-2.8109930080099932E-2</v>
      </c>
      <c r="EA211" s="186">
        <f t="shared" si="464"/>
        <v>-2.8767044294023894E-2</v>
      </c>
      <c r="EB211" s="186">
        <f t="shared" si="465"/>
        <v>1.8326628411054504E-2</v>
      </c>
      <c r="EC211" s="186">
        <f t="shared" si="466"/>
        <v>3.3640988092585242E-2</v>
      </c>
      <c r="ED211" s="186">
        <f t="shared" si="467"/>
        <v>-5.6295707194901649E-3</v>
      </c>
      <c r="EE211" s="186">
        <f t="shared" si="468"/>
        <v>-3.3166341334297036E-2</v>
      </c>
      <c r="EF211" s="186">
        <f t="shared" si="469"/>
        <v>-7.9625340707656055E-3</v>
      </c>
      <c r="EG211" s="186">
        <f t="shared" si="470"/>
        <v>2.7418568246376188E-2</v>
      </c>
      <c r="EH211" s="186">
        <f t="shared" si="471"/>
        <v>2.0288673235330453E-2</v>
      </c>
      <c r="EI211" s="186">
        <f t="shared" si="472"/>
        <v>-1.7311508956715405E-2</v>
      </c>
      <c r="EJ211" s="186">
        <f t="shared" si="473"/>
        <v>-2.9389110295699072E-2</v>
      </c>
      <c r="EK211" s="186">
        <f t="shared" si="474"/>
        <v>4.4520877841077548E-3</v>
      </c>
      <c r="EL211" s="186">
        <f t="shared" si="475"/>
        <v>3.3816964096349655E-2</v>
      </c>
      <c r="EM211" s="186">
        <f t="shared" si="476"/>
        <v>9.1151721301805586E-3</v>
      </c>
      <c r="EN211" s="186">
        <f t="shared" si="477"/>
        <v>-3.2868248863734476E-2</v>
      </c>
      <c r="EO211" s="186">
        <f t="shared" si="478"/>
        <v>-2.1233208155878834E-2</v>
      </c>
      <c r="EP211" s="186">
        <f t="shared" si="479"/>
        <v>2.6693801110750856E-2</v>
      </c>
      <c r="EQ211" s="186">
        <f t="shared" si="480"/>
        <v>-3.3951739338466666E-2</v>
      </c>
      <c r="ER211" s="186">
        <f t="shared" si="481"/>
        <v>3.2691806655518688E-3</v>
      </c>
      <c r="ES211" s="186">
        <f t="shared" si="482"/>
        <v>3.2530111494897089E-2</v>
      </c>
      <c r="ET211" s="186">
        <f t="shared" si="483"/>
        <v>1.0256704756439427E-2</v>
      </c>
      <c r="EU211" s="186">
        <f t="shared" si="484"/>
        <v>-2.5936511690336912E-2</v>
      </c>
      <c r="EV211" s="186">
        <f t="shared" si="485"/>
        <v>-2.2151873683014259E-2</v>
      </c>
      <c r="EW211" s="186">
        <f t="shared" si="486"/>
        <v>1.5219258290265084E-2</v>
      </c>
      <c r="EX211" s="186">
        <f t="shared" si="487"/>
        <v>3.052510972012059E-2</v>
      </c>
    </row>
    <row r="212" spans="15:154" ht="20.100000000000001" customHeight="1" x14ac:dyDescent="0.3">
      <c r="O212" s="211">
        <v>204</v>
      </c>
      <c r="P212" s="211">
        <f t="shared" si="488"/>
        <v>-1.3613568165555769</v>
      </c>
      <c r="Q212" s="212">
        <f t="shared" si="489"/>
        <v>1.780235837034216</v>
      </c>
      <c r="R212" s="212">
        <f t="shared" si="393"/>
        <v>318.16120868090377</v>
      </c>
      <c r="S212" s="212">
        <f t="shared" si="394"/>
        <v>276.66192059209027</v>
      </c>
      <c r="T212" s="212">
        <f t="shared" si="395"/>
        <v>345.82740074011281</v>
      </c>
      <c r="U212" s="212">
        <f t="shared" si="396"/>
        <v>1</v>
      </c>
      <c r="V212" s="212">
        <f t="shared" si="397"/>
        <v>1</v>
      </c>
      <c r="W212" s="212">
        <f t="shared" si="398"/>
        <v>4.2117013747704803E-2</v>
      </c>
      <c r="X212" s="212">
        <f t="shared" si="399"/>
        <v>4.8434565809860518E-2</v>
      </c>
      <c r="Y212" s="212">
        <f t="shared" si="400"/>
        <v>3.8747652647888417E-2</v>
      </c>
      <c r="Z212" s="212">
        <f t="shared" si="401"/>
        <v>10.829287049711116</v>
      </c>
      <c r="AA212" s="212">
        <f t="shared" si="402"/>
        <v>10.829287049711116</v>
      </c>
      <c r="AB212" s="212">
        <f t="shared" si="403"/>
        <v>10.540073126212388</v>
      </c>
      <c r="AC212" s="212">
        <f t="shared" si="404"/>
        <v>10.044163691972768</v>
      </c>
      <c r="AD212" s="212">
        <f t="shared" si="405"/>
        <v>221.06937704238786</v>
      </c>
      <c r="AE212" s="212">
        <f t="shared" si="406"/>
        <v>287.54876796831479</v>
      </c>
      <c r="AF212" s="212">
        <f t="shared" si="407"/>
        <v>2.2862612832925646</v>
      </c>
      <c r="AG212" s="212">
        <f t="shared" si="408"/>
        <v>2.5525193273613809</v>
      </c>
      <c r="AH212" s="212">
        <f t="shared" si="409"/>
        <v>1.9459388293754665</v>
      </c>
      <c r="AI212" s="212">
        <f t="shared" si="410"/>
        <v>13.11554833300368</v>
      </c>
      <c r="AJ212" s="212">
        <f t="shared" si="411"/>
        <v>13.915548333003681</v>
      </c>
      <c r="AK212" s="212">
        <f t="shared" si="412"/>
        <v>13.892592453573769</v>
      </c>
      <c r="AL212" s="212">
        <f t="shared" si="413"/>
        <v>12.790102521348235</v>
      </c>
      <c r="AM212" s="212">
        <f t="shared" si="490"/>
        <v>71.862062210533765</v>
      </c>
      <c r="AN212" s="212">
        <f t="shared" si="391"/>
        <v>71.980805838924411</v>
      </c>
      <c r="AO212" s="212">
        <f t="shared" si="392"/>
        <v>78.185456162753852</v>
      </c>
      <c r="AP212" s="212">
        <f t="shared" si="414"/>
        <v>9.43455413617143</v>
      </c>
      <c r="AQ212" s="212">
        <f t="shared" si="415"/>
        <v>0.26934672933997356</v>
      </c>
      <c r="AR212" s="212">
        <f t="shared" si="416"/>
        <v>0.26149117906127251</v>
      </c>
      <c r="AS212" s="212">
        <f t="shared" si="417"/>
        <v>0.24918804405318304</v>
      </c>
      <c r="AT212" s="212">
        <f t="shared" si="418"/>
        <v>2.2792545575618162E-2</v>
      </c>
      <c r="AU212" s="212">
        <f t="shared" si="419"/>
        <v>0.10507022739812394</v>
      </c>
      <c r="AV212" s="212">
        <f t="shared" si="420"/>
        <v>9.9194450179263094E-2</v>
      </c>
      <c r="AW212" s="212">
        <f t="shared" si="421"/>
        <v>9.7844622091632458E-2</v>
      </c>
      <c r="AX212" s="212">
        <f t="shared" si="491"/>
        <v>2.2126221128166739E-2</v>
      </c>
      <c r="AY212" s="212">
        <f t="shared" si="492"/>
        <v>2.402220070584141E-2</v>
      </c>
      <c r="AZ212" s="178">
        <f t="shared" si="493"/>
        <v>1.8956247220452235E-2</v>
      </c>
      <c r="BA212" s="178">
        <f t="shared" si="422"/>
        <v>-5.3114319967228077E-3</v>
      </c>
      <c r="BB212" s="178">
        <f t="shared" si="423"/>
        <v>-4.6186365188893973E-3</v>
      </c>
      <c r="BC212" s="178">
        <f t="shared" si="424"/>
        <v>-5.773295648611748E-3</v>
      </c>
      <c r="BD212" s="178">
        <f t="shared" si="425"/>
        <v>0</v>
      </c>
      <c r="BE212" s="178">
        <f t="shared" si="426"/>
        <v>0</v>
      </c>
      <c r="BF212" s="178">
        <f t="shared" si="427"/>
        <v>0</v>
      </c>
      <c r="BG212" s="178">
        <f t="shared" si="494"/>
        <v>1.6814789131443932E-2</v>
      </c>
      <c r="BH212" s="178">
        <f t="shared" si="495"/>
        <v>1.9403564186952015E-2</v>
      </c>
      <c r="BI212" s="178">
        <f t="shared" si="496"/>
        <v>1.3182951571840486E-2</v>
      </c>
      <c r="BJ212" s="178">
        <f t="shared" si="428"/>
        <v>5.3498136337747253</v>
      </c>
      <c r="BK212" s="178">
        <f t="shared" si="429"/>
        <v>5.368227334294045</v>
      </c>
      <c r="BL212" s="178">
        <f t="shared" si="430"/>
        <v>4.5590258761723801</v>
      </c>
      <c r="BM212" s="180">
        <f t="shared" si="497"/>
        <v>2.8273713353492501E-4</v>
      </c>
      <c r="BN212" s="180">
        <f t="shared" si="497"/>
        <v>3.7649830315716681E-4</v>
      </c>
      <c r="BO212" s="180">
        <f t="shared" si="497"/>
        <v>1.7379021214549155E-4</v>
      </c>
      <c r="BP212" s="178">
        <f t="shared" si="431"/>
        <v>144.61667275651072</v>
      </c>
      <c r="BQ212" s="178">
        <f t="shared" si="432"/>
        <v>262.81606877279592</v>
      </c>
      <c r="BR212" s="178">
        <f t="shared" si="433"/>
        <v>0.44999999999999996</v>
      </c>
      <c r="BS212" s="178">
        <f t="shared" si="434"/>
        <v>0.44999999999999996</v>
      </c>
      <c r="BT212" s="178">
        <f t="shared" si="435"/>
        <v>0.17671650084897988</v>
      </c>
      <c r="BU212" s="178">
        <f t="shared" si="436"/>
        <v>18.138404988736497</v>
      </c>
      <c r="BY212" s="180">
        <f t="shared" si="437"/>
        <v>0.177439380897494</v>
      </c>
      <c r="BZ212" s="180">
        <f t="shared" si="498"/>
        <v>0.177439380897494</v>
      </c>
      <c r="CA212" s="180">
        <f t="shared" si="499"/>
        <v>0</v>
      </c>
      <c r="CB212" s="180">
        <f t="shared" si="500"/>
        <v>3.7366084265063285E-2</v>
      </c>
      <c r="CC212" s="180">
        <f t="shared" si="438"/>
        <v>3.2054652268340478E-2</v>
      </c>
      <c r="CG212" s="182">
        <f t="shared" si="439"/>
        <v>0.44999999999999996</v>
      </c>
      <c r="CH212" s="182">
        <f t="shared" si="440"/>
        <v>0.44999999999999996</v>
      </c>
      <c r="CI212" s="182">
        <f t="shared" si="441"/>
        <v>0.44999999999999996</v>
      </c>
      <c r="CJ212" s="182">
        <f t="shared" si="442"/>
        <v>0.44999999999999996</v>
      </c>
      <c r="CK212" s="182">
        <f t="shared" si="443"/>
        <v>0.44999999999999996</v>
      </c>
      <c r="CL212" s="182">
        <f t="shared" si="444"/>
        <v>0.44999999999999996</v>
      </c>
      <c r="CM212" s="182">
        <f t="shared" si="445"/>
        <v>0.44999999999999996</v>
      </c>
      <c r="CN212" s="182">
        <f t="shared" si="446"/>
        <v>0.44999999999999996</v>
      </c>
      <c r="CO212" s="182">
        <f t="shared" si="447"/>
        <v>0.44999999999999996</v>
      </c>
      <c r="CP212" s="182">
        <f t="shared" si="448"/>
        <v>0.40534192908895267</v>
      </c>
      <c r="CQ212" s="182">
        <f t="shared" si="449"/>
        <v>0.33602095199805154</v>
      </c>
      <c r="CR212" s="182">
        <f t="shared" si="450"/>
        <v>0.26669997490715025</v>
      </c>
      <c r="CS212" s="182">
        <f t="shared" si="451"/>
        <v>0.19737899781624918</v>
      </c>
      <c r="CT212" s="182">
        <f t="shared" si="452"/>
        <v>0.17175465331851136</v>
      </c>
      <c r="CU212" s="182">
        <f t="shared" si="453"/>
        <v>0.17175465331851136</v>
      </c>
      <c r="CV212" s="182">
        <f t="shared" si="454"/>
        <v>0.17175465331851136</v>
      </c>
      <c r="CW212" s="182">
        <f t="shared" si="455"/>
        <v>0.17175465331851136</v>
      </c>
      <c r="CX212" s="182">
        <f t="shared" si="456"/>
        <v>0.17175465331851136</v>
      </c>
      <c r="CY212" s="182">
        <f t="shared" si="457"/>
        <v>0.17175465331851136</v>
      </c>
      <c r="DA212" s="184">
        <f t="shared" si="501"/>
        <v>0.17743938090196915</v>
      </c>
      <c r="DB212" s="184">
        <f t="shared" si="502"/>
        <v>0.17743938090196915</v>
      </c>
      <c r="DC212" s="184">
        <f t="shared" si="503"/>
        <v>0.17743938090196915</v>
      </c>
      <c r="DD212" s="184">
        <f t="shared" si="504"/>
        <v>0.17743938090196915</v>
      </c>
      <c r="DE212" s="184">
        <f t="shared" si="505"/>
        <v>0.17743938090196915</v>
      </c>
      <c r="DF212" s="184">
        <f t="shared" si="506"/>
        <v>0.17743938090196915</v>
      </c>
      <c r="DG212" s="184">
        <f t="shared" si="507"/>
        <v>0.17743938090196915</v>
      </c>
      <c r="DH212" s="184">
        <f t="shared" si="508"/>
        <v>0.17743938090196915</v>
      </c>
      <c r="DI212" s="184">
        <f t="shared" si="509"/>
        <v>0.17743938090196915</v>
      </c>
      <c r="DJ212" s="184">
        <f t="shared" si="510"/>
        <v>0.15903637971565554</v>
      </c>
      <c r="DK212" s="184">
        <f t="shared" si="511"/>
        <v>0.13049082848429969</v>
      </c>
      <c r="DL212" s="184">
        <f t="shared" si="512"/>
        <v>-3.1781741879738018E-10</v>
      </c>
      <c r="DM212" s="184">
        <f t="shared" si="513"/>
        <v>-4.1853902949544186E-10</v>
      </c>
      <c r="DN212" s="184">
        <f t="shared" si="514"/>
        <v>-4.7407583184650351E-10</v>
      </c>
      <c r="DO212" s="184">
        <f t="shared" si="515"/>
        <v>-4.7407583184650351E-10</v>
      </c>
      <c r="DP212" s="184">
        <f t="shared" si="516"/>
        <v>-4.7407583184650351E-10</v>
      </c>
      <c r="DQ212" s="184">
        <f t="shared" si="517"/>
        <v>-4.7407583184650351E-10</v>
      </c>
      <c r="DR212" s="184">
        <f t="shared" si="518"/>
        <v>-4.7407583184650351E-10</v>
      </c>
      <c r="DS212" s="184">
        <f t="shared" si="519"/>
        <v>-4.7407583184650351E-10</v>
      </c>
      <c r="DU212" s="185">
        <f t="shared" si="458"/>
        <v>1.9766970143741014E-2</v>
      </c>
      <c r="DV212" s="185">
        <f t="shared" si="459"/>
        <v>-2.7206900328338605E-2</v>
      </c>
      <c r="DW212" s="185">
        <f t="shared" si="460"/>
        <v>-6.9919824781251808E-3</v>
      </c>
      <c r="DX212" s="185">
        <f t="shared" si="461"/>
        <v>3.2894691291533509E-2</v>
      </c>
      <c r="DY212" s="186">
        <f t="shared" si="462"/>
        <v>1.9766970143741014E-2</v>
      </c>
      <c r="DZ212" s="186">
        <f t="shared" si="463"/>
        <v>-2.7206900328338605E-2</v>
      </c>
      <c r="EA212" s="186">
        <f t="shared" si="464"/>
        <v>-2.9124069094217837E-2</v>
      </c>
      <c r="EB212" s="186">
        <f t="shared" si="465"/>
        <v>1.6814789131443943E-2</v>
      </c>
      <c r="EC212" s="186">
        <f t="shared" si="466"/>
        <v>3.3445351914442922E-2</v>
      </c>
      <c r="ED212" s="186">
        <f t="shared" si="467"/>
        <v>-3.5152481361589438E-3</v>
      </c>
      <c r="EE212" s="186">
        <f t="shared" si="468"/>
        <v>-3.1983629547177365E-2</v>
      </c>
      <c r="EF212" s="186">
        <f t="shared" si="469"/>
        <v>-1.0392111196894642E-2</v>
      </c>
      <c r="EG212" s="186">
        <f t="shared" si="470"/>
        <v>2.49916470690522E-2</v>
      </c>
      <c r="EH212" s="186">
        <f t="shared" si="471"/>
        <v>2.2502580094638805E-2</v>
      </c>
      <c r="EI212" s="186">
        <f t="shared" si="472"/>
        <v>-1.3678381770701933E-2</v>
      </c>
      <c r="EJ212" s="186">
        <f t="shared" si="473"/>
        <v>-3.0722148464497549E-2</v>
      </c>
      <c r="EK212" s="186">
        <f t="shared" si="474"/>
        <v>4.1201225848005528E-18</v>
      </c>
      <c r="EL212" s="186">
        <f t="shared" si="475"/>
        <v>3.3629578262887865E-2</v>
      </c>
      <c r="EM212" s="186">
        <f t="shared" si="476"/>
        <v>1.367838177070187E-2</v>
      </c>
      <c r="EN212" s="186">
        <f t="shared" si="477"/>
        <v>-3.0722148464497577E-2</v>
      </c>
      <c r="EO212" s="186">
        <f t="shared" si="478"/>
        <v>-2.4991647069052193E-2</v>
      </c>
      <c r="EP212" s="186">
        <f t="shared" si="479"/>
        <v>2.2502580094638812E-2</v>
      </c>
      <c r="EQ212" s="186">
        <f t="shared" si="480"/>
        <v>-3.3445351914442936E-2</v>
      </c>
      <c r="ER212" s="186">
        <f t="shared" si="481"/>
        <v>-3.5152481361589057E-3</v>
      </c>
      <c r="ES212" s="186">
        <f t="shared" si="482"/>
        <v>2.9124069094217886E-2</v>
      </c>
      <c r="ET212" s="186">
        <f t="shared" si="483"/>
        <v>1.6814789131443856E-2</v>
      </c>
      <c r="EU212" s="186">
        <f t="shared" si="484"/>
        <v>-1.9766970143741021E-2</v>
      </c>
      <c r="EV212" s="186">
        <f t="shared" si="485"/>
        <v>-2.7206900328338602E-2</v>
      </c>
      <c r="EW212" s="186">
        <f t="shared" si="486"/>
        <v>6.9919824781252277E-3</v>
      </c>
      <c r="EX212" s="186">
        <f t="shared" si="487"/>
        <v>3.2894691291533495E-2</v>
      </c>
    </row>
    <row r="213" spans="15:154" ht="20.100000000000001" customHeight="1" x14ac:dyDescent="0.3">
      <c r="O213" s="211">
        <v>205</v>
      </c>
      <c r="P213" s="211">
        <f t="shared" si="488"/>
        <v>-1.3526301702956054</v>
      </c>
      <c r="Q213" s="212">
        <f t="shared" si="489"/>
        <v>1.7889624832941877</v>
      </c>
      <c r="R213" s="212">
        <f t="shared" si="393"/>
        <v>317.55894245673318</v>
      </c>
      <c r="S213" s="212">
        <f t="shared" si="394"/>
        <v>276.13821083194193</v>
      </c>
      <c r="T213" s="212">
        <f t="shared" si="395"/>
        <v>345.17276353992742</v>
      </c>
      <c r="U213" s="212">
        <f t="shared" si="396"/>
        <v>1</v>
      </c>
      <c r="V213" s="212">
        <f t="shared" si="397"/>
        <v>1</v>
      </c>
      <c r="W213" s="212">
        <f t="shared" si="398"/>
        <v>4.2196890745174735E-2</v>
      </c>
      <c r="X213" s="212">
        <f t="shared" si="399"/>
        <v>4.852642435695094E-2</v>
      </c>
      <c r="Y213" s="212">
        <f t="shared" si="400"/>
        <v>3.8821139485560749E-2</v>
      </c>
      <c r="Z213" s="212">
        <f t="shared" si="401"/>
        <v>10.800789329028595</v>
      </c>
      <c r="AA213" s="212">
        <f t="shared" si="402"/>
        <v>10.800789329028595</v>
      </c>
      <c r="AB213" s="212">
        <f t="shared" si="403"/>
        <v>10.513448765318527</v>
      </c>
      <c r="AC213" s="212">
        <f t="shared" si="404"/>
        <v>10.018792004716916</v>
      </c>
      <c r="AD213" s="212">
        <f t="shared" si="405"/>
        <v>220.42944926946521</v>
      </c>
      <c r="AE213" s="212">
        <f t="shared" si="406"/>
        <v>286.7341589186679</v>
      </c>
      <c r="AF213" s="212">
        <f t="shared" si="407"/>
        <v>2.2848112124239779</v>
      </c>
      <c r="AG213" s="212">
        <f t="shared" si="408"/>
        <v>2.5509003812045439</v>
      </c>
      <c r="AH213" s="212">
        <f t="shared" si="409"/>
        <v>1.9447046094596809</v>
      </c>
      <c r="AI213" s="212">
        <f t="shared" si="410"/>
        <v>13.085600541452573</v>
      </c>
      <c r="AJ213" s="212">
        <f t="shared" si="411"/>
        <v>13.885600541452574</v>
      </c>
      <c r="AK213" s="212">
        <f t="shared" si="412"/>
        <v>13.864349146523072</v>
      </c>
      <c r="AL213" s="212">
        <f t="shared" si="413"/>
        <v>12.763496614176598</v>
      </c>
      <c r="AM213" s="212">
        <f t="shared" si="490"/>
        <v>72.0170508300817</v>
      </c>
      <c r="AN213" s="212">
        <f t="shared" si="391"/>
        <v>72.12743919181969</v>
      </c>
      <c r="AO213" s="212">
        <f t="shared" si="392"/>
        <v>78.348436187093569</v>
      </c>
      <c r="AP213" s="212">
        <f t="shared" si="414"/>
        <v>9.4062008014565404</v>
      </c>
      <c r="AQ213" s="212">
        <f t="shared" si="415"/>
        <v>0.26866635602171884</v>
      </c>
      <c r="AR213" s="212">
        <f t="shared" si="416"/>
        <v>0.26083064896451497</v>
      </c>
      <c r="AS213" s="212">
        <f t="shared" si="417"/>
        <v>0.24855859183441165</v>
      </c>
      <c r="AT213" s="212">
        <f t="shared" si="418"/>
        <v>2.2677542479750019E-2</v>
      </c>
      <c r="AU213" s="212">
        <f t="shared" si="419"/>
        <v>0.10476554730682235</v>
      </c>
      <c r="AV213" s="212">
        <f t="shared" si="420"/>
        <v>9.8895001350597311E-2</v>
      </c>
      <c r="AW213" s="212">
        <f t="shared" si="421"/>
        <v>9.7553863910786964E-2</v>
      </c>
      <c r="AX213" s="212">
        <f t="shared" si="491"/>
        <v>2.2103901837266172E-2</v>
      </c>
      <c r="AY213" s="212">
        <f t="shared" si="492"/>
        <v>2.3995104091859523E-2</v>
      </c>
      <c r="AZ213" s="178">
        <f t="shared" si="493"/>
        <v>1.8935760860558322E-2</v>
      </c>
      <c r="BA213" s="178">
        <f t="shared" si="422"/>
        <v>-5.5292912404662897E-3</v>
      </c>
      <c r="BB213" s="178">
        <f t="shared" si="423"/>
        <v>-4.8080793395359036E-3</v>
      </c>
      <c r="BC213" s="178">
        <f t="shared" si="424"/>
        <v>-6.0100991744198792E-3</v>
      </c>
      <c r="BD213" s="178">
        <f t="shared" si="425"/>
        <v>0</v>
      </c>
      <c r="BE213" s="178">
        <f t="shared" si="426"/>
        <v>0</v>
      </c>
      <c r="BF213" s="178">
        <f t="shared" si="427"/>
        <v>0</v>
      </c>
      <c r="BG213" s="178">
        <f t="shared" si="494"/>
        <v>1.6574610596799884E-2</v>
      </c>
      <c r="BH213" s="178">
        <f t="shared" si="495"/>
        <v>1.9187024752323621E-2</v>
      </c>
      <c r="BI213" s="178">
        <f t="shared" si="496"/>
        <v>1.2925661686138443E-2</v>
      </c>
      <c r="BJ213" s="178">
        <f t="shared" si="428"/>
        <v>5.2634158127519344</v>
      </c>
      <c r="BK213" s="178">
        <f t="shared" si="429"/>
        <v>5.2982706862948286</v>
      </c>
      <c r="BL213" s="178">
        <f t="shared" si="430"/>
        <v>4.4615863647865641</v>
      </c>
      <c r="BM213" s="180">
        <f t="shared" si="497"/>
        <v>2.7471771643555103E-4</v>
      </c>
      <c r="BN213" s="180">
        <f t="shared" si="497"/>
        <v>3.6814191884627928E-4</v>
      </c>
      <c r="BO213" s="180">
        <f t="shared" si="497"/>
        <v>1.6707273002450728E-4</v>
      </c>
      <c r="BP213" s="178">
        <f t="shared" si="431"/>
        <v>143.59143512387666</v>
      </c>
      <c r="BQ213" s="178">
        <f t="shared" si="432"/>
        <v>262.23205548154618</v>
      </c>
      <c r="BR213" s="178">
        <f t="shared" si="433"/>
        <v>0.44999999999999996</v>
      </c>
      <c r="BS213" s="178">
        <f t="shared" si="434"/>
        <v>0.44999999999999996</v>
      </c>
      <c r="BT213" s="178">
        <f t="shared" si="435"/>
        <v>0.17638198370229122</v>
      </c>
      <c r="BU213" s="178">
        <f t="shared" si="436"/>
        <v>18.138404988736497</v>
      </c>
      <c r="BY213" s="180">
        <f t="shared" si="437"/>
        <v>0.17738289585787975</v>
      </c>
      <c r="BZ213" s="180">
        <f t="shared" si="498"/>
        <v>0.17738289585787975</v>
      </c>
      <c r="CA213" s="180">
        <f t="shared" si="499"/>
        <v>0</v>
      </c>
      <c r="CB213" s="180">
        <f t="shared" si="500"/>
        <v>3.7425033424799498E-2</v>
      </c>
      <c r="CC213" s="180">
        <f t="shared" si="438"/>
        <v>3.1895742184333206E-2</v>
      </c>
      <c r="CG213" s="182">
        <f t="shared" si="439"/>
        <v>0.44999999999999996</v>
      </c>
      <c r="CH213" s="182">
        <f t="shared" si="440"/>
        <v>0.44999999999999996</v>
      </c>
      <c r="CI213" s="182">
        <f t="shared" si="441"/>
        <v>0.44999999999999996</v>
      </c>
      <c r="CJ213" s="182">
        <f t="shared" si="442"/>
        <v>0.44999999999999996</v>
      </c>
      <c r="CK213" s="182">
        <f t="shared" si="443"/>
        <v>0.44999999999999996</v>
      </c>
      <c r="CL213" s="182">
        <f t="shared" si="444"/>
        <v>0.44999999999999996</v>
      </c>
      <c r="CM213" s="182">
        <f t="shared" si="445"/>
        <v>0.44999999999999996</v>
      </c>
      <c r="CN213" s="182">
        <f t="shared" si="446"/>
        <v>0.44999999999999996</v>
      </c>
      <c r="CO213" s="182">
        <f t="shared" si="447"/>
        <v>0.44999999999999996</v>
      </c>
      <c r="CP213" s="182">
        <f t="shared" si="448"/>
        <v>0.4045652407323424</v>
      </c>
      <c r="CQ213" s="182">
        <f t="shared" si="449"/>
        <v>0.33537548543086509</v>
      </c>
      <c r="CR213" s="182">
        <f t="shared" si="450"/>
        <v>0.26618573012938768</v>
      </c>
      <c r="CS213" s="182">
        <f t="shared" si="451"/>
        <v>0.19699597482791034</v>
      </c>
      <c r="CT213" s="182">
        <f t="shared" si="452"/>
        <v>0.17142013617182272</v>
      </c>
      <c r="CU213" s="182">
        <f t="shared" si="453"/>
        <v>0.17142013617182272</v>
      </c>
      <c r="CV213" s="182">
        <f t="shared" si="454"/>
        <v>0.17142013617182272</v>
      </c>
      <c r="CW213" s="182">
        <f t="shared" si="455"/>
        <v>0.17142013617182272</v>
      </c>
      <c r="CX213" s="182">
        <f t="shared" si="456"/>
        <v>0.17142013617182272</v>
      </c>
      <c r="CY213" s="182">
        <f t="shared" si="457"/>
        <v>0.17142013617182272</v>
      </c>
      <c r="DA213" s="184">
        <f t="shared" si="501"/>
        <v>0.17738289586236197</v>
      </c>
      <c r="DB213" s="184">
        <f t="shared" si="502"/>
        <v>0.17738289586236197</v>
      </c>
      <c r="DC213" s="184">
        <f t="shared" si="503"/>
        <v>0.17738289586236197</v>
      </c>
      <c r="DD213" s="184">
        <f t="shared" si="504"/>
        <v>0.17738289586236197</v>
      </c>
      <c r="DE213" s="184">
        <f t="shared" si="505"/>
        <v>0.17738289586236197</v>
      </c>
      <c r="DF213" s="184">
        <f t="shared" si="506"/>
        <v>0.17738289586236197</v>
      </c>
      <c r="DG213" s="184">
        <f t="shared" si="507"/>
        <v>0.17738289586236197</v>
      </c>
      <c r="DH213" s="184">
        <f t="shared" si="508"/>
        <v>0.17738289586236197</v>
      </c>
      <c r="DI213" s="184">
        <f t="shared" si="509"/>
        <v>0.17738289586236197</v>
      </c>
      <c r="DJ213" s="184">
        <f t="shared" si="510"/>
        <v>0.15866606359374227</v>
      </c>
      <c r="DK213" s="184">
        <f t="shared" si="511"/>
        <v>0.1301842141578233</v>
      </c>
      <c r="DL213" s="184">
        <f t="shared" si="512"/>
        <v>-3.1828699941058736E-10</v>
      </c>
      <c r="DM213" s="184">
        <f t="shared" si="513"/>
        <v>-4.19145588669572E-10</v>
      </c>
      <c r="DN213" s="184">
        <f t="shared" si="514"/>
        <v>-4.7475548262803154E-10</v>
      </c>
      <c r="DO213" s="184">
        <f t="shared" si="515"/>
        <v>-4.7475548262803154E-10</v>
      </c>
      <c r="DP213" s="184">
        <f t="shared" si="516"/>
        <v>-4.7475548262803154E-10</v>
      </c>
      <c r="DQ213" s="184">
        <f t="shared" si="517"/>
        <v>-4.7475548262803154E-10</v>
      </c>
      <c r="DR213" s="184">
        <f t="shared" si="518"/>
        <v>-4.7475548262803154E-10</v>
      </c>
      <c r="DS213" s="184">
        <f t="shared" si="519"/>
        <v>-4.7475548262803154E-10</v>
      </c>
      <c r="DU213" s="185">
        <f t="shared" si="458"/>
        <v>2.0179967264341965E-2</v>
      </c>
      <c r="DV213" s="185">
        <f t="shared" si="459"/>
        <v>-2.6299045361995378E-2</v>
      </c>
      <c r="DW213" s="185">
        <f t="shared" si="460"/>
        <v>-7.1748046374915109E-3</v>
      </c>
      <c r="DX213" s="185">
        <f t="shared" si="461"/>
        <v>3.2363452290446924E-2</v>
      </c>
      <c r="DY213" s="186">
        <f t="shared" si="462"/>
        <v>2.0179967264341965E-2</v>
      </c>
      <c r="DZ213" s="186">
        <f t="shared" si="463"/>
        <v>-2.6299045361995378E-2</v>
      </c>
      <c r="EA213" s="186">
        <f t="shared" si="464"/>
        <v>-2.940371831014409E-2</v>
      </c>
      <c r="EB213" s="186">
        <f t="shared" si="465"/>
        <v>1.53066069159661E-2</v>
      </c>
      <c r="EC213" s="186">
        <f t="shared" si="466"/>
        <v>3.3117670480289477E-2</v>
      </c>
      <c r="ED213" s="186">
        <f t="shared" si="467"/>
        <v>-1.4459487201028639E-3</v>
      </c>
      <c r="EE213" s="186">
        <f t="shared" si="468"/>
        <v>-3.0625886979456202E-2</v>
      </c>
      <c r="EF213" s="186">
        <f t="shared" si="469"/>
        <v>-1.2685657746596322E-2</v>
      </c>
      <c r="EG213" s="186">
        <f t="shared" si="470"/>
        <v>2.2395289228481514E-2</v>
      </c>
      <c r="EH213" s="186">
        <f t="shared" si="471"/>
        <v>2.4440169518946956E-2</v>
      </c>
      <c r="EI213" s="186">
        <f t="shared" si="472"/>
        <v>-9.9681630619653759E-3</v>
      </c>
      <c r="EJ213" s="186">
        <f t="shared" si="473"/>
        <v>-3.1614974156438477E-2</v>
      </c>
      <c r="EK213" s="186">
        <f t="shared" si="474"/>
        <v>-4.3268416174607732E-3</v>
      </c>
      <c r="EL213" s="186">
        <f t="shared" si="475"/>
        <v>3.2865625010938301E-2</v>
      </c>
      <c r="EM213" s="186">
        <f t="shared" si="476"/>
        <v>1.7811063564323389E-2</v>
      </c>
      <c r="EN213" s="186">
        <f t="shared" si="477"/>
        <v>-2.7957769590041259E-2</v>
      </c>
      <c r="EO213" s="186">
        <f t="shared" si="478"/>
        <v>-2.7957769590041252E-2</v>
      </c>
      <c r="EP213" s="186">
        <f t="shared" si="479"/>
        <v>1.7811063564323399E-2</v>
      </c>
      <c r="EQ213" s="186">
        <f t="shared" si="480"/>
        <v>-3.1614974156438477E-2</v>
      </c>
      <c r="ER213" s="186">
        <f t="shared" si="481"/>
        <v>-9.968163061965369E-3</v>
      </c>
      <c r="ES213" s="186">
        <f t="shared" si="482"/>
        <v>2.4440169518946959E-2</v>
      </c>
      <c r="ET213" s="186">
        <f t="shared" si="483"/>
        <v>2.239528922848151E-2</v>
      </c>
      <c r="EU213" s="186">
        <f t="shared" si="484"/>
        <v>-1.2685657746596413E-2</v>
      </c>
      <c r="EV213" s="186">
        <f t="shared" si="485"/>
        <v>-3.062588697945616E-2</v>
      </c>
      <c r="EW213" s="186">
        <f t="shared" si="486"/>
        <v>-1.4459487201027947E-3</v>
      </c>
      <c r="EX213" s="186">
        <f t="shared" si="487"/>
        <v>3.3117670480289477E-2</v>
      </c>
    </row>
    <row r="214" spans="15:154" ht="20.100000000000001" customHeight="1" x14ac:dyDescent="0.3">
      <c r="O214" s="211">
        <v>206</v>
      </c>
      <c r="P214" s="211">
        <f t="shared" si="488"/>
        <v>-1.3439035240356338</v>
      </c>
      <c r="Q214" s="212">
        <f t="shared" si="489"/>
        <v>1.7976891295541593</v>
      </c>
      <c r="R214" s="212">
        <f t="shared" si="393"/>
        <v>316.93249288961511</v>
      </c>
      <c r="S214" s="212">
        <f t="shared" si="394"/>
        <v>275.59347207792621</v>
      </c>
      <c r="T214" s="212">
        <f t="shared" si="395"/>
        <v>344.49184009740776</v>
      </c>
      <c r="U214" s="212">
        <f t="shared" si="396"/>
        <v>1</v>
      </c>
      <c r="V214" s="212">
        <f t="shared" si="397"/>
        <v>1</v>
      </c>
      <c r="W214" s="212">
        <f t="shared" si="398"/>
        <v>4.228029722615758E-2</v>
      </c>
      <c r="X214" s="212">
        <f t="shared" si="399"/>
        <v>4.862234181008121E-2</v>
      </c>
      <c r="Y214" s="212">
        <f t="shared" si="400"/>
        <v>3.8897873448064967E-2</v>
      </c>
      <c r="Z214" s="212">
        <f t="shared" si="401"/>
        <v>10.771223513914405</v>
      </c>
      <c r="AA214" s="212">
        <f t="shared" si="402"/>
        <v>10.771223513914405</v>
      </c>
      <c r="AB214" s="212">
        <f t="shared" si="403"/>
        <v>10.485782186258547</v>
      </c>
      <c r="AC214" s="212">
        <f t="shared" si="404"/>
        <v>9.9924271355601473</v>
      </c>
      <c r="AD214" s="212">
        <f t="shared" si="405"/>
        <v>219.7645630115766</v>
      </c>
      <c r="AE214" s="212">
        <f t="shared" si="406"/>
        <v>285.88774940835441</v>
      </c>
      <c r="AF214" s="212">
        <f t="shared" si="407"/>
        <v>2.2833029155422002</v>
      </c>
      <c r="AG214" s="212">
        <f t="shared" si="408"/>
        <v>2.5492164280316185</v>
      </c>
      <c r="AH214" s="212">
        <f t="shared" si="409"/>
        <v>1.9434208307901446</v>
      </c>
      <c r="AI214" s="212">
        <f t="shared" si="410"/>
        <v>13.054526429456605</v>
      </c>
      <c r="AJ214" s="212">
        <f t="shared" si="411"/>
        <v>13.854526429456605</v>
      </c>
      <c r="AK214" s="212">
        <f t="shared" si="412"/>
        <v>13.834998614290166</v>
      </c>
      <c r="AL214" s="212">
        <f t="shared" si="413"/>
        <v>12.735847966350292</v>
      </c>
      <c r="AM214" s="212">
        <f t="shared" si="490"/>
        <v>72.178576806051211</v>
      </c>
      <c r="AN214" s="212">
        <f t="shared" si="391"/>
        <v>72.280455378369197</v>
      </c>
      <c r="AO214" s="212">
        <f t="shared" si="392"/>
        <v>78.518525240103799</v>
      </c>
      <c r="AP214" s="212">
        <f t="shared" si="414"/>
        <v>9.3767513587176321</v>
      </c>
      <c r="AQ214" s="212">
        <f t="shared" si="415"/>
        <v>0.26795934929675608</v>
      </c>
      <c r="AR214" s="212">
        <f t="shared" si="416"/>
        <v>0.26014426222958859</v>
      </c>
      <c r="AS214" s="212">
        <f t="shared" si="417"/>
        <v>0.24790449952982846</v>
      </c>
      <c r="AT214" s="212">
        <f t="shared" si="418"/>
        <v>2.2558345723658994E-2</v>
      </c>
      <c r="AU214" s="212">
        <f t="shared" si="419"/>
        <v>0.10444862500689056</v>
      </c>
      <c r="AV214" s="212">
        <f t="shared" si="420"/>
        <v>9.8583893559419988E-2</v>
      </c>
      <c r="AW214" s="212">
        <f t="shared" si="421"/>
        <v>9.7251774893590617E-2</v>
      </c>
      <c r="AX214" s="212">
        <f t="shared" si="491"/>
        <v>2.2080594620514607E-2</v>
      </c>
      <c r="AY214" s="212">
        <f t="shared" si="492"/>
        <v>2.3966898928665253E-2</v>
      </c>
      <c r="AZ214" s="178">
        <f t="shared" si="493"/>
        <v>1.891443623172186E-2</v>
      </c>
      <c r="BA214" s="178">
        <f t="shared" si="422"/>
        <v>-5.7467294072742828E-3</v>
      </c>
      <c r="BB214" s="178">
        <f t="shared" si="423"/>
        <v>-4.9971560063254627E-3</v>
      </c>
      <c r="BC214" s="178">
        <f t="shared" si="424"/>
        <v>-6.2464450079068286E-3</v>
      </c>
      <c r="BD214" s="178">
        <f t="shared" si="425"/>
        <v>0</v>
      </c>
      <c r="BE214" s="178">
        <f t="shared" si="426"/>
        <v>0</v>
      </c>
      <c r="BF214" s="178">
        <f t="shared" si="427"/>
        <v>0</v>
      </c>
      <c r="BG214" s="178">
        <f t="shared" si="494"/>
        <v>1.6333865213240324E-2</v>
      </c>
      <c r="BH214" s="178">
        <f t="shared" si="495"/>
        <v>1.8969742922339789E-2</v>
      </c>
      <c r="BI214" s="178">
        <f t="shared" si="496"/>
        <v>1.2667991223815032E-2</v>
      </c>
      <c r="BJ214" s="178">
        <f t="shared" si="428"/>
        <v>5.1767326205552209</v>
      </c>
      <c r="BK214" s="178">
        <f t="shared" si="429"/>
        <v>5.2279373163932892</v>
      </c>
      <c r="BL214" s="178">
        <f t="shared" si="430"/>
        <v>4.3640196070298529</v>
      </c>
      <c r="BM214" s="180">
        <f t="shared" si="497"/>
        <v>2.6679515280430237E-4</v>
      </c>
      <c r="BN214" s="180">
        <f t="shared" si="497"/>
        <v>3.5985114653966051E-4</v>
      </c>
      <c r="BO214" s="180">
        <f t="shared" si="497"/>
        <v>1.6047800164665469E-4</v>
      </c>
      <c r="BP214" s="178">
        <f t="shared" si="431"/>
        <v>142.563405862145</v>
      </c>
      <c r="BQ214" s="178">
        <f t="shared" si="432"/>
        <v>261.62465253521884</v>
      </c>
      <c r="BR214" s="178">
        <f t="shared" si="433"/>
        <v>0.44999999999999996</v>
      </c>
      <c r="BS214" s="178">
        <f t="shared" si="434"/>
        <v>0.44999999999999996</v>
      </c>
      <c r="BT214" s="178">
        <f t="shared" si="435"/>
        <v>0.17603403438465301</v>
      </c>
      <c r="BU214" s="178">
        <f t="shared" si="436"/>
        <v>18.138404988736497</v>
      </c>
      <c r="BY214" s="180">
        <f t="shared" si="437"/>
        <v>0.17732395331124959</v>
      </c>
      <c r="BZ214" s="180">
        <f t="shared" si="498"/>
        <v>0.17732395331124959</v>
      </c>
      <c r="CA214" s="180">
        <f t="shared" si="499"/>
        <v>0</v>
      </c>
      <c r="CB214" s="180">
        <f t="shared" si="500"/>
        <v>3.7486547298566597E-2</v>
      </c>
      <c r="CC214" s="180">
        <f t="shared" si="438"/>
        <v>3.1739817891292314E-2</v>
      </c>
      <c r="CG214" s="182">
        <f t="shared" si="439"/>
        <v>0.44999999999999996</v>
      </c>
      <c r="CH214" s="182">
        <f t="shared" si="440"/>
        <v>0.44999999999999996</v>
      </c>
      <c r="CI214" s="182">
        <f t="shared" si="441"/>
        <v>0.44999999999999996</v>
      </c>
      <c r="CJ214" s="182">
        <f t="shared" si="442"/>
        <v>0.44999999999999996</v>
      </c>
      <c r="CK214" s="182">
        <f t="shared" si="443"/>
        <v>0.44999999999999996</v>
      </c>
      <c r="CL214" s="182">
        <f t="shared" si="444"/>
        <v>0.44999999999999996</v>
      </c>
      <c r="CM214" s="182">
        <f t="shared" si="445"/>
        <v>0.44999999999999996</v>
      </c>
      <c r="CN214" s="182">
        <f t="shared" si="446"/>
        <v>0.44999999999999996</v>
      </c>
      <c r="CO214" s="182">
        <f t="shared" si="447"/>
        <v>0.44999999999999996</v>
      </c>
      <c r="CP214" s="182">
        <f t="shared" si="448"/>
        <v>0.40375736530241224</v>
      </c>
      <c r="CQ214" s="182">
        <f t="shared" si="449"/>
        <v>0.33470410085810409</v>
      </c>
      <c r="CR214" s="182">
        <f t="shared" si="450"/>
        <v>0.26565083641379567</v>
      </c>
      <c r="CS214" s="182">
        <f t="shared" si="451"/>
        <v>0.19659757196948746</v>
      </c>
      <c r="CT214" s="182">
        <f t="shared" si="452"/>
        <v>0.17107218685418452</v>
      </c>
      <c r="CU214" s="182">
        <f t="shared" si="453"/>
        <v>0.17107218685418452</v>
      </c>
      <c r="CV214" s="182">
        <f t="shared" si="454"/>
        <v>0.17107218685418452</v>
      </c>
      <c r="CW214" s="182">
        <f t="shared" si="455"/>
        <v>0.17107218685418452</v>
      </c>
      <c r="CX214" s="182">
        <f t="shared" si="456"/>
        <v>0.17107218685418452</v>
      </c>
      <c r="CY214" s="182">
        <f t="shared" si="457"/>
        <v>0.17107218685418452</v>
      </c>
      <c r="DA214" s="184">
        <f t="shared" si="501"/>
        <v>0.17732395331573916</v>
      </c>
      <c r="DB214" s="184">
        <f t="shared" si="502"/>
        <v>0.17732395331573916</v>
      </c>
      <c r="DC214" s="184">
        <f t="shared" si="503"/>
        <v>0.17732395331573916</v>
      </c>
      <c r="DD214" s="184">
        <f t="shared" si="504"/>
        <v>0.17732395331573916</v>
      </c>
      <c r="DE214" s="184">
        <f t="shared" si="505"/>
        <v>0.17732395331573916</v>
      </c>
      <c r="DF214" s="184">
        <f t="shared" si="506"/>
        <v>0.17732395331573916</v>
      </c>
      <c r="DG214" s="184">
        <f t="shared" si="507"/>
        <v>0.17732395331573916</v>
      </c>
      <c r="DH214" s="184">
        <f t="shared" si="508"/>
        <v>0.17732395331573916</v>
      </c>
      <c r="DI214" s="184">
        <f t="shared" si="509"/>
        <v>0.17732395331573916</v>
      </c>
      <c r="DJ214" s="184">
        <f t="shared" si="510"/>
        <v>0.15828093553184819</v>
      </c>
      <c r="DK214" s="184">
        <f t="shared" si="511"/>
        <v>0.1298653392561924</v>
      </c>
      <c r="DL214" s="184">
        <f t="shared" si="512"/>
        <v>-3.1877691029860517E-10</v>
      </c>
      <c r="DM214" s="184">
        <f t="shared" si="513"/>
        <v>-4.1977837204180585E-10</v>
      </c>
      <c r="DN214" s="184">
        <f t="shared" si="514"/>
        <v>-4.7546449512813854E-10</v>
      </c>
      <c r="DO214" s="184">
        <f t="shared" si="515"/>
        <v>-4.7546449512813854E-10</v>
      </c>
      <c r="DP214" s="184">
        <f t="shared" si="516"/>
        <v>-4.7546449512813854E-10</v>
      </c>
      <c r="DQ214" s="184">
        <f t="shared" si="517"/>
        <v>-4.7546449512813854E-10</v>
      </c>
      <c r="DR214" s="184">
        <f t="shared" si="518"/>
        <v>-4.7546449512813854E-10</v>
      </c>
      <c r="DS214" s="184">
        <f t="shared" si="519"/>
        <v>-4.7546449512813854E-10</v>
      </c>
      <c r="DU214" s="185">
        <f t="shared" si="458"/>
        <v>2.0558468886703457E-2</v>
      </c>
      <c r="DV214" s="185">
        <f t="shared" si="459"/>
        <v>-2.5387594770904458E-2</v>
      </c>
      <c r="DW214" s="185">
        <f t="shared" si="460"/>
        <v>-7.3486404024579758E-3</v>
      </c>
      <c r="DX214" s="185">
        <f t="shared" si="461"/>
        <v>3.1830458612036552E-2</v>
      </c>
      <c r="DY214" s="186">
        <f t="shared" si="462"/>
        <v>2.0558468886703457E-2</v>
      </c>
      <c r="DZ214" s="186">
        <f t="shared" si="463"/>
        <v>-2.5387594770904458E-2</v>
      </c>
      <c r="EA214" s="186">
        <f t="shared" si="464"/>
        <v>-2.96070184703335E-2</v>
      </c>
      <c r="EB214" s="186">
        <f t="shared" si="465"/>
        <v>1.3805979447853035E-2</v>
      </c>
      <c r="EC214" s="186">
        <f t="shared" si="466"/>
        <v>3.2662754972906993E-2</v>
      </c>
      <c r="ED214" s="186">
        <f t="shared" si="467"/>
        <v>5.7013050878651581E-4</v>
      </c>
      <c r="EE214" s="186">
        <f t="shared" si="468"/>
        <v>-2.9107160940421123E-2</v>
      </c>
      <c r="EF214" s="186">
        <f t="shared" si="469"/>
        <v>-1.4830839261674719E-2</v>
      </c>
      <c r="EG214" s="186">
        <f t="shared" si="470"/>
        <v>1.9659930942937345E-2</v>
      </c>
      <c r="EH214" s="186">
        <f t="shared" si="471"/>
        <v>2.6089609551239824E-2</v>
      </c>
      <c r="EI214" s="186">
        <f t="shared" si="472"/>
        <v>-6.2332968239085778E-3</v>
      </c>
      <c r="EJ214" s="186">
        <f t="shared" si="473"/>
        <v>-3.2067532208173752E-2</v>
      </c>
      <c r="EK214" s="186">
        <f t="shared" si="474"/>
        <v>-8.4550307946482713E-3</v>
      </c>
      <c r="EL214" s="186">
        <f t="shared" si="475"/>
        <v>3.1554604505186865E-2</v>
      </c>
      <c r="EM214" s="186">
        <f t="shared" si="476"/>
        <v>2.1431959502920449E-2</v>
      </c>
      <c r="EN214" s="186">
        <f t="shared" si="477"/>
        <v>-2.4654649116999966E-2</v>
      </c>
      <c r="EO214" s="186">
        <f t="shared" si="478"/>
        <v>-3.0070804408851348E-2</v>
      </c>
      <c r="EP214" s="186">
        <f t="shared" si="479"/>
        <v>1.2764299174722276E-2</v>
      </c>
      <c r="EQ214" s="186">
        <f t="shared" si="480"/>
        <v>-2.8571840818517286E-2</v>
      </c>
      <c r="ER214" s="186">
        <f t="shared" si="481"/>
        <v>-1.5837629982371697E-2</v>
      </c>
      <c r="ES214" s="186">
        <f t="shared" si="482"/>
        <v>1.8737440401697537E-2</v>
      </c>
      <c r="ET214" s="186">
        <f t="shared" si="483"/>
        <v>2.6759838161133233E-2</v>
      </c>
      <c r="EU214" s="186">
        <f t="shared" si="484"/>
        <v>-5.110358933345124E-3</v>
      </c>
      <c r="EV214" s="186">
        <f t="shared" si="485"/>
        <v>-3.2265536455939936E-2</v>
      </c>
      <c r="EW214" s="186">
        <f t="shared" si="486"/>
        <v>-9.5511200342128233E-3</v>
      </c>
      <c r="EX214" s="186">
        <f t="shared" si="487"/>
        <v>3.1240305973361849E-2</v>
      </c>
    </row>
    <row r="215" spans="15:154" ht="20.100000000000001" customHeight="1" x14ac:dyDescent="0.3">
      <c r="O215" s="211">
        <v>207</v>
      </c>
      <c r="P215" s="211">
        <f t="shared" si="488"/>
        <v>-1.3351768777756621</v>
      </c>
      <c r="Q215" s="212">
        <f t="shared" si="489"/>
        <v>1.8064157758141308</v>
      </c>
      <c r="R215" s="212">
        <f t="shared" si="393"/>
        <v>316.28190768610949</v>
      </c>
      <c r="S215" s="212">
        <f t="shared" si="394"/>
        <v>275.02774581400826</v>
      </c>
      <c r="T215" s="212">
        <f t="shared" si="395"/>
        <v>343.78468226751033</v>
      </c>
      <c r="U215" s="212">
        <f t="shared" si="396"/>
        <v>1</v>
      </c>
      <c r="V215" s="212">
        <f t="shared" si="397"/>
        <v>1</v>
      </c>
      <c r="W215" s="212">
        <f t="shared" si="398"/>
        <v>4.2367266904494209E-2</v>
      </c>
      <c r="X215" s="212">
        <f t="shared" si="399"/>
        <v>4.8722356940168347E-2</v>
      </c>
      <c r="Y215" s="212">
        <f t="shared" si="400"/>
        <v>3.8977885552134675E-2</v>
      </c>
      <c r="Z215" s="212">
        <f t="shared" si="401"/>
        <v>10.740595237993789</v>
      </c>
      <c r="AA215" s="212">
        <f t="shared" si="402"/>
        <v>10.740595237993789</v>
      </c>
      <c r="AB215" s="212">
        <f t="shared" si="403"/>
        <v>10.457078663950842</v>
      </c>
      <c r="AC215" s="212">
        <f t="shared" si="404"/>
        <v>9.965074111236456</v>
      </c>
      <c r="AD215" s="212">
        <f t="shared" si="405"/>
        <v>219.07485605425666</v>
      </c>
      <c r="AE215" s="212">
        <f t="shared" si="406"/>
        <v>285.00971134971252</v>
      </c>
      <c r="AF215" s="212">
        <f t="shared" si="407"/>
        <v>2.2817365075098781</v>
      </c>
      <c r="AG215" s="212">
        <f t="shared" si="408"/>
        <v>2.547467596082158</v>
      </c>
      <c r="AH215" s="212">
        <f t="shared" si="409"/>
        <v>1.9420875911315736</v>
      </c>
      <c r="AI215" s="212">
        <f t="shared" si="410"/>
        <v>13.022331745503667</v>
      </c>
      <c r="AJ215" s="212">
        <f t="shared" si="411"/>
        <v>13.822331745503668</v>
      </c>
      <c r="AK215" s="212">
        <f t="shared" si="412"/>
        <v>13.804546260033</v>
      </c>
      <c r="AL215" s="212">
        <f t="shared" si="413"/>
        <v>12.70716170236803</v>
      </c>
      <c r="AM215" s="212">
        <f t="shared" si="490"/>
        <v>72.34669362680394</v>
      </c>
      <c r="AN215" s="212">
        <f t="shared" si="391"/>
        <v>72.439903576925644</v>
      </c>
      <c r="AO215" s="212">
        <f t="shared" si="392"/>
        <v>78.695779861969186</v>
      </c>
      <c r="AP215" s="212">
        <f t="shared" si="414"/>
        <v>9.3462120157389244</v>
      </c>
      <c r="AQ215" s="212">
        <f t="shared" si="415"/>
        <v>0.26722584396320298</v>
      </c>
      <c r="AR215" s="212">
        <f t="shared" si="416"/>
        <v>0.25943214972319745</v>
      </c>
      <c r="AS215" s="212">
        <f t="shared" si="417"/>
        <v>0.24722589184887173</v>
      </c>
      <c r="AT215" s="212">
        <f t="shared" si="418"/>
        <v>2.2435013436666519E-2</v>
      </c>
      <c r="AU215" s="212">
        <f t="shared" si="419"/>
        <v>0.10411952693209088</v>
      </c>
      <c r="AV215" s="212">
        <f t="shared" si="420"/>
        <v>9.8261193716112222E-2</v>
      </c>
      <c r="AW215" s="212">
        <f t="shared" si="421"/>
        <v>9.6938418785789987E-2</v>
      </c>
      <c r="AX215" s="212">
        <f t="shared" si="491"/>
        <v>2.2056299007557949E-2</v>
      </c>
      <c r="AY215" s="212">
        <f t="shared" si="492"/>
        <v>2.3937584848956868E-2</v>
      </c>
      <c r="AZ215" s="178">
        <f t="shared" si="493"/>
        <v>1.889227303515998E-2</v>
      </c>
      <c r="BA215" s="178">
        <f t="shared" si="422"/>
        <v>-5.9637299383885423E-3</v>
      </c>
      <c r="BB215" s="178">
        <f t="shared" si="423"/>
        <v>-5.1858521203378641E-3</v>
      </c>
      <c r="BC215" s="178">
        <f t="shared" si="424"/>
        <v>-6.4823151504223298E-3</v>
      </c>
      <c r="BD215" s="178">
        <f t="shared" si="425"/>
        <v>0</v>
      </c>
      <c r="BE215" s="178">
        <f t="shared" si="426"/>
        <v>0</v>
      </c>
      <c r="BF215" s="178">
        <f t="shared" si="427"/>
        <v>0</v>
      </c>
      <c r="BG215" s="178">
        <f t="shared" si="494"/>
        <v>1.6092569069169407E-2</v>
      </c>
      <c r="BH215" s="178">
        <f t="shared" si="495"/>
        <v>1.8751732728619006E-2</v>
      </c>
      <c r="BI215" s="178">
        <f t="shared" si="496"/>
        <v>1.240995788473765E-2</v>
      </c>
      <c r="BJ215" s="178">
        <f t="shared" si="428"/>
        <v>5.0897884447673798</v>
      </c>
      <c r="BK215" s="178">
        <f t="shared" si="429"/>
        <v>5.1572467824588477</v>
      </c>
      <c r="BL215" s="178">
        <f t="shared" si="430"/>
        <v>4.2663534283577178</v>
      </c>
      <c r="BM215" s="180">
        <f t="shared" si="497"/>
        <v>2.5897077924598791E-4</v>
      </c>
      <c r="BN215" s="180">
        <f t="shared" si="497"/>
        <v>3.516274803255612E-4</v>
      </c>
      <c r="BO215" s="180">
        <f t="shared" si="497"/>
        <v>1.5400705470096219E-4</v>
      </c>
      <c r="BP215" s="178">
        <f t="shared" si="431"/>
        <v>141.53265457513061</v>
      </c>
      <c r="BQ215" s="178">
        <f t="shared" si="432"/>
        <v>260.99391367955775</v>
      </c>
      <c r="BR215" s="178">
        <f t="shared" si="433"/>
        <v>0.44999999999999996</v>
      </c>
      <c r="BS215" s="178">
        <f t="shared" si="434"/>
        <v>0.44999999999999996</v>
      </c>
      <c r="BT215" s="178">
        <f t="shared" si="435"/>
        <v>0.17567267939375297</v>
      </c>
      <c r="BU215" s="178">
        <f t="shared" si="436"/>
        <v>18.138404988736497</v>
      </c>
      <c r="BY215" s="180">
        <f t="shared" si="437"/>
        <v>0.17726253439131995</v>
      </c>
      <c r="BZ215" s="180">
        <f t="shared" si="498"/>
        <v>0.17726253439131995</v>
      </c>
      <c r="CA215" s="180">
        <f t="shared" si="499"/>
        <v>0</v>
      </c>
      <c r="CB215" s="180">
        <f t="shared" si="500"/>
        <v>3.7550645575676438E-2</v>
      </c>
      <c r="CC215" s="180">
        <f t="shared" si="438"/>
        <v>3.1586915637287896E-2</v>
      </c>
      <c r="CG215" s="182">
        <f t="shared" si="439"/>
        <v>0.44999999999999996</v>
      </c>
      <c r="CH215" s="182">
        <f t="shared" si="440"/>
        <v>0.44999999999999996</v>
      </c>
      <c r="CI215" s="182">
        <f t="shared" si="441"/>
        <v>0.44999999999999996</v>
      </c>
      <c r="CJ215" s="182">
        <f t="shared" si="442"/>
        <v>0.44999999999999996</v>
      </c>
      <c r="CK215" s="182">
        <f t="shared" si="443"/>
        <v>0.44999999999999996</v>
      </c>
      <c r="CL215" s="182">
        <f t="shared" si="444"/>
        <v>0.44999999999999996</v>
      </c>
      <c r="CM215" s="182">
        <f t="shared" si="445"/>
        <v>0.44999999999999996</v>
      </c>
      <c r="CN215" s="182">
        <f t="shared" si="446"/>
        <v>0.44999999999999996</v>
      </c>
      <c r="CO215" s="182">
        <f t="shared" si="447"/>
        <v>0.44999999999999996</v>
      </c>
      <c r="CP215" s="182">
        <f t="shared" si="448"/>
        <v>0.4029183643220044</v>
      </c>
      <c r="CQ215" s="182">
        <f t="shared" si="449"/>
        <v>0.33400684940830316</v>
      </c>
      <c r="CR215" s="182">
        <f t="shared" si="450"/>
        <v>0.26509533449460182</v>
      </c>
      <c r="CS215" s="182">
        <f t="shared" si="451"/>
        <v>0.19618381958090067</v>
      </c>
      <c r="CT215" s="182">
        <f t="shared" si="452"/>
        <v>0.17071083186328448</v>
      </c>
      <c r="CU215" s="182">
        <f t="shared" si="453"/>
        <v>0.17071083186328448</v>
      </c>
      <c r="CV215" s="182">
        <f t="shared" si="454"/>
        <v>0.17071083186328448</v>
      </c>
      <c r="CW215" s="182">
        <f t="shared" si="455"/>
        <v>0.17071083186328448</v>
      </c>
      <c r="CX215" s="182">
        <f t="shared" si="456"/>
        <v>0.17071083186328448</v>
      </c>
      <c r="CY215" s="182">
        <f t="shared" si="457"/>
        <v>0.17071083186328448</v>
      </c>
      <c r="DA215" s="184">
        <f t="shared" si="501"/>
        <v>0.17726253439581721</v>
      </c>
      <c r="DB215" s="184">
        <f t="shared" si="502"/>
        <v>0.17726253439581721</v>
      </c>
      <c r="DC215" s="184">
        <f t="shared" si="503"/>
        <v>0.17726253439581721</v>
      </c>
      <c r="DD215" s="184">
        <f t="shared" si="504"/>
        <v>0.17726253439581721</v>
      </c>
      <c r="DE215" s="184">
        <f t="shared" si="505"/>
        <v>0.17726253439581721</v>
      </c>
      <c r="DF215" s="184">
        <f t="shared" si="506"/>
        <v>0.17726253439581721</v>
      </c>
      <c r="DG215" s="184">
        <f t="shared" si="507"/>
        <v>0.17726253439581721</v>
      </c>
      <c r="DH215" s="184">
        <f t="shared" si="508"/>
        <v>0.17726253439581721</v>
      </c>
      <c r="DI215" s="184">
        <f t="shared" si="509"/>
        <v>0.17726253439581721</v>
      </c>
      <c r="DJ215" s="184">
        <f t="shared" si="510"/>
        <v>0.15788103195946182</v>
      </c>
      <c r="DK215" s="184">
        <f t="shared" si="511"/>
        <v>0.1295342343601624</v>
      </c>
      <c r="DL215" s="184">
        <f t="shared" si="512"/>
        <v>-3.1928729549855006E-10</v>
      </c>
      <c r="DM215" s="184">
        <f t="shared" si="513"/>
        <v>-4.2043756100118766E-10</v>
      </c>
      <c r="DN215" s="184">
        <f t="shared" si="514"/>
        <v>-4.762030697155392E-10</v>
      </c>
      <c r="DO215" s="184">
        <f t="shared" si="515"/>
        <v>-4.762030697155392E-10</v>
      </c>
      <c r="DP215" s="184">
        <f t="shared" si="516"/>
        <v>-4.762030697155392E-10</v>
      </c>
      <c r="DQ215" s="184">
        <f t="shared" si="517"/>
        <v>-4.762030697155392E-10</v>
      </c>
      <c r="DR215" s="184">
        <f t="shared" si="518"/>
        <v>-4.762030697155392E-10</v>
      </c>
      <c r="DS215" s="184">
        <f t="shared" si="519"/>
        <v>-4.762030697155392E-10</v>
      </c>
      <c r="DU215" s="185">
        <f t="shared" si="458"/>
        <v>2.09025751491815E-2</v>
      </c>
      <c r="DV215" s="185">
        <f t="shared" si="459"/>
        <v>-2.4473771044053912E-2</v>
      </c>
      <c r="DW215" s="185">
        <f t="shared" si="460"/>
        <v>-7.5134712834570789E-3</v>
      </c>
      <c r="DX215" s="185">
        <f t="shared" si="461"/>
        <v>3.1295860209564735E-2</v>
      </c>
      <c r="DY215" s="186">
        <f t="shared" si="462"/>
        <v>2.09025751491815E-2</v>
      </c>
      <c r="DZ215" s="186">
        <f t="shared" si="463"/>
        <v>-2.4473771044053912E-2</v>
      </c>
      <c r="EA215" s="186">
        <f t="shared" si="464"/>
        <v>-2.9735190377059642E-2</v>
      </c>
      <c r="EB215" s="186">
        <f t="shared" si="465"/>
        <v>1.2316719133924068E-2</v>
      </c>
      <c r="EC215" s="186">
        <f t="shared" si="466"/>
        <v>3.2085922098705144E-2</v>
      </c>
      <c r="ED215" s="186">
        <f t="shared" si="467"/>
        <v>2.5252168342098221E-3</v>
      </c>
      <c r="EE215" s="186">
        <f t="shared" si="468"/>
        <v>-2.7442341472032374E-2</v>
      </c>
      <c r="EF215" s="186">
        <f t="shared" si="469"/>
        <v>-1.6816688482466563E-2</v>
      </c>
      <c r="EG215" s="186">
        <f t="shared" si="470"/>
        <v>1.6816688482466591E-2</v>
      </c>
      <c r="EH215" s="186">
        <f t="shared" si="471"/>
        <v>2.744234147203236E-2</v>
      </c>
      <c r="EI215" s="186">
        <f t="shared" si="472"/>
        <v>-2.5252168342098564E-3</v>
      </c>
      <c r="EJ215" s="186">
        <f t="shared" si="473"/>
        <v>-3.2085922098705144E-2</v>
      </c>
      <c r="EK215" s="186">
        <f t="shared" si="474"/>
        <v>-1.2316719133924008E-2</v>
      </c>
      <c r="EL215" s="186">
        <f t="shared" si="475"/>
        <v>2.973519037705967E-2</v>
      </c>
      <c r="EM215" s="186">
        <f t="shared" si="476"/>
        <v>2.447377104405386E-2</v>
      </c>
      <c r="EN215" s="186">
        <f t="shared" si="477"/>
        <v>-2.0902575149181563E-2</v>
      </c>
      <c r="EO215" s="186">
        <f t="shared" si="478"/>
        <v>-3.1295860209564728E-2</v>
      </c>
      <c r="EP215" s="186">
        <f t="shared" si="479"/>
        <v>7.51347128345713E-3</v>
      </c>
      <c r="EQ215" s="186">
        <f t="shared" si="480"/>
        <v>-2.4473771044053939E-2</v>
      </c>
      <c r="ER215" s="186">
        <f t="shared" si="481"/>
        <v>-2.0902575149181465E-2</v>
      </c>
      <c r="ES215" s="186">
        <f t="shared" si="482"/>
        <v>1.2316719133924126E-2</v>
      </c>
      <c r="ET215" s="186">
        <f t="shared" si="483"/>
        <v>2.9735190377059621E-2</v>
      </c>
      <c r="EU215" s="186">
        <f t="shared" si="484"/>
        <v>2.5252168342097306E-3</v>
      </c>
      <c r="EV215" s="186">
        <f t="shared" si="485"/>
        <v>-3.2085922098705151E-2</v>
      </c>
      <c r="EW215" s="186">
        <f t="shared" si="486"/>
        <v>-1.6816688482466459E-2</v>
      </c>
      <c r="EX215" s="186">
        <f t="shared" si="487"/>
        <v>2.7442341472032439E-2</v>
      </c>
    </row>
    <row r="216" spans="15:154" ht="20.100000000000001" customHeight="1" x14ac:dyDescent="0.3">
      <c r="O216" s="211">
        <v>208</v>
      </c>
      <c r="P216" s="211">
        <f t="shared" si="488"/>
        <v>-1.3264502315156903</v>
      </c>
      <c r="Q216" s="212">
        <f t="shared" si="489"/>
        <v>1.8151424220741028</v>
      </c>
      <c r="R216" s="212">
        <f t="shared" si="393"/>
        <v>315.60723639079833</v>
      </c>
      <c r="S216" s="212">
        <f t="shared" si="394"/>
        <v>274.44107512243329</v>
      </c>
      <c r="T216" s="212">
        <f t="shared" si="395"/>
        <v>343.05134390304164</v>
      </c>
      <c r="U216" s="212">
        <f t="shared" si="396"/>
        <v>1</v>
      </c>
      <c r="V216" s="212">
        <f t="shared" si="397"/>
        <v>1</v>
      </c>
      <c r="W216" s="212">
        <f t="shared" si="398"/>
        <v>4.2457835103018836E-2</v>
      </c>
      <c r="X216" s="212">
        <f t="shared" si="399"/>
        <v>4.8826510368471666E-2</v>
      </c>
      <c r="Y216" s="212">
        <f t="shared" si="400"/>
        <v>3.9061208294777328E-2</v>
      </c>
      <c r="Z216" s="212">
        <f t="shared" si="401"/>
        <v>10.708910333673883</v>
      </c>
      <c r="AA216" s="212">
        <f t="shared" si="402"/>
        <v>10.708910333673883</v>
      </c>
      <c r="AB216" s="212">
        <f t="shared" si="403"/>
        <v>10.427343667714867</v>
      </c>
      <c r="AC216" s="212">
        <f t="shared" si="404"/>
        <v>9.9367381437343365</v>
      </c>
      <c r="AD216" s="212">
        <f t="shared" si="405"/>
        <v>218.36047128781351</v>
      </c>
      <c r="AE216" s="212">
        <f t="shared" si="406"/>
        <v>284.10022301675798</v>
      </c>
      <c r="AF216" s="212">
        <f t="shared" si="407"/>
        <v>2.2801121076150479</v>
      </c>
      <c r="AG216" s="212">
        <f t="shared" si="408"/>
        <v>2.5456540185364869</v>
      </c>
      <c r="AH216" s="212">
        <f t="shared" si="409"/>
        <v>1.9407049920153296</v>
      </c>
      <c r="AI216" s="212">
        <f t="shared" si="410"/>
        <v>12.989022441288931</v>
      </c>
      <c r="AJ216" s="212">
        <f t="shared" si="411"/>
        <v>13.789022441288932</v>
      </c>
      <c r="AK216" s="212">
        <f t="shared" si="412"/>
        <v>13.772997686251355</v>
      </c>
      <c r="AL216" s="212">
        <f t="shared" si="413"/>
        <v>12.677443135749666</v>
      </c>
      <c r="AM216" s="212">
        <f t="shared" si="490"/>
        <v>72.521457141564042</v>
      </c>
      <c r="AN216" s="212">
        <f t="shared" ref="AN216:AN279" si="520">1000/AK216</f>
        <v>72.60583518417576</v>
      </c>
      <c r="AO216" s="212">
        <f t="shared" ref="AO216:AO279" si="521">1000/AL216</f>
        <v>78.880259157310448</v>
      </c>
      <c r="AP216" s="212">
        <f t="shared" si="414"/>
        <v>9.3145892105930645</v>
      </c>
      <c r="AQ216" s="212">
        <f t="shared" si="415"/>
        <v>0.26646597978700687</v>
      </c>
      <c r="AR216" s="212">
        <f t="shared" si="416"/>
        <v>0.25869444713498763</v>
      </c>
      <c r="AS216" s="212">
        <f t="shared" si="417"/>
        <v>0.24652289809700259</v>
      </c>
      <c r="AT216" s="212">
        <f t="shared" si="418"/>
        <v>2.2307605659492306E-2</v>
      </c>
      <c r="AU216" s="212">
        <f t="shared" si="419"/>
        <v>0.10377832209032774</v>
      </c>
      <c r="AV216" s="212">
        <f t="shared" si="420"/>
        <v>9.7926971218660064E-2</v>
      </c>
      <c r="AW216" s="212">
        <f t="shared" si="421"/>
        <v>9.6613861701791093E-2</v>
      </c>
      <c r="AX216" s="212">
        <f t="shared" si="491"/>
        <v>2.2031014503268442E-2</v>
      </c>
      <c r="AY216" s="212">
        <f t="shared" si="492"/>
        <v>2.3907161459107703E-2</v>
      </c>
      <c r="AZ216" s="178">
        <f t="shared" si="493"/>
        <v>1.8869270950772371E-2</v>
      </c>
      <c r="BA216" s="178">
        <f t="shared" si="422"/>
        <v>-6.1802763083784887E-3</v>
      </c>
      <c r="BB216" s="178">
        <f t="shared" si="423"/>
        <v>-5.3741533116334677E-3</v>
      </c>
      <c r="BC216" s="178">
        <f t="shared" si="424"/>
        <v>-6.7176916395418366E-3</v>
      </c>
      <c r="BD216" s="178">
        <f t="shared" si="425"/>
        <v>0</v>
      </c>
      <c r="BE216" s="178">
        <f t="shared" si="426"/>
        <v>0</v>
      </c>
      <c r="BF216" s="178">
        <f t="shared" si="427"/>
        <v>0</v>
      </c>
      <c r="BG216" s="178">
        <f t="shared" si="494"/>
        <v>1.5850738194889955E-2</v>
      </c>
      <c r="BH216" s="178">
        <f t="shared" si="495"/>
        <v>1.8533008147474234E-2</v>
      </c>
      <c r="BI216" s="178">
        <f t="shared" si="496"/>
        <v>1.2151579311230534E-2</v>
      </c>
      <c r="BJ216" s="178">
        <f t="shared" si="428"/>
        <v>5.0026076764432901</v>
      </c>
      <c r="BK216" s="178">
        <f t="shared" si="429"/>
        <v>5.0862186812456445</v>
      </c>
      <c r="BL216" s="178">
        <f t="shared" si="430"/>
        <v>4.1686156132620313</v>
      </c>
      <c r="BM216" s="180">
        <f t="shared" si="497"/>
        <v>2.5124590132294324E-4</v>
      </c>
      <c r="BN216" s="180">
        <f t="shared" si="497"/>
        <v>3.4347239099434638E-4</v>
      </c>
      <c r="BO216" s="180">
        <f t="shared" si="497"/>
        <v>1.4766087975712593E-4</v>
      </c>
      <c r="BP216" s="178">
        <f t="shared" si="431"/>
        <v>140.49925066950865</v>
      </c>
      <c r="BQ216" s="178">
        <f t="shared" si="432"/>
        <v>260.3398947752699</v>
      </c>
      <c r="BR216" s="178">
        <f t="shared" si="433"/>
        <v>0.44999999999999996</v>
      </c>
      <c r="BS216" s="178">
        <f t="shared" si="434"/>
        <v>0.44999999999999996</v>
      </c>
      <c r="BT216" s="178">
        <f t="shared" si="435"/>
        <v>0.17529794624817266</v>
      </c>
      <c r="BU216" s="178">
        <f t="shared" si="436"/>
        <v>18.138404988736497</v>
      </c>
      <c r="BY216" s="180">
        <f t="shared" si="437"/>
        <v>0.17719861936541467</v>
      </c>
      <c r="BZ216" s="180">
        <f t="shared" si="498"/>
        <v>0.17719861936541467</v>
      </c>
      <c r="CA216" s="180">
        <f t="shared" si="499"/>
        <v>0</v>
      </c>
      <c r="CB216" s="180">
        <f t="shared" si="500"/>
        <v>3.761734884962941E-2</v>
      </c>
      <c r="CC216" s="180">
        <f t="shared" si="438"/>
        <v>3.1437072541250922E-2</v>
      </c>
      <c r="CG216" s="182">
        <f t="shared" si="439"/>
        <v>0.44999999999999996</v>
      </c>
      <c r="CH216" s="182">
        <f t="shared" si="440"/>
        <v>0.44999999999999996</v>
      </c>
      <c r="CI216" s="182">
        <f t="shared" si="441"/>
        <v>0.44999999999999996</v>
      </c>
      <c r="CJ216" s="182">
        <f t="shared" si="442"/>
        <v>0.44999999999999996</v>
      </c>
      <c r="CK216" s="182">
        <f t="shared" si="443"/>
        <v>0.44999999999999996</v>
      </c>
      <c r="CL216" s="182">
        <f t="shared" si="444"/>
        <v>0.44999999999999996</v>
      </c>
      <c r="CM216" s="182">
        <f t="shared" si="445"/>
        <v>0.44999999999999996</v>
      </c>
      <c r="CN216" s="182">
        <f t="shared" si="446"/>
        <v>0.44999999999999996</v>
      </c>
      <c r="CO216" s="182">
        <f t="shared" si="447"/>
        <v>0.44999999999999996</v>
      </c>
      <c r="CP216" s="182">
        <f t="shared" si="448"/>
        <v>0.40204830168429129</v>
      </c>
      <c r="CQ216" s="182">
        <f t="shared" si="449"/>
        <v>0.3332837841798596</v>
      </c>
      <c r="CR216" s="182">
        <f t="shared" si="450"/>
        <v>0.2645192666754278</v>
      </c>
      <c r="CS216" s="182">
        <f t="shared" si="451"/>
        <v>0.19575474917099614</v>
      </c>
      <c r="CT216" s="182">
        <f t="shared" si="452"/>
        <v>0.17033609871770411</v>
      </c>
      <c r="CU216" s="182">
        <f t="shared" si="453"/>
        <v>0.17033609871770411</v>
      </c>
      <c r="CV216" s="182">
        <f t="shared" si="454"/>
        <v>0.17033609871770411</v>
      </c>
      <c r="CW216" s="182">
        <f t="shared" si="455"/>
        <v>0.17033609871770411</v>
      </c>
      <c r="CX216" s="182">
        <f t="shared" si="456"/>
        <v>0.17033609871770411</v>
      </c>
      <c r="CY216" s="182">
        <f t="shared" si="457"/>
        <v>0.17033609871770411</v>
      </c>
      <c r="DA216" s="184">
        <f t="shared" si="501"/>
        <v>0.17719861936991993</v>
      </c>
      <c r="DB216" s="184">
        <f t="shared" si="502"/>
        <v>0.17719861936991993</v>
      </c>
      <c r="DC216" s="184">
        <f t="shared" si="503"/>
        <v>0.17719861936991993</v>
      </c>
      <c r="DD216" s="184">
        <f t="shared" si="504"/>
        <v>0.17719861936991993</v>
      </c>
      <c r="DE216" s="184">
        <f t="shared" si="505"/>
        <v>0.17719861936991993</v>
      </c>
      <c r="DF216" s="184">
        <f t="shared" si="506"/>
        <v>0.17719861936991993</v>
      </c>
      <c r="DG216" s="184">
        <f t="shared" si="507"/>
        <v>0.17719861936991993</v>
      </c>
      <c r="DH216" s="184">
        <f t="shared" si="508"/>
        <v>0.17719861936991993</v>
      </c>
      <c r="DI216" s="184">
        <f t="shared" si="509"/>
        <v>0.17719861936991993</v>
      </c>
      <c r="DJ216" s="184">
        <f t="shared" si="510"/>
        <v>0.15746639074920973</v>
      </c>
      <c r="DK216" s="184">
        <f t="shared" si="511"/>
        <v>0.12919093126340175</v>
      </c>
      <c r="DL216" s="184">
        <f t="shared" si="512"/>
        <v>-3.1981830558018638E-10</v>
      </c>
      <c r="DM216" s="184">
        <f t="shared" si="513"/>
        <v>-4.2112334513407972E-10</v>
      </c>
      <c r="DN216" s="184">
        <f t="shared" si="514"/>
        <v>-4.7697141579606772E-10</v>
      </c>
      <c r="DO216" s="184">
        <f t="shared" si="515"/>
        <v>-4.7697141579606772E-10</v>
      </c>
      <c r="DP216" s="184">
        <f t="shared" si="516"/>
        <v>-4.7697141579606772E-10</v>
      </c>
      <c r="DQ216" s="184">
        <f t="shared" si="517"/>
        <v>-4.7697141579606772E-10</v>
      </c>
      <c r="DR216" s="184">
        <f t="shared" si="518"/>
        <v>-4.7697141579606772E-10</v>
      </c>
      <c r="DS216" s="184">
        <f t="shared" si="519"/>
        <v>-4.7697141579606772E-10</v>
      </c>
      <c r="DU216" s="185">
        <f t="shared" si="458"/>
        <v>2.1212428119164468E-2</v>
      </c>
      <c r="DV216" s="185">
        <f t="shared" si="459"/>
        <v>-2.3558788139058713E-2</v>
      </c>
      <c r="DW216" s="185">
        <f t="shared" si="460"/>
        <v>-7.6692812615236699E-3</v>
      </c>
      <c r="DX216" s="185">
        <f t="shared" si="461"/>
        <v>3.0759807057642852E-2</v>
      </c>
      <c r="DY216" s="186">
        <f t="shared" si="462"/>
        <v>2.1212428119164468E-2</v>
      </c>
      <c r="DZ216" s="186">
        <f t="shared" si="463"/>
        <v>-2.3558788139058713E-2</v>
      </c>
      <c r="EA216" s="186">
        <f t="shared" si="464"/>
        <v>-2.9789643431494886E-2</v>
      </c>
      <c r="EB216" s="186">
        <f t="shared" si="465"/>
        <v>1.0842543498467819E-2</v>
      </c>
      <c r="EC216" s="186">
        <f t="shared" si="466"/>
        <v>3.1392959800763842E-2</v>
      </c>
      <c r="ED216" s="186">
        <f t="shared" si="467"/>
        <v>4.4119927741779743E-3</v>
      </c>
      <c r="EE216" s="186">
        <f t="shared" si="468"/>
        <v>-2.5647033146108084E-2</v>
      </c>
      <c r="EF216" s="186">
        <f t="shared" si="469"/>
        <v>-1.8633660297810682E-2</v>
      </c>
      <c r="EG216" s="186">
        <f t="shared" si="470"/>
        <v>1.3897012559894638E-2</v>
      </c>
      <c r="EH216" s="186">
        <f t="shared" si="471"/>
        <v>2.8493098238027814E-2</v>
      </c>
      <c r="EI216" s="186">
        <f t="shared" si="472"/>
        <v>1.1063655707296326E-3</v>
      </c>
      <c r="EJ216" s="186">
        <f t="shared" si="473"/>
        <v>-3.1682164706908475E-2</v>
      </c>
      <c r="EK216" s="186">
        <f t="shared" si="474"/>
        <v>-1.5850738194889982E-2</v>
      </c>
      <c r="EL216" s="186">
        <f t="shared" si="475"/>
        <v>2.7454283891021978E-2</v>
      </c>
      <c r="EM216" s="186">
        <f t="shared" si="476"/>
        <v>2.6884376697700784E-2</v>
      </c>
      <c r="EN216" s="186">
        <f t="shared" si="477"/>
        <v>-1.6799223043578421E-2</v>
      </c>
      <c r="EO216" s="186">
        <f t="shared" si="478"/>
        <v>-3.1624253186605042E-2</v>
      </c>
      <c r="EP216" s="186">
        <f t="shared" si="479"/>
        <v>2.2113832054336709E-3</v>
      </c>
      <c r="EQ216" s="186">
        <f t="shared" si="480"/>
        <v>-1.9517377724133325E-2</v>
      </c>
      <c r="ER216" s="186">
        <f t="shared" si="481"/>
        <v>-2.498110430035624E-2</v>
      </c>
      <c r="ES216" s="186">
        <f t="shared" si="482"/>
        <v>5.5049036044363901E-3</v>
      </c>
      <c r="ET216" s="186">
        <f t="shared" si="483"/>
        <v>3.1219859730588738E-2</v>
      </c>
      <c r="EU216" s="186">
        <f t="shared" si="484"/>
        <v>9.7962949512181915E-3</v>
      </c>
      <c r="EV216" s="186">
        <f t="shared" si="485"/>
        <v>-3.0149895696677129E-2</v>
      </c>
      <c r="EW216" s="186">
        <f t="shared" si="486"/>
        <v>-2.2804133696664813E-2</v>
      </c>
      <c r="EX216" s="186">
        <f t="shared" si="487"/>
        <v>2.2021695930068814E-2</v>
      </c>
    </row>
    <row r="217" spans="15:154" ht="20.100000000000001" customHeight="1" x14ac:dyDescent="0.3">
      <c r="O217" s="211">
        <v>209</v>
      </c>
      <c r="P217" s="211">
        <f t="shared" si="488"/>
        <v>-1.3177235852557188</v>
      </c>
      <c r="Q217" s="212">
        <f t="shared" si="489"/>
        <v>1.8238690683340744</v>
      </c>
      <c r="R217" s="212">
        <f t="shared" si="393"/>
        <v>314.90853038251288</v>
      </c>
      <c r="S217" s="212">
        <f t="shared" si="394"/>
        <v>273.83350468044597</v>
      </c>
      <c r="T217" s="212">
        <f t="shared" si="395"/>
        <v>342.2918808505575</v>
      </c>
      <c r="U217" s="212">
        <f t="shared" si="396"/>
        <v>1</v>
      </c>
      <c r="V217" s="212">
        <f t="shared" si="397"/>
        <v>1</v>
      </c>
      <c r="W217" s="212">
        <f t="shared" si="398"/>
        <v>4.2552038789559932E-2</v>
      </c>
      <c r="X217" s="212">
        <f t="shared" si="399"/>
        <v>4.8934844607993924E-2</v>
      </c>
      <c r="Y217" s="212">
        <f t="shared" si="400"/>
        <v>3.9147875686395134E-2</v>
      </c>
      <c r="Z217" s="212">
        <f t="shared" si="401"/>
        <v>10.676174830633439</v>
      </c>
      <c r="AA217" s="212">
        <f t="shared" si="402"/>
        <v>10.676174830633439</v>
      </c>
      <c r="AB217" s="212">
        <f t="shared" si="403"/>
        <v>10.396582859854464</v>
      </c>
      <c r="AC217" s="212">
        <f t="shared" si="404"/>
        <v>9.9074246289467727</v>
      </c>
      <c r="AD217" s="212">
        <f t="shared" si="405"/>
        <v>217.62155667359883</v>
      </c>
      <c r="AE217" s="212">
        <f t="shared" si="406"/>
        <v>283.15946900220553</v>
      </c>
      <c r="AF217" s="212">
        <f t="shared" si="407"/>
        <v>2.278429839562051</v>
      </c>
      <c r="AG217" s="212">
        <f t="shared" si="408"/>
        <v>2.5437758335055558</v>
      </c>
      <c r="AH217" s="212">
        <f t="shared" si="409"/>
        <v>1.9392731387316884</v>
      </c>
      <c r="AI217" s="212">
        <f t="shared" si="410"/>
        <v>12.95460467019549</v>
      </c>
      <c r="AJ217" s="212">
        <f t="shared" si="411"/>
        <v>13.754604670195491</v>
      </c>
      <c r="AK217" s="212">
        <f t="shared" si="412"/>
        <v>13.740358693360021</v>
      </c>
      <c r="AL217" s="212">
        <f t="shared" si="413"/>
        <v>12.646697767678461</v>
      </c>
      <c r="AM217" s="212">
        <f t="shared" si="490"/>
        <v>72.702925600390031</v>
      </c>
      <c r="AN217" s="212">
        <f t="shared" si="520"/>
        <v>72.778303850484377</v>
      </c>
      <c r="AO217" s="212">
        <f t="shared" si="521"/>
        <v>79.072024837640186</v>
      </c>
      <c r="AP217" s="212">
        <f t="shared" si="414"/>
        <v>9.2818896102074735</v>
      </c>
      <c r="AQ217" s="212">
        <f t="shared" si="415"/>
        <v>0.26567990146574261</v>
      </c>
      <c r="AR217" s="212">
        <f t="shared" si="416"/>
        <v>0.2579312949424008</v>
      </c>
      <c r="AS217" s="212">
        <f t="shared" si="417"/>
        <v>0.24579565214221244</v>
      </c>
      <c r="AT217" s="212">
        <f t="shared" si="418"/>
        <v>2.2176184303554586E-2</v>
      </c>
      <c r="AU217" s="212">
        <f t="shared" si="419"/>
        <v>0.10342508204828871</v>
      </c>
      <c r="AV217" s="212">
        <f t="shared" si="420"/>
        <v>9.7581297937293782E-2</v>
      </c>
      <c r="AW217" s="212">
        <f t="shared" si="421"/>
        <v>9.6278172109874188E-2</v>
      </c>
      <c r="AX217" s="212">
        <f t="shared" si="491"/>
        <v>2.2004740586370121E-2</v>
      </c>
      <c r="AY217" s="212">
        <f t="shared" si="492"/>
        <v>2.387562833772092E-2</v>
      </c>
      <c r="AZ217" s="178">
        <f t="shared" si="493"/>
        <v>1.8845429635974107E-2</v>
      </c>
      <c r="BA217" s="178">
        <f t="shared" si="422"/>
        <v>-6.3963520263996265E-3</v>
      </c>
      <c r="BB217" s="178">
        <f t="shared" si="423"/>
        <v>-5.5620452403475022E-3</v>
      </c>
      <c r="BC217" s="178">
        <f t="shared" si="424"/>
        <v>-6.9525565504343764E-3</v>
      </c>
      <c r="BD217" s="178">
        <f t="shared" si="425"/>
        <v>0</v>
      </c>
      <c r="BE217" s="178">
        <f t="shared" si="426"/>
        <v>0</v>
      </c>
      <c r="BF217" s="178">
        <f t="shared" si="427"/>
        <v>0</v>
      </c>
      <c r="BG217" s="178">
        <f t="shared" si="494"/>
        <v>1.5608388559970494E-2</v>
      </c>
      <c r="BH217" s="178">
        <f t="shared" si="495"/>
        <v>1.8313583097373416E-2</v>
      </c>
      <c r="BI217" s="178">
        <f t="shared" si="496"/>
        <v>1.189287308553973E-2</v>
      </c>
      <c r="BJ217" s="178">
        <f t="shared" si="428"/>
        <v>4.9152147030595348</v>
      </c>
      <c r="BK217" s="178">
        <f t="shared" si="429"/>
        <v>5.0148726428103396</v>
      </c>
      <c r="BL217" s="178">
        <f t="shared" si="430"/>
        <v>4.0708338971663673</v>
      </c>
      <c r="BM217" s="180">
        <f t="shared" si="497"/>
        <v>2.4362179343901779E-4</v>
      </c>
      <c r="BN217" s="180">
        <f t="shared" si="497"/>
        <v>3.3538732586440131E-4</v>
      </c>
      <c r="BO217" s="180">
        <f t="shared" si="497"/>
        <v>1.4144043022875529E-4</v>
      </c>
      <c r="BP217" s="178">
        <f t="shared" si="431"/>
        <v>139.46326336015983</v>
      </c>
      <c r="BQ217" s="178">
        <f t="shared" si="432"/>
        <v>259.66265379919565</v>
      </c>
      <c r="BR217" s="178">
        <f t="shared" si="433"/>
        <v>0.44999999999999996</v>
      </c>
      <c r="BS217" s="178">
        <f t="shared" si="434"/>
        <v>0.44999999999999996</v>
      </c>
      <c r="BT217" s="178">
        <f t="shared" si="435"/>
        <v>0.17490986348529189</v>
      </c>
      <c r="BU217" s="178">
        <f t="shared" si="436"/>
        <v>18.138404988736497</v>
      </c>
      <c r="BY217" s="180">
        <f t="shared" si="437"/>
        <v>0.17713218761886065</v>
      </c>
      <c r="BZ217" s="180">
        <f t="shared" si="498"/>
        <v>0.17713218761886065</v>
      </c>
      <c r="CA217" s="180">
        <f t="shared" si="499"/>
        <v>0</v>
      </c>
      <c r="CB217" s="180">
        <f t="shared" si="500"/>
        <v>3.7686678634399173E-2</v>
      </c>
      <c r="CC217" s="180">
        <f t="shared" si="438"/>
        <v>3.1290326607999547E-2</v>
      </c>
      <c r="CG217" s="182">
        <f t="shared" si="439"/>
        <v>0.44999999999999996</v>
      </c>
      <c r="CH217" s="182">
        <f t="shared" si="440"/>
        <v>0.44999999999999996</v>
      </c>
      <c r="CI217" s="182">
        <f t="shared" si="441"/>
        <v>0.44999999999999996</v>
      </c>
      <c r="CJ217" s="182">
        <f t="shared" si="442"/>
        <v>0.44999999999999996</v>
      </c>
      <c r="CK217" s="182">
        <f t="shared" si="443"/>
        <v>0.44999999999999996</v>
      </c>
      <c r="CL217" s="182">
        <f t="shared" si="444"/>
        <v>0.44999999999999996</v>
      </c>
      <c r="CM217" s="182">
        <f t="shared" si="445"/>
        <v>0.44999999999999996</v>
      </c>
      <c r="CN217" s="182">
        <f t="shared" si="446"/>
        <v>0.44999999999999996</v>
      </c>
      <c r="CO217" s="182">
        <f t="shared" si="447"/>
        <v>0.44999999999999996</v>
      </c>
      <c r="CP217" s="182">
        <f t="shared" si="448"/>
        <v>0.4011472436479116</v>
      </c>
      <c r="CQ217" s="182">
        <f t="shared" si="449"/>
        <v>0.33253496023699008</v>
      </c>
      <c r="CR217" s="182">
        <f t="shared" si="450"/>
        <v>0.26392267682606835</v>
      </c>
      <c r="CS217" s="182">
        <f t="shared" si="451"/>
        <v>0.19531039341514692</v>
      </c>
      <c r="CT217" s="182">
        <f t="shared" si="452"/>
        <v>0.16994801595482337</v>
      </c>
      <c r="CU217" s="182">
        <f t="shared" si="453"/>
        <v>0.16994801595482337</v>
      </c>
      <c r="CV217" s="182">
        <f t="shared" si="454"/>
        <v>0.16994801595482337</v>
      </c>
      <c r="CW217" s="182">
        <f t="shared" si="455"/>
        <v>0.16994801595482337</v>
      </c>
      <c r="CX217" s="182">
        <f t="shared" si="456"/>
        <v>0.16994801595482337</v>
      </c>
      <c r="CY217" s="182">
        <f t="shared" si="457"/>
        <v>0.16994801595482337</v>
      </c>
      <c r="DA217" s="184">
        <f t="shared" si="501"/>
        <v>0.17713218762337421</v>
      </c>
      <c r="DB217" s="184">
        <f t="shared" si="502"/>
        <v>0.17713218762337421</v>
      </c>
      <c r="DC217" s="184">
        <f t="shared" si="503"/>
        <v>0.17713218762337421</v>
      </c>
      <c r="DD217" s="184">
        <f t="shared" si="504"/>
        <v>0.17713218762337421</v>
      </c>
      <c r="DE217" s="184">
        <f t="shared" si="505"/>
        <v>0.17713218762337421</v>
      </c>
      <c r="DF217" s="184">
        <f t="shared" si="506"/>
        <v>0.17713218762337421</v>
      </c>
      <c r="DG217" s="184">
        <f t="shared" si="507"/>
        <v>0.17713218762337421</v>
      </c>
      <c r="DH217" s="184">
        <f t="shared" si="508"/>
        <v>0.17713218762337421</v>
      </c>
      <c r="DI217" s="184">
        <f t="shared" si="509"/>
        <v>0.17713218762337421</v>
      </c>
      <c r="DJ217" s="184">
        <f t="shared" si="510"/>
        <v>0.15703705121880829</v>
      </c>
      <c r="DK217" s="184">
        <f t="shared" si="511"/>
        <v>0.12883546297430662</v>
      </c>
      <c r="DL217" s="184">
        <f t="shared" si="512"/>
        <v>-3.2037009775434586E-10</v>
      </c>
      <c r="DM217" s="184">
        <f t="shared" si="513"/>
        <v>-4.2183592235688167E-10</v>
      </c>
      <c r="DN217" s="184">
        <f t="shared" si="514"/>
        <v>-4.7776975195696025E-10</v>
      </c>
      <c r="DO217" s="184">
        <f t="shared" si="515"/>
        <v>-4.7776975195696025E-10</v>
      </c>
      <c r="DP217" s="184">
        <f t="shared" si="516"/>
        <v>-4.7776975195696025E-10</v>
      </c>
      <c r="DQ217" s="184">
        <f t="shared" si="517"/>
        <v>-4.7776975195696025E-10</v>
      </c>
      <c r="DR217" s="184">
        <f t="shared" si="518"/>
        <v>-4.7776975195696025E-10</v>
      </c>
      <c r="DS217" s="184">
        <f t="shared" si="519"/>
        <v>-4.7776975195696025E-10</v>
      </c>
      <c r="DU217" s="185">
        <f t="shared" si="458"/>
        <v>2.1488211368923461E-2</v>
      </c>
      <c r="DV217" s="185">
        <f t="shared" si="459"/>
        <v>-2.264385006840797E-2</v>
      </c>
      <c r="DW217" s="185">
        <f t="shared" si="460"/>
        <v>-7.8160567818574191E-3</v>
      </c>
      <c r="DX217" s="185">
        <f t="shared" si="461"/>
        <v>3.0222449108880171E-2</v>
      </c>
      <c r="DY217" s="186">
        <f t="shared" si="462"/>
        <v>2.1488211368923461E-2</v>
      </c>
      <c r="DZ217" s="186">
        <f t="shared" si="463"/>
        <v>-2.264385006840797E-2</v>
      </c>
      <c r="EA217" s="186">
        <f t="shared" si="464"/>
        <v>-2.9771969487017137E-2</v>
      </c>
      <c r="EB217" s="186">
        <f t="shared" si="465"/>
        <v>9.3870659217985611E-3</v>
      </c>
      <c r="EC217" s="186">
        <f t="shared" si="466"/>
        <v>3.0590091098472445E-2</v>
      </c>
      <c r="ED217" s="186">
        <f t="shared" si="467"/>
        <v>6.2236243735646537E-3</v>
      </c>
      <c r="EE217" s="186">
        <f t="shared" si="468"/>
        <v>-2.3737423548809672E-2</v>
      </c>
      <c r="EF217" s="186">
        <f t="shared" si="469"/>
        <v>-2.0273674975704016E-2</v>
      </c>
      <c r="EG217" s="186">
        <f t="shared" si="470"/>
        <v>1.093234576653497E-2</v>
      </c>
      <c r="EH217" s="186">
        <f t="shared" si="471"/>
        <v>2.9239886966214424E-2</v>
      </c>
      <c r="EI217" s="186">
        <f t="shared" si="472"/>
        <v>4.6141334434628197E-3</v>
      </c>
      <c r="EJ217" s="186">
        <f t="shared" si="473"/>
        <v>-3.0873887774654961E-2</v>
      </c>
      <c r="EK217" s="186">
        <f t="shared" si="474"/>
        <v>-1.9003569848582057E-2</v>
      </c>
      <c r="EL217" s="186">
        <f t="shared" si="475"/>
        <v>2.4765934401232152E-2</v>
      </c>
      <c r="EM217" s="186">
        <f t="shared" si="476"/>
        <v>2.8627659947676909E-2</v>
      </c>
      <c r="EN217" s="186">
        <f t="shared" si="477"/>
        <v>-1.2447660811423435E-2</v>
      </c>
      <c r="EO217" s="186">
        <f t="shared" si="478"/>
        <v>-3.1073061270464788E-2</v>
      </c>
      <c r="EP217" s="186">
        <f t="shared" si="479"/>
        <v>-2.9919954943168842E-3</v>
      </c>
      <c r="EQ217" s="186">
        <f t="shared" si="480"/>
        <v>-1.3928857683253932E-2</v>
      </c>
      <c r="ER217" s="186">
        <f t="shared" si="481"/>
        <v>-2.7936966503107119E-2</v>
      </c>
      <c r="ES217" s="186">
        <f t="shared" si="482"/>
        <v>-1.361656693492027E-3</v>
      </c>
      <c r="ET217" s="186">
        <f t="shared" si="483"/>
        <v>3.1187065665194275E-2</v>
      </c>
      <c r="EU217" s="186">
        <f t="shared" si="484"/>
        <v>1.6310721240226818E-2</v>
      </c>
      <c r="EV217" s="186">
        <f t="shared" si="485"/>
        <v>-2.6616677974151563E-2</v>
      </c>
      <c r="EW217" s="186">
        <f t="shared" si="486"/>
        <v>-2.7169699775226975E-2</v>
      </c>
      <c r="EX217" s="186">
        <f t="shared" si="487"/>
        <v>1.5371876524357805E-2</v>
      </c>
    </row>
    <row r="218" spans="15:154" ht="20.100000000000001" customHeight="1" x14ac:dyDescent="0.3">
      <c r="O218" s="211">
        <v>210</v>
      </c>
      <c r="P218" s="211">
        <f t="shared" si="488"/>
        <v>-1.3089969389957472</v>
      </c>
      <c r="Q218" s="212">
        <f t="shared" si="489"/>
        <v>1.8325957145940461</v>
      </c>
      <c r="R218" s="212">
        <f t="shared" si="393"/>
        <v>314.18584287042091</v>
      </c>
      <c r="S218" s="212">
        <f t="shared" si="394"/>
        <v>273.20508075688775</v>
      </c>
      <c r="T218" s="212">
        <f t="shared" si="395"/>
        <v>341.50635094610971</v>
      </c>
      <c r="U218" s="212">
        <f t="shared" si="396"/>
        <v>1</v>
      </c>
      <c r="V218" s="212">
        <f t="shared" si="397"/>
        <v>1</v>
      </c>
      <c r="W218" s="212">
        <f t="shared" si="398"/>
        <v>4.2649916614882412E-2</v>
      </c>
      <c r="X218" s="212">
        <f t="shared" si="399"/>
        <v>4.9047404107114778E-2</v>
      </c>
      <c r="Y218" s="212">
        <f t="shared" si="400"/>
        <v>3.9237923285691818E-2</v>
      </c>
      <c r="Z218" s="212">
        <f t="shared" si="401"/>
        <v>10.642394954261944</v>
      </c>
      <c r="AA218" s="212">
        <f t="shared" si="402"/>
        <v>10.642394954261944</v>
      </c>
      <c r="AB218" s="212">
        <f t="shared" si="403"/>
        <v>10.364802094191612</v>
      </c>
      <c r="AC218" s="212">
        <f t="shared" si="404"/>
        <v>9.877139145273981</v>
      </c>
      <c r="AD218" s="212">
        <f t="shared" si="405"/>
        <v>216.8582652091419</v>
      </c>
      <c r="AE218" s="212">
        <f t="shared" si="406"/>
        <v>282.18764017303232</v>
      </c>
      <c r="AF218" s="212">
        <f t="shared" si="407"/>
        <v>2.2766898314621127</v>
      </c>
      <c r="AG218" s="212">
        <f t="shared" si="408"/>
        <v>2.5418331840204273</v>
      </c>
      <c r="AH218" s="212">
        <f t="shared" si="409"/>
        <v>1.9377921403218208</v>
      </c>
      <c r="AI218" s="212">
        <f t="shared" si="410"/>
        <v>12.919084785724056</v>
      </c>
      <c r="AJ218" s="212">
        <f t="shared" si="411"/>
        <v>13.719084785724057</v>
      </c>
      <c r="AK218" s="212">
        <f t="shared" si="412"/>
        <v>13.70663527821204</v>
      </c>
      <c r="AL218" s="212">
        <f t="shared" si="413"/>
        <v>12.614931285595802</v>
      </c>
      <c r="AM218" s="212">
        <f t="shared" si="490"/>
        <v>72.891159696060043</v>
      </c>
      <c r="AN218" s="212">
        <f t="shared" si="520"/>
        <v>72.957365516947263</v>
      </c>
      <c r="AO218" s="212">
        <f t="shared" si="521"/>
        <v>79.271141265893164</v>
      </c>
      <c r="AP218" s="212">
        <f t="shared" si="414"/>
        <v>9.2481201088830414</v>
      </c>
      <c r="AQ218" s="212">
        <f t="shared" si="415"/>
        <v>0.26486775859114325</v>
      </c>
      <c r="AR218" s="212">
        <f t="shared" si="416"/>
        <v>0.25714283837429769</v>
      </c>
      <c r="AS218" s="212">
        <f t="shared" si="417"/>
        <v>0.24504429238035802</v>
      </c>
      <c r="AT218" s="212">
        <f t="shared" si="418"/>
        <v>2.2040813109063404E-2</v>
      </c>
      <c r="AU218" s="212">
        <f t="shared" si="419"/>
        <v>0.10305988091554998</v>
      </c>
      <c r="AV218" s="212">
        <f t="shared" si="420"/>
        <v>9.7224248198616608E-2</v>
      </c>
      <c r="AW218" s="212">
        <f t="shared" si="421"/>
        <v>9.5931420816917537E-2</v>
      </c>
      <c r="AX218" s="212">
        <f t="shared" si="491"/>
        <v>2.1977476707998624E-2</v>
      </c>
      <c r="AY218" s="212">
        <f t="shared" si="492"/>
        <v>2.3842985034115964E-2</v>
      </c>
      <c r="AZ218" s="178">
        <f t="shared" si="493"/>
        <v>1.8820748724472862E-2</v>
      </c>
      <c r="BA218" s="178">
        <f t="shared" si="422"/>
        <v>-6.6119406374494762E-3</v>
      </c>
      <c r="BB218" s="178">
        <f t="shared" si="423"/>
        <v>-5.749513597782154E-3</v>
      </c>
      <c r="BC218" s="178">
        <f t="shared" si="424"/>
        <v>-7.1868919972276919E-3</v>
      </c>
      <c r="BD218" s="178">
        <f t="shared" si="425"/>
        <v>0</v>
      </c>
      <c r="BE218" s="178">
        <f t="shared" si="426"/>
        <v>0</v>
      </c>
      <c r="BF218" s="178">
        <f t="shared" si="427"/>
        <v>0</v>
      </c>
      <c r="BG218" s="178">
        <f t="shared" si="494"/>
        <v>1.5365536070549149E-2</v>
      </c>
      <c r="BH218" s="178">
        <f t="shared" si="495"/>
        <v>1.8093471436333809E-2</v>
      </c>
      <c r="BI218" s="178">
        <f t="shared" si="496"/>
        <v>1.163385672724517E-2</v>
      </c>
      <c r="BJ218" s="178">
        <f t="shared" si="428"/>
        <v>4.8276339014813399</v>
      </c>
      <c r="BK218" s="178">
        <f t="shared" si="429"/>
        <v>4.9432283249360198</v>
      </c>
      <c r="BL218" s="178">
        <f t="shared" si="430"/>
        <v>3.9730359583513484</v>
      </c>
      <c r="BM218" s="180">
        <f t="shared" si="497"/>
        <v>2.3609969873534698E-4</v>
      </c>
      <c r="BN218" s="180">
        <f t="shared" si="497"/>
        <v>3.2737370861742743E-4</v>
      </c>
      <c r="BO218" s="180">
        <f t="shared" si="497"/>
        <v>1.353466223500677E-4</v>
      </c>
      <c r="BP218" s="178">
        <f t="shared" si="431"/>
        <v>138.42476167542011</v>
      </c>
      <c r="BQ218" s="178">
        <f t="shared" si="432"/>
        <v>258.96225084558796</v>
      </c>
      <c r="BR218" s="178">
        <f t="shared" si="433"/>
        <v>0.44999999999999996</v>
      </c>
      <c r="BS218" s="178">
        <f t="shared" si="434"/>
        <v>0.44999999999999996</v>
      </c>
      <c r="BT218" s="178">
        <f t="shared" si="435"/>
        <v>0.17450846065911571</v>
      </c>
      <c r="BU218" s="178">
        <f t="shared" si="436"/>
        <v>18.138404988736497</v>
      </c>
      <c r="BY218" s="180">
        <f t="shared" si="437"/>
        <v>0.17706321763859612</v>
      </c>
      <c r="BZ218" s="180">
        <f t="shared" si="498"/>
        <v>0.17706321763859612</v>
      </c>
      <c r="CA218" s="180">
        <f t="shared" si="499"/>
        <v>0</v>
      </c>
      <c r="CB218" s="180">
        <f t="shared" si="500"/>
        <v>3.7758657381539718E-2</v>
      </c>
      <c r="CC218" s="180">
        <f t="shared" si="438"/>
        <v>3.1146716744090242E-2</v>
      </c>
      <c r="CG218" s="182">
        <f t="shared" si="439"/>
        <v>0.44999999999999996</v>
      </c>
      <c r="CH218" s="182">
        <f t="shared" si="440"/>
        <v>0.44999999999999996</v>
      </c>
      <c r="CI218" s="182">
        <f t="shared" si="441"/>
        <v>0.44999999999999996</v>
      </c>
      <c r="CJ218" s="182">
        <f t="shared" si="442"/>
        <v>0.44999999999999996</v>
      </c>
      <c r="CK218" s="182">
        <f t="shared" si="443"/>
        <v>0.44999999999999996</v>
      </c>
      <c r="CL218" s="182">
        <f t="shared" si="444"/>
        <v>0.44999999999999996</v>
      </c>
      <c r="CM218" s="182">
        <f t="shared" si="445"/>
        <v>0.44999999999999996</v>
      </c>
      <c r="CN218" s="182">
        <f t="shared" si="446"/>
        <v>0.44999999999999996</v>
      </c>
      <c r="CO218" s="182">
        <f t="shared" si="447"/>
        <v>0.44999999999999996</v>
      </c>
      <c r="CP218" s="182">
        <f t="shared" si="448"/>
        <v>0.40021525883192344</v>
      </c>
      <c r="CQ218" s="182">
        <f t="shared" si="449"/>
        <v>0.33176043460553706</v>
      </c>
      <c r="CR218" s="182">
        <f t="shared" si="450"/>
        <v>0.26330561037915057</v>
      </c>
      <c r="CS218" s="182">
        <f t="shared" si="451"/>
        <v>0.19485078615276422</v>
      </c>
      <c r="CT218" s="182">
        <f t="shared" si="452"/>
        <v>0.16954661312864719</v>
      </c>
      <c r="CU218" s="182">
        <f t="shared" si="453"/>
        <v>0.16954661312864719</v>
      </c>
      <c r="CV218" s="182">
        <f t="shared" si="454"/>
        <v>0.16954661312864719</v>
      </c>
      <c r="CW218" s="182">
        <f t="shared" si="455"/>
        <v>0.16954661312864719</v>
      </c>
      <c r="CX218" s="182">
        <f t="shared" si="456"/>
        <v>0.16954661312864719</v>
      </c>
      <c r="CY218" s="182">
        <f t="shared" si="457"/>
        <v>0.16954661312864719</v>
      </c>
      <c r="DA218" s="184">
        <f t="shared" si="501"/>
        <v>0.17706321764311828</v>
      </c>
      <c r="DB218" s="184">
        <f t="shared" si="502"/>
        <v>0.17706321764311828</v>
      </c>
      <c r="DC218" s="184">
        <f t="shared" si="503"/>
        <v>0.17706321764311828</v>
      </c>
      <c r="DD218" s="184">
        <f t="shared" si="504"/>
        <v>0.17706321764311828</v>
      </c>
      <c r="DE218" s="184">
        <f t="shared" si="505"/>
        <v>0.17706321764311828</v>
      </c>
      <c r="DF218" s="184">
        <f t="shared" si="506"/>
        <v>0.17706321764311828</v>
      </c>
      <c r="DG218" s="184">
        <f t="shared" si="507"/>
        <v>0.17706321764311828</v>
      </c>
      <c r="DH218" s="184">
        <f t="shared" si="508"/>
        <v>0.17706321764311828</v>
      </c>
      <c r="DI218" s="184">
        <f t="shared" si="509"/>
        <v>0.17706321764311828</v>
      </c>
      <c r="DJ218" s="184">
        <f t="shared" si="510"/>
        <v>0.15659305413314228</v>
      </c>
      <c r="DK218" s="184">
        <f t="shared" si="511"/>
        <v>0.12846786371793059</v>
      </c>
      <c r="DL218" s="184">
        <f t="shared" si="512"/>
        <v>-3.2094283598670327E-10</v>
      </c>
      <c r="DM218" s="184">
        <f t="shared" si="513"/>
        <v>-4.2257549905526468E-10</v>
      </c>
      <c r="DN218" s="184">
        <f t="shared" si="514"/>
        <v>-4.7859830611819731E-10</v>
      </c>
      <c r="DO218" s="184">
        <f t="shared" si="515"/>
        <v>-4.7859830611819731E-10</v>
      </c>
      <c r="DP218" s="184">
        <f t="shared" si="516"/>
        <v>-4.7859830611819731E-10</v>
      </c>
      <c r="DQ218" s="184">
        <f t="shared" si="517"/>
        <v>-4.7859830611819731E-10</v>
      </c>
      <c r="DR218" s="184">
        <f t="shared" si="518"/>
        <v>-4.7859830611819731E-10</v>
      </c>
      <c r="DS218" s="184">
        <f t="shared" si="519"/>
        <v>-4.7859830611819731E-10</v>
      </c>
      <c r="DU218" s="185">
        <f t="shared" si="458"/>
        <v>2.173014950410361E-2</v>
      </c>
      <c r="DV218" s="185">
        <f t="shared" si="459"/>
        <v>-2.1730149504103593E-2</v>
      </c>
      <c r="DW218" s="185">
        <f t="shared" si="460"/>
        <v>-7.9537867465357404E-3</v>
      </c>
      <c r="DX218" s="185">
        <f t="shared" si="461"/>
        <v>2.968393625063934E-2</v>
      </c>
      <c r="DY218" s="186">
        <f t="shared" si="462"/>
        <v>2.173014950410361E-2</v>
      </c>
      <c r="DZ218" s="186">
        <f t="shared" si="463"/>
        <v>-2.1730149504103593E-2</v>
      </c>
      <c r="EA218" s="186">
        <f t="shared" si="464"/>
        <v>-2.9683936250639337E-2</v>
      </c>
      <c r="EB218" s="186">
        <f t="shared" si="465"/>
        <v>7.9537867465357438E-3</v>
      </c>
      <c r="EC218" s="186">
        <f t="shared" si="466"/>
        <v>2.9683936250639337E-2</v>
      </c>
      <c r="ED218" s="186">
        <f t="shared" si="467"/>
        <v>7.9537867465357542E-3</v>
      </c>
      <c r="EE218" s="186">
        <f t="shared" si="468"/>
        <v>-2.1730149504103603E-2</v>
      </c>
      <c r="EF218" s="186">
        <f t="shared" si="469"/>
        <v>-2.17301495041036E-2</v>
      </c>
      <c r="EG218" s="186">
        <f t="shared" si="470"/>
        <v>7.9537867465357612E-3</v>
      </c>
      <c r="EH218" s="186">
        <f t="shared" si="471"/>
        <v>2.9683936250639337E-2</v>
      </c>
      <c r="EI218" s="186">
        <f t="shared" si="472"/>
        <v>7.9537867465357803E-3</v>
      </c>
      <c r="EJ218" s="186">
        <f t="shared" si="473"/>
        <v>-2.968393625063933E-2</v>
      </c>
      <c r="EK218" s="186">
        <f t="shared" si="474"/>
        <v>-2.1730149504103617E-2</v>
      </c>
      <c r="EL218" s="186">
        <f t="shared" si="475"/>
        <v>2.1730149504103582E-2</v>
      </c>
      <c r="EM218" s="186">
        <f t="shared" si="476"/>
        <v>2.968393625063934E-2</v>
      </c>
      <c r="EN218" s="186">
        <f t="shared" si="477"/>
        <v>-7.9537867465357352E-3</v>
      </c>
      <c r="EO218" s="186">
        <f t="shared" si="478"/>
        <v>-2.968393625063933E-2</v>
      </c>
      <c r="EP218" s="186">
        <f t="shared" si="479"/>
        <v>-7.9537867465357785E-3</v>
      </c>
      <c r="EQ218" s="186">
        <f t="shared" si="480"/>
        <v>-7.9537867465357386E-3</v>
      </c>
      <c r="ER218" s="186">
        <f t="shared" si="481"/>
        <v>-2.968393625063934E-2</v>
      </c>
      <c r="ES218" s="186">
        <f t="shared" si="482"/>
        <v>-7.9537867465357751E-3</v>
      </c>
      <c r="ET218" s="186">
        <f t="shared" si="483"/>
        <v>2.968393625063933E-2</v>
      </c>
      <c r="EU218" s="186">
        <f t="shared" si="484"/>
        <v>2.1730149504103617E-2</v>
      </c>
      <c r="EV218" s="186">
        <f t="shared" si="485"/>
        <v>-2.1730149504103589E-2</v>
      </c>
      <c r="EW218" s="186">
        <f t="shared" si="486"/>
        <v>-2.968393625063934E-2</v>
      </c>
      <c r="EX218" s="186">
        <f t="shared" si="487"/>
        <v>7.9537867465357386E-3</v>
      </c>
    </row>
    <row r="219" spans="15:154" ht="20.100000000000001" customHeight="1" x14ac:dyDescent="0.3">
      <c r="O219" s="211">
        <v>211</v>
      </c>
      <c r="P219" s="211">
        <f t="shared" si="488"/>
        <v>-1.3002702927357754</v>
      </c>
      <c r="Q219" s="212">
        <f t="shared" si="489"/>
        <v>1.8413223608540177</v>
      </c>
      <c r="R219" s="212">
        <f t="shared" si="393"/>
        <v>313.43922888997434</v>
      </c>
      <c r="S219" s="212">
        <f t="shared" si="394"/>
        <v>272.55585120867335</v>
      </c>
      <c r="T219" s="212">
        <f t="shared" si="395"/>
        <v>340.6948140108417</v>
      </c>
      <c r="U219" s="212">
        <f t="shared" si="396"/>
        <v>1</v>
      </c>
      <c r="V219" s="212">
        <f t="shared" si="397"/>
        <v>1</v>
      </c>
      <c r="W219" s="212">
        <f t="shared" si="398"/>
        <v>4.2751508952645373E-2</v>
      </c>
      <c r="X219" s="212">
        <f t="shared" si="399"/>
        <v>4.9164235295542182E-2</v>
      </c>
      <c r="Y219" s="212">
        <f t="shared" si="400"/>
        <v>3.9331388236433742E-2</v>
      </c>
      <c r="Z219" s="212">
        <f t="shared" si="401"/>
        <v>10.607577124048587</v>
      </c>
      <c r="AA219" s="212">
        <f t="shared" si="402"/>
        <v>10.607577124048587</v>
      </c>
      <c r="AB219" s="212">
        <f t="shared" si="403"/>
        <v>10.332007414551089</v>
      </c>
      <c r="AC219" s="212">
        <f t="shared" si="404"/>
        <v>9.8458874521793653</v>
      </c>
      <c r="AD219" s="212">
        <f t="shared" si="405"/>
        <v>216.07075489216345</v>
      </c>
      <c r="AE219" s="212">
        <f t="shared" si="406"/>
        <v>281.18493362460237</v>
      </c>
      <c r="AF219" s="212">
        <f t="shared" si="407"/>
        <v>2.2748922158235869</v>
      </c>
      <c r="AG219" s="212">
        <f t="shared" si="408"/>
        <v>2.5398262180213806</v>
      </c>
      <c r="AH219" s="212">
        <f t="shared" si="409"/>
        <v>1.9362621095694903</v>
      </c>
      <c r="AI219" s="212">
        <f t="shared" si="410"/>
        <v>12.882469339872173</v>
      </c>
      <c r="AJ219" s="212">
        <f t="shared" si="411"/>
        <v>13.682469339872174</v>
      </c>
      <c r="AK219" s="212">
        <f t="shared" si="412"/>
        <v>13.67183363257247</v>
      </c>
      <c r="AL219" s="212">
        <f t="shared" si="413"/>
        <v>12.582149561748857</v>
      </c>
      <c r="AM219" s="212">
        <f t="shared" si="490"/>
        <v>73.08622260792454</v>
      </c>
      <c r="AN219" s="212">
        <f t="shared" si="520"/>
        <v>73.143078454198658</v>
      </c>
      <c r="AO219" s="212">
        <f t="shared" si="521"/>
        <v>79.477675503088278</v>
      </c>
      <c r="AP219" s="212">
        <f t="shared" si="414"/>
        <v>9.2132878267659759</v>
      </c>
      <c r="AQ219" s="212">
        <f t="shared" si="415"/>
        <v>0.26402970561037603</v>
      </c>
      <c r="AR219" s="212">
        <f t="shared" si="416"/>
        <v>0.25632922737336356</v>
      </c>
      <c r="AS219" s="212">
        <f t="shared" si="417"/>
        <v>0.24426896169933565</v>
      </c>
      <c r="AT219" s="212">
        <f t="shared" si="418"/>
        <v>2.1901557601941842E-2</v>
      </c>
      <c r="AU219" s="212">
        <f t="shared" si="419"/>
        <v>0.10268279532815423</v>
      </c>
      <c r="AV219" s="212">
        <f t="shared" si="420"/>
        <v>9.6855898769233159E-2</v>
      </c>
      <c r="AW219" s="212">
        <f t="shared" si="421"/>
        <v>9.5573680952636839E-2</v>
      </c>
      <c r="AX219" s="212">
        <f t="shared" si="491"/>
        <v>2.194922229019404E-2</v>
      </c>
      <c r="AY219" s="212">
        <f t="shared" si="492"/>
        <v>2.3809231066745189E-2</v>
      </c>
      <c r="AZ219" s="178">
        <f t="shared" si="493"/>
        <v>1.8795227824988769E-2</v>
      </c>
      <c r="BA219" s="178">
        <f t="shared" si="422"/>
        <v>-6.8270257236206092E-3</v>
      </c>
      <c r="BB219" s="178">
        <f t="shared" si="423"/>
        <v>-5.9365441074961823E-3</v>
      </c>
      <c r="BC219" s="178">
        <f t="shared" si="424"/>
        <v>-7.4206801343702274E-3</v>
      </c>
      <c r="BD219" s="178">
        <f t="shared" si="425"/>
        <v>0</v>
      </c>
      <c r="BE219" s="178">
        <f t="shared" si="426"/>
        <v>0</v>
      </c>
      <c r="BF219" s="178">
        <f t="shared" si="427"/>
        <v>0</v>
      </c>
      <c r="BG219" s="178">
        <f t="shared" si="494"/>
        <v>1.5122196566573431E-2</v>
      </c>
      <c r="BH219" s="178">
        <f t="shared" si="495"/>
        <v>1.7872686959249005E-2</v>
      </c>
      <c r="BI219" s="178">
        <f t="shared" si="496"/>
        <v>1.1374547690618542E-2</v>
      </c>
      <c r="BJ219" s="178">
        <f t="shared" si="428"/>
        <v>4.7398896309493939</v>
      </c>
      <c r="BK219" s="178">
        <f t="shared" si="429"/>
        <v>4.8713054075642681</v>
      </c>
      <c r="BL219" s="178">
        <f t="shared" si="430"/>
        <v>3.8752494099127333</v>
      </c>
      <c r="BM219" s="180">
        <f t="shared" si="497"/>
        <v>2.2868082899808528E-4</v>
      </c>
      <c r="BN219" s="180">
        <f t="shared" si="497"/>
        <v>3.1943293914330948E-4</v>
      </c>
      <c r="BO219" s="180">
        <f t="shared" si="497"/>
        <v>1.2938033516615561E-4</v>
      </c>
      <c r="BP219" s="178">
        <f t="shared" si="431"/>
        <v>137.38381446224443</v>
      </c>
      <c r="BQ219" s="178">
        <f t="shared" si="432"/>
        <v>258.23874812750876</v>
      </c>
      <c r="BR219" s="178">
        <f t="shared" si="433"/>
        <v>0.44999999999999996</v>
      </c>
      <c r="BS219" s="178">
        <f t="shared" si="434"/>
        <v>0.44999999999999996</v>
      </c>
      <c r="BT219" s="178">
        <f t="shared" si="435"/>
        <v>0.17409376833802329</v>
      </c>
      <c r="BU219" s="178">
        <f t="shared" si="436"/>
        <v>18.138404988736497</v>
      </c>
      <c r="BY219" s="180">
        <f t="shared" si="437"/>
        <v>0.17699168699596596</v>
      </c>
      <c r="BZ219" s="180">
        <f t="shared" si="498"/>
        <v>0.17699168699596596</v>
      </c>
      <c r="CA219" s="180">
        <f t="shared" si="499"/>
        <v>0</v>
      </c>
      <c r="CB219" s="180">
        <f t="shared" si="500"/>
        <v>3.7833308498140393E-2</v>
      </c>
      <c r="CC219" s="180">
        <f t="shared" si="438"/>
        <v>3.1006282774519785E-2</v>
      </c>
      <c r="CG219" s="182">
        <f t="shared" si="439"/>
        <v>0.44999999999999996</v>
      </c>
      <c r="CH219" s="182">
        <f t="shared" si="440"/>
        <v>0.44999999999999996</v>
      </c>
      <c r="CI219" s="182">
        <f t="shared" si="441"/>
        <v>0.44999999999999996</v>
      </c>
      <c r="CJ219" s="182">
        <f t="shared" si="442"/>
        <v>0.44999999999999996</v>
      </c>
      <c r="CK219" s="182">
        <f t="shared" si="443"/>
        <v>0.44999999999999996</v>
      </c>
      <c r="CL219" s="182">
        <f t="shared" si="444"/>
        <v>0.44999999999999996</v>
      </c>
      <c r="CM219" s="182">
        <f t="shared" si="445"/>
        <v>0.44999999999999996</v>
      </c>
      <c r="CN219" s="182">
        <f t="shared" si="446"/>
        <v>0.44999999999999996</v>
      </c>
      <c r="CO219" s="182">
        <f t="shared" si="447"/>
        <v>0.44999999999999996</v>
      </c>
      <c r="CP219" s="182">
        <f t="shared" si="448"/>
        <v>0.39925241821057883</v>
      </c>
      <c r="CQ219" s="182">
        <f t="shared" si="449"/>
        <v>0.33096026626862607</v>
      </c>
      <c r="CR219" s="182">
        <f t="shared" si="450"/>
        <v>0.26266811432667309</v>
      </c>
      <c r="CS219" s="182">
        <f t="shared" si="451"/>
        <v>0.19437596238472044</v>
      </c>
      <c r="CT219" s="182">
        <f t="shared" si="452"/>
        <v>0.16913192080755479</v>
      </c>
      <c r="CU219" s="182">
        <f t="shared" si="453"/>
        <v>0.16913192080755479</v>
      </c>
      <c r="CV219" s="182">
        <f t="shared" si="454"/>
        <v>0.16913192080755479</v>
      </c>
      <c r="CW219" s="182">
        <f t="shared" si="455"/>
        <v>0.16913192080755479</v>
      </c>
      <c r="CX219" s="182">
        <f t="shared" si="456"/>
        <v>0.16913192080755479</v>
      </c>
      <c r="CY219" s="182">
        <f t="shared" si="457"/>
        <v>0.16913192080755479</v>
      </c>
      <c r="DA219" s="184">
        <f t="shared" si="501"/>
        <v>0.17699168700049706</v>
      </c>
      <c r="DB219" s="184">
        <f t="shared" si="502"/>
        <v>0.17699168700049706</v>
      </c>
      <c r="DC219" s="184">
        <f t="shared" si="503"/>
        <v>0.17699168700049706</v>
      </c>
      <c r="DD219" s="184">
        <f t="shared" si="504"/>
        <v>0.17699168700049706</v>
      </c>
      <c r="DE219" s="184">
        <f t="shared" si="505"/>
        <v>0.17699168700049706</v>
      </c>
      <c r="DF219" s="184">
        <f t="shared" si="506"/>
        <v>0.17699168700049706</v>
      </c>
      <c r="DG219" s="184">
        <f t="shared" si="507"/>
        <v>0.17699168700049706</v>
      </c>
      <c r="DH219" s="184">
        <f t="shared" si="508"/>
        <v>0.17699168700049706</v>
      </c>
      <c r="DI219" s="184">
        <f t="shared" si="509"/>
        <v>0.17699168700049706</v>
      </c>
      <c r="DJ219" s="184">
        <f t="shared" si="510"/>
        <v>0.15613444170647892</v>
      </c>
      <c r="DK219" s="184">
        <f t="shared" si="511"/>
        <v>0.12808816893803554</v>
      </c>
      <c r="DL219" s="184">
        <f t="shared" si="512"/>
        <v>-3.2153669111706482E-10</v>
      </c>
      <c r="DM219" s="184">
        <f t="shared" si="513"/>
        <v>-4.2334229023010606E-10</v>
      </c>
      <c r="DN219" s="184">
        <f t="shared" si="514"/>
        <v>-4.7945731569110015E-10</v>
      </c>
      <c r="DO219" s="184">
        <f t="shared" si="515"/>
        <v>-4.7945731569110015E-10</v>
      </c>
      <c r="DP219" s="184">
        <f t="shared" si="516"/>
        <v>-4.7945731569110015E-10</v>
      </c>
      <c r="DQ219" s="184">
        <f t="shared" si="517"/>
        <v>-4.7945731569110015E-10</v>
      </c>
      <c r="DR219" s="184">
        <f t="shared" si="518"/>
        <v>-4.7945731569110015E-10</v>
      </c>
      <c r="DS219" s="184">
        <f t="shared" si="519"/>
        <v>-4.7945731569110015E-10</v>
      </c>
      <c r="DU219" s="185">
        <f t="shared" si="458"/>
        <v>2.193850764560476E-2</v>
      </c>
      <c r="DV219" s="185">
        <f t="shared" si="459"/>
        <v>-2.0818866402282393E-2</v>
      </c>
      <c r="DW219" s="185">
        <f t="shared" si="460"/>
        <v>-8.082462506374552E-3</v>
      </c>
      <c r="DX219" s="185">
        <f t="shared" si="461"/>
        <v>2.9144418261914076E-2</v>
      </c>
      <c r="DY219" s="186">
        <f t="shared" si="462"/>
        <v>2.193850764560476E-2</v>
      </c>
      <c r="DZ219" s="186">
        <f t="shared" si="463"/>
        <v>-2.0818866402282393E-2</v>
      </c>
      <c r="EA219" s="186">
        <f t="shared" si="464"/>
        <v>-2.952748025365682E-2</v>
      </c>
      <c r="EB219" s="186">
        <f t="shared" si="465"/>
        <v>6.5460847735304981E-3</v>
      </c>
      <c r="EC219" s="186">
        <f t="shared" si="466"/>
        <v>2.8681473445519114E-2</v>
      </c>
      <c r="ED219" s="186">
        <f t="shared" si="467"/>
        <v>9.5966867712936749E-3</v>
      </c>
      <c r="EE219" s="186">
        <f t="shared" si="468"/>
        <v>-1.9642162093253007E-2</v>
      </c>
      <c r="EF219" s="186">
        <f t="shared" si="469"/>
        <v>-2.2998016964397509E-2</v>
      </c>
      <c r="EG219" s="186">
        <f t="shared" si="470"/>
        <v>4.9917646773350224E-3</v>
      </c>
      <c r="EH219" s="186">
        <f t="shared" si="471"/>
        <v>2.9829609474454261E-2</v>
      </c>
      <c r="EI219" s="186">
        <f t="shared" si="472"/>
        <v>1.1084607184830278E-2</v>
      </c>
      <c r="EJ219" s="186">
        <f t="shared" si="473"/>
        <v>-2.8139914704034732E-2</v>
      </c>
      <c r="EK219" s="186">
        <f t="shared" si="474"/>
        <v>-2.3994490317263355E-2</v>
      </c>
      <c r="EL219" s="186">
        <f t="shared" si="475"/>
        <v>1.8411619983236031E-2</v>
      </c>
      <c r="EM219" s="186">
        <f t="shared" si="476"/>
        <v>3.0049977809112973E-2</v>
      </c>
      <c r="EN219" s="186">
        <f t="shared" si="477"/>
        <v>-3.4237625011321882E-3</v>
      </c>
      <c r="EO219" s="186">
        <f t="shared" si="478"/>
        <v>-2.7521226412328119E-2</v>
      </c>
      <c r="EP219" s="186">
        <f t="shared" si="479"/>
        <v>-1.2542145460554759E-2</v>
      </c>
      <c r="EQ219" s="186">
        <f t="shared" si="480"/>
        <v>-1.8463760298966163E-3</v>
      </c>
      <c r="ER219" s="186">
        <f t="shared" si="481"/>
        <v>-3.0187981243345242E-2</v>
      </c>
      <c r="ES219" s="186">
        <f t="shared" si="482"/>
        <v>-1.396530658736575E-2</v>
      </c>
      <c r="ET219" s="186">
        <f t="shared" si="483"/>
        <v>2.6827104352002286E-2</v>
      </c>
      <c r="EU219" s="186">
        <f t="shared" si="484"/>
        <v>2.5787584331836151E-2</v>
      </c>
      <c r="EV219" s="186">
        <f t="shared" si="485"/>
        <v>-1.5802652002774087E-2</v>
      </c>
      <c r="EW219" s="186">
        <f t="shared" si="486"/>
        <v>-3.0243241519330354E-2</v>
      </c>
      <c r="EX219" s="186">
        <f t="shared" si="487"/>
        <v>2.6392877030317582E-4</v>
      </c>
    </row>
    <row r="220" spans="15:154" ht="20.100000000000001" customHeight="1" x14ac:dyDescent="0.3">
      <c r="O220" s="211">
        <v>212</v>
      </c>
      <c r="P220" s="211">
        <f t="shared" si="488"/>
        <v>-1.2915436464758039</v>
      </c>
      <c r="Q220" s="212">
        <f t="shared" si="489"/>
        <v>1.8500490071139892</v>
      </c>
      <c r="R220" s="212">
        <f t="shared" si="393"/>
        <v>312.66874529871859</v>
      </c>
      <c r="S220" s="212">
        <f t="shared" si="394"/>
        <v>271.88586547714658</v>
      </c>
      <c r="T220" s="212">
        <f t="shared" si="395"/>
        <v>339.85733184643323</v>
      </c>
      <c r="U220" s="212">
        <f t="shared" si="396"/>
        <v>1</v>
      </c>
      <c r="V220" s="212">
        <f t="shared" si="397"/>
        <v>1</v>
      </c>
      <c r="W220" s="212">
        <f t="shared" si="398"/>
        <v>4.2856857941454496E-2</v>
      </c>
      <c r="X220" s="212">
        <f t="shared" si="399"/>
        <v>4.9285386632672672E-2</v>
      </c>
      <c r="Y220" s="212">
        <f t="shared" si="400"/>
        <v>3.9428309306138137E-2</v>
      </c>
      <c r="Z220" s="212">
        <f t="shared" si="401"/>
        <v>10.571727951921556</v>
      </c>
      <c r="AA220" s="212">
        <f t="shared" si="402"/>
        <v>10.571727951921556</v>
      </c>
      <c r="AB220" s="212">
        <f t="shared" si="403"/>
        <v>10.298205053196428</v>
      </c>
      <c r="AC220" s="212">
        <f t="shared" si="404"/>
        <v>9.8136754886990474</v>
      </c>
      <c r="AD220" s="212">
        <f t="shared" si="405"/>
        <v>215.25918868348612</v>
      </c>
      <c r="AE220" s="212">
        <f t="shared" si="406"/>
        <v>280.15155263337203</v>
      </c>
      <c r="AF220" s="212">
        <f t="shared" si="407"/>
        <v>2.2730371295418634</v>
      </c>
      <c r="AG220" s="212">
        <f t="shared" si="408"/>
        <v>2.5377550883466471</v>
      </c>
      <c r="AH220" s="212">
        <f t="shared" si="409"/>
        <v>1.9346831629924619</v>
      </c>
      <c r="AI220" s="212">
        <f t="shared" si="410"/>
        <v>12.84476508146342</v>
      </c>
      <c r="AJ220" s="212">
        <f t="shared" si="411"/>
        <v>13.64476508146342</v>
      </c>
      <c r="AK220" s="212">
        <f t="shared" si="412"/>
        <v>13.635960141543077</v>
      </c>
      <c r="AL220" s="212">
        <f t="shared" si="413"/>
        <v>12.54835865169151</v>
      </c>
      <c r="AM220" s="212">
        <f t="shared" si="490"/>
        <v>73.28818004778347</v>
      </c>
      <c r="AN220" s="212">
        <f t="shared" si="520"/>
        <v>73.335503303021369</v>
      </c>
      <c r="AO220" s="212">
        <f t="shared" si="521"/>
        <v>79.691697357183898</v>
      </c>
      <c r="AP220" s="212">
        <f t="shared" si="414"/>
        <v>9.1774001082735399</v>
      </c>
      <c r="AQ220" s="212">
        <f t="shared" si="415"/>
        <v>0.26316590178607402</v>
      </c>
      <c r="AR220" s="212">
        <f t="shared" si="416"/>
        <v>0.25549061655730543</v>
      </c>
      <c r="AS220" s="212">
        <f t="shared" si="417"/>
        <v>0.24346980744210384</v>
      </c>
      <c r="AT220" s="212">
        <f t="shared" si="418"/>
        <v>2.1758485049610699E-2</v>
      </c>
      <c r="AU220" s="212">
        <f t="shared" si="419"/>
        <v>0.10229390443166954</v>
      </c>
      <c r="AV220" s="212">
        <f t="shared" si="420"/>
        <v>9.6476328838883685E-2</v>
      </c>
      <c r="AW220" s="212">
        <f t="shared" si="421"/>
        <v>9.5205027953349425E-2</v>
      </c>
      <c r="AX220" s="212">
        <f t="shared" si="491"/>
        <v>2.1919976724324719E-2</v>
      </c>
      <c r="AY220" s="212">
        <f t="shared" si="492"/>
        <v>2.3774365921538716E-2</v>
      </c>
      <c r="AZ220" s="178">
        <f t="shared" si="493"/>
        <v>1.876886651991572E-2</v>
      </c>
      <c r="BA220" s="178">
        <f t="shared" si="422"/>
        <v>-7.0415909053509846E-3</v>
      </c>
      <c r="BB220" s="178">
        <f t="shared" si="423"/>
        <v>-6.1231225263921598E-3</v>
      </c>
      <c r="BC220" s="178">
        <f t="shared" si="424"/>
        <v>-7.6539031579901991E-3</v>
      </c>
      <c r="BD220" s="178">
        <f t="shared" si="425"/>
        <v>0</v>
      </c>
      <c r="BE220" s="178">
        <f t="shared" si="426"/>
        <v>0</v>
      </c>
      <c r="BF220" s="178">
        <f t="shared" si="427"/>
        <v>0</v>
      </c>
      <c r="BG220" s="178">
        <f t="shared" si="494"/>
        <v>1.4878385818973733E-2</v>
      </c>
      <c r="BH220" s="178">
        <f t="shared" si="495"/>
        <v>1.7651243395146555E-2</v>
      </c>
      <c r="BI220" s="178">
        <f t="shared" si="496"/>
        <v>1.1114963361925521E-2</v>
      </c>
      <c r="BJ220" s="178">
        <f t="shared" si="428"/>
        <v>4.6520062260887647</v>
      </c>
      <c r="BK220" s="178">
        <f t="shared" si="429"/>
        <v>4.7991235872371885</v>
      </c>
      <c r="BL220" s="178">
        <f t="shared" si="430"/>
        <v>3.7775017917548688</v>
      </c>
      <c r="BM220" s="180">
        <f t="shared" si="497"/>
        <v>2.2136636457823869E-4</v>
      </c>
      <c r="BN220" s="180">
        <f t="shared" si="497"/>
        <v>3.1156639339470488E-4</v>
      </c>
      <c r="BO220" s="180">
        <f t="shared" si="497"/>
        <v>1.2354241053694667E-4</v>
      </c>
      <c r="BP220" s="178">
        <f t="shared" si="431"/>
        <v>136.3404903912907</v>
      </c>
      <c r="BQ220" s="178">
        <f t="shared" si="432"/>
        <v>257.49220997835164</v>
      </c>
      <c r="BR220" s="178">
        <f t="shared" si="433"/>
        <v>0.44999999999999996</v>
      </c>
      <c r="BS220" s="178">
        <f t="shared" si="434"/>
        <v>0.44999999999999996</v>
      </c>
      <c r="BT220" s="178">
        <f t="shared" si="435"/>
        <v>0.17366581810244058</v>
      </c>
      <c r="BU220" s="178">
        <f t="shared" si="436"/>
        <v>18.138404988736497</v>
      </c>
      <c r="BY220" s="180">
        <f t="shared" si="437"/>
        <v>0.17691757232867877</v>
      </c>
      <c r="BZ220" s="180">
        <f t="shared" si="498"/>
        <v>0.17691757232867877</v>
      </c>
      <c r="CA220" s="180">
        <f t="shared" si="499"/>
        <v>0</v>
      </c>
      <c r="CB220" s="180">
        <f t="shared" si="500"/>
        <v>3.7910656365656173E-2</v>
      </c>
      <c r="CC220" s="180">
        <f t="shared" si="438"/>
        <v>3.0869065460305187E-2</v>
      </c>
      <c r="CG220" s="182">
        <f t="shared" si="439"/>
        <v>0.44999999999999996</v>
      </c>
      <c r="CH220" s="182">
        <f t="shared" si="440"/>
        <v>0.44999999999999996</v>
      </c>
      <c r="CI220" s="182">
        <f t="shared" si="441"/>
        <v>0.44999999999999996</v>
      </c>
      <c r="CJ220" s="182">
        <f t="shared" si="442"/>
        <v>0.44999999999999996</v>
      </c>
      <c r="CK220" s="182">
        <f t="shared" si="443"/>
        <v>0.44999999999999996</v>
      </c>
      <c r="CL220" s="182">
        <f t="shared" si="444"/>
        <v>0.44999999999999996</v>
      </c>
      <c r="CM220" s="182">
        <f t="shared" si="445"/>
        <v>0.44999999999999996</v>
      </c>
      <c r="CN220" s="182">
        <f t="shared" si="446"/>
        <v>0.44999999999999996</v>
      </c>
      <c r="CO220" s="182">
        <f t="shared" si="447"/>
        <v>0.44999999999999996</v>
      </c>
      <c r="CP220" s="182">
        <f t="shared" si="448"/>
        <v>0.39825879510791895</v>
      </c>
      <c r="CQ220" s="182">
        <f t="shared" si="449"/>
        <v>0.33013451616217399</v>
      </c>
      <c r="CR220" s="182">
        <f t="shared" si="450"/>
        <v>0.26201023721642891</v>
      </c>
      <c r="CS220" s="182">
        <f t="shared" si="451"/>
        <v>0.19388595827068392</v>
      </c>
      <c r="CT220" s="182">
        <f t="shared" si="452"/>
        <v>0.16870397057197206</v>
      </c>
      <c r="CU220" s="182">
        <f t="shared" si="453"/>
        <v>0.16870397057197206</v>
      </c>
      <c r="CV220" s="182">
        <f t="shared" si="454"/>
        <v>0.16870397057197206</v>
      </c>
      <c r="CW220" s="182">
        <f t="shared" si="455"/>
        <v>0.16870397057197206</v>
      </c>
      <c r="CX220" s="182">
        <f t="shared" si="456"/>
        <v>0.16870397057197206</v>
      </c>
      <c r="CY220" s="182">
        <f t="shared" si="457"/>
        <v>0.16870397057197206</v>
      </c>
      <c r="DA220" s="184">
        <f t="shared" si="501"/>
        <v>0.17691757233321914</v>
      </c>
      <c r="DB220" s="184">
        <f t="shared" si="502"/>
        <v>0.17691757233321914</v>
      </c>
      <c r="DC220" s="184">
        <f t="shared" si="503"/>
        <v>0.17691757233321914</v>
      </c>
      <c r="DD220" s="184">
        <f t="shared" si="504"/>
        <v>0.17691757233321914</v>
      </c>
      <c r="DE220" s="184">
        <f t="shared" si="505"/>
        <v>0.17691757233321914</v>
      </c>
      <c r="DF220" s="184">
        <f t="shared" si="506"/>
        <v>0.17691757233321914</v>
      </c>
      <c r="DG220" s="184">
        <f t="shared" si="507"/>
        <v>0.17691757233321914</v>
      </c>
      <c r="DH220" s="184">
        <f t="shared" si="508"/>
        <v>0.17691757233321914</v>
      </c>
      <c r="DI220" s="184">
        <f t="shared" si="509"/>
        <v>0.17691757233321914</v>
      </c>
      <c r="DJ220" s="184">
        <f t="shared" si="510"/>
        <v>0.15566125760482241</v>
      </c>
      <c r="DK220" s="184">
        <f t="shared" si="511"/>
        <v>0.12769641529927012</v>
      </c>
      <c r="DL220" s="184">
        <f t="shared" si="512"/>
        <v>-3.2215184098433066E-10</v>
      </c>
      <c r="DM220" s="184">
        <f t="shared" si="513"/>
        <v>-4.2413651965031746E-10</v>
      </c>
      <c r="DN220" s="184">
        <f t="shared" si="514"/>
        <v>-4.8034702774439066E-10</v>
      </c>
      <c r="DO220" s="184">
        <f t="shared" si="515"/>
        <v>-4.8034702774439066E-10</v>
      </c>
      <c r="DP220" s="184">
        <f t="shared" si="516"/>
        <v>-4.8034702774439066E-10</v>
      </c>
      <c r="DQ220" s="184">
        <f t="shared" si="517"/>
        <v>-4.8034702774439066E-10</v>
      </c>
      <c r="DR220" s="184">
        <f t="shared" si="518"/>
        <v>-4.8034702774439066E-10</v>
      </c>
      <c r="DS220" s="184">
        <f t="shared" si="519"/>
        <v>-4.8034702774439066E-10</v>
      </c>
      <c r="DU220" s="185">
        <f t="shared" si="458"/>
        <v>2.2113590865653135E-2</v>
      </c>
      <c r="DV220" s="185">
        <f t="shared" si="459"/>
        <v>-1.9911166649381872E-2</v>
      </c>
      <c r="DW220" s="185">
        <f t="shared" si="460"/>
        <v>-8.2020778519341139E-3</v>
      </c>
      <c r="DX220" s="185">
        <f t="shared" si="461"/>
        <v>2.8604044770342649E-2</v>
      </c>
      <c r="DY220" s="186">
        <f t="shared" si="462"/>
        <v>2.2113590865653135E-2</v>
      </c>
      <c r="DZ220" s="186">
        <f t="shared" si="463"/>
        <v>-1.9911166649381872E-2</v>
      </c>
      <c r="EA220" s="186">
        <f t="shared" si="464"/>
        <v>-2.9304699413664446E-2</v>
      </c>
      <c r="EB220" s="186">
        <f t="shared" si="465"/>
        <v>5.1672091681805718E-3</v>
      </c>
      <c r="EC220" s="186">
        <f t="shared" si="466"/>
        <v>2.7589998226735794E-2</v>
      </c>
      <c r="ED220" s="186">
        <f t="shared" si="467"/>
        <v>1.1147082854346707E-2</v>
      </c>
      <c r="EE220" s="186">
        <f t="shared" si="468"/>
        <v>-1.7490591524620486E-2</v>
      </c>
      <c r="EF220" s="186">
        <f t="shared" si="469"/>
        <v>-2.4073733952833923E-2</v>
      </c>
      <c r="EG220" s="186">
        <f t="shared" si="470"/>
        <v>2.0757274594724478E-3</v>
      </c>
      <c r="EH220" s="186">
        <f t="shared" si="471"/>
        <v>2.9684285637807534E-2</v>
      </c>
      <c r="EI220" s="186">
        <f t="shared" si="472"/>
        <v>1.3969958084330058E-2</v>
      </c>
      <c r="EJ220" s="186">
        <f t="shared" si="473"/>
        <v>-2.6273669888978508E-2</v>
      </c>
      <c r="EK220" s="186">
        <f t="shared" si="474"/>
        <v>-2.5770120173074791E-2</v>
      </c>
      <c r="EL220" s="186">
        <f t="shared" si="475"/>
        <v>1.4878385818973723E-2</v>
      </c>
      <c r="EM220" s="186">
        <f t="shared" si="476"/>
        <v>2.9738644616666692E-2</v>
      </c>
      <c r="EN220" s="186">
        <f t="shared" si="477"/>
        <v>1.038496353655552E-3</v>
      </c>
      <c r="EO220" s="186">
        <f t="shared" si="478"/>
        <v>-2.4669481725798678E-2</v>
      </c>
      <c r="EP220" s="186">
        <f t="shared" si="479"/>
        <v>-1.6639775530139816E-2</v>
      </c>
      <c r="EQ220" s="186">
        <f t="shared" si="480"/>
        <v>4.1413421834136203E-3</v>
      </c>
      <c r="ER220" s="186">
        <f t="shared" si="481"/>
        <v>-2.946718078189418E-2</v>
      </c>
      <c r="ES220" s="186">
        <f t="shared" si="482"/>
        <v>-1.9127284113144436E-2</v>
      </c>
      <c r="ET220" s="186">
        <f t="shared" si="483"/>
        <v>2.2795009558410087E-2</v>
      </c>
      <c r="EU220" s="186">
        <f t="shared" si="484"/>
        <v>2.8300371570176747E-2</v>
      </c>
      <c r="EV220" s="186">
        <f t="shared" si="485"/>
        <v>-9.1953481338602171E-3</v>
      </c>
      <c r="EW220" s="186">
        <f t="shared" si="486"/>
        <v>-2.8872868348071231E-2</v>
      </c>
      <c r="EX220" s="186">
        <f t="shared" si="487"/>
        <v>-7.1988146015785921E-3</v>
      </c>
    </row>
    <row r="221" spans="15:154" ht="20.100000000000001" customHeight="1" x14ac:dyDescent="0.3">
      <c r="O221" s="211">
        <v>213</v>
      </c>
      <c r="P221" s="211">
        <f t="shared" si="488"/>
        <v>-1.2828170002158323</v>
      </c>
      <c r="Q221" s="212">
        <f t="shared" si="489"/>
        <v>1.858775653373961</v>
      </c>
      <c r="R221" s="212">
        <f t="shared" si="393"/>
        <v>311.87445077196196</v>
      </c>
      <c r="S221" s="212">
        <f t="shared" si="394"/>
        <v>271.19517458431477</v>
      </c>
      <c r="T221" s="212">
        <f t="shared" si="395"/>
        <v>338.99396823039348</v>
      </c>
      <c r="U221" s="212">
        <f t="shared" si="396"/>
        <v>1</v>
      </c>
      <c r="V221" s="212">
        <f t="shared" si="397"/>
        <v>1</v>
      </c>
      <c r="W221" s="212">
        <f t="shared" si="398"/>
        <v>4.2966007529093443E-2</v>
      </c>
      <c r="X221" s="212">
        <f t="shared" si="399"/>
        <v>4.9410908658457459E-2</v>
      </c>
      <c r="Y221" s="212">
        <f t="shared" si="400"/>
        <v>3.9528726926765963E-2</v>
      </c>
      <c r="Z221" s="212">
        <f t="shared" si="401"/>
        <v>10.534854240538131</v>
      </c>
      <c r="AA221" s="212">
        <f t="shared" si="402"/>
        <v>10.534854240538131</v>
      </c>
      <c r="AB221" s="212">
        <f t="shared" si="403"/>
        <v>10.26340142921763</v>
      </c>
      <c r="AC221" s="212">
        <f t="shared" si="404"/>
        <v>9.7805093719054597</v>
      </c>
      <c r="AD221" s="212">
        <f t="shared" si="405"/>
        <v>214.42373446885622</v>
      </c>
      <c r="AE221" s="212">
        <f t="shared" si="406"/>
        <v>279.08770660819431</v>
      </c>
      <c r="AF221" s="212">
        <f t="shared" si="407"/>
        <v>2.2711247138889457</v>
      </c>
      <c r="AG221" s="212">
        <f t="shared" si="408"/>
        <v>2.5356199527207699</v>
      </c>
      <c r="AH221" s="212">
        <f t="shared" si="409"/>
        <v>1.933055420833631</v>
      </c>
      <c r="AI221" s="212">
        <f t="shared" si="410"/>
        <v>12.805978954427076</v>
      </c>
      <c r="AJ221" s="212">
        <f t="shared" si="411"/>
        <v>13.605978954427076</v>
      </c>
      <c r="AK221" s="212">
        <f t="shared" si="412"/>
        <v>13.599021381938401</v>
      </c>
      <c r="AL221" s="212">
        <f t="shared" si="413"/>
        <v>12.513564792739091</v>
      </c>
      <c r="AM221" s="212">
        <f t="shared" si="490"/>
        <v>73.497100307848314</v>
      </c>
      <c r="AN221" s="212">
        <f t="shared" si="520"/>
        <v>73.534703116810618</v>
      </c>
      <c r="AO221" s="212">
        <f t="shared" si="521"/>
        <v>79.913279434189931</v>
      </c>
      <c r="AP221" s="212">
        <f t="shared" si="414"/>
        <v>9.140464520474481</v>
      </c>
      <c r="AQ221" s="212">
        <f t="shared" si="415"/>
        <v>0.26227651115513467</v>
      </c>
      <c r="AR221" s="212">
        <f t="shared" si="416"/>
        <v>0.25462716517885264</v>
      </c>
      <c r="AS221" s="212">
        <f t="shared" si="417"/>
        <v>0.24264698136856638</v>
      </c>
      <c r="AT221" s="212">
        <f t="shared" si="418"/>
        <v>2.1611664415672912E-2</v>
      </c>
      <c r="AU221" s="212">
        <f t="shared" si="419"/>
        <v>0.10189328986373697</v>
      </c>
      <c r="AV221" s="212">
        <f t="shared" si="420"/>
        <v>9.6085620003094299E-2</v>
      </c>
      <c r="AW221" s="212">
        <f t="shared" si="421"/>
        <v>9.4825539545270565E-2</v>
      </c>
      <c r="AX221" s="212">
        <f t="shared" si="491"/>
        <v>2.1889739369440258E-2</v>
      </c>
      <c r="AY221" s="212">
        <f t="shared" si="492"/>
        <v>2.3738389050175796E-2</v>
      </c>
      <c r="AZ221" s="178">
        <f t="shared" si="493"/>
        <v>1.8741664363922394E-2</v>
      </c>
      <c r="BA221" s="178">
        <f t="shared" si="422"/>
        <v>-7.2556198426712952E-3</v>
      </c>
      <c r="BB221" s="178">
        <f t="shared" si="423"/>
        <v>-6.3092346458011265E-3</v>
      </c>
      <c r="BC221" s="178">
        <f t="shared" si="424"/>
        <v>-7.8865433072514077E-3</v>
      </c>
      <c r="BD221" s="178">
        <f t="shared" si="425"/>
        <v>0</v>
      </c>
      <c r="BE221" s="178">
        <f t="shared" si="426"/>
        <v>0</v>
      </c>
      <c r="BF221" s="178">
        <f t="shared" si="427"/>
        <v>0</v>
      </c>
      <c r="BG221" s="178">
        <f t="shared" si="494"/>
        <v>1.4634119526768963E-2</v>
      </c>
      <c r="BH221" s="178">
        <f t="shared" si="495"/>
        <v>1.7429154404374668E-2</v>
      </c>
      <c r="BI221" s="178">
        <f t="shared" si="496"/>
        <v>1.0855121056670986E-2</v>
      </c>
      <c r="BJ221" s="178">
        <f t="shared" si="428"/>
        <v>4.564007989942314</v>
      </c>
      <c r="BK221" s="178">
        <f t="shared" si="429"/>
        <v>4.7267025715513666</v>
      </c>
      <c r="BL221" s="178">
        <f t="shared" si="430"/>
        <v>3.6798205626221994</v>
      </c>
      <c r="BM221" s="180">
        <f t="shared" si="497"/>
        <v>2.1415745432376066E-4</v>
      </c>
      <c r="BN221" s="180">
        <f t="shared" si="497"/>
        <v>3.0377542325153289E-4</v>
      </c>
      <c r="BO221" s="180">
        <f t="shared" si="497"/>
        <v>1.1783365315498182E-4</v>
      </c>
      <c r="BP221" s="178">
        <f t="shared" si="431"/>
        <v>135.29485796193146</v>
      </c>
      <c r="BQ221" s="178">
        <f t="shared" si="432"/>
        <v>256.72270285349873</v>
      </c>
      <c r="BR221" s="178">
        <f t="shared" si="433"/>
        <v>0.44999999999999996</v>
      </c>
      <c r="BS221" s="178">
        <f t="shared" si="434"/>
        <v>0.44999999999999996</v>
      </c>
      <c r="BT221" s="178">
        <f t="shared" si="435"/>
        <v>0.17322464254243478</v>
      </c>
      <c r="BU221" s="178">
        <f t="shared" si="436"/>
        <v>18.138404988736497</v>
      </c>
      <c r="BY221" s="180">
        <f t="shared" si="437"/>
        <v>0.17684084932189728</v>
      </c>
      <c r="BZ221" s="180">
        <f t="shared" si="498"/>
        <v>0.17684084932189728</v>
      </c>
      <c r="CA221" s="180">
        <f t="shared" si="499"/>
        <v>0</v>
      </c>
      <c r="CB221" s="180">
        <f t="shared" si="500"/>
        <v>3.7990726359642055E-2</v>
      </c>
      <c r="CC221" s="180">
        <f t="shared" si="438"/>
        <v>3.0735106516970759E-2</v>
      </c>
      <c r="CG221" s="182">
        <f t="shared" si="439"/>
        <v>0.44999999999999996</v>
      </c>
      <c r="CH221" s="182">
        <f t="shared" si="440"/>
        <v>0.44999999999999996</v>
      </c>
      <c r="CI221" s="182">
        <f t="shared" si="441"/>
        <v>0.44999999999999996</v>
      </c>
      <c r="CJ221" s="182">
        <f t="shared" si="442"/>
        <v>0.44999999999999996</v>
      </c>
      <c r="CK221" s="182">
        <f t="shared" si="443"/>
        <v>0.44999999999999996</v>
      </c>
      <c r="CL221" s="182">
        <f t="shared" si="444"/>
        <v>0.44999999999999996</v>
      </c>
      <c r="CM221" s="182">
        <f t="shared" si="445"/>
        <v>0.44999999999999996</v>
      </c>
      <c r="CN221" s="182">
        <f t="shared" si="446"/>
        <v>0.44999999999999996</v>
      </c>
      <c r="CO221" s="182">
        <f t="shared" si="447"/>
        <v>0.44999999999999996</v>
      </c>
      <c r="CP221" s="182">
        <f t="shared" si="448"/>
        <v>0.39723446519218986</v>
      </c>
      <c r="CQ221" s="182">
        <f t="shared" si="449"/>
        <v>0.32928324717024826</v>
      </c>
      <c r="CR221" s="182">
        <f t="shared" si="450"/>
        <v>0.26133202914830655</v>
      </c>
      <c r="CS221" s="182">
        <f t="shared" si="451"/>
        <v>0.19338081112636502</v>
      </c>
      <c r="CT221" s="182">
        <f t="shared" si="452"/>
        <v>0.16826279501196625</v>
      </c>
      <c r="CU221" s="182">
        <f t="shared" si="453"/>
        <v>0.16826279501196625</v>
      </c>
      <c r="CV221" s="182">
        <f t="shared" si="454"/>
        <v>0.16826279501196625</v>
      </c>
      <c r="CW221" s="182">
        <f t="shared" si="455"/>
        <v>0.16826279501196625</v>
      </c>
      <c r="CX221" s="182">
        <f t="shared" si="456"/>
        <v>0.16826279501196625</v>
      </c>
      <c r="CY221" s="182">
        <f t="shared" si="457"/>
        <v>0.16826279501196625</v>
      </c>
      <c r="DA221" s="184">
        <f t="shared" si="501"/>
        <v>0.17684084932644725</v>
      </c>
      <c r="DB221" s="184">
        <f t="shared" si="502"/>
        <v>0.17684084932644725</v>
      </c>
      <c r="DC221" s="184">
        <f t="shared" si="503"/>
        <v>0.17684084932644725</v>
      </c>
      <c r="DD221" s="184">
        <f t="shared" si="504"/>
        <v>0.17684084932644725</v>
      </c>
      <c r="DE221" s="184">
        <f t="shared" si="505"/>
        <v>0.17684084932644725</v>
      </c>
      <c r="DF221" s="184">
        <f t="shared" si="506"/>
        <v>0.17684084932644725</v>
      </c>
      <c r="DG221" s="184">
        <f t="shared" si="507"/>
        <v>0.17684084932644725</v>
      </c>
      <c r="DH221" s="184">
        <f t="shared" si="508"/>
        <v>0.17684084932644725</v>
      </c>
      <c r="DI221" s="184">
        <f t="shared" si="509"/>
        <v>0.17684084932644725</v>
      </c>
      <c r="DJ221" s="184">
        <f t="shared" si="510"/>
        <v>0.15517354694841842</v>
      </c>
      <c r="DK221" s="184">
        <f t="shared" si="511"/>
        <v>0.12729264068948098</v>
      </c>
      <c r="DL221" s="184">
        <f t="shared" si="512"/>
        <v>-3.2278847055730905E-10</v>
      </c>
      <c r="DM221" s="184">
        <f t="shared" si="513"/>
        <v>-4.2495842001277554E-10</v>
      </c>
      <c r="DN221" s="184">
        <f t="shared" si="514"/>
        <v>-4.8126769917793728E-10</v>
      </c>
      <c r="DO221" s="184">
        <f t="shared" si="515"/>
        <v>-4.8126769917793728E-10</v>
      </c>
      <c r="DP221" s="184">
        <f t="shared" si="516"/>
        <v>-4.8126769917793728E-10</v>
      </c>
      <c r="DQ221" s="184">
        <f t="shared" si="517"/>
        <v>-4.8126769917793728E-10</v>
      </c>
      <c r="DR221" s="184">
        <f t="shared" si="518"/>
        <v>-4.8126769917793728E-10</v>
      </c>
      <c r="DS221" s="184">
        <f t="shared" si="519"/>
        <v>-4.8126769917793728E-10</v>
      </c>
      <c r="DU221" s="185">
        <f t="shared" si="458"/>
        <v>2.225574357891804E-2</v>
      </c>
      <c r="DV221" s="185">
        <f t="shared" si="459"/>
        <v>-1.9008200731381469E-2</v>
      </c>
      <c r="DW221" s="185">
        <f t="shared" si="460"/>
        <v>-8.3126290036673826E-3</v>
      </c>
      <c r="DX221" s="185">
        <f t="shared" si="461"/>
        <v>2.8062965209372126E-2</v>
      </c>
      <c r="DY221" s="186">
        <f t="shared" si="462"/>
        <v>2.225574357891804E-2</v>
      </c>
      <c r="DZ221" s="186">
        <f t="shared" si="463"/>
        <v>-1.9008200731381469E-2</v>
      </c>
      <c r="EA221" s="186">
        <f t="shared" si="464"/>
        <v>-2.9017845211090451E-2</v>
      </c>
      <c r="EB221" s="186">
        <f t="shared" si="465"/>
        <v>3.8202717966445096E-3</v>
      </c>
      <c r="EC221" s="186">
        <f t="shared" si="466"/>
        <v>2.6417081868557228E-2</v>
      </c>
      <c r="ED221" s="186">
        <f t="shared" si="467"/>
        <v>1.2600301696585985E-2</v>
      </c>
      <c r="EE221" s="186">
        <f t="shared" si="468"/>
        <v>-1.5292612897236839E-2</v>
      </c>
      <c r="EF221" s="186">
        <f t="shared" si="469"/>
        <v>-2.4955276156963441E-2</v>
      </c>
      <c r="EG221" s="186">
        <f t="shared" si="470"/>
        <v>-7.6615318076693722E-4</v>
      </c>
      <c r="EH221" s="186">
        <f t="shared" si="471"/>
        <v>2.925820955900486E-2</v>
      </c>
      <c r="EI221" s="186">
        <f t="shared" si="472"/>
        <v>1.6577713143730841E-2</v>
      </c>
      <c r="EJ221" s="186">
        <f t="shared" si="473"/>
        <v>-2.4120722298870245E-2</v>
      </c>
      <c r="EK221" s="186">
        <f t="shared" si="474"/>
        <v>-2.7040327014211198E-2</v>
      </c>
      <c r="EL221" s="186">
        <f t="shared" si="475"/>
        <v>1.1200470180289877E-2</v>
      </c>
      <c r="EM221" s="186">
        <f t="shared" si="476"/>
        <v>2.8778139685146163E-2</v>
      </c>
      <c r="EN221" s="186">
        <f t="shared" si="477"/>
        <v>5.3337129241512495E-3</v>
      </c>
      <c r="EO221" s="186">
        <f t="shared" si="478"/>
        <v>-2.1230430494097334E-2</v>
      </c>
      <c r="EP221" s="186">
        <f t="shared" si="479"/>
        <v>-2.0146926275001469E-2</v>
      </c>
      <c r="EQ221" s="186">
        <f t="shared" si="480"/>
        <v>9.7699389537646876E-3</v>
      </c>
      <c r="ER221" s="186">
        <f t="shared" si="481"/>
        <v>-2.7589456503069321E-2</v>
      </c>
      <c r="ES221" s="186">
        <f t="shared" si="482"/>
        <v>-2.3220055217566718E-2</v>
      </c>
      <c r="ET221" s="186">
        <f t="shared" si="483"/>
        <v>1.781737503080056E-2</v>
      </c>
      <c r="EU221" s="186">
        <f t="shared" si="484"/>
        <v>2.9178014840316832E-2</v>
      </c>
      <c r="EV221" s="186">
        <f t="shared" si="485"/>
        <v>-2.2963595696870558E-3</v>
      </c>
      <c r="EW221" s="186">
        <f t="shared" si="486"/>
        <v>-2.5721429337730365E-2</v>
      </c>
      <c r="EX221" s="186">
        <f t="shared" si="487"/>
        <v>-1.396559666176803E-2</v>
      </c>
    </row>
    <row r="222" spans="15:154" ht="20.100000000000001" customHeight="1" x14ac:dyDescent="0.3">
      <c r="O222" s="211">
        <v>214</v>
      </c>
      <c r="P222" s="211">
        <f t="shared" si="488"/>
        <v>-1.2740903539558606</v>
      </c>
      <c r="Q222" s="212">
        <f t="shared" si="489"/>
        <v>1.8675022996339325</v>
      </c>
      <c r="R222" s="212">
        <f t="shared" si="393"/>
        <v>311.05640579830811</v>
      </c>
      <c r="S222" s="212">
        <f t="shared" si="394"/>
        <v>270.48383112896357</v>
      </c>
      <c r="T222" s="212">
        <f t="shared" si="395"/>
        <v>338.10478891120448</v>
      </c>
      <c r="U222" s="212">
        <f t="shared" si="396"/>
        <v>1</v>
      </c>
      <c r="V222" s="212">
        <f t="shared" si="397"/>
        <v>1</v>
      </c>
      <c r="W222" s="212">
        <f t="shared" si="398"/>
        <v>4.3079003519023128E-2</v>
      </c>
      <c r="X222" s="212">
        <f t="shared" si="399"/>
        <v>4.9540854046876595E-2</v>
      </c>
      <c r="Y222" s="212">
        <f t="shared" si="400"/>
        <v>3.9632683237501271E-2</v>
      </c>
      <c r="Z222" s="212">
        <f t="shared" si="401"/>
        <v>10.496962981526078</v>
      </c>
      <c r="AA222" s="212">
        <f t="shared" si="402"/>
        <v>10.496962981526078</v>
      </c>
      <c r="AB222" s="212">
        <f t="shared" si="403"/>
        <v>10.227603146871138</v>
      </c>
      <c r="AC222" s="212">
        <f t="shared" si="404"/>
        <v>9.7463953953254094</v>
      </c>
      <c r="AD222" s="212">
        <f t="shared" si="405"/>
        <v>213.56456501969686</v>
      </c>
      <c r="AE222" s="212">
        <f t="shared" si="406"/>
        <v>277.99361104024467</v>
      </c>
      <c r="AF222" s="212">
        <f t="shared" si="407"/>
        <v>2.2691551145026891</v>
      </c>
      <c r="AG222" s="212">
        <f t="shared" si="408"/>
        <v>2.5334209737425937</v>
      </c>
      <c r="AH222" s="212">
        <f t="shared" si="409"/>
        <v>1.9313790070518646</v>
      </c>
      <c r="AI222" s="212">
        <f t="shared" si="410"/>
        <v>12.766118096028768</v>
      </c>
      <c r="AJ222" s="212">
        <f t="shared" si="411"/>
        <v>13.566118096028768</v>
      </c>
      <c r="AK222" s="212">
        <f t="shared" si="412"/>
        <v>13.561024120613732</v>
      </c>
      <c r="AL222" s="212">
        <f t="shared" si="413"/>
        <v>12.477774402377275</v>
      </c>
      <c r="AM222" s="212">
        <f t="shared" si="490"/>
        <v>73.713054310851945</v>
      </c>
      <c r="AN222" s="212">
        <f t="shared" si="520"/>
        <v>73.7407434059444</v>
      </c>
      <c r="AO222" s="212">
        <f t="shared" si="521"/>
        <v>80.142497191604875</v>
      </c>
      <c r="AP222" s="212">
        <f t="shared" si="414"/>
        <v>9.1024888514250133</v>
      </c>
      <c r="AQ222" s="212">
        <f t="shared" si="415"/>
        <v>0.26136170248629942</v>
      </c>
      <c r="AR222" s="212">
        <f t="shared" si="416"/>
        <v>0.25373903708457285</v>
      </c>
      <c r="AS222" s="212">
        <f t="shared" si="417"/>
        <v>0.24180063961632545</v>
      </c>
      <c r="AT222" s="212">
        <f t="shared" si="418"/>
        <v>2.1461166313535413E-2</v>
      </c>
      <c r="AU222" s="212">
        <f t="shared" si="419"/>
        <v>0.10148103573611779</v>
      </c>
      <c r="AV222" s="212">
        <f t="shared" si="420"/>
        <v>9.5683856245351237E-2</v>
      </c>
      <c r="AW222" s="212">
        <f t="shared" si="421"/>
        <v>9.4435295727350169E-2</v>
      </c>
      <c r="AX222" s="212">
        <f t="shared" si="491"/>
        <v>2.1858509550551779E-2</v>
      </c>
      <c r="AY222" s="212">
        <f t="shared" si="492"/>
        <v>2.3701299868280682E-2</v>
      </c>
      <c r="AZ222" s="178">
        <f t="shared" si="493"/>
        <v>1.871362088249125E-2</v>
      </c>
      <c r="BA222" s="178">
        <f t="shared" si="422"/>
        <v>-7.4690962364493043E-3</v>
      </c>
      <c r="BB222" s="178">
        <f t="shared" si="423"/>
        <v>-6.4948662925646133E-3</v>
      </c>
      <c r="BC222" s="178">
        <f t="shared" si="424"/>
        <v>-8.1185828657057667E-3</v>
      </c>
      <c r="BD222" s="178">
        <f t="shared" si="425"/>
        <v>0</v>
      </c>
      <c r="BE222" s="178">
        <f t="shared" si="426"/>
        <v>0</v>
      </c>
      <c r="BF222" s="178">
        <f t="shared" si="427"/>
        <v>0</v>
      </c>
      <c r="BG222" s="178">
        <f t="shared" si="494"/>
        <v>1.4389413314102475E-2</v>
      </c>
      <c r="BH222" s="178">
        <f t="shared" si="495"/>
        <v>1.7206433575716069E-2</v>
      </c>
      <c r="BI222" s="178">
        <f t="shared" si="496"/>
        <v>1.0595038016785484E-2</v>
      </c>
      <c r="BJ222" s="178">
        <f t="shared" si="428"/>
        <v>4.4759191870310371</v>
      </c>
      <c r="BK222" s="178">
        <f t="shared" si="429"/>
        <v>4.6540620736257141</v>
      </c>
      <c r="BL222" s="178">
        <f t="shared" si="430"/>
        <v>3.5822330921714425</v>
      </c>
      <c r="BM222" s="180">
        <f t="shared" si="497"/>
        <v>2.0705521552406958E-4</v>
      </c>
      <c r="BN222" s="180">
        <f t="shared" si="497"/>
        <v>2.9606135639552927E-4</v>
      </c>
      <c r="BO222" s="180">
        <f t="shared" si="497"/>
        <v>1.1225483057712968E-4</v>
      </c>
      <c r="BP222" s="178">
        <f t="shared" si="431"/>
        <v>134.246985507201</v>
      </c>
      <c r="BQ222" s="178">
        <f t="shared" si="432"/>
        <v>255.93029533212245</v>
      </c>
      <c r="BR222" s="178">
        <f t="shared" si="433"/>
        <v>0.44999999999999996</v>
      </c>
      <c r="BS222" s="178">
        <f t="shared" si="434"/>
        <v>0.44999999999999996</v>
      </c>
      <c r="BT222" s="178">
        <f t="shared" si="435"/>
        <v>0.17277027525523292</v>
      </c>
      <c r="BU222" s="178">
        <f t="shared" si="436"/>
        <v>18.138404988736497</v>
      </c>
      <c r="BY222" s="180">
        <f t="shared" si="437"/>
        <v>0.17676149268843336</v>
      </c>
      <c r="BZ222" s="180">
        <f t="shared" si="498"/>
        <v>0.17676149268843336</v>
      </c>
      <c r="CA222" s="180">
        <f t="shared" si="499"/>
        <v>0</v>
      </c>
      <c r="CB222" s="180">
        <f t="shared" si="500"/>
        <v>3.807354487042186E-2</v>
      </c>
      <c r="CC222" s="180">
        <f t="shared" si="438"/>
        <v>3.0604448633972554E-2</v>
      </c>
      <c r="CG222" s="182">
        <f t="shared" si="439"/>
        <v>0.44999999999999996</v>
      </c>
      <c r="CH222" s="182">
        <f t="shared" si="440"/>
        <v>0.44999999999999996</v>
      </c>
      <c r="CI222" s="182">
        <f t="shared" si="441"/>
        <v>0.44999999999999996</v>
      </c>
      <c r="CJ222" s="182">
        <f t="shared" si="442"/>
        <v>0.44999999999999996</v>
      </c>
      <c r="CK222" s="182">
        <f t="shared" si="443"/>
        <v>0.44999999999999996</v>
      </c>
      <c r="CL222" s="182">
        <f t="shared" si="444"/>
        <v>0.44999999999999996</v>
      </c>
      <c r="CM222" s="182">
        <f t="shared" si="445"/>
        <v>0.44999999999999996</v>
      </c>
      <c r="CN222" s="182">
        <f t="shared" si="446"/>
        <v>0.44999999999999996</v>
      </c>
      <c r="CO222" s="182">
        <f t="shared" si="447"/>
        <v>0.44999999999999996</v>
      </c>
      <c r="CP222" s="182">
        <f t="shared" si="448"/>
        <v>0.39617950647008071</v>
      </c>
      <c r="CQ222" s="182">
        <f t="shared" si="449"/>
        <v>0.32840652412027871</v>
      </c>
      <c r="CR222" s="182">
        <f t="shared" si="450"/>
        <v>0.2606335417704766</v>
      </c>
      <c r="CS222" s="182">
        <f t="shared" si="451"/>
        <v>0.19286055942067459</v>
      </c>
      <c r="CT222" s="182">
        <f t="shared" si="452"/>
        <v>0.1678084277247644</v>
      </c>
      <c r="CU222" s="182">
        <f t="shared" si="453"/>
        <v>0.1678084277247644</v>
      </c>
      <c r="CV222" s="182">
        <f t="shared" si="454"/>
        <v>0.1678084277247644</v>
      </c>
      <c r="CW222" s="182">
        <f t="shared" si="455"/>
        <v>0.1678084277247644</v>
      </c>
      <c r="CX222" s="182">
        <f t="shared" si="456"/>
        <v>0.1678084277247644</v>
      </c>
      <c r="CY222" s="182">
        <f t="shared" si="457"/>
        <v>0.1678084277247644</v>
      </c>
      <c r="DA222" s="184">
        <f t="shared" si="501"/>
        <v>0.17676149269299324</v>
      </c>
      <c r="DB222" s="184">
        <f t="shared" si="502"/>
        <v>0.17676149269299324</v>
      </c>
      <c r="DC222" s="184">
        <f t="shared" si="503"/>
        <v>0.17676149269299324</v>
      </c>
      <c r="DD222" s="184">
        <f t="shared" si="504"/>
        <v>0.17676149269299324</v>
      </c>
      <c r="DE222" s="184">
        <f t="shared" si="505"/>
        <v>0.17676149269299324</v>
      </c>
      <c r="DF222" s="184">
        <f t="shared" si="506"/>
        <v>0.17676149269299324</v>
      </c>
      <c r="DG222" s="184">
        <f t="shared" si="507"/>
        <v>0.17676149269299324</v>
      </c>
      <c r="DH222" s="184">
        <f t="shared" si="508"/>
        <v>0.17676149269299324</v>
      </c>
      <c r="DI222" s="184">
        <f t="shared" si="509"/>
        <v>0.17676149269299324</v>
      </c>
      <c r="DJ222" s="184">
        <f t="shared" si="510"/>
        <v>0.15467135631441473</v>
      </c>
      <c r="DK222" s="184">
        <f t="shared" si="511"/>
        <v>0.12687688422216525</v>
      </c>
      <c r="DL222" s="184">
        <f t="shared" si="512"/>
        <v>-3.2344677207155958E-10</v>
      </c>
      <c r="DM222" s="184">
        <f t="shared" si="513"/>
        <v>-4.258082331095697E-10</v>
      </c>
      <c r="DN222" s="184">
        <f t="shared" si="514"/>
        <v>-4.8221959690441438E-10</v>
      </c>
      <c r="DO222" s="184">
        <f t="shared" si="515"/>
        <v>-4.8221959690441438E-10</v>
      </c>
      <c r="DP222" s="184">
        <f t="shared" si="516"/>
        <v>-4.8221959690441438E-10</v>
      </c>
      <c r="DQ222" s="184">
        <f t="shared" si="517"/>
        <v>-4.8221959690441438E-10</v>
      </c>
      <c r="DR222" s="184">
        <f t="shared" si="518"/>
        <v>-4.8221959690441438E-10</v>
      </c>
      <c r="DS222" s="184">
        <f t="shared" si="519"/>
        <v>-4.8221959690441438E-10</v>
      </c>
      <c r="DU222" s="185">
        <f t="shared" si="458"/>
        <v>2.2365348889579806E-2</v>
      </c>
      <c r="DV222" s="185">
        <f t="shared" si="459"/>
        <v>-1.8111102427617421E-2</v>
      </c>
      <c r="DW222" s="185">
        <f t="shared" si="460"/>
        <v>-8.4141146012083699E-3</v>
      </c>
      <c r="DX222" s="185">
        <f t="shared" si="461"/>
        <v>2.7521328775588043E-2</v>
      </c>
      <c r="DY222" s="186">
        <f t="shared" si="462"/>
        <v>2.2365348889579806E-2</v>
      </c>
      <c r="DZ222" s="186">
        <f t="shared" si="463"/>
        <v>-1.8111102427617421E-2</v>
      </c>
      <c r="EA222" s="186">
        <f t="shared" si="464"/>
        <v>-2.8669314504319317E-2</v>
      </c>
      <c r="EB222" s="186">
        <f t="shared" si="465"/>
        <v>2.5082400101872843E-3</v>
      </c>
      <c r="EC222" s="186">
        <f t="shared" si="466"/>
        <v>2.5170528917376055E-2</v>
      </c>
      <c r="ED222" s="186">
        <f t="shared" si="467"/>
        <v>1.3952252008755224E-2</v>
      </c>
      <c r="EE222" s="186">
        <f t="shared" si="468"/>
        <v>-1.3065313882856568E-2</v>
      </c>
      <c r="EF222" s="186">
        <f t="shared" si="469"/>
        <v>-2.5642122284216525E-2</v>
      </c>
      <c r="EG222" s="186">
        <f t="shared" si="470"/>
        <v>-3.5072567051499196E-3</v>
      </c>
      <c r="EH222" s="186">
        <f t="shared" si="471"/>
        <v>2.8564313618577624E-2</v>
      </c>
      <c r="EI222" s="186">
        <f t="shared" si="472"/>
        <v>1.8880609053186288E-2</v>
      </c>
      <c r="EJ222" s="186">
        <f t="shared" si="473"/>
        <v>-2.1719656163876496E-2</v>
      </c>
      <c r="EK222" s="186">
        <f t="shared" si="474"/>
        <v>-2.7798211890478694E-2</v>
      </c>
      <c r="EL222" s="186">
        <f t="shared" si="475"/>
        <v>7.448508427083049E-3</v>
      </c>
      <c r="EM222" s="186">
        <f t="shared" si="476"/>
        <v>2.7210915160920029E-2</v>
      </c>
      <c r="EN222" s="186">
        <f t="shared" si="477"/>
        <v>9.3694694727871758E-3</v>
      </c>
      <c r="EO222" s="186">
        <f t="shared" si="478"/>
        <v>-1.7319530213541965E-2</v>
      </c>
      <c r="EP222" s="186">
        <f t="shared" si="479"/>
        <v>-2.2983792882779058E-2</v>
      </c>
      <c r="EQ222" s="186">
        <f t="shared" si="480"/>
        <v>1.4822191464760836E-2</v>
      </c>
      <c r="ER222" s="186">
        <f t="shared" si="481"/>
        <v>-2.4668269138272539E-2</v>
      </c>
      <c r="ES222" s="186">
        <f t="shared" si="482"/>
        <v>-2.6082474674919823E-2</v>
      </c>
      <c r="ET222" s="186">
        <f t="shared" si="483"/>
        <v>1.2162457684548971E-2</v>
      </c>
      <c r="EU222" s="186">
        <f t="shared" si="484"/>
        <v>2.8424511516686915E-2</v>
      </c>
      <c r="EV222" s="186">
        <f t="shared" si="485"/>
        <v>4.5020003480687586E-3</v>
      </c>
      <c r="EW222" s="186">
        <f t="shared" si="486"/>
        <v>-2.1047501382794091E-2</v>
      </c>
      <c r="EX222" s="186">
        <f t="shared" si="487"/>
        <v>-1.9627112564958686E-2</v>
      </c>
    </row>
    <row r="223" spans="15:154" ht="20.100000000000001" customHeight="1" x14ac:dyDescent="0.3">
      <c r="O223" s="211">
        <v>215</v>
      </c>
      <c r="P223" s="211">
        <f t="shared" si="488"/>
        <v>-1.2653637076958888</v>
      </c>
      <c r="Q223" s="212">
        <f t="shared" si="489"/>
        <v>1.8762289458939041</v>
      </c>
      <c r="R223" s="212">
        <f t="shared" si="393"/>
        <v>310.2146726750488</v>
      </c>
      <c r="S223" s="212">
        <f t="shared" si="394"/>
        <v>269.75188928265112</v>
      </c>
      <c r="T223" s="212">
        <f t="shared" si="395"/>
        <v>337.18986160331394</v>
      </c>
      <c r="U223" s="212">
        <f t="shared" si="396"/>
        <v>1</v>
      </c>
      <c r="V223" s="212">
        <f t="shared" si="397"/>
        <v>1</v>
      </c>
      <c r="W223" s="212">
        <f t="shared" si="398"/>
        <v>4.3195893619243982E-2</v>
      </c>
      <c r="X223" s="212">
        <f t="shared" si="399"/>
        <v>4.9675277662130576E-2</v>
      </c>
      <c r="Y223" s="212">
        <f t="shared" si="400"/>
        <v>3.9740222129704461E-2</v>
      </c>
      <c r="Z223" s="212">
        <f t="shared" si="401"/>
        <v>10.458061353676873</v>
      </c>
      <c r="AA223" s="212">
        <f t="shared" si="402"/>
        <v>10.458061353676873</v>
      </c>
      <c r="AB223" s="212">
        <f t="shared" si="403"/>
        <v>10.19081699387252</v>
      </c>
      <c r="AC223" s="212">
        <f t="shared" si="404"/>
        <v>9.7113400273130974</v>
      </c>
      <c r="AD223" s="212">
        <f t="shared" si="405"/>
        <v>212.68185795280789</v>
      </c>
      <c r="AE223" s="212">
        <f t="shared" si="406"/>
        <v>276.86948745158924</v>
      </c>
      <c r="AF223" s="212">
        <f t="shared" si="407"/>
        <v>2.2671284813757131</v>
      </c>
      <c r="AG223" s="212">
        <f t="shared" si="408"/>
        <v>2.5311583188728815</v>
      </c>
      <c r="AH223" s="212">
        <f t="shared" si="409"/>
        <v>1.9296540493125631</v>
      </c>
      <c r="AI223" s="212">
        <f t="shared" si="410"/>
        <v>12.725189835052586</v>
      </c>
      <c r="AJ223" s="212">
        <f t="shared" si="411"/>
        <v>13.525189835052586</v>
      </c>
      <c r="AK223" s="212">
        <f t="shared" si="412"/>
        <v>13.521975312745402</v>
      </c>
      <c r="AL223" s="212">
        <f t="shared" si="413"/>
        <v>12.44099407662566</v>
      </c>
      <c r="AM223" s="212">
        <f t="shared" si="490"/>
        <v>73.936115662373027</v>
      </c>
      <c r="AN223" s="212">
        <f t="shared" si="520"/>
        <v>73.953692184116804</v>
      </c>
      <c r="AO223" s="212">
        <f t="shared" si="521"/>
        <v>80.379428994248627</v>
      </c>
      <c r="AP223" s="212">
        <f t="shared" si="414"/>
        <v>9.0634811084611595</v>
      </c>
      <c r="AQ223" s="212">
        <f t="shared" si="415"/>
        <v>0.26042164923652295</v>
      </c>
      <c r="AR223" s="212">
        <f t="shared" si="416"/>
        <v>0.25282640067251472</v>
      </c>
      <c r="AS223" s="212">
        <f t="shared" si="417"/>
        <v>0.24093094266031767</v>
      </c>
      <c r="AT223" s="212">
        <f t="shared" si="418"/>
        <v>2.1307062959006324E-2</v>
      </c>
      <c r="AU223" s="212">
        <f t="shared" si="419"/>
        <v>0.10105722861624682</v>
      </c>
      <c r="AV223" s="212">
        <f t="shared" si="420"/>
        <v>9.5271123918808723E-2</v>
      </c>
      <c r="AW223" s="212">
        <f t="shared" si="421"/>
        <v>9.4034378753659734E-2</v>
      </c>
      <c r="AX223" s="212">
        <f t="shared" si="491"/>
        <v>2.1826286556837129E-2</v>
      </c>
      <c r="AY223" s="212">
        <f t="shared" si="492"/>
        <v>2.3663097753540953E-2</v>
      </c>
      <c r="AZ223" s="178">
        <f t="shared" si="493"/>
        <v>1.8684735570393917E-2</v>
      </c>
      <c r="BA223" s="178">
        <f t="shared" si="422"/>
        <v>-7.68200382963113E-3</v>
      </c>
      <c r="BB223" s="178">
        <f t="shared" si="423"/>
        <v>-6.6800033301140259E-3</v>
      </c>
      <c r="BC223" s="178">
        <f t="shared" si="424"/>
        <v>-8.3500041626425308E-3</v>
      </c>
      <c r="BD223" s="178">
        <f t="shared" si="425"/>
        <v>0</v>
      </c>
      <c r="BE223" s="178">
        <f t="shared" si="426"/>
        <v>0</v>
      </c>
      <c r="BF223" s="178">
        <f t="shared" si="427"/>
        <v>0</v>
      </c>
      <c r="BG223" s="178">
        <f t="shared" si="494"/>
        <v>1.4144282727205998E-2</v>
      </c>
      <c r="BH223" s="178">
        <f t="shared" si="495"/>
        <v>1.6983094423426926E-2</v>
      </c>
      <c r="BI223" s="178">
        <f t="shared" si="496"/>
        <v>1.0334731407751386E-2</v>
      </c>
      <c r="BJ223" s="178">
        <f t="shared" si="428"/>
        <v>4.3877640364435555</v>
      </c>
      <c r="BK223" s="178">
        <f t="shared" si="429"/>
        <v>4.5812218065850701</v>
      </c>
      <c r="BL223" s="178">
        <f t="shared" si="430"/>
        <v>3.484766653087112</v>
      </c>
      <c r="BM223" s="180">
        <f t="shared" si="497"/>
        <v>2.0006073386713794E-4</v>
      </c>
      <c r="BN223" s="180">
        <f t="shared" si="497"/>
        <v>2.8842549619503474E-4</v>
      </c>
      <c r="BO223" s="180">
        <f t="shared" si="497"/>
        <v>1.0680667327036294E-4</v>
      </c>
      <c r="BP223" s="178">
        <f t="shared" si="431"/>
        <v>133.19694119868439</v>
      </c>
      <c r="BQ223" s="178">
        <f t="shared" si="432"/>
        <v>255.1150581191406</v>
      </c>
      <c r="BR223" s="178">
        <f t="shared" si="433"/>
        <v>0.44999999999999996</v>
      </c>
      <c r="BS223" s="178">
        <f t="shared" si="434"/>
        <v>0.44999999999999996</v>
      </c>
      <c r="BT223" s="178">
        <f t="shared" si="435"/>
        <v>0.17230275084266303</v>
      </c>
      <c r="BU223" s="178">
        <f t="shared" si="436"/>
        <v>18.138404988736497</v>
      </c>
      <c r="BY223" s="180">
        <f t="shared" si="437"/>
        <v>0.17667947614801699</v>
      </c>
      <c r="BZ223" s="180">
        <f t="shared" si="498"/>
        <v>0.17667947614801699</v>
      </c>
      <c r="CA223" s="180">
        <f t="shared" si="499"/>
        <v>0</v>
      </c>
      <c r="CB223" s="180">
        <f t="shared" si="500"/>
        <v>3.8159139324723951E-2</v>
      </c>
      <c r="CC223" s="180">
        <f t="shared" si="438"/>
        <v>3.047713549509282E-2</v>
      </c>
      <c r="CG223" s="182">
        <f t="shared" si="439"/>
        <v>0.44999999999999996</v>
      </c>
      <c r="CH223" s="182">
        <f t="shared" si="440"/>
        <v>0.44999999999999996</v>
      </c>
      <c r="CI223" s="182">
        <f t="shared" si="441"/>
        <v>0.44999999999999996</v>
      </c>
      <c r="CJ223" s="182">
        <f t="shared" si="442"/>
        <v>0.44999999999999996</v>
      </c>
      <c r="CK223" s="182">
        <f t="shared" si="443"/>
        <v>0.44999999999999996</v>
      </c>
      <c r="CL223" s="182">
        <f t="shared" si="444"/>
        <v>0.44999999999999996</v>
      </c>
      <c r="CM223" s="182">
        <f t="shared" si="445"/>
        <v>0.44999999999999996</v>
      </c>
      <c r="CN223" s="182">
        <f t="shared" si="446"/>
        <v>0.44999999999999996</v>
      </c>
      <c r="CO223" s="182">
        <f t="shared" si="447"/>
        <v>0.44999999999999996</v>
      </c>
      <c r="CP223" s="182">
        <f t="shared" si="448"/>
        <v>0.39509399928078243</v>
      </c>
      <c r="CQ223" s="182">
        <f t="shared" si="449"/>
        <v>0.32750441377811979</v>
      </c>
      <c r="CR223" s="182">
        <f t="shared" si="450"/>
        <v>0.25991482827545698</v>
      </c>
      <c r="CS223" s="182">
        <f t="shared" si="451"/>
        <v>0.19232524277279431</v>
      </c>
      <c r="CT223" s="182">
        <f t="shared" si="452"/>
        <v>0.16734090331219451</v>
      </c>
      <c r="CU223" s="182">
        <f t="shared" si="453"/>
        <v>0.16734090331219451</v>
      </c>
      <c r="CV223" s="182">
        <f t="shared" si="454"/>
        <v>0.16734090331219451</v>
      </c>
      <c r="CW223" s="182">
        <f t="shared" si="455"/>
        <v>0.16734090331219451</v>
      </c>
      <c r="CX223" s="182">
        <f t="shared" si="456"/>
        <v>0.16734090331219451</v>
      </c>
      <c r="CY223" s="182">
        <f t="shared" si="457"/>
        <v>0.16734090331219451</v>
      </c>
      <c r="DA223" s="184">
        <f t="shared" si="501"/>
        <v>0.17667947615258714</v>
      </c>
      <c r="DB223" s="184">
        <f t="shared" si="502"/>
        <v>0.17667947615258714</v>
      </c>
      <c r="DC223" s="184">
        <f t="shared" si="503"/>
        <v>0.17667947615258714</v>
      </c>
      <c r="DD223" s="184">
        <f t="shared" si="504"/>
        <v>0.17667947615258714</v>
      </c>
      <c r="DE223" s="184">
        <f t="shared" si="505"/>
        <v>0.17667947615258714</v>
      </c>
      <c r="DF223" s="184">
        <f t="shared" si="506"/>
        <v>0.17667947615258714</v>
      </c>
      <c r="DG223" s="184">
        <f t="shared" si="507"/>
        <v>0.17667947615258714</v>
      </c>
      <c r="DH223" s="184">
        <f t="shared" si="508"/>
        <v>0.17667947615258714</v>
      </c>
      <c r="DI223" s="184">
        <f t="shared" si="509"/>
        <v>0.17667947615258714</v>
      </c>
      <c r="DJ223" s="184">
        <f t="shared" si="510"/>
        <v>0.15415473373968713</v>
      </c>
      <c r="DK223" s="184">
        <f t="shared" si="511"/>
        <v>0.12644918623906973</v>
      </c>
      <c r="DL223" s="184">
        <f t="shared" si="512"/>
        <v>-3.2412694517246414E-10</v>
      </c>
      <c r="DM223" s="184">
        <f t="shared" si="513"/>
        <v>-4.2668621000279574E-10</v>
      </c>
      <c r="DN223" s="184">
        <f t="shared" si="514"/>
        <v>-4.8320299803912294E-10</v>
      </c>
      <c r="DO223" s="184">
        <f t="shared" si="515"/>
        <v>-4.8320299803912294E-10</v>
      </c>
      <c r="DP223" s="184">
        <f t="shared" si="516"/>
        <v>-4.8320299803912294E-10</v>
      </c>
      <c r="DQ223" s="184">
        <f t="shared" si="517"/>
        <v>-4.8320299803912294E-10</v>
      </c>
      <c r="DR223" s="184">
        <f t="shared" si="518"/>
        <v>-4.8320299803912294E-10</v>
      </c>
      <c r="DS223" s="184">
        <f t="shared" si="519"/>
        <v>-4.8320299803912294E-10</v>
      </c>
      <c r="DU223" s="185">
        <f t="shared" si="458"/>
        <v>2.2442827895304999E-2</v>
      </c>
      <c r="DV223" s="185">
        <f t="shared" si="459"/>
        <v>-1.7220987530634575E-2</v>
      </c>
      <c r="DW223" s="185">
        <f t="shared" si="460"/>
        <v>-8.5065356917979201E-3</v>
      </c>
      <c r="DX223" s="185">
        <f t="shared" si="461"/>
        <v>2.6979284386223434E-2</v>
      </c>
      <c r="DY223" s="186">
        <f t="shared" si="462"/>
        <v>2.2442827895304999E-2</v>
      </c>
      <c r="DZ223" s="186">
        <f t="shared" si="463"/>
        <v>-1.7220987530634575E-2</v>
      </c>
      <c r="EA223" s="186">
        <f t="shared" si="464"/>
        <v>-2.8261641008332283E-2</v>
      </c>
      <c r="EB223" s="186">
        <f t="shared" si="465"/>
        <v>1.2339298945656593E-3</v>
      </c>
      <c r="EC223" s="186">
        <f t="shared" si="466"/>
        <v>2.3858334118568997E-2</v>
      </c>
      <c r="ED223" s="186">
        <f t="shared" si="467"/>
        <v>1.5199435139349038E-2</v>
      </c>
      <c r="EE223" s="186">
        <f t="shared" si="468"/>
        <v>-1.082556532477888E-2</v>
      </c>
      <c r="EF223" s="186">
        <f t="shared" si="469"/>
        <v>-2.6135226627437093E-2</v>
      </c>
      <c r="EG223" s="186">
        <f t="shared" si="470"/>
        <v>-6.122766185815651E-3</v>
      </c>
      <c r="EH223" s="186">
        <f t="shared" si="471"/>
        <v>2.7618013500293324E-2</v>
      </c>
      <c r="EI223" s="186">
        <f t="shared" si="472"/>
        <v>2.085651820040775E-2</v>
      </c>
      <c r="EJ223" s="186">
        <f t="shared" si="473"/>
        <v>-1.9111477808495397E-2</v>
      </c>
      <c r="EK223" s="186">
        <f t="shared" si="474"/>
        <v>-2.8046552855413465E-2</v>
      </c>
      <c r="EL223" s="186">
        <f t="shared" si="475"/>
        <v>3.6923987321320672E-3</v>
      </c>
      <c r="EM223" s="186">
        <f t="shared" si="476"/>
        <v>2.5092264013134663E-2</v>
      </c>
      <c r="EN223" s="186">
        <f t="shared" si="477"/>
        <v>1.3062205868983184E-2</v>
      </c>
      <c r="EO223" s="186">
        <f t="shared" si="478"/>
        <v>-1.3062205868983285E-2</v>
      </c>
      <c r="EP223" s="186">
        <f t="shared" si="479"/>
        <v>-2.5092264013134614E-2</v>
      </c>
      <c r="EQ223" s="186">
        <f t="shared" si="480"/>
        <v>1.911147780849539E-2</v>
      </c>
      <c r="ER223" s="186">
        <f t="shared" si="481"/>
        <v>-2.0856518200407757E-2</v>
      </c>
      <c r="ES223" s="186">
        <f t="shared" si="482"/>
        <v>-2.76180135002933E-2</v>
      </c>
      <c r="ET223" s="186">
        <f t="shared" si="483"/>
        <v>6.1227661858157603E-3</v>
      </c>
      <c r="EU223" s="186">
        <f t="shared" si="484"/>
        <v>2.6135226627437089E-2</v>
      </c>
      <c r="EV223" s="186">
        <f t="shared" si="485"/>
        <v>1.082556532477889E-2</v>
      </c>
      <c r="EW223" s="186">
        <f t="shared" si="486"/>
        <v>-1.5199435139349113E-2</v>
      </c>
      <c r="EX223" s="186">
        <f t="shared" si="487"/>
        <v>-2.3858334118568948E-2</v>
      </c>
    </row>
    <row r="224" spans="15:154" ht="20.100000000000001" customHeight="1" x14ac:dyDescent="0.3">
      <c r="O224" s="211">
        <v>216</v>
      </c>
      <c r="P224" s="211">
        <f t="shared" si="488"/>
        <v>-1.2566370614359172</v>
      </c>
      <c r="Q224" s="212">
        <f t="shared" si="489"/>
        <v>1.8849555921538759</v>
      </c>
      <c r="R224" s="212">
        <f t="shared" si="393"/>
        <v>309.34931550342043</v>
      </c>
      <c r="S224" s="212">
        <f t="shared" si="394"/>
        <v>268.99940478558295</v>
      </c>
      <c r="T224" s="212">
        <f t="shared" si="395"/>
        <v>336.24925598197871</v>
      </c>
      <c r="U224" s="212">
        <f t="shared" si="396"/>
        <v>1</v>
      </c>
      <c r="V224" s="212">
        <f t="shared" si="397"/>
        <v>1</v>
      </c>
      <c r="W224" s="212">
        <f t="shared" si="398"/>
        <v>4.331672749362149E-2</v>
      </c>
      <c r="X224" s="212">
        <f t="shared" si="399"/>
        <v>4.9814236617664716E-2</v>
      </c>
      <c r="Y224" s="212">
        <f t="shared" si="400"/>
        <v>3.9851389294131775E-2</v>
      </c>
      <c r="Z224" s="212">
        <f t="shared" si="401"/>
        <v>10.41815672109122</v>
      </c>
      <c r="AA224" s="212">
        <f t="shared" si="402"/>
        <v>10.41815672109122</v>
      </c>
      <c r="AB224" s="212">
        <f t="shared" si="403"/>
        <v>10.153049939642386</v>
      </c>
      <c r="AC224" s="212">
        <f t="shared" si="404"/>
        <v>9.6753499093785535</v>
      </c>
      <c r="AD224" s="212">
        <f t="shared" si="405"/>
        <v>211.7757956890338</v>
      </c>
      <c r="AE224" s="212">
        <f t="shared" si="406"/>
        <v>275.71556334241791</v>
      </c>
      <c r="AF224" s="212">
        <f t="shared" si="407"/>
        <v>2.2650449688439771</v>
      </c>
      <c r="AG224" s="212">
        <f t="shared" si="408"/>
        <v>2.5288321604215613</v>
      </c>
      <c r="AH224" s="212">
        <f t="shared" si="409"/>
        <v>1.9278806789779366</v>
      </c>
      <c r="AI224" s="212">
        <f t="shared" si="410"/>
        <v>12.683201689935197</v>
      </c>
      <c r="AJ224" s="212">
        <f t="shared" si="411"/>
        <v>13.483201689935198</v>
      </c>
      <c r="AK224" s="212">
        <f t="shared" si="412"/>
        <v>13.481882100063949</v>
      </c>
      <c r="AL224" s="212">
        <f t="shared" si="413"/>
        <v>12.403230588356491</v>
      </c>
      <c r="AM224" s="212">
        <f t="shared" si="490"/>
        <v>74.166360705445044</v>
      </c>
      <c r="AN224" s="212">
        <f t="shared" si="520"/>
        <v>74.173620016693121</v>
      </c>
      <c r="AO224" s="212">
        <f t="shared" si="521"/>
        <v>80.62415617256589</v>
      </c>
      <c r="AP224" s="212">
        <f t="shared" si="414"/>
        <v>9.0234495164484176</v>
      </c>
      <c r="AQ224" s="212">
        <f t="shared" si="415"/>
        <v>0.25945652950614906</v>
      </c>
      <c r="AR224" s="212">
        <f t="shared" si="416"/>
        <v>0.25188942884869042</v>
      </c>
      <c r="AS224" s="212">
        <f t="shared" si="417"/>
        <v>0.24003805527134375</v>
      </c>
      <c r="AT224" s="212">
        <f t="shared" si="418"/>
        <v>2.1149428121906493E-2</v>
      </c>
      <c r="AU224" s="212">
        <f t="shared" si="419"/>
        <v>0.10062195750830476</v>
      </c>
      <c r="AV224" s="212">
        <f t="shared" si="420"/>
        <v>9.4847511727540065E-2</v>
      </c>
      <c r="AW224" s="212">
        <f t="shared" si="421"/>
        <v>9.3622873115337221E-2</v>
      </c>
      <c r="AX224" s="212">
        <f t="shared" si="491"/>
        <v>2.1793069639769153E-2</v>
      </c>
      <c r="AY224" s="212">
        <f t="shared" si="492"/>
        <v>2.3623782043746162E-2</v>
      </c>
      <c r="AZ224" s="178">
        <f t="shared" si="493"/>
        <v>1.8655007890100873E-2</v>
      </c>
      <c r="BA224" s="178">
        <f t="shared" si="422"/>
        <v>-7.8943264084792419E-3</v>
      </c>
      <c r="BB224" s="178">
        <f t="shared" si="423"/>
        <v>-6.8646316595471673E-3</v>
      </c>
      <c r="BC224" s="178">
        <f t="shared" si="424"/>
        <v>-8.5807895744339606E-3</v>
      </c>
      <c r="BD224" s="178">
        <f t="shared" si="425"/>
        <v>0</v>
      </c>
      <c r="BE224" s="178">
        <f t="shared" si="426"/>
        <v>0</v>
      </c>
      <c r="BF224" s="178">
        <f t="shared" si="427"/>
        <v>0</v>
      </c>
      <c r="BG224" s="178">
        <f t="shared" si="494"/>
        <v>1.3898743231289911E-2</v>
      </c>
      <c r="BH224" s="178">
        <f t="shared" si="495"/>
        <v>1.6759150384198996E-2</v>
      </c>
      <c r="BI224" s="178">
        <f t="shared" si="496"/>
        <v>1.0074218315666912E-2</v>
      </c>
      <c r="BJ224" s="178">
        <f t="shared" si="428"/>
        <v>4.2995667049573321</v>
      </c>
      <c r="BK224" s="178">
        <f t="shared" si="429"/>
        <v>4.5082014780616042</v>
      </c>
      <c r="BL224" s="178">
        <f t="shared" si="430"/>
        <v>3.387448413243022</v>
      </c>
      <c r="BM224" s="180">
        <f t="shared" si="497"/>
        <v>1.931750634093271E-4</v>
      </c>
      <c r="BN224" s="180">
        <f t="shared" si="497"/>
        <v>2.8086912160019736E-4</v>
      </c>
      <c r="BO224" s="180">
        <f t="shared" si="497"/>
        <v>1.0148987467171867E-4</v>
      </c>
      <c r="BP224" s="178">
        <f t="shared" si="431"/>
        <v>132.14479305135691</v>
      </c>
      <c r="BQ224" s="178">
        <f t="shared" si="432"/>
        <v>254.27706404733721</v>
      </c>
      <c r="BR224" s="178">
        <f t="shared" si="433"/>
        <v>0.44999999999999996</v>
      </c>
      <c r="BS224" s="178">
        <f t="shared" si="434"/>
        <v>0.44999999999999996</v>
      </c>
      <c r="BT224" s="178">
        <f t="shared" si="435"/>
        <v>0.17182210490851926</v>
      </c>
      <c r="BU224" s="178">
        <f t="shared" si="436"/>
        <v>18.138404988736497</v>
      </c>
      <c r="BY224" s="180">
        <f t="shared" si="437"/>
        <v>0.17659477240560637</v>
      </c>
      <c r="BZ224" s="180">
        <f t="shared" si="498"/>
        <v>0.17659477240560637</v>
      </c>
      <c r="CA224" s="180">
        <f t="shared" si="499"/>
        <v>0</v>
      </c>
      <c r="CB224" s="180">
        <f t="shared" si="500"/>
        <v>3.8247538208317132E-2</v>
      </c>
      <c r="CC224" s="180">
        <f t="shared" si="438"/>
        <v>3.0353211799837888E-2</v>
      </c>
      <c r="CG224" s="182">
        <f t="shared" si="439"/>
        <v>0.44999999999999996</v>
      </c>
      <c r="CH224" s="182">
        <f t="shared" si="440"/>
        <v>0.44999999999999996</v>
      </c>
      <c r="CI224" s="182">
        <f t="shared" si="441"/>
        <v>0.44999999999999996</v>
      </c>
      <c r="CJ224" s="182">
        <f t="shared" si="442"/>
        <v>0.44999999999999996</v>
      </c>
      <c r="CK224" s="182">
        <f t="shared" si="443"/>
        <v>0.44999999999999996</v>
      </c>
      <c r="CL224" s="182">
        <f t="shared" si="444"/>
        <v>0.44999999999999996</v>
      </c>
      <c r="CM224" s="182">
        <f t="shared" si="445"/>
        <v>0.44999999999999996</v>
      </c>
      <c r="CN224" s="182">
        <f t="shared" si="446"/>
        <v>0.44999999999999996</v>
      </c>
      <c r="CO224" s="182">
        <f t="shared" si="447"/>
        <v>0.44999999999999996</v>
      </c>
      <c r="CP224" s="182">
        <f t="shared" si="448"/>
        <v>0.39397802628987039</v>
      </c>
      <c r="CQ224" s="182">
        <f t="shared" si="449"/>
        <v>0.32657698484296666</v>
      </c>
      <c r="CR224" s="182">
        <f t="shared" si="450"/>
        <v>0.25917594339606298</v>
      </c>
      <c r="CS224" s="182">
        <f t="shared" si="451"/>
        <v>0.19177490194915939</v>
      </c>
      <c r="CT224" s="182">
        <f t="shared" si="452"/>
        <v>0.16686025737805077</v>
      </c>
      <c r="CU224" s="182">
        <f t="shared" si="453"/>
        <v>0.16686025737805077</v>
      </c>
      <c r="CV224" s="182">
        <f t="shared" si="454"/>
        <v>0.16686025737805077</v>
      </c>
      <c r="CW224" s="182">
        <f t="shared" si="455"/>
        <v>0.16686025737805077</v>
      </c>
      <c r="CX224" s="182">
        <f t="shared" si="456"/>
        <v>0.16686025737805077</v>
      </c>
      <c r="CY224" s="182">
        <f t="shared" si="457"/>
        <v>0.16686025737805077</v>
      </c>
      <c r="DA224" s="184">
        <f t="shared" si="501"/>
        <v>0.17659477241018709</v>
      </c>
      <c r="DB224" s="184">
        <f t="shared" si="502"/>
        <v>0.17659477241018709</v>
      </c>
      <c r="DC224" s="184">
        <f t="shared" si="503"/>
        <v>0.17659477241018709</v>
      </c>
      <c r="DD224" s="184">
        <f t="shared" si="504"/>
        <v>0.17659477241018709</v>
      </c>
      <c r="DE224" s="184">
        <f t="shared" si="505"/>
        <v>0.17659477241018709</v>
      </c>
      <c r="DF224" s="184">
        <f t="shared" si="506"/>
        <v>0.17659477241018709</v>
      </c>
      <c r="DG224" s="184">
        <f t="shared" si="507"/>
        <v>0.17659477241018709</v>
      </c>
      <c r="DH224" s="184">
        <f t="shared" si="508"/>
        <v>0.17659477241018709</v>
      </c>
      <c r="DI224" s="184">
        <f t="shared" si="509"/>
        <v>0.17659477241018709</v>
      </c>
      <c r="DJ224" s="184">
        <f t="shared" si="510"/>
        <v>0.15362372872383886</v>
      </c>
      <c r="DK224" s="184">
        <f t="shared" si="511"/>
        <v>0.12600958831294523</v>
      </c>
      <c r="DL224" s="184">
        <f t="shared" si="512"/>
        <v>-3.2482919706472246E-10</v>
      </c>
      <c r="DM224" s="184">
        <f t="shared" si="513"/>
        <v>-4.2759261120713622E-10</v>
      </c>
      <c r="DN224" s="184">
        <f t="shared" si="514"/>
        <v>-4.842181900982243E-10</v>
      </c>
      <c r="DO224" s="184">
        <f t="shared" si="515"/>
        <v>-4.842181900982243E-10</v>
      </c>
      <c r="DP224" s="184">
        <f t="shared" si="516"/>
        <v>-4.842181900982243E-10</v>
      </c>
      <c r="DQ224" s="184">
        <f t="shared" si="517"/>
        <v>-4.842181900982243E-10</v>
      </c>
      <c r="DR224" s="184">
        <f t="shared" si="518"/>
        <v>-4.842181900982243E-10</v>
      </c>
      <c r="DS224" s="184">
        <f t="shared" si="519"/>
        <v>-4.842181900982243E-10</v>
      </c>
      <c r="DU224" s="185">
        <f t="shared" si="458"/>
        <v>2.2488638949134616E-2</v>
      </c>
      <c r="DV224" s="185">
        <f t="shared" si="459"/>
        <v>-1.633895259350409E-2</v>
      </c>
      <c r="DW224" s="185">
        <f t="shared" si="460"/>
        <v>-8.5898957178447057E-3</v>
      </c>
      <c r="DX224" s="185">
        <f t="shared" si="461"/>
        <v>2.643698063686286E-2</v>
      </c>
      <c r="DY224" s="186">
        <f t="shared" si="462"/>
        <v>2.2488638949134616E-2</v>
      </c>
      <c r="DZ224" s="186">
        <f t="shared" si="463"/>
        <v>-1.633895259350409E-2</v>
      </c>
      <c r="EA224" s="186">
        <f t="shared" si="464"/>
        <v>-2.7797486462579821E-2</v>
      </c>
      <c r="EB224" s="186">
        <f t="shared" si="465"/>
        <v>1.702802379498647E-18</v>
      </c>
      <c r="EC224" s="186">
        <f t="shared" si="466"/>
        <v>2.2488638949134616E-2</v>
      </c>
      <c r="ED224" s="186">
        <f t="shared" si="467"/>
        <v>1.6338952593504083E-2</v>
      </c>
      <c r="EE224" s="186">
        <f t="shared" si="468"/>
        <v>-8.5898957178447075E-3</v>
      </c>
      <c r="EF224" s="186">
        <f t="shared" si="469"/>
        <v>-2.643698063686286E-2</v>
      </c>
      <c r="EG224" s="186">
        <f t="shared" si="470"/>
        <v>-8.589895717844704E-3</v>
      </c>
      <c r="EH224" s="186">
        <f t="shared" si="471"/>
        <v>2.643698063686286E-2</v>
      </c>
      <c r="EI224" s="186">
        <f t="shared" si="472"/>
        <v>2.2488638949134616E-2</v>
      </c>
      <c r="EJ224" s="186">
        <f t="shared" si="473"/>
        <v>-1.633895259350409E-2</v>
      </c>
      <c r="EK224" s="186">
        <f t="shared" si="474"/>
        <v>-2.7797486462579821E-2</v>
      </c>
      <c r="EL224" s="186">
        <f t="shared" si="475"/>
        <v>5.1084071384959436E-18</v>
      </c>
      <c r="EM224" s="186">
        <f t="shared" si="476"/>
        <v>2.2488638949134648E-2</v>
      </c>
      <c r="EN224" s="186">
        <f t="shared" si="477"/>
        <v>1.6338952593504041E-2</v>
      </c>
      <c r="EO224" s="186">
        <f t="shared" si="478"/>
        <v>-8.5898957178446658E-3</v>
      </c>
      <c r="EP224" s="186">
        <f t="shared" si="479"/>
        <v>-2.6436980636862867E-2</v>
      </c>
      <c r="EQ224" s="186">
        <f t="shared" si="480"/>
        <v>2.2488638949134644E-2</v>
      </c>
      <c r="ER224" s="186">
        <f t="shared" si="481"/>
        <v>-1.6338952593504055E-2</v>
      </c>
      <c r="ES224" s="186">
        <f t="shared" si="482"/>
        <v>-2.7797486462579821E-2</v>
      </c>
      <c r="ET224" s="186">
        <f t="shared" si="483"/>
        <v>5.7892267093432788E-17</v>
      </c>
      <c r="EU224" s="186">
        <f t="shared" si="484"/>
        <v>2.2488638949134592E-2</v>
      </c>
      <c r="EV224" s="186">
        <f t="shared" si="485"/>
        <v>1.6338952593504118E-2</v>
      </c>
      <c r="EW224" s="186">
        <f t="shared" si="486"/>
        <v>-8.589895717844763E-3</v>
      </c>
      <c r="EX224" s="186">
        <f t="shared" si="487"/>
        <v>-2.6436980636862839E-2</v>
      </c>
    </row>
    <row r="225" spans="15:154" ht="20.100000000000001" customHeight="1" x14ac:dyDescent="0.3">
      <c r="O225" s="211">
        <v>217</v>
      </c>
      <c r="P225" s="211">
        <f t="shared" si="488"/>
        <v>-1.2479104151759457</v>
      </c>
      <c r="Q225" s="212">
        <f t="shared" si="489"/>
        <v>1.8936822384138474</v>
      </c>
      <c r="R225" s="212">
        <f t="shared" si="393"/>
        <v>308.46040018372184</v>
      </c>
      <c r="S225" s="212">
        <f t="shared" si="394"/>
        <v>268.22643494236684</v>
      </c>
      <c r="T225" s="212">
        <f t="shared" si="395"/>
        <v>335.28304367795852</v>
      </c>
      <c r="U225" s="212">
        <f t="shared" si="396"/>
        <v>1</v>
      </c>
      <c r="V225" s="212">
        <f t="shared" si="397"/>
        <v>1</v>
      </c>
      <c r="W225" s="212">
        <f t="shared" si="398"/>
        <v>4.3441556815781983E-2</v>
      </c>
      <c r="X225" s="212">
        <f t="shared" si="399"/>
        <v>4.9957790338149281E-2</v>
      </c>
      <c r="Y225" s="212">
        <f t="shared" si="400"/>
        <v>3.9966232270519431E-2</v>
      </c>
      <c r="Z225" s="212">
        <f t="shared" si="401"/>
        <v>10.377256631277511</v>
      </c>
      <c r="AA225" s="212">
        <f t="shared" si="402"/>
        <v>10.377256631277511</v>
      </c>
      <c r="AB225" s="212">
        <f t="shared" si="403"/>
        <v>10.114309133506003</v>
      </c>
      <c r="AC225" s="212">
        <f t="shared" si="404"/>
        <v>9.6384318544719783</v>
      </c>
      <c r="AD225" s="212">
        <f t="shared" si="405"/>
        <v>210.84656541091593</v>
      </c>
      <c r="AE225" s="212">
        <f t="shared" si="406"/>
        <v>274.53207213696419</v>
      </c>
      <c r="AF225" s="212">
        <f t="shared" si="407"/>
        <v>2.262904735575026</v>
      </c>
      <c r="AG225" s="212">
        <f t="shared" si="408"/>
        <v>2.5264426755346059</v>
      </c>
      <c r="AH225" s="212">
        <f t="shared" si="409"/>
        <v>1.9260590310970018</v>
      </c>
      <c r="AI225" s="212">
        <f t="shared" si="410"/>
        <v>12.640161366852537</v>
      </c>
      <c r="AJ225" s="212">
        <f t="shared" si="411"/>
        <v>13.440161366852537</v>
      </c>
      <c r="AK225" s="212">
        <f t="shared" si="412"/>
        <v>13.440751809040609</v>
      </c>
      <c r="AL225" s="212">
        <f t="shared" si="413"/>
        <v>12.36449088556898</v>
      </c>
      <c r="AM225" s="212">
        <f t="shared" si="490"/>
        <v>74.403868577523141</v>
      </c>
      <c r="AN225" s="212">
        <f t="shared" si="520"/>
        <v>74.400600071148787</v>
      </c>
      <c r="AO225" s="212">
        <f t="shared" si="521"/>
        <v>80.876763083479176</v>
      </c>
      <c r="AP225" s="212">
        <f t="shared" si="414"/>
        <v>8.9824025159896159</v>
      </c>
      <c r="AQ225" s="212">
        <f t="shared" si="415"/>
        <v>0.25846652599290215</v>
      </c>
      <c r="AR225" s="212">
        <f t="shared" si="416"/>
        <v>0.25092829898240954</v>
      </c>
      <c r="AS225" s="212">
        <f t="shared" si="417"/>
        <v>0.2391221464735043</v>
      </c>
      <c r="AT225" s="212">
        <f t="shared" si="418"/>
        <v>2.0988337076735177E-2</v>
      </c>
      <c r="AU225" s="212">
        <f t="shared" si="419"/>
        <v>0.10017531383381639</v>
      </c>
      <c r="AV225" s="212">
        <f t="shared" si="420"/>
        <v>9.4413110707341416E-2</v>
      </c>
      <c r="AW225" s="212">
        <f t="shared" si="421"/>
        <v>9.320086552210062E-2</v>
      </c>
      <c r="AX225" s="212">
        <f t="shared" si="491"/>
        <v>2.1758858011164419E-2</v>
      </c>
      <c r="AY225" s="212">
        <f t="shared" si="492"/>
        <v>2.3583352034744459E-2</v>
      </c>
      <c r="AZ225" s="178">
        <f t="shared" si="493"/>
        <v>1.8624437270123768E-2</v>
      </c>
      <c r="BA225" s="178">
        <f t="shared" si="422"/>
        <v>-8.1060478038072203E-3</v>
      </c>
      <c r="BB225" s="178">
        <f t="shared" si="423"/>
        <v>-7.0487372207019309E-3</v>
      </c>
      <c r="BC225" s="178">
        <f t="shared" si="424"/>
        <v>-8.8109215258774121E-3</v>
      </c>
      <c r="BD225" s="178">
        <f t="shared" si="425"/>
        <v>0</v>
      </c>
      <c r="BE225" s="178">
        <f t="shared" si="426"/>
        <v>0</v>
      </c>
      <c r="BF225" s="178">
        <f t="shared" si="427"/>
        <v>0</v>
      </c>
      <c r="BG225" s="178">
        <f t="shared" si="494"/>
        <v>1.3652810207357199E-2</v>
      </c>
      <c r="BH225" s="178">
        <f t="shared" si="495"/>
        <v>1.6534614814042527E-2</v>
      </c>
      <c r="BI225" s="178">
        <f t="shared" si="496"/>
        <v>9.8135157442463556E-3</v>
      </c>
      <c r="BJ225" s="178">
        <f t="shared" si="428"/>
        <v>4.2113513001938037</v>
      </c>
      <c r="BK225" s="178">
        <f t="shared" si="429"/>
        <v>4.4350207847158725</v>
      </c>
      <c r="BL225" s="178">
        <f t="shared" si="430"/>
        <v>3.2903054279124846</v>
      </c>
      <c r="BM225" s="180">
        <f t="shared" si="497"/>
        <v>1.8639922655811693E-4</v>
      </c>
      <c r="BN225" s="180">
        <f t="shared" si="497"/>
        <v>2.733934870487546E-4</v>
      </c>
      <c r="BO225" s="180">
        <f t="shared" si="497"/>
        <v>9.6305091262571102E-5</v>
      </c>
      <c r="BP225" s="178">
        <f t="shared" si="431"/>
        <v>131.09060892838022</v>
      </c>
      <c r="BQ225" s="178">
        <f t="shared" si="432"/>
        <v>253.41638807965822</v>
      </c>
      <c r="BR225" s="178">
        <f t="shared" si="433"/>
        <v>0.44999999999999996</v>
      </c>
      <c r="BS225" s="178">
        <f t="shared" si="434"/>
        <v>0.44999999999999996</v>
      </c>
      <c r="BT225" s="178">
        <f t="shared" si="435"/>
        <v>0.17132837405585039</v>
      </c>
      <c r="BU225" s="178">
        <f t="shared" si="436"/>
        <v>18.138404988736497</v>
      </c>
      <c r="BY225" s="180">
        <f t="shared" si="437"/>
        <v>0.17650735312870502</v>
      </c>
      <c r="BZ225" s="180">
        <f t="shared" si="498"/>
        <v>0.17650735312870502</v>
      </c>
      <c r="CA225" s="180">
        <f t="shared" si="499"/>
        <v>0</v>
      </c>
      <c r="CB225" s="180">
        <f t="shared" si="500"/>
        <v>3.8338771089683144E-2</v>
      </c>
      <c r="CC225" s="180">
        <f t="shared" si="438"/>
        <v>3.0232723285875923E-2</v>
      </c>
      <c r="CG225" s="182">
        <f t="shared" si="439"/>
        <v>0.44999999999999996</v>
      </c>
      <c r="CH225" s="182">
        <f t="shared" si="440"/>
        <v>0.44999999999999996</v>
      </c>
      <c r="CI225" s="182">
        <f t="shared" si="441"/>
        <v>0.44999999999999996</v>
      </c>
      <c r="CJ225" s="182">
        <f t="shared" si="442"/>
        <v>0.44999999999999996</v>
      </c>
      <c r="CK225" s="182">
        <f t="shared" si="443"/>
        <v>0.44999999999999996</v>
      </c>
      <c r="CL225" s="182">
        <f t="shared" si="444"/>
        <v>0.44999999999999996</v>
      </c>
      <c r="CM225" s="182">
        <f t="shared" si="445"/>
        <v>0.44999999999999996</v>
      </c>
      <c r="CN225" s="182">
        <f t="shared" si="446"/>
        <v>0.44999999999999996</v>
      </c>
      <c r="CO225" s="182">
        <f t="shared" si="447"/>
        <v>0.44999999999999996</v>
      </c>
      <c r="CP225" s="182">
        <f t="shared" si="448"/>
        <v>0.39283167248300832</v>
      </c>
      <c r="CQ225" s="182">
        <f t="shared" si="449"/>
        <v>0.32562430794212366</v>
      </c>
      <c r="CR225" s="182">
        <f t="shared" si="450"/>
        <v>0.25841694340123889</v>
      </c>
      <c r="CS225" s="182">
        <f t="shared" si="451"/>
        <v>0.19120957886035425</v>
      </c>
      <c r="CT225" s="182">
        <f t="shared" si="452"/>
        <v>0.16636652652538189</v>
      </c>
      <c r="CU225" s="182">
        <f t="shared" si="453"/>
        <v>0.16636652652538189</v>
      </c>
      <c r="CV225" s="182">
        <f t="shared" si="454"/>
        <v>0.16636652652538189</v>
      </c>
      <c r="CW225" s="182">
        <f t="shared" si="455"/>
        <v>0.16636652652538189</v>
      </c>
      <c r="CX225" s="182">
        <f t="shared" si="456"/>
        <v>0.16636652652538189</v>
      </c>
      <c r="CY225" s="182">
        <f t="shared" si="457"/>
        <v>0.16636652652538189</v>
      </c>
      <c r="DA225" s="184">
        <f t="shared" si="501"/>
        <v>0.17650735313329668</v>
      </c>
      <c r="DB225" s="184">
        <f t="shared" si="502"/>
        <v>0.17650735313329668</v>
      </c>
      <c r="DC225" s="184">
        <f t="shared" si="503"/>
        <v>0.17650735313329668</v>
      </c>
      <c r="DD225" s="184">
        <f t="shared" si="504"/>
        <v>0.17650735313329668</v>
      </c>
      <c r="DE225" s="184">
        <f t="shared" si="505"/>
        <v>0.17650735313329668</v>
      </c>
      <c r="DF225" s="184">
        <f t="shared" si="506"/>
        <v>0.17650735313329668</v>
      </c>
      <c r="DG225" s="184">
        <f t="shared" si="507"/>
        <v>0.17650735313329668</v>
      </c>
      <c r="DH225" s="184">
        <f t="shared" si="508"/>
        <v>0.17650735313329668</v>
      </c>
      <c r="DI225" s="184">
        <f t="shared" si="509"/>
        <v>0.17650735313329668</v>
      </c>
      <c r="DJ225" s="184">
        <f t="shared" si="510"/>
        <v>0.15307839223238282</v>
      </c>
      <c r="DK225" s="184">
        <f t="shared" si="511"/>
        <v>0.12555813325046386</v>
      </c>
      <c r="DL225" s="184">
        <f t="shared" si="512"/>
        <v>-3.2555374266848997E-10</v>
      </c>
      <c r="DM225" s="184">
        <f t="shared" si="513"/>
        <v>-4.2852770688047899E-10</v>
      </c>
      <c r="DN225" s="184">
        <f t="shared" si="514"/>
        <v>-4.852654712056631E-10</v>
      </c>
      <c r="DO225" s="184">
        <f t="shared" si="515"/>
        <v>-4.852654712056631E-10</v>
      </c>
      <c r="DP225" s="184">
        <f t="shared" si="516"/>
        <v>-4.852654712056631E-10</v>
      </c>
      <c r="DQ225" s="184">
        <f t="shared" si="517"/>
        <v>-4.852654712056631E-10</v>
      </c>
      <c r="DR225" s="184">
        <f t="shared" si="518"/>
        <v>-4.852654712056631E-10</v>
      </c>
      <c r="DS225" s="184">
        <f t="shared" si="519"/>
        <v>-4.852654712056631E-10</v>
      </c>
      <c r="DU225" s="185">
        <f t="shared" si="458"/>
        <v>2.2503276880338076E-2</v>
      </c>
      <c r="DV225" s="185">
        <f t="shared" si="459"/>
        <v>-1.5466073705996277E-2</v>
      </c>
      <c r="DW225" s="185">
        <f t="shared" si="460"/>
        <v>-8.6642005036188189E-3</v>
      </c>
      <c r="DX225" s="185">
        <f t="shared" si="461"/>
        <v>2.5894565759354976E-2</v>
      </c>
      <c r="DY225" s="186">
        <f t="shared" si="462"/>
        <v>2.2503276880338076E-2</v>
      </c>
      <c r="DZ225" s="186">
        <f t="shared" si="463"/>
        <v>-1.5466073705996277E-2</v>
      </c>
      <c r="EA225" s="186">
        <f t="shared" si="464"/>
        <v>-2.727963151450969E-2</v>
      </c>
      <c r="EB225" s="186">
        <f t="shared" si="465"/>
        <v>-1.1910544341202267E-3</v>
      </c>
      <c r="EC225" s="186">
        <f t="shared" si="466"/>
        <v>2.1069687976647225E-2</v>
      </c>
      <c r="ED225" s="186">
        <f t="shared" si="467"/>
        <v>1.7368510436971706E-2</v>
      </c>
      <c r="EE225" s="186">
        <f t="shared" si="468"/>
        <v>-6.3743704930242558E-3</v>
      </c>
      <c r="EF225" s="186">
        <f t="shared" si="469"/>
        <v>-2.655116394906501E-2</v>
      </c>
      <c r="EG225" s="186">
        <f t="shared" si="470"/>
        <v>-1.0888090716793541E-2</v>
      </c>
      <c r="EH225" s="186">
        <f t="shared" si="471"/>
        <v>2.5040894288649956E-2</v>
      </c>
      <c r="EI225" s="186">
        <f t="shared" si="472"/>
        <v>2.3765602259119455E-2</v>
      </c>
      <c r="EJ225" s="186">
        <f t="shared" si="473"/>
        <v>-1.3445930815447617E-2</v>
      </c>
      <c r="EK225" s="186">
        <f t="shared" si="474"/>
        <v>-2.7072017046792414E-2</v>
      </c>
      <c r="EL225" s="186">
        <f t="shared" si="475"/>
        <v>-3.5640986589386952E-3</v>
      </c>
      <c r="EM225" s="186">
        <f t="shared" si="476"/>
        <v>1.9475746025228679E-2</v>
      </c>
      <c r="EN225" s="186">
        <f t="shared" si="477"/>
        <v>1.9138762316128412E-2</v>
      </c>
      <c r="EO225" s="186">
        <f t="shared" si="478"/>
        <v>-4.0360276740276542E-3</v>
      </c>
      <c r="EP225" s="186">
        <f t="shared" si="479"/>
        <v>-2.7005691749091534E-2</v>
      </c>
      <c r="EQ225" s="186">
        <f t="shared" si="480"/>
        <v>2.4847057054645953E-2</v>
      </c>
      <c r="ER225" s="186">
        <f t="shared" si="481"/>
        <v>-1.132345627251841E-2</v>
      </c>
      <c r="ES225" s="186">
        <f t="shared" si="482"/>
        <v>-2.6658368182818214E-2</v>
      </c>
      <c r="ET225" s="186">
        <f t="shared" si="483"/>
        <v>-5.9100179409011262E-3</v>
      </c>
      <c r="EU225" s="186">
        <f t="shared" si="484"/>
        <v>1.7733581886781175E-2</v>
      </c>
      <c r="EV225" s="186">
        <f t="shared" si="485"/>
        <v>2.076335665775874E-2</v>
      </c>
      <c r="EW225" s="186">
        <f t="shared" si="486"/>
        <v>-1.6669682474115383E-3</v>
      </c>
      <c r="EX225" s="186">
        <f t="shared" si="487"/>
        <v>-2.7254689928424967E-2</v>
      </c>
    </row>
    <row r="226" spans="15:154" ht="20.100000000000001" customHeight="1" x14ac:dyDescent="0.3">
      <c r="O226" s="211">
        <v>218</v>
      </c>
      <c r="P226" s="211">
        <f t="shared" si="488"/>
        <v>-1.2391837689159739</v>
      </c>
      <c r="Q226" s="212">
        <f t="shared" si="489"/>
        <v>1.902408884673819</v>
      </c>
      <c r="R226" s="212">
        <f t="shared" si="393"/>
        <v>307.54799441029621</v>
      </c>
      <c r="S226" s="212">
        <f t="shared" si="394"/>
        <v>267.43303861764889</v>
      </c>
      <c r="T226" s="212">
        <f t="shared" si="395"/>
        <v>334.29129827206111</v>
      </c>
      <c r="U226" s="212">
        <f t="shared" si="396"/>
        <v>1</v>
      </c>
      <c r="V226" s="212">
        <f t="shared" si="397"/>
        <v>1</v>
      </c>
      <c r="W226" s="212">
        <f t="shared" si="398"/>
        <v>4.3570435325691687E-2</v>
      </c>
      <c r="X226" s="212">
        <f t="shared" si="399"/>
        <v>5.0106000624545441E-2</v>
      </c>
      <c r="Y226" s="212">
        <f t="shared" si="400"/>
        <v>4.008480049963635E-2</v>
      </c>
      <c r="Z226" s="212">
        <f t="shared" si="401"/>
        <v>10.335368813203676</v>
      </c>
      <c r="AA226" s="212">
        <f t="shared" si="402"/>
        <v>10.335368813203676</v>
      </c>
      <c r="AB226" s="212">
        <f t="shared" si="403"/>
        <v>10.07460190284719</v>
      </c>
      <c r="AC226" s="212">
        <f t="shared" si="404"/>
        <v>9.6005928452244849</v>
      </c>
      <c r="AD226" s="212">
        <f t="shared" si="405"/>
        <v>209.89435901935232</v>
      </c>
      <c r="AE226" s="212">
        <f t="shared" si="406"/>
        <v>273.31925312813695</v>
      </c>
      <c r="AF226" s="212">
        <f t="shared" si="407"/>
        <v>2.26070794455591</v>
      </c>
      <c r="AG226" s="212">
        <f t="shared" si="408"/>
        <v>2.5239900461805402</v>
      </c>
      <c r="AH226" s="212">
        <f t="shared" si="409"/>
        <v>1.9241892443952979</v>
      </c>
      <c r="AI226" s="212">
        <f t="shared" si="410"/>
        <v>12.596076757759587</v>
      </c>
      <c r="AJ226" s="212">
        <f t="shared" si="411"/>
        <v>13.396076757759587</v>
      </c>
      <c r="AK226" s="212">
        <f t="shared" si="412"/>
        <v>13.398591949027731</v>
      </c>
      <c r="AL226" s="212">
        <f t="shared" si="413"/>
        <v>12.324782089619784</v>
      </c>
      <c r="AM226" s="212">
        <f t="shared" si="490"/>
        <v>74.648721269886479</v>
      </c>
      <c r="AN226" s="212">
        <f t="shared" si="520"/>
        <v>74.63470816965696</v>
      </c>
      <c r="AO226" s="212">
        <f t="shared" si="521"/>
        <v>81.137337173873689</v>
      </c>
      <c r="AP226" s="212">
        <f t="shared" si="414"/>
        <v>8.9403487615919701</v>
      </c>
      <c r="AQ226" s="212">
        <f t="shared" si="415"/>
        <v>0.25745182594471167</v>
      </c>
      <c r="AR226" s="212">
        <f t="shared" si="416"/>
        <v>0.2499431928604787</v>
      </c>
      <c r="AS226" s="212">
        <f t="shared" si="417"/>
        <v>0.23818338950055404</v>
      </c>
      <c r="AT226" s="212">
        <f t="shared" si="418"/>
        <v>2.0823866552430154E-2</v>
      </c>
      <c r="AU226" s="212">
        <f t="shared" si="419"/>
        <v>9.971739141178837E-2</v>
      </c>
      <c r="AV226" s="212">
        <f t="shared" si="420"/>
        <v>9.3968014206099543E-2</v>
      </c>
      <c r="AW226" s="212">
        <f t="shared" si="421"/>
        <v>9.2768444883339088E-2</v>
      </c>
      <c r="AX226" s="212">
        <f t="shared" si="491"/>
        <v>2.1723650841150258E-2</v>
      </c>
      <c r="AY226" s="212">
        <f t="shared" si="492"/>
        <v>2.3541806978314959E-2</v>
      </c>
      <c r="AZ226" s="178">
        <f t="shared" si="493"/>
        <v>1.8593023103288021E-2</v>
      </c>
      <c r="BA226" s="178">
        <f t="shared" si="422"/>
        <v>-8.3171518922110967E-3</v>
      </c>
      <c r="BB226" s="178">
        <f t="shared" si="423"/>
        <v>-7.2323059932270402E-3</v>
      </c>
      <c r="BC226" s="178">
        <f t="shared" si="424"/>
        <v>-9.0403824915338011E-3</v>
      </c>
      <c r="BD226" s="178">
        <f t="shared" si="425"/>
        <v>0</v>
      </c>
      <c r="BE226" s="178">
        <f t="shared" si="426"/>
        <v>0</v>
      </c>
      <c r="BF226" s="178">
        <f t="shared" si="427"/>
        <v>0</v>
      </c>
      <c r="BG226" s="178">
        <f t="shared" si="494"/>
        <v>1.3406498948939161E-2</v>
      </c>
      <c r="BH226" s="178">
        <f t="shared" si="495"/>
        <v>1.6309500985087919E-2</v>
      </c>
      <c r="BI226" s="178">
        <f t="shared" si="496"/>
        <v>9.5526406117542196E-3</v>
      </c>
      <c r="BJ226" s="178">
        <f t="shared" si="428"/>
        <v>4.123141863809983</v>
      </c>
      <c r="BK226" s="178">
        <f t="shared" si="429"/>
        <v>4.3616994067796</v>
      </c>
      <c r="BL226" s="178">
        <f t="shared" si="430"/>
        <v>3.1933646320297342</v>
      </c>
      <c r="BM226" s="180">
        <f t="shared" si="497"/>
        <v>1.7973421406790682E-4</v>
      </c>
      <c r="BN226" s="180">
        <f t="shared" si="497"/>
        <v>2.659998223825838E-4</v>
      </c>
      <c r="BO226" s="180">
        <f t="shared" si="497"/>
        <v>9.1252942657336032E-5</v>
      </c>
      <c r="BP226" s="178">
        <f t="shared" si="431"/>
        <v>130.03445654586309</v>
      </c>
      <c r="BQ226" s="178">
        <f t="shared" si="432"/>
        <v>252.53310731169532</v>
      </c>
      <c r="BR226" s="178">
        <f t="shared" si="433"/>
        <v>0.44999999999999996</v>
      </c>
      <c r="BS226" s="178">
        <f t="shared" si="434"/>
        <v>0.44999999999999996</v>
      </c>
      <c r="BT226" s="178">
        <f t="shared" si="435"/>
        <v>0.17082159588417231</v>
      </c>
      <c r="BU226" s="178">
        <f t="shared" si="436"/>
        <v>18.138404988736497</v>
      </c>
      <c r="BY226" s="180">
        <f t="shared" si="437"/>
        <v>0.17641718892364974</v>
      </c>
      <c r="BZ226" s="180">
        <f t="shared" si="498"/>
        <v>0.17641718892364974</v>
      </c>
      <c r="CA226" s="180">
        <f t="shared" si="499"/>
        <v>0</v>
      </c>
      <c r="CB226" s="180">
        <f t="shared" si="500"/>
        <v>3.8432868644763002E-2</v>
      </c>
      <c r="CC226" s="180">
        <f t="shared" si="438"/>
        <v>3.0115716752551903E-2</v>
      </c>
      <c r="CG226" s="182">
        <f t="shared" si="439"/>
        <v>0.44999999999999996</v>
      </c>
      <c r="CH226" s="182">
        <f t="shared" si="440"/>
        <v>0.44999999999999996</v>
      </c>
      <c r="CI226" s="182">
        <f t="shared" si="441"/>
        <v>0.44999999999999996</v>
      </c>
      <c r="CJ226" s="182">
        <f t="shared" si="442"/>
        <v>0.44999999999999996</v>
      </c>
      <c r="CK226" s="182">
        <f t="shared" si="443"/>
        <v>0.44999999999999996</v>
      </c>
      <c r="CL226" s="182">
        <f t="shared" si="444"/>
        <v>0.44999999999999996</v>
      </c>
      <c r="CM226" s="182">
        <f t="shared" si="445"/>
        <v>0.44999999999999996</v>
      </c>
      <c r="CN226" s="182">
        <f t="shared" si="446"/>
        <v>0.44999999999999996</v>
      </c>
      <c r="CO226" s="182">
        <f t="shared" si="447"/>
        <v>0.44999999999999996</v>
      </c>
      <c r="CP226" s="182">
        <f t="shared" si="448"/>
        <v>0.39165502515947692</v>
      </c>
      <c r="CQ226" s="182">
        <f t="shared" si="449"/>
        <v>0.32464645562562494</v>
      </c>
      <c r="CR226" s="182">
        <f t="shared" si="450"/>
        <v>0.25763788609177279</v>
      </c>
      <c r="CS226" s="182">
        <f t="shared" si="451"/>
        <v>0.19062931655792087</v>
      </c>
      <c r="CT226" s="182">
        <f t="shared" si="452"/>
        <v>0.16585974835370385</v>
      </c>
      <c r="CU226" s="182">
        <f t="shared" si="453"/>
        <v>0.16585974835370385</v>
      </c>
      <c r="CV226" s="182">
        <f t="shared" si="454"/>
        <v>0.16585974835370385</v>
      </c>
      <c r="CW226" s="182">
        <f t="shared" si="455"/>
        <v>0.16585974835370385</v>
      </c>
      <c r="CX226" s="182">
        <f t="shared" si="456"/>
        <v>0.16585974835370385</v>
      </c>
      <c r="CY226" s="182">
        <f t="shared" si="457"/>
        <v>0.16585974835370385</v>
      </c>
      <c r="DA226" s="184">
        <f t="shared" si="501"/>
        <v>0.17641718892825267</v>
      </c>
      <c r="DB226" s="184">
        <f t="shared" si="502"/>
        <v>0.17641718892825267</v>
      </c>
      <c r="DC226" s="184">
        <f t="shared" si="503"/>
        <v>0.17641718892825267</v>
      </c>
      <c r="DD226" s="184">
        <f t="shared" si="504"/>
        <v>0.17641718892825267</v>
      </c>
      <c r="DE226" s="184">
        <f t="shared" si="505"/>
        <v>0.17641718892825267</v>
      </c>
      <c r="DF226" s="184">
        <f t="shared" si="506"/>
        <v>0.17641718892825267</v>
      </c>
      <c r="DG226" s="184">
        <f t="shared" si="507"/>
        <v>0.17641718892825267</v>
      </c>
      <c r="DH226" s="184">
        <f t="shared" si="508"/>
        <v>0.17641718892825267</v>
      </c>
      <c r="DI226" s="184">
        <f t="shared" si="509"/>
        <v>0.17641718892825267</v>
      </c>
      <c r="DJ226" s="184">
        <f t="shared" si="510"/>
        <v>0.15251877670011679</v>
      </c>
      <c r="DK226" s="184">
        <f t="shared" si="511"/>
        <v>0.12509486509530726</v>
      </c>
      <c r="DL226" s="184">
        <f t="shared" si="512"/>
        <v>-3.2630080478238074E-10</v>
      </c>
      <c r="DM226" s="184">
        <f t="shared" si="513"/>
        <v>-4.2949177702284184E-10</v>
      </c>
      <c r="DN226" s="184">
        <f t="shared" si="514"/>
        <v>-4.863451503090571E-10</v>
      </c>
      <c r="DO226" s="184">
        <f t="shared" si="515"/>
        <v>-4.863451503090571E-10</v>
      </c>
      <c r="DP226" s="184">
        <f t="shared" si="516"/>
        <v>-4.863451503090571E-10</v>
      </c>
      <c r="DQ226" s="184">
        <f t="shared" si="517"/>
        <v>-4.863451503090571E-10</v>
      </c>
      <c r="DR226" s="184">
        <f t="shared" si="518"/>
        <v>-4.863451503090571E-10</v>
      </c>
      <c r="DS226" s="184">
        <f t="shared" si="519"/>
        <v>-4.863451503090571E-10</v>
      </c>
      <c r="DU226" s="185">
        <f t="shared" si="458"/>
        <v>2.248727217533307E-2</v>
      </c>
      <c r="DV226" s="185">
        <f t="shared" si="459"/>
        <v>-1.4603405300960402E-2</v>
      </c>
      <c r="DW226" s="185">
        <f t="shared" si="460"/>
        <v>-8.7294582410758631E-3</v>
      </c>
      <c r="DX226" s="185">
        <f t="shared" si="461"/>
        <v>2.5352187579949385E-2</v>
      </c>
      <c r="DY226" s="186">
        <f t="shared" si="462"/>
        <v>2.248727217533307E-2</v>
      </c>
      <c r="DZ226" s="186">
        <f t="shared" si="463"/>
        <v>-1.4603405300960402E-2</v>
      </c>
      <c r="EA226" s="186">
        <f t="shared" si="464"/>
        <v>-2.6710966345811507E-2</v>
      </c>
      <c r="EB226" s="186">
        <f t="shared" si="465"/>
        <v>-2.3369067470809541E-3</v>
      </c>
      <c r="EC226" s="186">
        <f t="shared" si="466"/>
        <v>1.9609785264120359E-2</v>
      </c>
      <c r="ED226" s="186">
        <f t="shared" si="467"/>
        <v>1.8286420594712225E-2</v>
      </c>
      <c r="EE226" s="186">
        <f t="shared" si="468"/>
        <v>-4.1944769822794565E-3</v>
      </c>
      <c r="EF226" s="186">
        <f t="shared" si="469"/>
        <v>-2.6482885400136352E-2</v>
      </c>
      <c r="EG226" s="186">
        <f t="shared" si="470"/>
        <v>-1.2999199328536208E-2</v>
      </c>
      <c r="EH226" s="186">
        <f t="shared" si="471"/>
        <v>2.345117636897158E-2</v>
      </c>
      <c r="EI226" s="186">
        <f t="shared" si="472"/>
        <v>2.4681494700607057E-2</v>
      </c>
      <c r="EJ226" s="186">
        <f t="shared" si="473"/>
        <v>-1.0476672926818569E-2</v>
      </c>
      <c r="EK226" s="186">
        <f t="shared" si="474"/>
        <v>-2.5899367149795172E-2</v>
      </c>
      <c r="EL226" s="186">
        <f t="shared" si="475"/>
        <v>-6.9397145122647511E-3</v>
      </c>
      <c r="EM226" s="186">
        <f t="shared" si="476"/>
        <v>1.6136464950687525E-2</v>
      </c>
      <c r="EN226" s="186">
        <f t="shared" si="477"/>
        <v>2.1413812252069002E-2</v>
      </c>
      <c r="EO226" s="186">
        <f t="shared" si="478"/>
        <v>4.6795133711571764E-4</v>
      </c>
      <c r="EP226" s="186">
        <f t="shared" si="479"/>
        <v>-2.6808914148426805E-2</v>
      </c>
      <c r="EQ226" s="186">
        <f t="shared" si="480"/>
        <v>2.6125782498842065E-2</v>
      </c>
      <c r="ER226" s="186">
        <f t="shared" si="481"/>
        <v>-6.0316121472476208E-3</v>
      </c>
      <c r="ES226" s="186">
        <f t="shared" si="482"/>
        <v>-2.430082878864448E-2</v>
      </c>
      <c r="ET226" s="186">
        <f t="shared" si="483"/>
        <v>-1.1331662563658302E-2</v>
      </c>
      <c r="EU226" s="186">
        <f t="shared" si="484"/>
        <v>1.2172846315173269E-2</v>
      </c>
      <c r="EV226" s="186">
        <f t="shared" si="485"/>
        <v>2.3890556060058542E-2</v>
      </c>
      <c r="EW226" s="186">
        <f t="shared" si="486"/>
        <v>5.116161191927527E-3</v>
      </c>
      <c r="EX226" s="186">
        <f t="shared" si="487"/>
        <v>-2.6320367606282442E-2</v>
      </c>
    </row>
    <row r="227" spans="15:154" ht="20.100000000000001" customHeight="1" x14ac:dyDescent="0.3">
      <c r="O227" s="211">
        <v>219</v>
      </c>
      <c r="P227" s="211">
        <f t="shared" si="488"/>
        <v>-1.2304571226560022</v>
      </c>
      <c r="Q227" s="212">
        <f t="shared" si="489"/>
        <v>1.911135530933791</v>
      </c>
      <c r="R227" s="212">
        <f t="shared" si="393"/>
        <v>306.6121676663758</v>
      </c>
      <c r="S227" s="212">
        <f t="shared" si="394"/>
        <v>266.61927623163115</v>
      </c>
      <c r="T227" s="212">
        <f t="shared" si="395"/>
        <v>333.27409528953893</v>
      </c>
      <c r="U227" s="212">
        <f t="shared" si="396"/>
        <v>1</v>
      </c>
      <c r="V227" s="212">
        <f t="shared" si="397"/>
        <v>1</v>
      </c>
      <c r="W227" s="212">
        <f t="shared" si="398"/>
        <v>4.3703418889039392E-2</v>
      </c>
      <c r="X227" s="212">
        <f t="shared" si="399"/>
        <v>5.0258931722395296E-2</v>
      </c>
      <c r="Y227" s="212">
        <f t="shared" si="400"/>
        <v>4.0207145377916233E-2</v>
      </c>
      <c r="Z227" s="212">
        <f t="shared" si="401"/>
        <v>10.292501175303034</v>
      </c>
      <c r="AA227" s="212">
        <f t="shared" si="402"/>
        <v>10.292501175303034</v>
      </c>
      <c r="AB227" s="212">
        <f t="shared" si="403"/>
        <v>10.033935751217014</v>
      </c>
      <c r="AC227" s="212">
        <f t="shared" si="404"/>
        <v>9.5618400321457706</v>
      </c>
      <c r="AD227" s="212">
        <f t="shared" si="405"/>
        <v>208.9193730892836</v>
      </c>
      <c r="AE227" s="212">
        <f t="shared" si="406"/>
        <v>272.07735142088876</v>
      </c>
      <c r="AF227" s="212">
        <f t="shared" si="407"/>
        <v>2.2584547630807705</v>
      </c>
      <c r="AG227" s="212">
        <f t="shared" si="408"/>
        <v>2.5214744591365852</v>
      </c>
      <c r="AH227" s="212">
        <f t="shared" si="409"/>
        <v>1.9222714612643215</v>
      </c>
      <c r="AI227" s="212">
        <f t="shared" si="410"/>
        <v>12.550955938383805</v>
      </c>
      <c r="AJ227" s="212">
        <f t="shared" si="411"/>
        <v>13.350955938383805</v>
      </c>
      <c r="AK227" s="212">
        <f t="shared" si="412"/>
        <v>13.3554102103536</v>
      </c>
      <c r="AL227" s="212">
        <f t="shared" si="413"/>
        <v>12.284111493410093</v>
      </c>
      <c r="AM227" s="212">
        <f t="shared" si="490"/>
        <v>74.901003689557129</v>
      </c>
      <c r="AN227" s="212">
        <f t="shared" si="520"/>
        <v>74.876022843893153</v>
      </c>
      <c r="AO227" s="212">
        <f t="shared" si="521"/>
        <v>81.405969046801459</v>
      </c>
      <c r="AP227" s="212">
        <f t="shared" si="414"/>
        <v>8.8972971197943043</v>
      </c>
      <c r="AQ227" s="212">
        <f t="shared" si="415"/>
        <v>0.25641262111137986</v>
      </c>
      <c r="AR227" s="212">
        <f t="shared" si="416"/>
        <v>0.24893429664027944</v>
      </c>
      <c r="AS227" s="212">
        <f t="shared" si="417"/>
        <v>0.23722196175118743</v>
      </c>
      <c r="AT227" s="212">
        <f t="shared" si="418"/>
        <v>2.0656094681263549E-2</v>
      </c>
      <c r="AU227" s="212">
        <f t="shared" si="419"/>
        <v>9.9248286438394159E-2</v>
      </c>
      <c r="AV227" s="212">
        <f t="shared" si="420"/>
        <v>9.3512317863732874E-2</v>
      </c>
      <c r="AW227" s="212">
        <f t="shared" si="421"/>
        <v>9.2325702288792527E-2</v>
      </c>
      <c r="AX227" s="212">
        <f t="shared" si="491"/>
        <v>2.1687447256047314E-2</v>
      </c>
      <c r="AY227" s="212">
        <f t="shared" si="492"/>
        <v>2.3499146079953175E-2</v>
      </c>
      <c r="AZ227" s="178">
        <f t="shared" si="493"/>
        <v>1.8560764744933785E-2</v>
      </c>
      <c r="BA227" s="178">
        <f t="shared" si="422"/>
        <v>-8.5276225972972294E-3</v>
      </c>
      <c r="BB227" s="178">
        <f t="shared" si="423"/>
        <v>-7.4153239976497655E-3</v>
      </c>
      <c r="BC227" s="178">
        <f t="shared" si="424"/>
        <v>-9.2691549970622053E-3</v>
      </c>
      <c r="BD227" s="178">
        <f t="shared" si="425"/>
        <v>0</v>
      </c>
      <c r="BE227" s="178">
        <f t="shared" si="426"/>
        <v>0</v>
      </c>
      <c r="BF227" s="178">
        <f t="shared" si="427"/>
        <v>0</v>
      </c>
      <c r="BG227" s="178">
        <f t="shared" si="494"/>
        <v>1.3159824658750085E-2</v>
      </c>
      <c r="BH227" s="178">
        <f t="shared" si="495"/>
        <v>1.6083822082303408E-2</v>
      </c>
      <c r="BI227" s="178">
        <f t="shared" si="496"/>
        <v>9.2916097478715799E-3</v>
      </c>
      <c r="BJ227" s="178">
        <f t="shared" si="428"/>
        <v>4.0349623647287878</v>
      </c>
      <c r="BK227" s="178">
        <f t="shared" si="429"/>
        <v>4.2882570026220614</v>
      </c>
      <c r="BL227" s="178">
        <f t="shared" si="430"/>
        <v>3.0966528325053617</v>
      </c>
      <c r="BM227" s="180">
        <f t="shared" si="497"/>
        <v>1.7318098504904677E-4</v>
      </c>
      <c r="BN227" s="180">
        <f t="shared" si="497"/>
        <v>2.5868933277519075E-4</v>
      </c>
      <c r="BO227" s="180">
        <f t="shared" si="497"/>
        <v>8.633401170674216E-5</v>
      </c>
      <c r="BP227" s="178">
        <f t="shared" si="431"/>
        <v>128.97640347759452</v>
      </c>
      <c r="BQ227" s="178">
        <f t="shared" si="432"/>
        <v>251.62730097436949</v>
      </c>
      <c r="BR227" s="178">
        <f t="shared" si="433"/>
        <v>0.44999999999999996</v>
      </c>
      <c r="BS227" s="178">
        <f t="shared" si="434"/>
        <v>0.44999999999999996</v>
      </c>
      <c r="BT227" s="178">
        <f t="shared" si="435"/>
        <v>0.17030180898660505</v>
      </c>
      <c r="BU227" s="178">
        <f t="shared" si="436"/>
        <v>18.138404988736497</v>
      </c>
      <c r="BY227" s="180">
        <f t="shared" si="437"/>
        <v>0.1763242493108316</v>
      </c>
      <c r="BZ227" s="180">
        <f t="shared" si="498"/>
        <v>0.1763242493108316</v>
      </c>
      <c r="CA227" s="180">
        <f t="shared" si="499"/>
        <v>0</v>
      </c>
      <c r="CB227" s="180">
        <f t="shared" si="500"/>
        <v>3.8529862682817197E-2</v>
      </c>
      <c r="CC227" s="180">
        <f t="shared" si="438"/>
        <v>3.0002240085519966E-2</v>
      </c>
      <c r="CG227" s="182">
        <f t="shared" si="439"/>
        <v>0.44999999999999996</v>
      </c>
      <c r="CH227" s="182">
        <f t="shared" si="440"/>
        <v>0.44999999999999996</v>
      </c>
      <c r="CI227" s="182">
        <f t="shared" si="441"/>
        <v>0.44999999999999996</v>
      </c>
      <c r="CJ227" s="182">
        <f t="shared" si="442"/>
        <v>0.44999999999999996</v>
      </c>
      <c r="CK227" s="182">
        <f t="shared" si="443"/>
        <v>0.44999999999999996</v>
      </c>
      <c r="CL227" s="182">
        <f t="shared" si="444"/>
        <v>0.44999999999999996</v>
      </c>
      <c r="CM227" s="182">
        <f t="shared" si="445"/>
        <v>0.44999999999999996</v>
      </c>
      <c r="CN227" s="182">
        <f t="shared" si="446"/>
        <v>0.44999999999999996</v>
      </c>
      <c r="CO227" s="182">
        <f t="shared" si="447"/>
        <v>0.44999999999999996</v>
      </c>
      <c r="CP227" s="182">
        <f t="shared" si="448"/>
        <v>0.39044817392552555</v>
      </c>
      <c r="CQ227" s="182">
        <f t="shared" si="449"/>
        <v>0.32364350236071049</v>
      </c>
      <c r="CR227" s="182">
        <f t="shared" si="450"/>
        <v>0.25683883079589526</v>
      </c>
      <c r="CS227" s="182">
        <f t="shared" si="451"/>
        <v>0.19003415923108019</v>
      </c>
      <c r="CT227" s="182">
        <f t="shared" si="452"/>
        <v>0.16533996145613655</v>
      </c>
      <c r="CU227" s="182">
        <f t="shared" si="453"/>
        <v>0.16533996145613655</v>
      </c>
      <c r="CV227" s="182">
        <f t="shared" si="454"/>
        <v>0.16533996145613655</v>
      </c>
      <c r="CW227" s="182">
        <f t="shared" si="455"/>
        <v>0.16533996145613655</v>
      </c>
      <c r="CX227" s="182">
        <f t="shared" si="456"/>
        <v>0.16533996145613655</v>
      </c>
      <c r="CY227" s="182">
        <f t="shared" si="457"/>
        <v>0.16533996145613655</v>
      </c>
      <c r="DA227" s="184">
        <f t="shared" si="501"/>
        <v>0.17632424931544616</v>
      </c>
      <c r="DB227" s="184">
        <f t="shared" si="502"/>
        <v>0.17632424931544616</v>
      </c>
      <c r="DC227" s="184">
        <f t="shared" si="503"/>
        <v>0.17632424931544616</v>
      </c>
      <c r="DD227" s="184">
        <f t="shared" si="504"/>
        <v>0.17632424931544616</v>
      </c>
      <c r="DE227" s="184">
        <f t="shared" si="505"/>
        <v>0.17632424931544616</v>
      </c>
      <c r="DF227" s="184">
        <f t="shared" si="506"/>
        <v>0.17632424931544616</v>
      </c>
      <c r="DG227" s="184">
        <f t="shared" si="507"/>
        <v>0.17632424931544616</v>
      </c>
      <c r="DH227" s="184">
        <f t="shared" si="508"/>
        <v>0.17632424931544616</v>
      </c>
      <c r="DI227" s="184">
        <f t="shared" si="509"/>
        <v>0.17632424931544616</v>
      </c>
      <c r="DJ227" s="184">
        <f t="shared" si="510"/>
        <v>0.1519449360347005</v>
      </c>
      <c r="DK227" s="184">
        <f t="shared" si="511"/>
        <v>0.12461982913143485</v>
      </c>
      <c r="DL227" s="184">
        <f t="shared" si="512"/>
        <v>-3.2707061425357154E-10</v>
      </c>
      <c r="DM227" s="184">
        <f t="shared" si="513"/>
        <v>-4.3048511168388161E-10</v>
      </c>
      <c r="DN227" s="184">
        <f t="shared" si="514"/>
        <v>-4.8745754740485569E-10</v>
      </c>
      <c r="DO227" s="184">
        <f t="shared" si="515"/>
        <v>-4.8745754740485569E-10</v>
      </c>
      <c r="DP227" s="184">
        <f t="shared" si="516"/>
        <v>-4.8745754740485569E-10</v>
      </c>
      <c r="DQ227" s="184">
        <f t="shared" si="517"/>
        <v>-4.8745754740485569E-10</v>
      </c>
      <c r="DR227" s="184">
        <f t="shared" si="518"/>
        <v>-4.8745754740485569E-10</v>
      </c>
      <c r="DS227" s="184">
        <f t="shared" si="519"/>
        <v>-4.8745754740485569E-10</v>
      </c>
      <c r="DU227" s="185">
        <f t="shared" si="458"/>
        <v>2.2441190119815421E-2</v>
      </c>
      <c r="DV227" s="185">
        <f t="shared" si="459"/>
        <v>-1.3751978992220932E-2</v>
      </c>
      <c r="DW227" s="185">
        <f t="shared" si="460"/>
        <v>-8.7856794748089988E-3</v>
      </c>
      <c r="DX227" s="185">
        <f t="shared" si="461"/>
        <v>2.4809993477671592E-2</v>
      </c>
      <c r="DY227" s="186">
        <f t="shared" si="462"/>
        <v>2.2441190119815421E-2</v>
      </c>
      <c r="DZ227" s="186">
        <f t="shared" si="463"/>
        <v>-1.3751978992220932E-2</v>
      </c>
      <c r="EA227" s="186">
        <f t="shared" si="464"/>
        <v>-2.6094481068996256E-2</v>
      </c>
      <c r="EB227" s="186">
        <f t="shared" si="465"/>
        <v>-3.4354036059803944E-3</v>
      </c>
      <c r="EC227" s="186">
        <f t="shared" si="466"/>
        <v>1.8117251038356211E-2</v>
      </c>
      <c r="ED227" s="186">
        <f t="shared" si="467"/>
        <v>1.909159906894569E-2</v>
      </c>
      <c r="EE227" s="186">
        <f t="shared" si="468"/>
        <v>-2.0650158853250228E-3</v>
      </c>
      <c r="EF227" s="186">
        <f t="shared" si="469"/>
        <v>-2.6238514622393211E-2</v>
      </c>
      <c r="EG227" s="186">
        <f t="shared" si="470"/>
        <v>-1.4907613527106546E-2</v>
      </c>
      <c r="EH227" s="186">
        <f t="shared" si="471"/>
        <v>2.169071227789943E-2</v>
      </c>
      <c r="EI227" s="186">
        <f t="shared" si="472"/>
        <v>2.5235799180429341E-2</v>
      </c>
      <c r="EJ227" s="186">
        <f t="shared" si="473"/>
        <v>-7.475184273396128E-3</v>
      </c>
      <c r="EK227" s="186">
        <f t="shared" si="474"/>
        <v>-2.431618530731304E-2</v>
      </c>
      <c r="EL227" s="186">
        <f t="shared" si="475"/>
        <v>-1.0072093739466506E-2</v>
      </c>
      <c r="EM227" s="186">
        <f t="shared" si="476"/>
        <v>1.2558651238805976E-2</v>
      </c>
      <c r="EN227" s="186">
        <f t="shared" si="477"/>
        <v>2.3130158219480994E-2</v>
      </c>
      <c r="EO227" s="186">
        <f t="shared" si="478"/>
        <v>4.7963751241437494E-3</v>
      </c>
      <c r="EP227" s="186">
        <f t="shared" si="479"/>
        <v>-2.5878924356794317E-2</v>
      </c>
      <c r="EQ227" s="186">
        <f t="shared" si="480"/>
        <v>2.6310630231026973E-2</v>
      </c>
      <c r="ER227" s="186">
        <f t="shared" si="481"/>
        <v>-6.8896809966546933E-4</v>
      </c>
      <c r="ES227" s="186">
        <f t="shared" si="482"/>
        <v>-2.0880781701332632E-2</v>
      </c>
      <c r="ET227" s="186">
        <f t="shared" si="483"/>
        <v>-1.6022387329529875E-2</v>
      </c>
      <c r="EU227" s="186">
        <f t="shared" si="484"/>
        <v>6.144200111483521E-3</v>
      </c>
      <c r="EV227" s="186">
        <f t="shared" si="485"/>
        <v>2.5592435311752437E-2</v>
      </c>
      <c r="EW227" s="186">
        <f t="shared" si="486"/>
        <v>1.1330901095286745E-2</v>
      </c>
      <c r="EX227" s="186">
        <f t="shared" si="487"/>
        <v>-2.3755728163224483E-2</v>
      </c>
    </row>
    <row r="228" spans="15:154" ht="20.100000000000001" customHeight="1" x14ac:dyDescent="0.3">
      <c r="O228" s="211">
        <v>220</v>
      </c>
      <c r="P228" s="211">
        <f t="shared" si="488"/>
        <v>-1.2217304763960306</v>
      </c>
      <c r="Q228" s="212">
        <f t="shared" si="489"/>
        <v>1.9198621771937625</v>
      </c>
      <c r="R228" s="212">
        <f t="shared" si="393"/>
        <v>305.65299121879036</v>
      </c>
      <c r="S228" s="212">
        <f t="shared" si="394"/>
        <v>265.78520975546991</v>
      </c>
      <c r="T228" s="212">
        <f t="shared" si="395"/>
        <v>332.23151219433737</v>
      </c>
      <c r="U228" s="212">
        <f t="shared" si="396"/>
        <v>1</v>
      </c>
      <c r="V228" s="212">
        <f t="shared" si="397"/>
        <v>1</v>
      </c>
      <c r="W228" s="212">
        <f t="shared" si="398"/>
        <v>4.3840565559550203E-2</v>
      </c>
      <c r="X228" s="212">
        <f t="shared" si="399"/>
        <v>5.0416650393482726E-2</v>
      </c>
      <c r="Y228" s="212">
        <f t="shared" si="400"/>
        <v>4.0333320314786182E-2</v>
      </c>
      <c r="Z228" s="212">
        <f t="shared" si="401"/>
        <v>10.248661803434732</v>
      </c>
      <c r="AA228" s="212">
        <f t="shared" si="402"/>
        <v>10.248661803434732</v>
      </c>
      <c r="AB228" s="212">
        <f t="shared" si="403"/>
        <v>9.9923183563977833</v>
      </c>
      <c r="AC228" s="212">
        <f t="shared" si="404"/>
        <v>9.5221807317792244</v>
      </c>
      <c r="AD228" s="212">
        <f t="shared" si="405"/>
        <v>207.92180882442673</v>
      </c>
      <c r="AE228" s="212">
        <f t="shared" si="406"/>
        <v>270.80661787434468</v>
      </c>
      <c r="AF228" s="212">
        <f t="shared" si="407"/>
        <v>2.2561453627381005</v>
      </c>
      <c r="AG228" s="212">
        <f t="shared" si="408"/>
        <v>2.5188961059744344</v>
      </c>
      <c r="AH228" s="212">
        <f t="shared" si="409"/>
        <v>1.9203058277506826</v>
      </c>
      <c r="AI228" s="212">
        <f t="shared" si="410"/>
        <v>12.504807166172833</v>
      </c>
      <c r="AJ228" s="212">
        <f t="shared" si="411"/>
        <v>13.304807166172834</v>
      </c>
      <c r="AK228" s="212">
        <f t="shared" si="412"/>
        <v>13.311214462372218</v>
      </c>
      <c r="AL228" s="212">
        <f t="shared" si="413"/>
        <v>12.242486559529908</v>
      </c>
      <c r="AM228" s="212">
        <f t="shared" si="490"/>
        <v>75.160803723820734</v>
      </c>
      <c r="AN228" s="212">
        <f t="shared" si="520"/>
        <v>75.124625392128792</v>
      </c>
      <c r="AO228" s="212">
        <f t="shared" si="521"/>
        <v>81.682752530495605</v>
      </c>
      <c r="AP228" s="212">
        <f t="shared" si="414"/>
        <v>8.8532566672554509</v>
      </c>
      <c r="AQ228" s="212">
        <f t="shared" si="415"/>
        <v>0.25534910769510827</v>
      </c>
      <c r="AR228" s="212">
        <f t="shared" si="416"/>
        <v>0.24790180080173774</v>
      </c>
      <c r="AS228" s="212">
        <f t="shared" si="417"/>
        <v>0.23623804474326812</v>
      </c>
      <c r="AT228" s="212">
        <f t="shared" si="418"/>
        <v>2.0485100946914827E-2</v>
      </c>
      <c r="AU228" s="212">
        <f t="shared" si="419"/>
        <v>9.8768097466219479E-2</v>
      </c>
      <c r="AV228" s="212">
        <f t="shared" si="420"/>
        <v>9.304611959171806E-2</v>
      </c>
      <c r="AW228" s="212">
        <f t="shared" si="421"/>
        <v>9.187273098882906E-2</v>
      </c>
      <c r="AX228" s="212">
        <f t="shared" si="491"/>
        <v>2.1650246336165E-2</v>
      </c>
      <c r="AY228" s="212">
        <f t="shared" si="492"/>
        <v>2.3455368496567087E-2</v>
      </c>
      <c r="AZ228" s="178">
        <f t="shared" si="493"/>
        <v>1.8527661511042886E-2</v>
      </c>
      <c r="BA228" s="178">
        <f t="shared" si="422"/>
        <v>-8.7374438909065336E-3</v>
      </c>
      <c r="BB228" s="178">
        <f t="shared" si="423"/>
        <v>-7.5977772964404642E-3</v>
      </c>
      <c r="BC228" s="178">
        <f t="shared" si="424"/>
        <v>-9.4972216205505798E-3</v>
      </c>
      <c r="BD228" s="178">
        <f t="shared" si="425"/>
        <v>0</v>
      </c>
      <c r="BE228" s="178">
        <f t="shared" si="426"/>
        <v>0</v>
      </c>
      <c r="BF228" s="178">
        <f t="shared" si="427"/>
        <v>0</v>
      </c>
      <c r="BG228" s="178">
        <f t="shared" si="494"/>
        <v>1.2912802445258467E-2</v>
      </c>
      <c r="BH228" s="178">
        <f t="shared" si="495"/>
        <v>1.5857591200126621E-2</v>
      </c>
      <c r="BI228" s="178">
        <f t="shared" si="496"/>
        <v>9.0304398904923061E-3</v>
      </c>
      <c r="BJ228" s="178">
        <f t="shared" si="428"/>
        <v>3.9468366924105607</v>
      </c>
      <c r="BK228" s="178">
        <f t="shared" si="429"/>
        <v>4.2147132033421473</v>
      </c>
      <c r="BL228" s="178">
        <f t="shared" si="430"/>
        <v>3.0001967005983254</v>
      </c>
      <c r="BM228" s="180">
        <f t="shared" si="497"/>
        <v>1.6674046699027302E-4</v>
      </c>
      <c r="BN228" s="180">
        <f t="shared" si="497"/>
        <v>2.5146319867033322E-4</v>
      </c>
      <c r="BO228" s="180">
        <f t="shared" si="497"/>
        <v>8.1548844615794689E-5</v>
      </c>
      <c r="BP228" s="178">
        <f t="shared" si="431"/>
        <v>127.91651715975576</v>
      </c>
      <c r="BQ228" s="178">
        <f t="shared" si="432"/>
        <v>250.69905043682692</v>
      </c>
      <c r="BR228" s="178">
        <f t="shared" si="433"/>
        <v>0.44999999999999996</v>
      </c>
      <c r="BS228" s="178">
        <f t="shared" si="434"/>
        <v>0.44999999999999996</v>
      </c>
      <c r="BT228" s="178">
        <f t="shared" si="435"/>
        <v>0.16976905294693317</v>
      </c>
      <c r="BU228" s="178">
        <f t="shared" si="436"/>
        <v>18.138404988736497</v>
      </c>
      <c r="BY228" s="180">
        <f t="shared" si="437"/>
        <v>0.17622850269880919</v>
      </c>
      <c r="BZ228" s="180">
        <f t="shared" si="498"/>
        <v>0.17622850269880919</v>
      </c>
      <c r="CA228" s="180">
        <f t="shared" si="499"/>
        <v>0</v>
      </c>
      <c r="CB228" s="180">
        <f t="shared" si="500"/>
        <v>3.8629786173441531E-2</v>
      </c>
      <c r="CC228" s="180">
        <f t="shared" si="438"/>
        <v>2.9892342282534998E-2</v>
      </c>
      <c r="CG228" s="182">
        <f t="shared" si="439"/>
        <v>0.44999999999999996</v>
      </c>
      <c r="CH228" s="182">
        <f t="shared" si="440"/>
        <v>0.44999999999999996</v>
      </c>
      <c r="CI228" s="182">
        <f t="shared" si="441"/>
        <v>0.44999999999999996</v>
      </c>
      <c r="CJ228" s="182">
        <f t="shared" si="442"/>
        <v>0.44999999999999996</v>
      </c>
      <c r="CK228" s="182">
        <f t="shared" si="443"/>
        <v>0.44999999999999996</v>
      </c>
      <c r="CL228" s="182">
        <f t="shared" si="444"/>
        <v>0.44999999999999996</v>
      </c>
      <c r="CM228" s="182">
        <f t="shared" si="445"/>
        <v>0.44999999999999996</v>
      </c>
      <c r="CN228" s="182">
        <f t="shared" si="446"/>
        <v>0.44999999999999996</v>
      </c>
      <c r="CO228" s="182">
        <f t="shared" si="447"/>
        <v>0.44999999999999996</v>
      </c>
      <c r="CP228" s="182">
        <f t="shared" si="448"/>
        <v>0.38921121068754827</v>
      </c>
      <c r="CQ228" s="182">
        <f t="shared" si="449"/>
        <v>0.3226155245261545</v>
      </c>
      <c r="CR228" s="182">
        <f t="shared" si="450"/>
        <v>0.25601983836476061</v>
      </c>
      <c r="CS228" s="182">
        <f t="shared" si="451"/>
        <v>0.18942415220336692</v>
      </c>
      <c r="CT228" s="182">
        <f t="shared" si="452"/>
        <v>0.16480720541646468</v>
      </c>
      <c r="CU228" s="182">
        <f t="shared" si="453"/>
        <v>0.16480720541646468</v>
      </c>
      <c r="CV228" s="182">
        <f t="shared" si="454"/>
        <v>0.16480720541646468</v>
      </c>
      <c r="CW228" s="182">
        <f t="shared" si="455"/>
        <v>0.16480720541646468</v>
      </c>
      <c r="CX228" s="182">
        <f t="shared" si="456"/>
        <v>0.16480720541646468</v>
      </c>
      <c r="CY228" s="182">
        <f t="shared" si="457"/>
        <v>0.16480720541646468</v>
      </c>
      <c r="DA228" s="184">
        <f t="shared" si="501"/>
        <v>0.17622850270343571</v>
      </c>
      <c r="DB228" s="184">
        <f t="shared" si="502"/>
        <v>0.17622850270343571</v>
      </c>
      <c r="DC228" s="184">
        <f t="shared" si="503"/>
        <v>0.17622850270343571</v>
      </c>
      <c r="DD228" s="184">
        <f t="shared" si="504"/>
        <v>0.17622850270343571</v>
      </c>
      <c r="DE228" s="184">
        <f t="shared" si="505"/>
        <v>0.17622850270343571</v>
      </c>
      <c r="DF228" s="184">
        <f t="shared" si="506"/>
        <v>0.17622850270343571</v>
      </c>
      <c r="DG228" s="184">
        <f t="shared" si="507"/>
        <v>0.17622850270343571</v>
      </c>
      <c r="DH228" s="184">
        <f t="shared" si="508"/>
        <v>0.17622850270343571</v>
      </c>
      <c r="DI228" s="184">
        <f t="shared" si="509"/>
        <v>0.17622850270343571</v>
      </c>
      <c r="DJ228" s="184">
        <f t="shared" si="510"/>
        <v>0.15135692562044614</v>
      </c>
      <c r="DK228" s="184">
        <f t="shared" si="511"/>
        <v>0.12413307188654067</v>
      </c>
      <c r="DL228" s="184">
        <f t="shared" si="512"/>
        <v>9.6951158450519173E-2</v>
      </c>
      <c r="DM228" s="184">
        <f t="shared" si="513"/>
        <v>-4.3150801117928345E-10</v>
      </c>
      <c r="DN228" s="184">
        <f t="shared" si="514"/>
        <v>-4.8860299377308151E-10</v>
      </c>
      <c r="DO228" s="184">
        <f t="shared" si="515"/>
        <v>-4.8860299377308151E-10</v>
      </c>
      <c r="DP228" s="184">
        <f t="shared" si="516"/>
        <v>-4.8860299377308151E-10</v>
      </c>
      <c r="DQ228" s="184">
        <f t="shared" si="517"/>
        <v>-4.8860299377308151E-10</v>
      </c>
      <c r="DR228" s="184">
        <f t="shared" si="518"/>
        <v>-4.8860299377308151E-10</v>
      </c>
      <c r="DS228" s="184">
        <f t="shared" si="519"/>
        <v>-4.8860299377308151E-10</v>
      </c>
      <c r="DU228" s="185">
        <f t="shared" si="458"/>
        <v>2.2365629903287304E-2</v>
      </c>
      <c r="DV228" s="185">
        <f t="shared" si="459"/>
        <v>-1.291280244525846E-2</v>
      </c>
      <c r="DW228" s="185">
        <f t="shared" si="460"/>
        <v>-8.8328770861266937E-3</v>
      </c>
      <c r="DX228" s="185">
        <f t="shared" si="461"/>
        <v>2.4268130342951229E-2</v>
      </c>
      <c r="DY228" s="186">
        <f t="shared" si="462"/>
        <v>2.2365629903287304E-2</v>
      </c>
      <c r="DZ228" s="186">
        <f t="shared" si="463"/>
        <v>-1.291280244525846E-2</v>
      </c>
      <c r="EA228" s="186">
        <f t="shared" si="464"/>
        <v>-2.5433255922411073E-2</v>
      </c>
      <c r="EB228" s="186">
        <f t="shared" si="465"/>
        <v>-4.4845692263844224E-3</v>
      </c>
      <c r="EC228" s="186">
        <f t="shared" si="466"/>
        <v>1.6600378836284367E-2</v>
      </c>
      <c r="ED228" s="186">
        <f t="shared" si="467"/>
        <v>1.9783561116566813E-2</v>
      </c>
      <c r="EE228" s="186">
        <f t="shared" si="468"/>
        <v>1.977372494658942E-17</v>
      </c>
      <c r="EF228" s="186">
        <f t="shared" si="469"/>
        <v>-2.5825604890516933E-2</v>
      </c>
      <c r="EG228" s="186">
        <f t="shared" si="470"/>
        <v>-1.6600378836284395E-2</v>
      </c>
      <c r="EH228" s="186">
        <f t="shared" si="471"/>
        <v>1.9783561116566782E-2</v>
      </c>
      <c r="EI228" s="186">
        <f t="shared" si="472"/>
        <v>2.5433255922411073E-2</v>
      </c>
      <c r="EJ228" s="186">
        <f t="shared" si="473"/>
        <v>-4.4845692263844293E-3</v>
      </c>
      <c r="EK228" s="186">
        <f t="shared" si="474"/>
        <v>-2.2365629903287311E-2</v>
      </c>
      <c r="EL228" s="186">
        <f t="shared" si="475"/>
        <v>-1.2912802445258449E-2</v>
      </c>
      <c r="EM228" s="186">
        <f t="shared" si="476"/>
        <v>8.8328770861266469E-3</v>
      </c>
      <c r="EN228" s="186">
        <f t="shared" si="477"/>
        <v>2.4268130342951246E-2</v>
      </c>
      <c r="EO228" s="186">
        <f t="shared" si="478"/>
        <v>8.8328770861266781E-3</v>
      </c>
      <c r="EP228" s="186">
        <f t="shared" si="479"/>
        <v>-2.4268130342951236E-2</v>
      </c>
      <c r="EQ228" s="186">
        <f t="shared" si="480"/>
        <v>2.5433255922411066E-2</v>
      </c>
      <c r="ER228" s="186">
        <f t="shared" si="481"/>
        <v>4.4845692263844623E-3</v>
      </c>
      <c r="ES228" s="186">
        <f t="shared" si="482"/>
        <v>-1.6600378836284371E-2</v>
      </c>
      <c r="ET228" s="186">
        <f t="shared" si="483"/>
        <v>-1.978356111656681E-2</v>
      </c>
      <c r="EU228" s="186">
        <f t="shared" si="484"/>
        <v>9.4920599786091969E-18</v>
      </c>
      <c r="EV228" s="186">
        <f t="shared" si="485"/>
        <v>2.5825604890516933E-2</v>
      </c>
      <c r="EW228" s="186">
        <f t="shared" si="486"/>
        <v>1.6600378836284426E-2</v>
      </c>
      <c r="EX228" s="186">
        <f t="shared" si="487"/>
        <v>-1.9783561116566758E-2</v>
      </c>
    </row>
    <row r="229" spans="15:154" ht="20.100000000000001" customHeight="1" x14ac:dyDescent="0.3">
      <c r="O229" s="211">
        <v>221</v>
      </c>
      <c r="P229" s="211">
        <f t="shared" si="488"/>
        <v>-1.2130038301360591</v>
      </c>
      <c r="Q229" s="212">
        <f t="shared" si="489"/>
        <v>1.9285888234537343</v>
      </c>
      <c r="R229" s="212">
        <f t="shared" si="393"/>
        <v>304.67053811253993</v>
      </c>
      <c r="S229" s="212">
        <f t="shared" si="394"/>
        <v>264.93090270655642</v>
      </c>
      <c r="T229" s="212">
        <f t="shared" si="395"/>
        <v>331.16362838319554</v>
      </c>
      <c r="U229" s="212">
        <f t="shared" si="396"/>
        <v>1</v>
      </c>
      <c r="V229" s="212">
        <f t="shared" si="397"/>
        <v>1</v>
      </c>
      <c r="W229" s="212">
        <f t="shared" si="398"/>
        <v>4.3981935644365706E-2</v>
      </c>
      <c r="X229" s="212">
        <f t="shared" si="399"/>
        <v>5.057922599102057E-2</v>
      </c>
      <c r="Y229" s="212">
        <f t="shared" si="400"/>
        <v>4.0463380792816452E-2</v>
      </c>
      <c r="Z229" s="212">
        <f t="shared" si="401"/>
        <v>10.203858958799367</v>
      </c>
      <c r="AA229" s="212">
        <f t="shared" si="402"/>
        <v>10.203858958799367</v>
      </c>
      <c r="AB229" s="212">
        <f t="shared" si="403"/>
        <v>9.9497575684229673</v>
      </c>
      <c r="AC229" s="212">
        <f t="shared" si="404"/>
        <v>9.4816224248149936</v>
      </c>
      <c r="AD229" s="212">
        <f t="shared" si="405"/>
        <v>206.90187201107886</v>
      </c>
      <c r="AE229" s="212">
        <f t="shared" si="406"/>
        <v>269.50730904271933</v>
      </c>
      <c r="AF229" s="212">
        <f t="shared" si="407"/>
        <v>2.2537799193976769</v>
      </c>
      <c r="AG229" s="212">
        <f t="shared" si="408"/>
        <v>2.5162551830456632</v>
      </c>
      <c r="AH229" s="212">
        <f t="shared" si="409"/>
        <v>1.9182924935449839</v>
      </c>
      <c r="AI229" s="212">
        <f t="shared" si="410"/>
        <v>12.457638878197045</v>
      </c>
      <c r="AJ229" s="212">
        <f t="shared" si="411"/>
        <v>13.257638878197046</v>
      </c>
      <c r="AK229" s="212">
        <f t="shared" si="412"/>
        <v>13.266012751468631</v>
      </c>
      <c r="AL229" s="212">
        <f t="shared" si="413"/>
        <v>12.199914918359978</v>
      </c>
      <c r="AM229" s="212">
        <f t="shared" si="490"/>
        <v>75.428212307438685</v>
      </c>
      <c r="AN229" s="212">
        <f t="shared" si="520"/>
        <v>75.380599938688718</v>
      </c>
      <c r="AO229" s="212">
        <f t="shared" si="521"/>
        <v>81.967784750291443</v>
      </c>
      <c r="AP229" s="212">
        <f t="shared" si="414"/>
        <v>8.808236688804941</v>
      </c>
      <c r="AQ229" s="212">
        <f t="shared" si="415"/>
        <v>0.25426148629989814</v>
      </c>
      <c r="AR229" s="212">
        <f t="shared" si="416"/>
        <v>0.24684590009819962</v>
      </c>
      <c r="AS229" s="212">
        <f t="shared" si="417"/>
        <v>0.23523182406701584</v>
      </c>
      <c r="AT229" s="212">
        <f t="shared" si="418"/>
        <v>2.0310966131763458E-2</v>
      </c>
      <c r="AU229" s="212">
        <f t="shared" si="419"/>
        <v>9.8276925383078834E-2</v>
      </c>
      <c r="AV229" s="212">
        <f t="shared" si="420"/>
        <v>9.2569519552212418E-2</v>
      </c>
      <c r="AW229" s="212">
        <f t="shared" si="421"/>
        <v>9.1409626374332212E-2</v>
      </c>
      <c r="AX229" s="212">
        <f t="shared" si="491"/>
        <v>2.1612047113507171E-2</v>
      </c>
      <c r="AY229" s="212">
        <f t="shared" si="492"/>
        <v>2.3410473334080889E-2</v>
      </c>
      <c r="AZ229" s="178">
        <f t="shared" si="493"/>
        <v>1.8493712676289343E-2</v>
      </c>
      <c r="BA229" s="178">
        <f t="shared" si="422"/>
        <v>-8.9465997943351614E-3</v>
      </c>
      <c r="BB229" s="178">
        <f t="shared" si="423"/>
        <v>-7.7796519950740529E-3</v>
      </c>
      <c r="BC229" s="178">
        <f t="shared" si="424"/>
        <v>-9.724564993842567E-3</v>
      </c>
      <c r="BD229" s="178">
        <f t="shared" si="425"/>
        <v>0</v>
      </c>
      <c r="BE229" s="178">
        <f t="shared" si="426"/>
        <v>0</v>
      </c>
      <c r="BF229" s="178">
        <f t="shared" si="427"/>
        <v>0</v>
      </c>
      <c r="BG229" s="178">
        <f t="shared" si="494"/>
        <v>1.266544731917201E-2</v>
      </c>
      <c r="BH229" s="178">
        <f t="shared" si="495"/>
        <v>1.5630821339006836E-2</v>
      </c>
      <c r="BI229" s="178">
        <f t="shared" si="496"/>
        <v>8.7691476824467759E-3</v>
      </c>
      <c r="BJ229" s="178">
        <f t="shared" si="428"/>
        <v>3.8587886501681625</v>
      </c>
      <c r="BK229" s="178">
        <f t="shared" si="429"/>
        <v>4.1410876073879859</v>
      </c>
      <c r="BL229" s="178">
        <f t="shared" si="430"/>
        <v>2.9040227643471646</v>
      </c>
      <c r="BM229" s="180">
        <f t="shared" si="497"/>
        <v>1.6041355579472145E-4</v>
      </c>
      <c r="BN229" s="180">
        <f t="shared" si="497"/>
        <v>2.4432257573195148E-4</v>
      </c>
      <c r="BO229" s="180">
        <f t="shared" si="497"/>
        <v>7.6897951076561655E-5</v>
      </c>
      <c r="BP229" s="178">
        <f t="shared" si="431"/>
        <v>126.85486489561954</v>
      </c>
      <c r="BQ229" s="178">
        <f t="shared" si="432"/>
        <v>249.74843920956141</v>
      </c>
      <c r="BR229" s="178">
        <f t="shared" si="433"/>
        <v>0.44999999999999996</v>
      </c>
      <c r="BS229" s="178">
        <f t="shared" si="434"/>
        <v>0.44999999999999996</v>
      </c>
      <c r="BT229" s="178">
        <f t="shared" si="435"/>
        <v>0.1692233683365918</v>
      </c>
      <c r="BU229" s="178">
        <f t="shared" si="436"/>
        <v>18.138404988736497</v>
      </c>
      <c r="BY229" s="180">
        <f t="shared" si="437"/>
        <v>0.17612991635727229</v>
      </c>
      <c r="BZ229" s="180">
        <f t="shared" si="498"/>
        <v>0.17612991635727229</v>
      </c>
      <c r="CA229" s="180">
        <f t="shared" si="499"/>
        <v>0</v>
      </c>
      <c r="CB229" s="180">
        <f t="shared" si="500"/>
        <v>3.8732673274782935E-2</v>
      </c>
      <c r="CC229" s="180">
        <f t="shared" si="438"/>
        <v>2.9786073480447775E-2</v>
      </c>
      <c r="CG229" s="182">
        <f t="shared" si="439"/>
        <v>0.44999999999999996</v>
      </c>
      <c r="CH229" s="182">
        <f t="shared" si="440"/>
        <v>0.44999999999999996</v>
      </c>
      <c r="CI229" s="182">
        <f t="shared" si="441"/>
        <v>0.44999999999999996</v>
      </c>
      <c r="CJ229" s="182">
        <f t="shared" si="442"/>
        <v>0.44999999999999996</v>
      </c>
      <c r="CK229" s="182">
        <f t="shared" si="443"/>
        <v>0.44999999999999996</v>
      </c>
      <c r="CL229" s="182">
        <f t="shared" si="444"/>
        <v>0.44999999999999996</v>
      </c>
      <c r="CM229" s="182">
        <f t="shared" si="445"/>
        <v>0.44999999999999996</v>
      </c>
      <c r="CN229" s="182">
        <f t="shared" si="446"/>
        <v>0.44999999999999996</v>
      </c>
      <c r="CO229" s="182">
        <f t="shared" si="447"/>
        <v>0.44999999999999996</v>
      </c>
      <c r="CP229" s="182">
        <f t="shared" si="448"/>
        <v>0.38794422964508457</v>
      </c>
      <c r="CQ229" s="182">
        <f t="shared" si="449"/>
        <v>0.32156260040644907</v>
      </c>
      <c r="CR229" s="182">
        <f t="shared" si="450"/>
        <v>0.25518097116781341</v>
      </c>
      <c r="CS229" s="182">
        <f t="shared" si="451"/>
        <v>0.18879934192917794</v>
      </c>
      <c r="CT229" s="182">
        <f t="shared" si="452"/>
        <v>0.16426152080612325</v>
      </c>
      <c r="CU229" s="182">
        <f t="shared" si="453"/>
        <v>0.16426152080612325</v>
      </c>
      <c r="CV229" s="182">
        <f t="shared" si="454"/>
        <v>0.16426152080612325</v>
      </c>
      <c r="CW229" s="182">
        <f t="shared" si="455"/>
        <v>0.16426152080612325</v>
      </c>
      <c r="CX229" s="182">
        <f t="shared" si="456"/>
        <v>0.16426152080612325</v>
      </c>
      <c r="CY229" s="182">
        <f t="shared" si="457"/>
        <v>0.16426152080612325</v>
      </c>
      <c r="DA229" s="184">
        <f t="shared" si="501"/>
        <v>0.17612991636191114</v>
      </c>
      <c r="DB229" s="184">
        <f t="shared" si="502"/>
        <v>0.17612991636191114</v>
      </c>
      <c r="DC229" s="184">
        <f t="shared" si="503"/>
        <v>0.17612991636191114</v>
      </c>
      <c r="DD229" s="184">
        <f t="shared" si="504"/>
        <v>0.17612991636191114</v>
      </c>
      <c r="DE229" s="184">
        <f t="shared" si="505"/>
        <v>0.17612991636191114</v>
      </c>
      <c r="DF229" s="184">
        <f t="shared" si="506"/>
        <v>0.17612991636191114</v>
      </c>
      <c r="DG229" s="184">
        <f t="shared" si="507"/>
        <v>0.17612991636191114</v>
      </c>
      <c r="DH229" s="184">
        <f t="shared" si="508"/>
        <v>0.17612991636191114</v>
      </c>
      <c r="DI229" s="184">
        <f t="shared" si="509"/>
        <v>0.17612991636191114</v>
      </c>
      <c r="DJ229" s="184">
        <f t="shared" si="510"/>
        <v>0.15075480232233351</v>
      </c>
      <c r="DK229" s="184">
        <f t="shared" si="511"/>
        <v>0.12363464113570954</v>
      </c>
      <c r="DL229" s="184">
        <f t="shared" si="512"/>
        <v>9.655647759146839E-2</v>
      </c>
      <c r="DM229" s="184">
        <f t="shared" si="513"/>
        <v>-4.3256078631633711E-10</v>
      </c>
      <c r="DN229" s="184">
        <f t="shared" si="514"/>
        <v>-4.8978183222198148E-10</v>
      </c>
      <c r="DO229" s="184">
        <f t="shared" si="515"/>
        <v>-4.8978183222198148E-10</v>
      </c>
      <c r="DP229" s="184">
        <f t="shared" si="516"/>
        <v>-4.8978183222198148E-10</v>
      </c>
      <c r="DQ229" s="184">
        <f t="shared" si="517"/>
        <v>-4.8978183222198148E-10</v>
      </c>
      <c r="DR229" s="184">
        <f t="shared" si="518"/>
        <v>-4.8978183222198148E-10</v>
      </c>
      <c r="DS229" s="184">
        <f t="shared" si="519"/>
        <v>-4.8978183222198148E-10</v>
      </c>
      <c r="DU229" s="185">
        <f t="shared" si="458"/>
        <v>2.2261223687213956E-2</v>
      </c>
      <c r="DV229" s="185">
        <f t="shared" si="459"/>
        <v>-1.2086858281898989E-2</v>
      </c>
      <c r="DW229" s="185">
        <f t="shared" si="460"/>
        <v>-8.8710662762539437E-3</v>
      </c>
      <c r="DX229" s="185">
        <f t="shared" si="461"/>
        <v>2.3726744536518189E-2</v>
      </c>
      <c r="DY229" s="186">
        <f t="shared" si="462"/>
        <v>2.2261223687213956E-2</v>
      </c>
      <c r="DZ229" s="186">
        <f t="shared" si="463"/>
        <v>-1.2086858281898989E-2</v>
      </c>
      <c r="EA229" s="186">
        <f t="shared" si="464"/>
        <v>-2.4730451292190994E-2</v>
      </c>
      <c r="EB229" s="186">
        <f t="shared" si="465"/>
        <v>-5.4826090562299428E-3</v>
      </c>
      <c r="EC229" s="186">
        <f t="shared" si="466"/>
        <v>1.506739333968439E-2</v>
      </c>
      <c r="ED229" s="186">
        <f t="shared" si="467"/>
        <v>2.0362413440604733E-2</v>
      </c>
      <c r="EE229" s="186">
        <f t="shared" si="468"/>
        <v>1.9874390873017957E-3</v>
      </c>
      <c r="EF229" s="186">
        <f t="shared" si="469"/>
        <v>-2.5252807943932705E-2</v>
      </c>
      <c r="EG229" s="186">
        <f t="shared" si="470"/>
        <v>-1.8067271978276126E-2</v>
      </c>
      <c r="EH229" s="186">
        <f t="shared" si="471"/>
        <v>1.7754658725018739E-2</v>
      </c>
      <c r="EI229" s="186">
        <f t="shared" si="472"/>
        <v>2.5283647413689062E-2</v>
      </c>
      <c r="EJ229" s="186">
        <f t="shared" si="473"/>
        <v>-1.5464141227822371E-3</v>
      </c>
      <c r="EK229" s="186">
        <f t="shared" si="474"/>
        <v>-2.0096349873895539E-2</v>
      </c>
      <c r="EL229" s="186">
        <f t="shared" si="475"/>
        <v>-1.5420471618107679E-2</v>
      </c>
      <c r="EM229" s="186">
        <f t="shared" si="476"/>
        <v>5.0501681409863067E-3</v>
      </c>
      <c r="EN229" s="186">
        <f t="shared" si="477"/>
        <v>2.4822369446260619E-2</v>
      </c>
      <c r="EO229" s="186">
        <f t="shared" si="478"/>
        <v>1.2473529318419182E-2</v>
      </c>
      <c r="EP229" s="186">
        <f t="shared" si="479"/>
        <v>-2.2046888431736186E-2</v>
      </c>
      <c r="EQ229" s="186">
        <f t="shared" si="480"/>
        <v>2.3568309384216935E-2</v>
      </c>
      <c r="ER229" s="186">
        <f t="shared" si="481"/>
        <v>9.2838039589770369E-3</v>
      </c>
      <c r="ES229" s="186">
        <f t="shared" si="482"/>
        <v>-1.1696505471258122E-2</v>
      </c>
      <c r="ET229" s="186">
        <f t="shared" si="483"/>
        <v>-2.2468777958307269E-2</v>
      </c>
      <c r="EU229" s="186">
        <f t="shared" si="484"/>
        <v>-5.9133799156438471E-3</v>
      </c>
      <c r="EV229" s="186">
        <f t="shared" si="485"/>
        <v>2.4631000003088502E-2</v>
      </c>
      <c r="EW229" s="186">
        <f t="shared" si="486"/>
        <v>2.0622274418924787E-2</v>
      </c>
      <c r="EX229" s="186">
        <f t="shared" si="487"/>
        <v>-1.4709725387288715E-2</v>
      </c>
    </row>
    <row r="230" spans="15:154" ht="20.100000000000001" customHeight="1" x14ac:dyDescent="0.3">
      <c r="O230" s="211">
        <v>222</v>
      </c>
      <c r="P230" s="211">
        <f t="shared" si="488"/>
        <v>-1.2042771838760873</v>
      </c>
      <c r="Q230" s="212">
        <f t="shared" si="489"/>
        <v>1.9373154697137058</v>
      </c>
      <c r="R230" s="212">
        <f t="shared" si="393"/>
        <v>303.66488316523225</v>
      </c>
      <c r="S230" s="212">
        <f t="shared" si="394"/>
        <v>264.05642014368021</v>
      </c>
      <c r="T230" s="212">
        <f t="shared" si="395"/>
        <v>330.07052517960028</v>
      </c>
      <c r="U230" s="212">
        <f t="shared" si="396"/>
        <v>1</v>
      </c>
      <c r="V230" s="212">
        <f t="shared" si="397"/>
        <v>1</v>
      </c>
      <c r="W230" s="212">
        <f t="shared" si="398"/>
        <v>4.412759177263411E-2</v>
      </c>
      <c r="X230" s="212">
        <f t="shared" si="399"/>
        <v>5.0746730538529225E-2</v>
      </c>
      <c r="Y230" s="212">
        <f t="shared" si="400"/>
        <v>4.0597384430823377E-2</v>
      </c>
      <c r="Z230" s="212">
        <f t="shared" si="401"/>
        <v>10.158101075810354</v>
      </c>
      <c r="AA230" s="212">
        <f t="shared" si="402"/>
        <v>10.158101075810354</v>
      </c>
      <c r="AB230" s="212">
        <f t="shared" si="403"/>
        <v>9.9062614075536324</v>
      </c>
      <c r="AC230" s="212">
        <f t="shared" si="404"/>
        <v>9.4401727541616207</v>
      </c>
      <c r="AD230" s="212">
        <f t="shared" si="405"/>
        <v>205.85977297101527</v>
      </c>
      <c r="AE230" s="212">
        <f t="shared" si="406"/>
        <v>268.17968711504926</v>
      </c>
      <c r="AF230" s="212">
        <f t="shared" si="407"/>
        <v>2.2513586131971688</v>
      </c>
      <c r="AG230" s="212">
        <f t="shared" si="408"/>
        <v>2.5135518914667774</v>
      </c>
      <c r="AH230" s="212">
        <f t="shared" si="409"/>
        <v>1.9162316119704199</v>
      </c>
      <c r="AI230" s="212">
        <f t="shared" si="410"/>
        <v>12.409459689007523</v>
      </c>
      <c r="AJ230" s="212">
        <f t="shared" si="411"/>
        <v>13.209459689007524</v>
      </c>
      <c r="AK230" s="212">
        <f t="shared" si="412"/>
        <v>13.21981329902041</v>
      </c>
      <c r="AL230" s="212">
        <f t="shared" si="413"/>
        <v>12.15640436613204</v>
      </c>
      <c r="AM230" s="212">
        <f t="shared" si="490"/>
        <v>75.703323492645723</v>
      </c>
      <c r="AN230" s="212">
        <f t="shared" si="520"/>
        <v>75.644033495851275</v>
      </c>
      <c r="AO230" s="212">
        <f t="shared" si="521"/>
        <v>82.261166203554225</v>
      </c>
      <c r="AP230" s="212">
        <f t="shared" si="414"/>
        <v>8.7622466754570389</v>
      </c>
      <c r="AQ230" s="212">
        <f t="shared" si="415"/>
        <v>0.25314996187983835</v>
      </c>
      <c r="AR230" s="212">
        <f t="shared" si="416"/>
        <v>0.24576679350622774</v>
      </c>
      <c r="AS230" s="212">
        <f t="shared" si="417"/>
        <v>0.23420348933716501</v>
      </c>
      <c r="AT230" s="212">
        <f t="shared" si="418"/>
        <v>2.0133772263444264E-2</v>
      </c>
      <c r="AU230" s="212">
        <f t="shared" si="419"/>
        <v>9.7774873390415906E-2</v>
      </c>
      <c r="AV230" s="212">
        <f t="shared" si="420"/>
        <v>9.208262013678474E-2</v>
      </c>
      <c r="AW230" s="212">
        <f t="shared" si="421"/>
        <v>9.0936485956208776E-2</v>
      </c>
      <c r="AX230" s="212">
        <f t="shared" si="491"/>
        <v>2.1572848569384975E-2</v>
      </c>
      <c r="AY230" s="212">
        <f t="shared" si="492"/>
        <v>2.3364459644943651E-2</v>
      </c>
      <c r="AZ230" s="178">
        <f t="shared" si="493"/>
        <v>1.8458917472011071E-2</v>
      </c>
      <c r="BA230" s="178">
        <f t="shared" si="422"/>
        <v>-9.155074379551275E-3</v>
      </c>
      <c r="BB230" s="178">
        <f t="shared" si="423"/>
        <v>-7.9609342430880647E-3</v>
      </c>
      <c r="BC230" s="178">
        <f t="shared" si="424"/>
        <v>-9.9511678038600795E-3</v>
      </c>
      <c r="BD230" s="178">
        <f t="shared" si="425"/>
        <v>0</v>
      </c>
      <c r="BE230" s="178">
        <f t="shared" si="426"/>
        <v>0</v>
      </c>
      <c r="BF230" s="178">
        <f t="shared" si="427"/>
        <v>0</v>
      </c>
      <c r="BG230" s="178">
        <f t="shared" si="494"/>
        <v>1.24177741898337E-2</v>
      </c>
      <c r="BH230" s="178">
        <f t="shared" si="495"/>
        <v>1.5403525401855587E-2</v>
      </c>
      <c r="BI230" s="178">
        <f t="shared" si="496"/>
        <v>8.5077496681509913E-3</v>
      </c>
      <c r="BJ230" s="178">
        <f t="shared" si="428"/>
        <v>3.7708419485280871</v>
      </c>
      <c r="BK230" s="178">
        <f t="shared" si="429"/>
        <v>4.067399775206229</v>
      </c>
      <c r="BL230" s="178">
        <f t="shared" si="430"/>
        <v>2.8081574010631676</v>
      </c>
      <c r="BM230" s="180">
        <f t="shared" si="497"/>
        <v>1.5420111582970002E-4</v>
      </c>
      <c r="BN230" s="180">
        <f t="shared" si="497"/>
        <v>2.3726859480561032E-4</v>
      </c>
      <c r="BO230" s="180">
        <f t="shared" si="497"/>
        <v>7.2381804415923301E-5</v>
      </c>
      <c r="BP230" s="178">
        <f t="shared" si="431"/>
        <v>125.79151386024436</v>
      </c>
      <c r="BQ230" s="178">
        <f t="shared" si="432"/>
        <v>248.77555294777792</v>
      </c>
      <c r="BR230" s="178">
        <f t="shared" si="433"/>
        <v>0.44999999999999996</v>
      </c>
      <c r="BS230" s="178">
        <f t="shared" si="434"/>
        <v>0.44999999999999996</v>
      </c>
      <c r="BT230" s="178">
        <f t="shared" si="435"/>
        <v>0.16866479671157664</v>
      </c>
      <c r="BU230" s="178">
        <f t="shared" si="436"/>
        <v>18.138404988736497</v>
      </c>
      <c r="BY230" s="180">
        <f t="shared" si="437"/>
        <v>0.17602845638881129</v>
      </c>
      <c r="BZ230" s="180">
        <f t="shared" si="498"/>
        <v>0.17602845638881129</v>
      </c>
      <c r="CA230" s="180">
        <f t="shared" si="499"/>
        <v>0</v>
      </c>
      <c r="CB230" s="180">
        <f t="shared" si="500"/>
        <v>3.8838559363001707E-2</v>
      </c>
      <c r="CC230" s="180">
        <f t="shared" si="438"/>
        <v>2.9683484983450432E-2</v>
      </c>
      <c r="CG230" s="182">
        <f t="shared" si="439"/>
        <v>0.44999999999999996</v>
      </c>
      <c r="CH230" s="182">
        <f t="shared" si="440"/>
        <v>0.44999999999999996</v>
      </c>
      <c r="CI230" s="182">
        <f t="shared" si="441"/>
        <v>0.44999999999999996</v>
      </c>
      <c r="CJ230" s="182">
        <f t="shared" si="442"/>
        <v>0.44999999999999996</v>
      </c>
      <c r="CK230" s="182">
        <f t="shared" si="443"/>
        <v>0.44999999999999996</v>
      </c>
      <c r="CL230" s="182">
        <f t="shared" si="444"/>
        <v>0.44999999999999996</v>
      </c>
      <c r="CM230" s="182">
        <f t="shared" si="445"/>
        <v>0.44999999999999996</v>
      </c>
      <c r="CN230" s="182">
        <f t="shared" si="446"/>
        <v>0.44999999999999996</v>
      </c>
      <c r="CO230" s="182">
        <f t="shared" si="447"/>
        <v>0.44999999999999996</v>
      </c>
      <c r="CP230" s="182">
        <f t="shared" si="448"/>
        <v>0.38664732728364626</v>
      </c>
      <c r="CQ230" s="182">
        <f t="shared" si="449"/>
        <v>0.32048481018584246</v>
      </c>
      <c r="CR230" s="182">
        <f t="shared" si="450"/>
        <v>0.25432229308803839</v>
      </c>
      <c r="CS230" s="182">
        <f t="shared" si="451"/>
        <v>0.18815977599023462</v>
      </c>
      <c r="CT230" s="182">
        <f t="shared" si="452"/>
        <v>0.16370294918110811</v>
      </c>
      <c r="CU230" s="182">
        <f t="shared" si="453"/>
        <v>0.16370294918110811</v>
      </c>
      <c r="CV230" s="182">
        <f t="shared" si="454"/>
        <v>0.16370294918110811</v>
      </c>
      <c r="CW230" s="182">
        <f t="shared" si="455"/>
        <v>0.16370294918110811</v>
      </c>
      <c r="CX230" s="182">
        <f t="shared" si="456"/>
        <v>0.16370294918110811</v>
      </c>
      <c r="CY230" s="182">
        <f t="shared" si="457"/>
        <v>0.16370294918110811</v>
      </c>
      <c r="DA230" s="184">
        <f t="shared" si="501"/>
        <v>0.17602845639346282</v>
      </c>
      <c r="DB230" s="184">
        <f t="shared" si="502"/>
        <v>0.17602845639346282</v>
      </c>
      <c r="DC230" s="184">
        <f t="shared" si="503"/>
        <v>0.17602845639346282</v>
      </c>
      <c r="DD230" s="184">
        <f t="shared" si="504"/>
        <v>0.17602845639346282</v>
      </c>
      <c r="DE230" s="184">
        <f t="shared" si="505"/>
        <v>0.17602845639346282</v>
      </c>
      <c r="DF230" s="184">
        <f t="shared" si="506"/>
        <v>0.17602845639346282</v>
      </c>
      <c r="DG230" s="184">
        <f t="shared" si="507"/>
        <v>0.17602845639346282</v>
      </c>
      <c r="DH230" s="184">
        <f t="shared" si="508"/>
        <v>0.17602845639346282</v>
      </c>
      <c r="DI230" s="184">
        <f t="shared" si="509"/>
        <v>0.17602845639346282</v>
      </c>
      <c r="DJ230" s="184">
        <f t="shared" si="510"/>
        <v>0.15013862449026102</v>
      </c>
      <c r="DK230" s="184">
        <f t="shared" si="511"/>
        <v>0.12312458590528118</v>
      </c>
      <c r="DL230" s="184">
        <f t="shared" si="512"/>
        <v>9.615260373785485E-2</v>
      </c>
      <c r="DM230" s="184">
        <f t="shared" si="513"/>
        <v>-4.3364375862902864E-10</v>
      </c>
      <c r="DN230" s="184">
        <f t="shared" si="514"/>
        <v>-4.9099441734293656E-10</v>
      </c>
      <c r="DO230" s="184">
        <f t="shared" si="515"/>
        <v>-4.9099441734293656E-10</v>
      </c>
      <c r="DP230" s="184">
        <f t="shared" si="516"/>
        <v>-4.9099441734293656E-10</v>
      </c>
      <c r="DQ230" s="184">
        <f t="shared" si="517"/>
        <v>-4.9099441734293656E-10</v>
      </c>
      <c r="DR230" s="184">
        <f t="shared" si="518"/>
        <v>-4.9099441734293656E-10</v>
      </c>
      <c r="DS230" s="184">
        <f t="shared" si="519"/>
        <v>-4.9099441734293656E-10</v>
      </c>
      <c r="DU230" s="185">
        <f t="shared" si="458"/>
        <v>2.21286356380795E-2</v>
      </c>
      <c r="DV230" s="185">
        <f t="shared" si="459"/>
        <v>-1.1275103020190896E-2</v>
      </c>
      <c r="DW230" s="185">
        <f t="shared" si="460"/>
        <v>-8.9002645486545122E-3</v>
      </c>
      <c r="DX230" s="185">
        <f t="shared" si="461"/>
        <v>2.3185981848581779E-2</v>
      </c>
      <c r="DY230" s="186">
        <f t="shared" si="462"/>
        <v>2.21286356380795E-2</v>
      </c>
      <c r="DZ230" s="186">
        <f t="shared" si="463"/>
        <v>-1.1275103020190896E-2</v>
      </c>
      <c r="EA230" s="186">
        <f t="shared" si="464"/>
        <v>-2.3989297589972362E-2</v>
      </c>
      <c r="EB230" s="186">
        <f t="shared" si="465"/>
        <v>-6.4279129162229751E-3</v>
      </c>
      <c r="EC230" s="186">
        <f t="shared" si="466"/>
        <v>1.3526409103571068E-2</v>
      </c>
      <c r="ED230" s="186">
        <f t="shared" si="467"/>
        <v>2.0828843464811717E-2</v>
      </c>
      <c r="EE230" s="186">
        <f t="shared" si="468"/>
        <v>3.8851357247540394E-3</v>
      </c>
      <c r="EF230" s="186">
        <f t="shared" si="469"/>
        <v>-2.4529781566883957E-2</v>
      </c>
      <c r="EG230" s="186">
        <f t="shared" si="470"/>
        <v>-1.9300846123827743E-2</v>
      </c>
      <c r="EH230" s="186">
        <f t="shared" si="471"/>
        <v>1.5629517018229434E-2</v>
      </c>
      <c r="EI230" s="186">
        <f t="shared" si="472"/>
        <v>2.4801512123761971E-2</v>
      </c>
      <c r="EJ230" s="186">
        <f t="shared" si="473"/>
        <v>1.2997921732677904E-3</v>
      </c>
      <c r="EK230" s="186">
        <f t="shared" si="474"/>
        <v>-1.7561384673749379E-2</v>
      </c>
      <c r="EL230" s="186">
        <f t="shared" si="475"/>
        <v>-1.7561384673749403E-2</v>
      </c>
      <c r="EM230" s="186">
        <f t="shared" si="476"/>
        <v>1.299792173267757E-3</v>
      </c>
      <c r="EN230" s="186">
        <f t="shared" si="477"/>
        <v>2.4801512123761971E-2</v>
      </c>
      <c r="EO230" s="186">
        <f t="shared" si="478"/>
        <v>1.5629517018229479E-2</v>
      </c>
      <c r="EP230" s="186">
        <f t="shared" si="479"/>
        <v>-1.9300846123827708E-2</v>
      </c>
      <c r="EQ230" s="186">
        <f t="shared" si="480"/>
        <v>2.0828843464811675E-2</v>
      </c>
      <c r="ER230" s="186">
        <f t="shared" si="481"/>
        <v>1.3526409103571134E-2</v>
      </c>
      <c r="ES230" s="186">
        <f t="shared" si="482"/>
        <v>-6.4279129162229318E-3</v>
      </c>
      <c r="ET230" s="186">
        <f t="shared" si="483"/>
        <v>-2.3989297589972376E-2</v>
      </c>
      <c r="EU230" s="186">
        <f t="shared" si="484"/>
        <v>-1.1275103020190944E-2</v>
      </c>
      <c r="EV230" s="186">
        <f t="shared" si="485"/>
        <v>2.2128635638079479E-2</v>
      </c>
      <c r="EW230" s="186">
        <f t="shared" si="486"/>
        <v>2.3185981848581803E-2</v>
      </c>
      <c r="EX230" s="186">
        <f t="shared" si="487"/>
        <v>-8.9002645486544445E-3</v>
      </c>
    </row>
    <row r="231" spans="15:154" ht="20.100000000000001" customHeight="1" x14ac:dyDescent="0.3">
      <c r="O231" s="211">
        <v>223</v>
      </c>
      <c r="P231" s="211">
        <f t="shared" si="488"/>
        <v>-1.1955505376161157</v>
      </c>
      <c r="Q231" s="212">
        <f t="shared" si="489"/>
        <v>1.9460421159736774</v>
      </c>
      <c r="R231" s="212">
        <f t="shared" si="393"/>
        <v>302.63610296138518</v>
      </c>
      <c r="S231" s="212">
        <f t="shared" si="394"/>
        <v>263.16182866207407</v>
      </c>
      <c r="T231" s="212">
        <f t="shared" si="395"/>
        <v>328.95228582759262</v>
      </c>
      <c r="U231" s="212">
        <f t="shared" si="396"/>
        <v>1</v>
      </c>
      <c r="V231" s="212">
        <f t="shared" si="397"/>
        <v>1</v>
      </c>
      <c r="W231" s="212">
        <f t="shared" si="398"/>
        <v>4.427759896746282E-2</v>
      </c>
      <c r="X231" s="212">
        <f t="shared" si="399"/>
        <v>5.0919238812582243E-2</v>
      </c>
      <c r="Y231" s="212">
        <f t="shared" si="400"/>
        <v>4.0735391050065795E-2</v>
      </c>
      <c r="Z231" s="212">
        <f t="shared" si="401"/>
        <v>10.111396759921721</v>
      </c>
      <c r="AA231" s="212">
        <f t="shared" si="402"/>
        <v>10.111396759921721</v>
      </c>
      <c r="AB231" s="212">
        <f t="shared" si="403"/>
        <v>9.8618380622118682</v>
      </c>
      <c r="AC231" s="212">
        <f t="shared" si="404"/>
        <v>9.3978395229767173</v>
      </c>
      <c r="AD231" s="212">
        <f t="shared" si="405"/>
        <v>204.79572651350202</v>
      </c>
      <c r="AE231" s="212">
        <f t="shared" si="406"/>
        <v>266.82401985376697</v>
      </c>
      <c r="AF231" s="212">
        <f t="shared" si="407"/>
        <v>2.2488816285284172</v>
      </c>
      <c r="AG231" s="212">
        <f t="shared" si="408"/>
        <v>2.510786437103897</v>
      </c>
      <c r="AH231" s="212">
        <f t="shared" si="409"/>
        <v>1.9141233399711015</v>
      </c>
      <c r="AI231" s="212">
        <f t="shared" si="410"/>
        <v>12.360278388450139</v>
      </c>
      <c r="AJ231" s="212">
        <f t="shared" si="411"/>
        <v>13.16027838845014</v>
      </c>
      <c r="AK231" s="212">
        <f t="shared" si="412"/>
        <v>13.172624499315766</v>
      </c>
      <c r="AL231" s="212">
        <f t="shared" si="413"/>
        <v>12.11196286294782</v>
      </c>
      <c r="AM231" s="212">
        <f t="shared" si="490"/>
        <v>75.986234522031879</v>
      </c>
      <c r="AN231" s="212">
        <f t="shared" si="520"/>
        <v>75.915016028274664</v>
      </c>
      <c r="AO231" s="212">
        <f t="shared" si="521"/>
        <v>82.563000837720466</v>
      </c>
      <c r="AP231" s="212">
        <f t="shared" si="414"/>
        <v>8.7152963223892748</v>
      </c>
      <c r="AQ231" s="212">
        <f t="shared" si="415"/>
        <v>0.25201474368629584</v>
      </c>
      <c r="AR231" s="212">
        <f t="shared" si="416"/>
        <v>0.24466468417433182</v>
      </c>
      <c r="AS231" s="212">
        <f t="shared" si="417"/>
        <v>0.23315323414410716</v>
      </c>
      <c r="AT231" s="212">
        <f t="shared" si="418"/>
        <v>1.9953602560708515E-2</v>
      </c>
      <c r="AU231" s="212">
        <f t="shared" si="419"/>
        <v>9.726204698129845E-2</v>
      </c>
      <c r="AV231" s="212">
        <f t="shared" si="420"/>
        <v>9.1585525944766141E-2</v>
      </c>
      <c r="AW231" s="212">
        <f t="shared" si="421"/>
        <v>9.045340934452821E-2</v>
      </c>
      <c r="AX231" s="212">
        <f t="shared" si="491"/>
        <v>2.1532649631933579E-2</v>
      </c>
      <c r="AY231" s="212">
        <f t="shared" si="492"/>
        <v>2.3317326425539943E-2</v>
      </c>
      <c r="AZ231" s="178">
        <f t="shared" si="493"/>
        <v>1.8423275084100018E-2</v>
      </c>
      <c r="BA231" s="178">
        <f t="shared" si="422"/>
        <v>-9.362851770408076E-3</v>
      </c>
      <c r="BB231" s="178">
        <f t="shared" si="423"/>
        <v>-8.1416102351374569E-3</v>
      </c>
      <c r="BC231" s="178">
        <f t="shared" si="424"/>
        <v>-1.0177012793921822E-2</v>
      </c>
      <c r="BD231" s="178">
        <f t="shared" si="425"/>
        <v>0</v>
      </c>
      <c r="BE231" s="178">
        <f t="shared" si="426"/>
        <v>0</v>
      </c>
      <c r="BF231" s="178">
        <f t="shared" si="427"/>
        <v>0</v>
      </c>
      <c r="BG231" s="178">
        <f t="shared" si="494"/>
        <v>1.2169797861525503E-2</v>
      </c>
      <c r="BH231" s="178">
        <f t="shared" si="495"/>
        <v>1.5175716190402486E-2</v>
      </c>
      <c r="BI231" s="178">
        <f t="shared" si="496"/>
        <v>8.2462622901781964E-3</v>
      </c>
      <c r="BJ231" s="178">
        <f t="shared" si="428"/>
        <v>3.6830201986398774</v>
      </c>
      <c r="BK231" s="178">
        <f t="shared" si="429"/>
        <v>3.9936692239229625</v>
      </c>
      <c r="BL231" s="178">
        <f t="shared" si="430"/>
        <v>2.7126268298879967</v>
      </c>
      <c r="BM231" s="180">
        <f t="shared" si="497"/>
        <v>1.4810397999039072E-4</v>
      </c>
      <c r="BN231" s="180">
        <f t="shared" si="497"/>
        <v>2.3030236189164414E-4</v>
      </c>
      <c r="BO231" s="180">
        <f t="shared" si="497"/>
        <v>6.8000841758414951E-5</v>
      </c>
      <c r="BP231" s="178">
        <f t="shared" si="431"/>
        <v>124.72653110517099</v>
      </c>
      <c r="BQ231" s="178">
        <f t="shared" si="432"/>
        <v>247.7804794550118</v>
      </c>
      <c r="BR231" s="178">
        <f t="shared" si="433"/>
        <v>0.44999999999999996</v>
      </c>
      <c r="BS231" s="178">
        <f t="shared" si="434"/>
        <v>0.44999999999999996</v>
      </c>
      <c r="BT231" s="178">
        <f t="shared" si="435"/>
        <v>0.16809338060927959</v>
      </c>
      <c r="BU231" s="178">
        <f t="shared" si="436"/>
        <v>18.138404988736497</v>
      </c>
      <c r="BY231" s="180">
        <f t="shared" si="437"/>
        <v>0.17592408769944504</v>
      </c>
      <c r="BZ231" s="180">
        <f t="shared" si="498"/>
        <v>0.17592408769944504</v>
      </c>
      <c r="CA231" s="180">
        <f t="shared" si="499"/>
        <v>0</v>
      </c>
      <c r="CB231" s="180">
        <f t="shared" si="500"/>
        <v>3.8947481063029331E-2</v>
      </c>
      <c r="CC231" s="180">
        <f t="shared" si="438"/>
        <v>2.9584629292621255E-2</v>
      </c>
      <c r="CG231" s="182">
        <f t="shared" si="439"/>
        <v>0.44999999999999996</v>
      </c>
      <c r="CH231" s="182">
        <f t="shared" si="440"/>
        <v>0.44999999999999996</v>
      </c>
      <c r="CI231" s="182">
        <f t="shared" si="441"/>
        <v>0.44999999999999996</v>
      </c>
      <c r="CJ231" s="182">
        <f t="shared" si="442"/>
        <v>0.44999999999999996</v>
      </c>
      <c r="CK231" s="182">
        <f t="shared" si="443"/>
        <v>0.44999999999999996</v>
      </c>
      <c r="CL231" s="182">
        <f t="shared" si="444"/>
        <v>0.44999999999999996</v>
      </c>
      <c r="CM231" s="182">
        <f t="shared" si="445"/>
        <v>0.44999999999999996</v>
      </c>
      <c r="CN231" s="182">
        <f t="shared" si="446"/>
        <v>0.44999999999999996</v>
      </c>
      <c r="CO231" s="182">
        <f t="shared" si="447"/>
        <v>0.44999999999999996</v>
      </c>
      <c r="CP231" s="182">
        <f t="shared" si="448"/>
        <v>0.38532060236736926</v>
      </c>
      <c r="CQ231" s="182">
        <f t="shared" si="449"/>
        <v>0.3193822359422327</v>
      </c>
      <c r="CR231" s="182">
        <f t="shared" si="450"/>
        <v>0.25344386951709597</v>
      </c>
      <c r="CS231" s="182">
        <f t="shared" si="451"/>
        <v>0.18750550309195943</v>
      </c>
      <c r="CT231" s="182">
        <f t="shared" si="452"/>
        <v>0.16313153307881106</v>
      </c>
      <c r="CU231" s="182">
        <f t="shared" si="453"/>
        <v>0.16313153307881106</v>
      </c>
      <c r="CV231" s="182">
        <f t="shared" si="454"/>
        <v>0.16313153307881106</v>
      </c>
      <c r="CW231" s="182">
        <f t="shared" si="455"/>
        <v>0.16313153307881106</v>
      </c>
      <c r="CX231" s="182">
        <f t="shared" si="456"/>
        <v>0.16313153307881106</v>
      </c>
      <c r="CY231" s="182">
        <f t="shared" si="457"/>
        <v>0.16313153307881106</v>
      </c>
      <c r="DA231" s="184">
        <f t="shared" si="501"/>
        <v>0.17592408770410958</v>
      </c>
      <c r="DB231" s="184">
        <f t="shared" si="502"/>
        <v>0.17592408770410958</v>
      </c>
      <c r="DC231" s="184">
        <f t="shared" si="503"/>
        <v>0.17592408770410958</v>
      </c>
      <c r="DD231" s="184">
        <f t="shared" si="504"/>
        <v>0.17592408770410958</v>
      </c>
      <c r="DE231" s="184">
        <f t="shared" si="505"/>
        <v>0.17592408770410958</v>
      </c>
      <c r="DF231" s="184">
        <f t="shared" si="506"/>
        <v>0.17592408770410958</v>
      </c>
      <c r="DG231" s="184">
        <f t="shared" si="507"/>
        <v>0.17592408770410958</v>
      </c>
      <c r="DH231" s="184">
        <f t="shared" si="508"/>
        <v>0.17592408770410958</v>
      </c>
      <c r="DI231" s="184">
        <f t="shared" si="509"/>
        <v>0.17592408770410958</v>
      </c>
      <c r="DJ231" s="184">
        <f t="shared" si="510"/>
        <v>0.14950845196354579</v>
      </c>
      <c r="DK231" s="184">
        <f t="shared" si="511"/>
        <v>0.12260295647693487</v>
      </c>
      <c r="DL231" s="184">
        <f t="shared" si="512"/>
        <v>9.5739577613624671E-2</v>
      </c>
      <c r="DM231" s="184">
        <f t="shared" si="513"/>
        <v>-4.3475726062298622E-10</v>
      </c>
      <c r="DN231" s="184">
        <f t="shared" si="514"/>
        <v>-4.9224111577599473E-10</v>
      </c>
      <c r="DO231" s="184">
        <f t="shared" si="515"/>
        <v>-4.9224111577599473E-10</v>
      </c>
      <c r="DP231" s="184">
        <f t="shared" si="516"/>
        <v>-4.9224111577599473E-10</v>
      </c>
      <c r="DQ231" s="184">
        <f t="shared" si="517"/>
        <v>-4.9224111577599473E-10</v>
      </c>
      <c r="DR231" s="184">
        <f t="shared" si="518"/>
        <v>-4.9224111577599473E-10</v>
      </c>
      <c r="DS231" s="184">
        <f t="shared" si="519"/>
        <v>-4.9224111577599473E-10</v>
      </c>
      <c r="DU231" s="185">
        <f t="shared" si="458"/>
        <v>2.1968560926650643E-2</v>
      </c>
      <c r="DV231" s="185">
        <f t="shared" si="459"/>
        <v>-1.0478466050601175E-2</v>
      </c>
      <c r="DW231" s="185">
        <f t="shared" si="460"/>
        <v>-8.920491690471653E-3</v>
      </c>
      <c r="DX231" s="185">
        <f t="shared" si="461"/>
        <v>2.2645987458306805E-2</v>
      </c>
      <c r="DY231" s="186">
        <f t="shared" si="462"/>
        <v>2.1968560926650643E-2</v>
      </c>
      <c r="DZ231" s="186">
        <f t="shared" si="463"/>
        <v>-1.0478466050601175E-2</v>
      </c>
      <c r="EA231" s="186">
        <f t="shared" si="464"/>
        <v>-2.3213085015432788E-2</v>
      </c>
      <c r="EB231" s="186">
        <f t="shared" si="465"/>
        <v>-7.3190575915108406E-3</v>
      </c>
      <c r="EC231" s="186">
        <f t="shared" si="466"/>
        <v>1.19853903774239E-2</v>
      </c>
      <c r="ED231" s="186">
        <f t="shared" si="467"/>
        <v>2.1184105774431868E-2</v>
      </c>
      <c r="EE231" s="186">
        <f t="shared" si="468"/>
        <v>5.6819657796732675E-3</v>
      </c>
      <c r="EF231" s="186">
        <f t="shared" si="469"/>
        <v>-2.366709075573474E-2</v>
      </c>
      <c r="EG231" s="186">
        <f t="shared" si="470"/>
        <v>-2.0296443788298903E-2</v>
      </c>
      <c r="EH231" s="186">
        <f t="shared" si="471"/>
        <v>1.3433923087095061E-2</v>
      </c>
      <c r="EI231" s="186">
        <f t="shared" si="472"/>
        <v>2.400579280888239E-2</v>
      </c>
      <c r="EJ231" s="186">
        <f t="shared" si="473"/>
        <v>4.017192001706341E-3</v>
      </c>
      <c r="EK231" s="186">
        <f t="shared" si="474"/>
        <v>-1.4817007073859119E-2</v>
      </c>
      <c r="EL231" s="186">
        <f t="shared" si="475"/>
        <v>-1.9309899568220747E-2</v>
      </c>
      <c r="EM231" s="186">
        <f t="shared" si="476"/>
        <v>-2.3328468681138703E-3</v>
      </c>
      <c r="EN231" s="186">
        <f t="shared" si="477"/>
        <v>2.4227541052519015E-2</v>
      </c>
      <c r="EO231" s="186">
        <f t="shared" si="478"/>
        <v>1.8229279458470561E-2</v>
      </c>
      <c r="EP231" s="186">
        <f t="shared" si="479"/>
        <v>-1.612790409155964E-2</v>
      </c>
      <c r="EQ231" s="186">
        <f t="shared" si="480"/>
        <v>1.736022758169737E-2</v>
      </c>
      <c r="ER231" s="186">
        <f t="shared" si="481"/>
        <v>1.7059848131599435E-2</v>
      </c>
      <c r="ES231" s="186">
        <f t="shared" si="482"/>
        <v>-1.0616782541594664E-3</v>
      </c>
      <c r="ET231" s="186">
        <f t="shared" si="483"/>
        <v>-2.43164298211355E-2</v>
      </c>
      <c r="EU231" s="186">
        <f t="shared" si="484"/>
        <v>-1.5807302939481162E-2</v>
      </c>
      <c r="EV231" s="186">
        <f t="shared" si="485"/>
        <v>1.8507973788100984E-2</v>
      </c>
      <c r="EW231" s="186">
        <f t="shared" si="486"/>
        <v>2.418313728896972E-2</v>
      </c>
      <c r="EX231" s="186">
        <f t="shared" si="487"/>
        <v>-2.7553204576609828E-3</v>
      </c>
    </row>
    <row r="232" spans="15:154" ht="20.100000000000001" customHeight="1" x14ac:dyDescent="0.3">
      <c r="O232" s="211">
        <v>224</v>
      </c>
      <c r="P232" s="211">
        <f t="shared" si="488"/>
        <v>-1.1868238913561442</v>
      </c>
      <c r="Q232" s="212">
        <f t="shared" si="489"/>
        <v>1.9547687622336491</v>
      </c>
      <c r="R232" s="212">
        <f t="shared" si="393"/>
        <v>301.58427584659427</v>
      </c>
      <c r="S232" s="212">
        <f t="shared" si="394"/>
        <v>262.24719638834284</v>
      </c>
      <c r="T232" s="212">
        <f t="shared" si="395"/>
        <v>327.80899548542857</v>
      </c>
      <c r="U232" s="212">
        <f t="shared" si="396"/>
        <v>1</v>
      </c>
      <c r="V232" s="212">
        <f t="shared" si="397"/>
        <v>1</v>
      </c>
      <c r="W232" s="212">
        <f t="shared" si="398"/>
        <v>4.4432024721395381E-2</v>
      </c>
      <c r="X232" s="212">
        <f t="shared" si="399"/>
        <v>5.1096828429604689E-2</v>
      </c>
      <c r="Y232" s="212">
        <f t="shared" si="400"/>
        <v>4.087746274368375E-2</v>
      </c>
      <c r="Z232" s="212">
        <f t="shared" si="401"/>
        <v>10.063754785412918</v>
      </c>
      <c r="AA232" s="212">
        <f t="shared" si="402"/>
        <v>10.063754785412918</v>
      </c>
      <c r="AB232" s="212">
        <f t="shared" si="403"/>
        <v>9.8164958868719427</v>
      </c>
      <c r="AC232" s="212">
        <f t="shared" si="404"/>
        <v>9.3546306926573379</v>
      </c>
      <c r="AD232" s="212">
        <f t="shared" si="405"/>
        <v>203.70995188645134</v>
      </c>
      <c r="AE232" s="212">
        <f t="shared" si="406"/>
        <v>265.44058053214741</v>
      </c>
      <c r="AF232" s="212">
        <f t="shared" si="407"/>
        <v>2.2463491540233953</v>
      </c>
      <c r="AG232" s="212">
        <f t="shared" si="408"/>
        <v>2.5079590305570787</v>
      </c>
      <c r="AH232" s="212">
        <f t="shared" si="409"/>
        <v>1.9119678381001042</v>
      </c>
      <c r="AI232" s="212">
        <f t="shared" si="410"/>
        <v>12.310103939436313</v>
      </c>
      <c r="AJ232" s="212">
        <f t="shared" si="411"/>
        <v>13.110103939436314</v>
      </c>
      <c r="AK232" s="212">
        <f t="shared" si="412"/>
        <v>13.124454917429022</v>
      </c>
      <c r="AL232" s="212">
        <f t="shared" si="413"/>
        <v>12.066598530757442</v>
      </c>
      <c r="AM232" s="212">
        <f t="shared" si="490"/>
        <v>76.277045904412276</v>
      </c>
      <c r="AN232" s="212">
        <f t="shared" si="520"/>
        <v>76.193640520035572</v>
      </c>
      <c r="AO232" s="212">
        <f t="shared" si="521"/>
        <v>82.873396131563197</v>
      </c>
      <c r="AP232" s="212">
        <f t="shared" si="414"/>
        <v>8.6673955268866347</v>
      </c>
      <c r="AQ232" s="212">
        <f t="shared" si="415"/>
        <v>0.25085604521402466</v>
      </c>
      <c r="AR232" s="212">
        <f t="shared" si="416"/>
        <v>0.24353977937064941</v>
      </c>
      <c r="AS232" s="212">
        <f t="shared" si="417"/>
        <v>0.23208125600403395</v>
      </c>
      <c r="AT232" s="212">
        <f t="shared" si="418"/>
        <v>1.9770541378634873E-2</v>
      </c>
      <c r="AU232" s="212">
        <f t="shared" si="419"/>
        <v>9.6738553918022385E-2</v>
      </c>
      <c r="AV232" s="212">
        <f t="shared" si="420"/>
        <v>9.1078343761233346E-2</v>
      </c>
      <c r="AW232" s="212">
        <f t="shared" si="421"/>
        <v>8.9960498227306507E-2</v>
      </c>
      <c r="AX232" s="212">
        <f t="shared" si="491"/>
        <v>2.1491449173529884E-2</v>
      </c>
      <c r="AY232" s="212">
        <f t="shared" si="492"/>
        <v>2.3269072613498955E-2</v>
      </c>
      <c r="AZ232" s="178">
        <f t="shared" si="493"/>
        <v>1.8386784650808126E-2</v>
      </c>
      <c r="BA232" s="178">
        <f t="shared" si="422"/>
        <v>-9.5699161438528076E-3</v>
      </c>
      <c r="BB232" s="178">
        <f t="shared" si="423"/>
        <v>-8.3216662120459209E-3</v>
      </c>
      <c r="BC232" s="178">
        <f t="shared" si="424"/>
        <v>-1.0402082765057401E-2</v>
      </c>
      <c r="BD232" s="178">
        <f t="shared" si="425"/>
        <v>0</v>
      </c>
      <c r="BE232" s="178">
        <f t="shared" si="426"/>
        <v>0</v>
      </c>
      <c r="BF232" s="178">
        <f t="shared" si="427"/>
        <v>0</v>
      </c>
      <c r="BG232" s="178">
        <f t="shared" si="494"/>
        <v>1.1921533029677077E-2</v>
      </c>
      <c r="BH232" s="178">
        <f t="shared" si="495"/>
        <v>1.4947406401453034E-2</v>
      </c>
      <c r="BI232" s="178">
        <f t="shared" si="496"/>
        <v>7.9847018857507248E-3</v>
      </c>
      <c r="BJ232" s="178">
        <f t="shared" si="428"/>
        <v>3.5953469057364162</v>
      </c>
      <c r="BK232" s="178">
        <f t="shared" si="429"/>
        <v>3.9199154220582266</v>
      </c>
      <c r="BL232" s="178">
        <f t="shared" si="430"/>
        <v>2.6174571044185524</v>
      </c>
      <c r="BM232" s="180">
        <f t="shared" si="497"/>
        <v>1.421229497776815E-4</v>
      </c>
      <c r="BN232" s="180">
        <f t="shared" si="497"/>
        <v>2.2342495813019913E-4</v>
      </c>
      <c r="BO232" s="180">
        <f t="shared" si="497"/>
        <v>6.3755464204311182E-5</v>
      </c>
      <c r="BP232" s="178">
        <f t="shared" si="431"/>
        <v>123.65998356312929</v>
      </c>
      <c r="BQ232" s="178">
        <f t="shared" si="432"/>
        <v>246.76330868701945</v>
      </c>
      <c r="BR232" s="178">
        <f t="shared" si="433"/>
        <v>0.44999999999999996</v>
      </c>
      <c r="BS232" s="178">
        <f t="shared" si="434"/>
        <v>0.44999999999999996</v>
      </c>
      <c r="BT232" s="178">
        <f t="shared" si="435"/>
        <v>0.16750916354524917</v>
      </c>
      <c r="BU232" s="178">
        <f t="shared" si="436"/>
        <v>18.138404988736497</v>
      </c>
      <c r="BY232" s="180">
        <f t="shared" si="437"/>
        <v>0.17581677396785733</v>
      </c>
      <c r="BZ232" s="180">
        <f t="shared" si="498"/>
        <v>0.17581677396785733</v>
      </c>
      <c r="CA232" s="180">
        <f t="shared" si="499"/>
        <v>0</v>
      </c>
      <c r="CB232" s="180">
        <f t="shared" si="500"/>
        <v>3.9059476280673737E-2</v>
      </c>
      <c r="CC232" s="180">
        <f t="shared" si="438"/>
        <v>2.9489560136820928E-2</v>
      </c>
      <c r="CG232" s="182">
        <f t="shared" si="439"/>
        <v>0.44999999999999996</v>
      </c>
      <c r="CH232" s="182">
        <f t="shared" si="440"/>
        <v>0.44999999999999996</v>
      </c>
      <c r="CI232" s="182">
        <f t="shared" si="441"/>
        <v>0.44999999999999996</v>
      </c>
      <c r="CJ232" s="182">
        <f t="shared" si="442"/>
        <v>0.44999999999999996</v>
      </c>
      <c r="CK232" s="182">
        <f t="shared" si="443"/>
        <v>0.44999999999999996</v>
      </c>
      <c r="CL232" s="182">
        <f t="shared" si="444"/>
        <v>0.44999999999999996</v>
      </c>
      <c r="CM232" s="182">
        <f t="shared" si="445"/>
        <v>0.44999999999999996</v>
      </c>
      <c r="CN232" s="182">
        <f t="shared" si="446"/>
        <v>0.44999999999999996</v>
      </c>
      <c r="CO232" s="182">
        <f t="shared" si="447"/>
        <v>0.449673350222068</v>
      </c>
      <c r="CP232" s="182">
        <f t="shared" si="448"/>
        <v>0.38396415593149258</v>
      </c>
      <c r="CQ232" s="182">
        <f t="shared" si="449"/>
        <v>0.31825496164091738</v>
      </c>
      <c r="CR232" s="182">
        <f t="shared" si="450"/>
        <v>0.25254576735034195</v>
      </c>
      <c r="CS232" s="182">
        <f t="shared" si="451"/>
        <v>0.18683657305976673</v>
      </c>
      <c r="CT232" s="182">
        <f t="shared" si="452"/>
        <v>0.16254731601478065</v>
      </c>
      <c r="CU232" s="182">
        <f t="shared" si="453"/>
        <v>0.16254731601478065</v>
      </c>
      <c r="CV232" s="182">
        <f t="shared" si="454"/>
        <v>0.16254731601478065</v>
      </c>
      <c r="CW232" s="182">
        <f t="shared" si="455"/>
        <v>0.16254731601478065</v>
      </c>
      <c r="CX232" s="182">
        <f t="shared" si="456"/>
        <v>0.16254731601478065</v>
      </c>
      <c r="CY232" s="182">
        <f t="shared" si="457"/>
        <v>0.16254731601478065</v>
      </c>
      <c r="DA232" s="184">
        <f t="shared" si="501"/>
        <v>0.17581677397253528</v>
      </c>
      <c r="DB232" s="184">
        <f t="shared" si="502"/>
        <v>0.17581677397253528</v>
      </c>
      <c r="DC232" s="184">
        <f t="shared" si="503"/>
        <v>0.17581677397253528</v>
      </c>
      <c r="DD232" s="184">
        <f t="shared" si="504"/>
        <v>0.17581677397253528</v>
      </c>
      <c r="DE232" s="184">
        <f t="shared" si="505"/>
        <v>0.17581677397253528</v>
      </c>
      <c r="DF232" s="184">
        <f t="shared" si="506"/>
        <v>0.17581677397253528</v>
      </c>
      <c r="DG232" s="184">
        <f t="shared" si="507"/>
        <v>0.17581677397253528</v>
      </c>
      <c r="DH232" s="184">
        <f t="shared" si="508"/>
        <v>0.17581677397253528</v>
      </c>
      <c r="DI232" s="184">
        <f t="shared" si="509"/>
        <v>0.17568340846224609</v>
      </c>
      <c r="DJ232" s="184">
        <f t="shared" si="510"/>
        <v>0.14886434607568458</v>
      </c>
      <c r="DK232" s="184">
        <f t="shared" si="511"/>
        <v>0.12206980439200377</v>
      </c>
      <c r="DL232" s="184">
        <f t="shared" si="512"/>
        <v>9.5317440967689765E-2</v>
      </c>
      <c r="DM232" s="184">
        <f t="shared" si="513"/>
        <v>-4.3590163603064125E-10</v>
      </c>
      <c r="DN232" s="184">
        <f t="shared" si="514"/>
        <v>-4.935223064864053E-10</v>
      </c>
      <c r="DO232" s="184">
        <f t="shared" si="515"/>
        <v>-4.935223064864053E-10</v>
      </c>
      <c r="DP232" s="184">
        <f t="shared" si="516"/>
        <v>-4.935223064864053E-10</v>
      </c>
      <c r="DQ232" s="184">
        <f t="shared" si="517"/>
        <v>-4.935223064864053E-10</v>
      </c>
      <c r="DR232" s="184">
        <f t="shared" si="518"/>
        <v>-4.935223064864053E-10</v>
      </c>
      <c r="DS232" s="184">
        <f t="shared" si="519"/>
        <v>-4.935223064864053E-10</v>
      </c>
      <c r="DU232" s="185">
        <f t="shared" si="458"/>
        <v>2.1781724694795453E-2</v>
      </c>
      <c r="DV232" s="185">
        <f t="shared" si="459"/>
        <v>-9.6978486496162603E-3</v>
      </c>
      <c r="DW232" s="185">
        <f t="shared" si="460"/>
        <v>-8.9317697530852131E-3</v>
      </c>
      <c r="DX232" s="185">
        <f t="shared" si="461"/>
        <v>2.2106905893602525E-2</v>
      </c>
      <c r="DY232" s="186">
        <f t="shared" si="462"/>
        <v>2.1781724694795453E-2</v>
      </c>
      <c r="DZ232" s="186">
        <f t="shared" si="463"/>
        <v>-9.6978486496162603E-3</v>
      </c>
      <c r="EA232" s="186">
        <f t="shared" si="464"/>
        <v>-2.2405153232886048E-2</v>
      </c>
      <c r="EB232" s="186">
        <f t="shared" si="465"/>
        <v>-8.1548088709436847E-3</v>
      </c>
      <c r="EC232" s="186">
        <f t="shared" si="466"/>
        <v>1.0452112211406796E-2</v>
      </c>
      <c r="ED232" s="186">
        <f t="shared" si="467"/>
        <v>2.1430005819665261E-2</v>
      </c>
      <c r="EE232" s="186">
        <f t="shared" si="468"/>
        <v>7.3679126103449195E-3</v>
      </c>
      <c r="EF232" s="186">
        <f t="shared" si="469"/>
        <v>-2.2676103344204585E-2</v>
      </c>
      <c r="EG232" s="186">
        <f t="shared" si="470"/>
        <v>-2.1052177783483131E-2</v>
      </c>
      <c r="EH232" s="186">
        <f t="shared" si="471"/>
        <v>1.1193641484492225E-2</v>
      </c>
      <c r="EI232" s="186">
        <f t="shared" si="472"/>
        <v>2.2919426116584145E-2</v>
      </c>
      <c r="EJ232" s="186">
        <f t="shared" si="473"/>
        <v>6.5720396831704022E-3</v>
      </c>
      <c r="EK232" s="186">
        <f t="shared" si="474"/>
        <v>-1.192153302967707E-2</v>
      </c>
      <c r="EL232" s="186">
        <f t="shared" si="475"/>
        <v>-2.064870091151123E-2</v>
      </c>
      <c r="EM232" s="186">
        <f t="shared" si="476"/>
        <v>-5.7681597379870275E-3</v>
      </c>
      <c r="EN232" s="186">
        <f t="shared" si="477"/>
        <v>2.3134825098707606E-2</v>
      </c>
      <c r="EO232" s="186">
        <f t="shared" si="478"/>
        <v>2.0220066778167171E-2</v>
      </c>
      <c r="EP232" s="186">
        <f t="shared" si="479"/>
        <v>-1.2634900023236677E-2</v>
      </c>
      <c r="EQ232" s="186">
        <f t="shared" si="480"/>
        <v>1.3332873337375081E-2</v>
      </c>
      <c r="ER232" s="186">
        <f t="shared" si="481"/>
        <v>1.9766797608116463E-2</v>
      </c>
      <c r="ES232" s="186">
        <f t="shared" si="482"/>
        <v>4.1403049711990735E-3</v>
      </c>
      <c r="ET232" s="186">
        <f t="shared" si="483"/>
        <v>-2.3480836310834211E-2</v>
      </c>
      <c r="EU232" s="186">
        <f t="shared" si="484"/>
        <v>-1.9289445640021989E-2</v>
      </c>
      <c r="EV232" s="186">
        <f t="shared" si="485"/>
        <v>1.4014602599123627E-2</v>
      </c>
      <c r="EW232" s="186">
        <f t="shared" si="486"/>
        <v>2.3611026979474321E-2</v>
      </c>
      <c r="EX232" s="186">
        <f t="shared" si="487"/>
        <v>3.318313439876E-3</v>
      </c>
    </row>
    <row r="233" spans="15:154" ht="20.100000000000001" customHeight="1" x14ac:dyDescent="0.3">
      <c r="O233" s="211">
        <v>225</v>
      </c>
      <c r="P233" s="211">
        <f t="shared" si="488"/>
        <v>-1.1780972450961724</v>
      </c>
      <c r="Q233" s="212">
        <f t="shared" si="489"/>
        <v>1.9634954084936207</v>
      </c>
      <c r="R233" s="212">
        <f t="shared" si="393"/>
        <v>300.50948192156659</v>
      </c>
      <c r="S233" s="212">
        <f t="shared" si="394"/>
        <v>261.31259297527532</v>
      </c>
      <c r="T233" s="212">
        <f t="shared" si="395"/>
        <v>326.64074121909414</v>
      </c>
      <c r="U233" s="212">
        <f t="shared" si="396"/>
        <v>1</v>
      </c>
      <c r="V233" s="212">
        <f t="shared" si="397"/>
        <v>1</v>
      </c>
      <c r="W233" s="212">
        <f t="shared" si="398"/>
        <v>4.4590939075584375E-2</v>
      </c>
      <c r="X233" s="212">
        <f t="shared" si="399"/>
        <v>5.1279579936922025E-2</v>
      </c>
      <c r="Y233" s="212">
        <f t="shared" si="400"/>
        <v>4.1023663949537624E-2</v>
      </c>
      <c r="Z233" s="212">
        <f t="shared" si="401"/>
        <v>10.015184093131307</v>
      </c>
      <c r="AA233" s="212">
        <f t="shared" si="402"/>
        <v>10.015184093131307</v>
      </c>
      <c r="AB233" s="212">
        <f t="shared" si="403"/>
        <v>9.7702433999097238</v>
      </c>
      <c r="AC233" s="212">
        <f t="shared" si="404"/>
        <v>9.3105543807905828</v>
      </c>
      <c r="AD233" s="212">
        <f t="shared" si="405"/>
        <v>202.60267272674184</v>
      </c>
      <c r="AE233" s="212">
        <f t="shared" si="406"/>
        <v>264.02964787065594</v>
      </c>
      <c r="AF233" s="212">
        <f t="shared" si="407"/>
        <v>2.2437613825398408</v>
      </c>
      <c r="AG233" s="212">
        <f t="shared" si="408"/>
        <v>2.5050698871442774</v>
      </c>
      <c r="AH233" s="212">
        <f t="shared" si="409"/>
        <v>1.9097652705072408</v>
      </c>
      <c r="AI233" s="212">
        <f t="shared" si="410"/>
        <v>12.258945475671148</v>
      </c>
      <c r="AJ233" s="212">
        <f t="shared" si="411"/>
        <v>13.058945475671148</v>
      </c>
      <c r="AK233" s="212">
        <f t="shared" si="412"/>
        <v>13.075313287054001</v>
      </c>
      <c r="AL233" s="212">
        <f t="shared" si="413"/>
        <v>12.020319651297825</v>
      </c>
      <c r="AM233" s="212">
        <f t="shared" si="490"/>
        <v>76.57586149379388</v>
      </c>
      <c r="AN233" s="212">
        <f t="shared" si="520"/>
        <v>76.480003044371415</v>
      </c>
      <c r="AO233" s="212">
        <f t="shared" si="521"/>
        <v>83.192463179798281</v>
      </c>
      <c r="AP233" s="212">
        <f t="shared" si="414"/>
        <v>8.6185543862526437</v>
      </c>
      <c r="AQ233" s="212">
        <f t="shared" si="415"/>
        <v>0.24967408414620898</v>
      </c>
      <c r="AR233" s="212">
        <f t="shared" si="416"/>
        <v>0.24239229042959187</v>
      </c>
      <c r="AS233" s="212">
        <f t="shared" si="417"/>
        <v>0.23098775630809282</v>
      </c>
      <c r="AT233" s="212">
        <f t="shared" si="418"/>
        <v>1.9584674153234546E-2</v>
      </c>
      <c r="AU233" s="212">
        <f t="shared" si="419"/>
        <v>9.6204504209337197E-2</v>
      </c>
      <c r="AV233" s="212">
        <f t="shared" si="420"/>
        <v>9.0561182534638116E-2</v>
      </c>
      <c r="AW233" s="212">
        <f t="shared" si="421"/>
        <v>8.9457856348945819E-2</v>
      </c>
      <c r="AX233" s="212">
        <f t="shared" si="491"/>
        <v>2.1449246008107527E-2</v>
      </c>
      <c r="AY233" s="212">
        <f t="shared" si="492"/>
        <v>2.3219697084899099E-2</v>
      </c>
      <c r="AZ233" s="178">
        <f t="shared" si="493"/>
        <v>1.8349445260465964E-2</v>
      </c>
      <c r="BA233" s="178">
        <f t="shared" si="422"/>
        <v>-9.7762517311317468E-3</v>
      </c>
      <c r="BB233" s="178">
        <f t="shared" si="423"/>
        <v>-8.5010884618536928E-3</v>
      </c>
      <c r="BC233" s="178">
        <f t="shared" si="424"/>
        <v>-1.0626360577317117E-2</v>
      </c>
      <c r="BD233" s="178">
        <f t="shared" si="425"/>
        <v>0</v>
      </c>
      <c r="BE233" s="178">
        <f t="shared" si="426"/>
        <v>0</v>
      </c>
      <c r="BF233" s="178">
        <f t="shared" si="427"/>
        <v>0</v>
      </c>
      <c r="BG233" s="178">
        <f t="shared" si="494"/>
        <v>1.167299427697578E-2</v>
      </c>
      <c r="BH233" s="178">
        <f t="shared" si="495"/>
        <v>1.4718608623045406E-2</v>
      </c>
      <c r="BI233" s="178">
        <f t="shared" si="496"/>
        <v>7.7230846831488464E-3</v>
      </c>
      <c r="BJ233" s="178">
        <f t="shared" si="428"/>
        <v>3.5078454626474036</v>
      </c>
      <c r="BK233" s="178">
        <f t="shared" si="429"/>
        <v>3.846157784276242</v>
      </c>
      <c r="BL233" s="178">
        <f t="shared" si="430"/>
        <v>2.5226741054015718</v>
      </c>
      <c r="BM233" s="180">
        <f t="shared" si="497"/>
        <v>1.362587953903093E-4</v>
      </c>
      <c r="BN233" s="180">
        <f t="shared" si="497"/>
        <v>2.1663743979838659E-4</v>
      </c>
      <c r="BO233" s="180">
        <f t="shared" si="497"/>
        <v>5.9646037023088315E-5</v>
      </c>
      <c r="BP233" s="178">
        <f t="shared" si="431"/>
        <v>122.59193805276377</v>
      </c>
      <c r="BQ233" s="178">
        <f t="shared" si="432"/>
        <v>245.72413275595795</v>
      </c>
      <c r="BR233" s="178">
        <f t="shared" si="433"/>
        <v>0.44999999999999996</v>
      </c>
      <c r="BS233" s="178">
        <f t="shared" si="434"/>
        <v>0.44999999999999996</v>
      </c>
      <c r="BT233" s="178">
        <f t="shared" si="435"/>
        <v>0.16691219000987667</v>
      </c>
      <c r="BU233" s="178">
        <f t="shared" si="436"/>
        <v>18.138404988736497</v>
      </c>
      <c r="BY233" s="180">
        <f t="shared" si="437"/>
        <v>0.17570647761329086</v>
      </c>
      <c r="BZ233" s="180">
        <f t="shared" si="498"/>
        <v>0.17570647761329086</v>
      </c>
      <c r="CA233" s="180">
        <f t="shared" si="499"/>
        <v>0</v>
      </c>
      <c r="CB233" s="180">
        <f t="shared" si="500"/>
        <v>3.9174584236126395E-2</v>
      </c>
      <c r="CC233" s="180">
        <f t="shared" si="438"/>
        <v>2.939833250499465E-2</v>
      </c>
      <c r="CG233" s="182">
        <f t="shared" si="439"/>
        <v>0.44999999999999996</v>
      </c>
      <c r="CH233" s="182">
        <f t="shared" si="440"/>
        <v>0.44999999999999996</v>
      </c>
      <c r="CI233" s="182">
        <f t="shared" si="441"/>
        <v>0.44999999999999996</v>
      </c>
      <c r="CJ233" s="182">
        <f t="shared" si="442"/>
        <v>0.44999999999999996</v>
      </c>
      <c r="CK233" s="182">
        <f t="shared" si="443"/>
        <v>0.44999999999999996</v>
      </c>
      <c r="CL233" s="182">
        <f t="shared" si="444"/>
        <v>0.44999999999999996</v>
      </c>
      <c r="CM233" s="182">
        <f t="shared" si="445"/>
        <v>0.44999999999999996</v>
      </c>
      <c r="CN233" s="182">
        <f t="shared" si="446"/>
        <v>0.44999999999999996</v>
      </c>
      <c r="CO233" s="182">
        <f t="shared" si="447"/>
        <v>0.44805310942112919</v>
      </c>
      <c r="CP233" s="182">
        <f t="shared" si="448"/>
        <v>0.38257809127466402</v>
      </c>
      <c r="CQ233" s="182">
        <f t="shared" si="449"/>
        <v>0.3171030731281988</v>
      </c>
      <c r="CR233" s="182">
        <f t="shared" si="450"/>
        <v>0.25162805498173346</v>
      </c>
      <c r="CS233" s="182">
        <f t="shared" si="451"/>
        <v>0.18615303683526824</v>
      </c>
      <c r="CT233" s="182">
        <f t="shared" si="452"/>
        <v>0.16195034247940815</v>
      </c>
      <c r="CU233" s="182">
        <f t="shared" si="453"/>
        <v>0.16195034247940815</v>
      </c>
      <c r="CV233" s="182">
        <f t="shared" si="454"/>
        <v>0.16195034247940815</v>
      </c>
      <c r="CW233" s="182">
        <f t="shared" si="455"/>
        <v>0.16195034247940815</v>
      </c>
      <c r="CX233" s="182">
        <f t="shared" si="456"/>
        <v>0.16195034247940815</v>
      </c>
      <c r="CY233" s="182">
        <f t="shared" si="457"/>
        <v>0.16195034247940815</v>
      </c>
      <c r="DA233" s="184">
        <f t="shared" si="501"/>
        <v>0.17570647761798261</v>
      </c>
      <c r="DB233" s="184">
        <f t="shared" si="502"/>
        <v>0.17570647761798261</v>
      </c>
      <c r="DC233" s="184">
        <f t="shared" si="503"/>
        <v>0.17570647761798261</v>
      </c>
      <c r="DD233" s="184">
        <f t="shared" si="504"/>
        <v>0.17570647761798261</v>
      </c>
      <c r="DE233" s="184">
        <f t="shared" si="505"/>
        <v>0.17570647761798261</v>
      </c>
      <c r="DF233" s="184">
        <f t="shared" si="506"/>
        <v>0.17570647761798261</v>
      </c>
      <c r="DG233" s="184">
        <f t="shared" si="507"/>
        <v>0.17570647761798261</v>
      </c>
      <c r="DH233" s="184">
        <f t="shared" si="508"/>
        <v>0.17570647761798261</v>
      </c>
      <c r="DI233" s="184">
        <f t="shared" si="509"/>
        <v>0.17491211601303036</v>
      </c>
      <c r="DJ233" s="184">
        <f t="shared" si="510"/>
        <v>0.14820636965939074</v>
      </c>
      <c r="DK233" s="184">
        <f t="shared" si="511"/>
        <v>0.12152518245603258</v>
      </c>
      <c r="DL233" s="184">
        <f t="shared" si="512"/>
        <v>9.4886236577990724E-2</v>
      </c>
      <c r="DM233" s="184">
        <f t="shared" si="513"/>
        <v>-4.3707724007698189E-10</v>
      </c>
      <c r="DN233" s="184">
        <f t="shared" si="514"/>
        <v>-4.9483838105256214E-10</v>
      </c>
      <c r="DO233" s="184">
        <f t="shared" si="515"/>
        <v>-4.9483838105256214E-10</v>
      </c>
      <c r="DP233" s="184">
        <f t="shared" si="516"/>
        <v>-4.9483838105256214E-10</v>
      </c>
      <c r="DQ233" s="184">
        <f t="shared" si="517"/>
        <v>-4.9483838105256214E-10</v>
      </c>
      <c r="DR233" s="184">
        <f t="shared" si="518"/>
        <v>-4.9483838105256214E-10</v>
      </c>
      <c r="DS233" s="184">
        <f t="shared" si="519"/>
        <v>-4.9483838105256214E-10</v>
      </c>
      <c r="DU233" s="185">
        <f t="shared" si="458"/>
        <v>2.1568880991238618E-2</v>
      </c>
      <c r="DV233" s="185">
        <f t="shared" si="459"/>
        <v>-8.9341230317822873E-3</v>
      </c>
      <c r="DW233" s="185">
        <f t="shared" si="460"/>
        <v>-8.9341230317822821E-3</v>
      </c>
      <c r="DX233" s="185">
        <f t="shared" si="461"/>
        <v>2.1568880991238618E-2</v>
      </c>
      <c r="DY233" s="186">
        <f t="shared" si="462"/>
        <v>2.1568880991238618E-2</v>
      </c>
      <c r="DZ233" s="186">
        <f t="shared" si="463"/>
        <v>-8.9341230317822873E-3</v>
      </c>
      <c r="EA233" s="186">
        <f t="shared" si="464"/>
        <v>-2.1568880991238618E-2</v>
      </c>
      <c r="EB233" s="186">
        <f t="shared" si="465"/>
        <v>-8.9341230317822908E-3</v>
      </c>
      <c r="EC233" s="186">
        <f t="shared" si="466"/>
        <v>8.9341230317822942E-3</v>
      </c>
      <c r="ED233" s="186">
        <f t="shared" si="467"/>
        <v>2.1568880991238614E-2</v>
      </c>
      <c r="EE233" s="186">
        <f t="shared" si="468"/>
        <v>8.9341230317822873E-3</v>
      </c>
      <c r="EF233" s="186">
        <f t="shared" si="469"/>
        <v>-2.1568880991238618E-2</v>
      </c>
      <c r="EG233" s="186">
        <f t="shared" si="470"/>
        <v>-2.1568880991238621E-2</v>
      </c>
      <c r="EH233" s="186">
        <f t="shared" si="471"/>
        <v>8.9341230317822769E-3</v>
      </c>
      <c r="EI233" s="186">
        <f t="shared" si="472"/>
        <v>2.1568880991238625E-2</v>
      </c>
      <c r="EJ233" s="186">
        <f t="shared" si="473"/>
        <v>8.9341230317822682E-3</v>
      </c>
      <c r="EK233" s="186">
        <f t="shared" si="474"/>
        <v>-8.934123031782296E-3</v>
      </c>
      <c r="EL233" s="186">
        <f t="shared" si="475"/>
        <v>-2.1568880991238611E-2</v>
      </c>
      <c r="EM233" s="186">
        <f t="shared" si="476"/>
        <v>-8.9341230317822855E-3</v>
      </c>
      <c r="EN233" s="186">
        <f t="shared" si="477"/>
        <v>2.1568880991238618E-2</v>
      </c>
      <c r="EO233" s="186">
        <f t="shared" si="478"/>
        <v>2.1568880991238628E-2</v>
      </c>
      <c r="EP233" s="186">
        <f t="shared" si="479"/>
        <v>-8.9341230317822595E-3</v>
      </c>
      <c r="EQ233" s="186">
        <f t="shared" si="480"/>
        <v>8.9341230317822595E-3</v>
      </c>
      <c r="ER233" s="186">
        <f t="shared" si="481"/>
        <v>2.1568880991238628E-2</v>
      </c>
      <c r="ES233" s="186">
        <f t="shared" si="482"/>
        <v>8.9341230317822439E-3</v>
      </c>
      <c r="ET233" s="186">
        <f t="shared" si="483"/>
        <v>-2.1568880991238631E-2</v>
      </c>
      <c r="EU233" s="186">
        <f t="shared" si="484"/>
        <v>-2.1568880991238611E-2</v>
      </c>
      <c r="EV233" s="186">
        <f t="shared" si="485"/>
        <v>8.9341230317823012E-3</v>
      </c>
      <c r="EW233" s="186">
        <f t="shared" si="486"/>
        <v>2.1568880991238618E-2</v>
      </c>
      <c r="EX233" s="186">
        <f t="shared" si="487"/>
        <v>8.9341230317822821E-3</v>
      </c>
    </row>
    <row r="234" spans="15:154" ht="20.100000000000001" customHeight="1" x14ac:dyDescent="0.3">
      <c r="O234" s="211">
        <v>226</v>
      </c>
      <c r="P234" s="211">
        <f t="shared" si="488"/>
        <v>-1.1693705988362006</v>
      </c>
      <c r="Q234" s="212">
        <f t="shared" si="489"/>
        <v>1.9722220547535922</v>
      </c>
      <c r="R234" s="212">
        <f t="shared" si="393"/>
        <v>299.4118030360209</v>
      </c>
      <c r="S234" s="212">
        <f t="shared" si="394"/>
        <v>260.35808959653991</v>
      </c>
      <c r="T234" s="212">
        <f t="shared" si="395"/>
        <v>325.44761199567489</v>
      </c>
      <c r="U234" s="212">
        <f t="shared" si="396"/>
        <v>1</v>
      </c>
      <c r="V234" s="212">
        <f t="shared" si="397"/>
        <v>1</v>
      </c>
      <c r="W234" s="212">
        <f t="shared" si="398"/>
        <v>4.4754414702842915E-2</v>
      </c>
      <c r="X234" s="212">
        <f t="shared" si="399"/>
        <v>5.146757690826935E-2</v>
      </c>
      <c r="Y234" s="212">
        <f t="shared" si="400"/>
        <v>4.1174061526615478E-2</v>
      </c>
      <c r="Z234" s="212">
        <f t="shared" si="401"/>
        <v>9.9656937881929668</v>
      </c>
      <c r="AA234" s="212">
        <f t="shared" si="402"/>
        <v>9.9656937881929668</v>
      </c>
      <c r="AB234" s="212">
        <f t="shared" si="403"/>
        <v>9.723089281411001</v>
      </c>
      <c r="AC234" s="212">
        <f t="shared" si="404"/>
        <v>9.265618859065027</v>
      </c>
      <c r="AD234" s="212">
        <f t="shared" si="405"/>
        <v>201.47411700973126</v>
      </c>
      <c r="AE234" s="212">
        <f t="shared" si="406"/>
        <v>262.59150597222833</v>
      </c>
      <c r="AF234" s="212">
        <f t="shared" si="407"/>
        <v>2.2411185111465715</v>
      </c>
      <c r="AG234" s="212">
        <f t="shared" si="408"/>
        <v>2.5021192268849504</v>
      </c>
      <c r="AH234" s="212">
        <f t="shared" si="409"/>
        <v>1.9075158049265606</v>
      </c>
      <c r="AI234" s="212">
        <f t="shared" si="410"/>
        <v>12.206812299339539</v>
      </c>
      <c r="AJ234" s="212">
        <f t="shared" si="411"/>
        <v>13.00681229933954</v>
      </c>
      <c r="AK234" s="212">
        <f t="shared" si="412"/>
        <v>13.025208508295952</v>
      </c>
      <c r="AL234" s="212">
        <f t="shared" si="413"/>
        <v>11.973134663991589</v>
      </c>
      <c r="AM234" s="212">
        <f t="shared" si="490"/>
        <v>76.882788571553235</v>
      </c>
      <c r="AN234" s="212">
        <f t="shared" si="520"/>
        <v>76.774202836222159</v>
      </c>
      <c r="AO234" s="212">
        <f t="shared" si="521"/>
        <v>83.520316781154548</v>
      </c>
      <c r="AP234" s="212">
        <f t="shared" si="414"/>
        <v>8.5687831956885585</v>
      </c>
      <c r="AQ234" s="212">
        <f t="shared" si="415"/>
        <v>0.24846908229845568</v>
      </c>
      <c r="AR234" s="212">
        <f t="shared" si="416"/>
        <v>0.24122243269747032</v>
      </c>
      <c r="AS234" s="212">
        <f t="shared" si="417"/>
        <v>0.22987294027057151</v>
      </c>
      <c r="AT234" s="212">
        <f t="shared" si="418"/>
        <v>1.9396087345495201E-2</v>
      </c>
      <c r="AU234" s="212">
        <f t="shared" si="419"/>
        <v>9.566001008730618E-2</v>
      </c>
      <c r="AV234" s="212">
        <f t="shared" si="420"/>
        <v>9.0034153354094967E-2</v>
      </c>
      <c r="AW234" s="212">
        <f t="shared" si="421"/>
        <v>8.8945589488343815E-2</v>
      </c>
      <c r="AX234" s="212">
        <f t="shared" si="491"/>
        <v>2.1406038888365661E-2</v>
      </c>
      <c r="AY234" s="212">
        <f t="shared" si="492"/>
        <v>2.3169198651364402E-2</v>
      </c>
      <c r="AZ234" s="178">
        <f t="shared" si="493"/>
        <v>1.831125594911134E-2</v>
      </c>
      <c r="BA234" s="178">
        <f t="shared" si="422"/>
        <v>-9.9818428189910602E-3</v>
      </c>
      <c r="BB234" s="178">
        <f t="shared" si="423"/>
        <v>-8.6798633208617915E-3</v>
      </c>
      <c r="BC234" s="178">
        <f t="shared" si="424"/>
        <v>-1.0849829151077239E-2</v>
      </c>
      <c r="BD234" s="178">
        <f t="shared" si="425"/>
        <v>0</v>
      </c>
      <c r="BE234" s="178">
        <f t="shared" si="426"/>
        <v>0</v>
      </c>
      <c r="BF234" s="178">
        <f t="shared" si="427"/>
        <v>0</v>
      </c>
      <c r="BG234" s="178">
        <f t="shared" si="494"/>
        <v>1.1424196069374601E-2</v>
      </c>
      <c r="BH234" s="178">
        <f t="shared" si="495"/>
        <v>1.448933533050261E-2</v>
      </c>
      <c r="BI234" s="178">
        <f t="shared" si="496"/>
        <v>7.4614267980341008E-3</v>
      </c>
      <c r="BJ234" s="178">
        <f t="shared" si="428"/>
        <v>3.420539143368472</v>
      </c>
      <c r="BK234" s="178">
        <f t="shared" si="429"/>
        <v>3.7724156661733099</v>
      </c>
      <c r="BL234" s="178">
        <f t="shared" si="430"/>
        <v>2.428303533500733</v>
      </c>
      <c r="BM234" s="180">
        <f t="shared" si="497"/>
        <v>1.3051225583151407E-4</v>
      </c>
      <c r="BN234" s="180">
        <f t="shared" si="497"/>
        <v>2.099408383197512E-4</v>
      </c>
      <c r="BO234" s="180">
        <f t="shared" si="497"/>
        <v>5.5672889862421412E-5</v>
      </c>
      <c r="BP234" s="178">
        <f t="shared" si="431"/>
        <v>121.52246128338572</v>
      </c>
      <c r="BQ234" s="178">
        <f t="shared" si="432"/>
        <v>244.66304593487126</v>
      </c>
      <c r="BR234" s="178">
        <f t="shared" si="433"/>
        <v>0.44999999999999996</v>
      </c>
      <c r="BS234" s="178">
        <f t="shared" si="434"/>
        <v>0.44999999999999996</v>
      </c>
      <c r="BT234" s="178">
        <f t="shared" si="435"/>
        <v>0.1663025054650081</v>
      </c>
      <c r="BU234" s="178">
        <f t="shared" si="436"/>
        <v>18.138404988736497</v>
      </c>
      <c r="BY234" s="180">
        <f t="shared" si="437"/>
        <v>0.17559315976204201</v>
      </c>
      <c r="BZ234" s="180">
        <f t="shared" si="498"/>
        <v>0.17559315976204201</v>
      </c>
      <c r="CA234" s="180">
        <f t="shared" si="499"/>
        <v>0</v>
      </c>
      <c r="CB234" s="180">
        <f t="shared" si="500"/>
        <v>3.9292845498928884E-2</v>
      </c>
      <c r="CC234" s="180">
        <f t="shared" si="438"/>
        <v>2.9311002679937824E-2</v>
      </c>
      <c r="CG234" s="182">
        <f t="shared" si="439"/>
        <v>0.44999999999999996</v>
      </c>
      <c r="CH234" s="182">
        <f t="shared" si="440"/>
        <v>0.44999999999999996</v>
      </c>
      <c r="CI234" s="182">
        <f t="shared" si="441"/>
        <v>0.44999999999999996</v>
      </c>
      <c r="CJ234" s="182">
        <f t="shared" si="442"/>
        <v>0.44999999999999996</v>
      </c>
      <c r="CK234" s="182">
        <f t="shared" si="443"/>
        <v>0.44999999999999996</v>
      </c>
      <c r="CL234" s="182">
        <f t="shared" si="444"/>
        <v>0.44999999999999996</v>
      </c>
      <c r="CM234" s="182">
        <f t="shared" si="445"/>
        <v>0.44999999999999996</v>
      </c>
      <c r="CN234" s="182">
        <f t="shared" si="446"/>
        <v>0.44999999999999996</v>
      </c>
      <c r="CO234" s="182">
        <f t="shared" si="447"/>
        <v>0.4463983697773003</v>
      </c>
      <c r="CP234" s="182">
        <f t="shared" si="448"/>
        <v>0.38116251395107359</v>
      </c>
      <c r="CQ234" s="182">
        <f t="shared" si="449"/>
        <v>0.3159266581248471</v>
      </c>
      <c r="CR234" s="182">
        <f t="shared" si="450"/>
        <v>0.25069080229862051</v>
      </c>
      <c r="CS234" s="182">
        <f t="shared" si="451"/>
        <v>0.18545494647239399</v>
      </c>
      <c r="CT234" s="182">
        <f t="shared" si="452"/>
        <v>0.16134065793453958</v>
      </c>
      <c r="CU234" s="182">
        <f t="shared" si="453"/>
        <v>0.16134065793453958</v>
      </c>
      <c r="CV234" s="182">
        <f t="shared" si="454"/>
        <v>0.16134065793453958</v>
      </c>
      <c r="CW234" s="182">
        <f t="shared" si="455"/>
        <v>0.16134065793453958</v>
      </c>
      <c r="CX234" s="182">
        <f t="shared" si="456"/>
        <v>0.16134065793453958</v>
      </c>
      <c r="CY234" s="182">
        <f t="shared" si="457"/>
        <v>0.16134065793453958</v>
      </c>
      <c r="DA234" s="184">
        <f t="shared" si="501"/>
        <v>0.17559315976674794</v>
      </c>
      <c r="DB234" s="184">
        <f t="shared" si="502"/>
        <v>0.17559315976674794</v>
      </c>
      <c r="DC234" s="184">
        <f t="shared" si="503"/>
        <v>0.17559315976674794</v>
      </c>
      <c r="DD234" s="184">
        <f t="shared" si="504"/>
        <v>0.17559315976674794</v>
      </c>
      <c r="DE234" s="184">
        <f t="shared" si="505"/>
        <v>0.17559315976674794</v>
      </c>
      <c r="DF234" s="184">
        <f t="shared" si="506"/>
        <v>0.17559315976674794</v>
      </c>
      <c r="DG234" s="184">
        <f t="shared" si="507"/>
        <v>0.17559315976674794</v>
      </c>
      <c r="DH234" s="184">
        <f t="shared" si="508"/>
        <v>0.17559315976674794</v>
      </c>
      <c r="DI234" s="184">
        <f t="shared" si="509"/>
        <v>0.17412462784276275</v>
      </c>
      <c r="DJ234" s="184">
        <f t="shared" si="510"/>
        <v>0.14753458705192068</v>
      </c>
      <c r="DK234" s="184">
        <f t="shared" si="511"/>
        <v>0.12096914474358973</v>
      </c>
      <c r="DL234" s="184">
        <f t="shared" si="512"/>
        <v>9.4446008255779548E-2</v>
      </c>
      <c r="DM234" s="184">
        <f t="shared" si="513"/>
        <v>-4.3828443975629469E-10</v>
      </c>
      <c r="DN234" s="184">
        <f t="shared" si="514"/>
        <v>-4.9618974396577424E-10</v>
      </c>
      <c r="DO234" s="184">
        <f t="shared" si="515"/>
        <v>-4.9618974396577424E-10</v>
      </c>
      <c r="DP234" s="184">
        <f t="shared" si="516"/>
        <v>-4.9618974396577424E-10</v>
      </c>
      <c r="DQ234" s="184">
        <f t="shared" si="517"/>
        <v>-4.9618974396577424E-10</v>
      </c>
      <c r="DR234" s="184">
        <f t="shared" si="518"/>
        <v>-4.9618974396577424E-10</v>
      </c>
      <c r="DS234" s="184">
        <f t="shared" si="519"/>
        <v>-4.9618974396577424E-10</v>
      </c>
      <c r="DU234" s="185">
        <f t="shared" si="458"/>
        <v>2.1330811677668794E-2</v>
      </c>
      <c r="DV234" s="185">
        <f t="shared" si="459"/>
        <v>-8.1881314411705076E-3</v>
      </c>
      <c r="DW234" s="185">
        <f t="shared" si="460"/>
        <v>-8.9275780445389266E-3</v>
      </c>
      <c r="DX234" s="185">
        <f t="shared" si="461"/>
        <v>2.1032055857303222E-2</v>
      </c>
      <c r="DY234" s="186">
        <f t="shared" si="462"/>
        <v>2.1330811677668794E-2</v>
      </c>
      <c r="DZ234" s="186">
        <f t="shared" si="463"/>
        <v>-8.1881314411705076E-3</v>
      </c>
      <c r="EA234" s="186">
        <f t="shared" si="464"/>
        <v>-2.070767571661538E-2</v>
      </c>
      <c r="EB234" s="186">
        <f t="shared" si="465"/>
        <v>-9.6561477692480475E-3</v>
      </c>
      <c r="EC234" s="186">
        <f t="shared" si="466"/>
        <v>7.438708860925982E-3</v>
      </c>
      <c r="ED234" s="186">
        <f t="shared" si="467"/>
        <v>2.1603579189764775E-2</v>
      </c>
      <c r="EE234" s="186">
        <f t="shared" si="468"/>
        <v>1.0372952965315898E-2</v>
      </c>
      <c r="EF234" s="186">
        <f t="shared" si="469"/>
        <v>-2.0358066462839747E-2</v>
      </c>
      <c r="EG234" s="186">
        <f t="shared" si="470"/>
        <v>-2.1850026068394285E-2</v>
      </c>
      <c r="EH234" s="186">
        <f t="shared" si="471"/>
        <v>6.6802233597797085E-3</v>
      </c>
      <c r="EI234" s="186">
        <f t="shared" si="472"/>
        <v>1.9983654040998888E-2</v>
      </c>
      <c r="EJ234" s="186">
        <f t="shared" si="473"/>
        <v>1.1077120316026416E-2</v>
      </c>
      <c r="EK234" s="186">
        <f t="shared" si="474"/>
        <v>-5.9135990354790479E-3</v>
      </c>
      <c r="EL234" s="186">
        <f t="shared" si="475"/>
        <v>-2.2069852055997964E-2</v>
      </c>
      <c r="EM234" s="186">
        <f t="shared" si="476"/>
        <v>-1.1767791901931437E-2</v>
      </c>
      <c r="EN234" s="186">
        <f t="shared" si="477"/>
        <v>1.9584894614954995E-2</v>
      </c>
      <c r="EO234" s="186">
        <f t="shared" si="478"/>
        <v>2.2262789328471519E-2</v>
      </c>
      <c r="EP234" s="186">
        <f t="shared" si="479"/>
        <v>-5.1397699016737181E-3</v>
      </c>
      <c r="EQ234" s="186">
        <f t="shared" si="480"/>
        <v>4.3596787499640983E-3</v>
      </c>
      <c r="ER234" s="186">
        <f t="shared" si="481"/>
        <v>2.2428602821468122E-2</v>
      </c>
      <c r="ES234" s="186">
        <f t="shared" si="482"/>
        <v>1.3105299339295037E-2</v>
      </c>
      <c r="ET234" s="186">
        <f t="shared" si="483"/>
        <v>-1.8716307129172931E-2</v>
      </c>
      <c r="EU234" s="186">
        <f t="shared" si="484"/>
        <v>-2.2567090516788187E-2</v>
      </c>
      <c r="EV234" s="186">
        <f t="shared" si="485"/>
        <v>3.5742760012546773E-3</v>
      </c>
      <c r="EW234" s="186">
        <f t="shared" si="486"/>
        <v>1.8247537309490521E-2</v>
      </c>
      <c r="EX234" s="186">
        <f t="shared" si="487"/>
        <v>1.3750505643968432E-2</v>
      </c>
    </row>
    <row r="235" spans="15:154" ht="20.100000000000001" customHeight="1" x14ac:dyDescent="0.3">
      <c r="O235" s="211">
        <v>227</v>
      </c>
      <c r="P235" s="211">
        <f t="shared" si="488"/>
        <v>-1.1606439525762291</v>
      </c>
      <c r="Q235" s="212">
        <f t="shared" si="489"/>
        <v>1.9809487010135638</v>
      </c>
      <c r="R235" s="212">
        <f t="shared" si="393"/>
        <v>298.29132278245407</v>
      </c>
      <c r="S235" s="212">
        <f t="shared" si="394"/>
        <v>259.38375894126438</v>
      </c>
      <c r="T235" s="212">
        <f t="shared" si="395"/>
        <v>324.22969867658048</v>
      </c>
      <c r="U235" s="212">
        <f t="shared" si="396"/>
        <v>1</v>
      </c>
      <c r="V235" s="212">
        <f t="shared" si="397"/>
        <v>1</v>
      </c>
      <c r="W235" s="212">
        <f t="shared" si="398"/>
        <v>4.4922526994768508E-2</v>
      </c>
      <c r="X235" s="212">
        <f t="shared" si="399"/>
        <v>5.1660906043983795E-2</v>
      </c>
      <c r="Y235" s="212">
        <f t="shared" si="400"/>
        <v>4.1328724835187035E-2</v>
      </c>
      <c r="Z235" s="212">
        <f t="shared" si="401"/>
        <v>9.9152931376424895</v>
      </c>
      <c r="AA235" s="212">
        <f t="shared" si="402"/>
        <v>9.9152931376424895</v>
      </c>
      <c r="AB235" s="212">
        <f t="shared" si="403"/>
        <v>9.6750423709393498</v>
      </c>
      <c r="AC235" s="212">
        <f t="shared" si="404"/>
        <v>9.2198325511436288</v>
      </c>
      <c r="AD235" s="212">
        <f t="shared" si="405"/>
        <v>200.32451699798679</v>
      </c>
      <c r="AE235" s="212">
        <f t="shared" si="406"/>
        <v>261.12644425651365</v>
      </c>
      <c r="AF235" s="212">
        <f t="shared" si="407"/>
        <v>2.2384207411084769</v>
      </c>
      <c r="AG235" s="212">
        <f t="shared" si="408"/>
        <v>2.4991072744832996</v>
      </c>
      <c r="AH235" s="212">
        <f t="shared" si="409"/>
        <v>1.9052196126635774</v>
      </c>
      <c r="AI235" s="212">
        <f t="shared" si="410"/>
        <v>12.153713878750967</v>
      </c>
      <c r="AJ235" s="212">
        <f t="shared" si="411"/>
        <v>12.953713878750968</v>
      </c>
      <c r="AK235" s="212">
        <f t="shared" si="412"/>
        <v>12.974149645422649</v>
      </c>
      <c r="AL235" s="212">
        <f t="shared" si="413"/>
        <v>11.925052163807207</v>
      </c>
      <c r="AM235" s="212">
        <f t="shared" si="490"/>
        <v>77.197937931945646</v>
      </c>
      <c r="AN235" s="212">
        <f t="shared" si="520"/>
        <v>77.076342367671501</v>
      </c>
      <c r="AO235" s="212">
        <f t="shared" si="521"/>
        <v>83.857075530035985</v>
      </c>
      <c r="AP235" s="212">
        <f t="shared" si="414"/>
        <v>8.5180924461419671</v>
      </c>
      <c r="AQ235" s="212">
        <f t="shared" si="415"/>
        <v>0.24724126556175346</v>
      </c>
      <c r="AR235" s="212">
        <f t="shared" si="416"/>
        <v>0.24003042547711831</v>
      </c>
      <c r="AS235" s="212">
        <f t="shared" si="417"/>
        <v>0.22873701687612624</v>
      </c>
      <c r="AT235" s="212">
        <f t="shared" si="418"/>
        <v>1.9204868384908824E-2</v>
      </c>
      <c r="AU235" s="212">
        <f t="shared" si="419"/>
        <v>9.5105185983816426E-2</v>
      </c>
      <c r="AV235" s="212">
        <f t="shared" si="420"/>
        <v>8.9497369426341664E-2</v>
      </c>
      <c r="AW235" s="212">
        <f t="shared" si="421"/>
        <v>8.8423805436684613E-2</v>
      </c>
      <c r="AX235" s="212">
        <f t="shared" si="491"/>
        <v>2.1361826502867807E-2</v>
      </c>
      <c r="AY235" s="212">
        <f t="shared" si="492"/>
        <v>2.3117576057049047E-2</v>
      </c>
      <c r="AZ235" s="178">
        <f t="shared" si="493"/>
        <v>1.8272215698024386E-2</v>
      </c>
      <c r="BA235" s="178">
        <f t="shared" si="422"/>
        <v>-1.0186673750873431E-2</v>
      </c>
      <c r="BB235" s="178">
        <f t="shared" si="423"/>
        <v>-8.8579771746725485E-3</v>
      </c>
      <c r="BC235" s="178">
        <f t="shared" si="424"/>
        <v>-1.1072471468340688E-2</v>
      </c>
      <c r="BD235" s="178">
        <f t="shared" si="425"/>
        <v>0</v>
      </c>
      <c r="BE235" s="178">
        <f t="shared" si="426"/>
        <v>0</v>
      </c>
      <c r="BF235" s="178">
        <f t="shared" si="427"/>
        <v>0</v>
      </c>
      <c r="BG235" s="178">
        <f t="shared" si="494"/>
        <v>1.1175152751994375E-2</v>
      </c>
      <c r="BH235" s="178">
        <f t="shared" si="495"/>
        <v>1.4259598882376498E-2</v>
      </c>
      <c r="BI235" s="178">
        <f t="shared" si="496"/>
        <v>7.1997442296836984E-3</v>
      </c>
      <c r="BJ235" s="178">
        <f t="shared" si="428"/>
        <v>3.3334510966883841</v>
      </c>
      <c r="BK235" s="178">
        <f t="shared" si="429"/>
        <v>3.6987083591054684</v>
      </c>
      <c r="BL235" s="178">
        <f t="shared" si="430"/>
        <v>2.3343709021387946</v>
      </c>
      <c r="BM235" s="180">
        <f t="shared" si="497"/>
        <v>1.2488403903040745E-4</v>
      </c>
      <c r="BN235" s="180">
        <f t="shared" si="497"/>
        <v>2.0333616028627308E-4</v>
      </c>
      <c r="BO235" s="180">
        <f t="shared" si="497"/>
        <v>5.1836316972863711E-5</v>
      </c>
      <c r="BP235" s="178">
        <f t="shared" si="431"/>
        <v>120.45161985976016</v>
      </c>
      <c r="BQ235" s="178">
        <f t="shared" si="432"/>
        <v>243.58014466250017</v>
      </c>
      <c r="BR235" s="178">
        <f t="shared" si="433"/>
        <v>0.44999999999999996</v>
      </c>
      <c r="BS235" s="178">
        <f t="shared" si="434"/>
        <v>0.44999999999999996</v>
      </c>
      <c r="BT235" s="178">
        <f t="shared" si="435"/>
        <v>0.16568015634048208</v>
      </c>
      <c r="BU235" s="178">
        <f t="shared" si="436"/>
        <v>18.138404988736497</v>
      </c>
      <c r="BY235" s="180">
        <f t="shared" si="437"/>
        <v>0.17547678021249946</v>
      </c>
      <c r="BZ235" s="180">
        <f t="shared" si="498"/>
        <v>0.17547678021249946</v>
      </c>
      <c r="CA235" s="180">
        <f t="shared" si="499"/>
        <v>0</v>
      </c>
      <c r="CB235" s="180">
        <f t="shared" si="500"/>
        <v>3.9414302024459565E-2</v>
      </c>
      <c r="CC235" s="180">
        <f t="shared" si="438"/>
        <v>2.9227628273586131E-2</v>
      </c>
      <c r="CG235" s="182">
        <f t="shared" si="439"/>
        <v>0.44999999999999996</v>
      </c>
      <c r="CH235" s="182">
        <f t="shared" si="440"/>
        <v>0.44999999999999996</v>
      </c>
      <c r="CI235" s="182">
        <f t="shared" si="441"/>
        <v>0.44999999999999996</v>
      </c>
      <c r="CJ235" s="182">
        <f t="shared" si="442"/>
        <v>0.44999999999999996</v>
      </c>
      <c r="CK235" s="182">
        <f t="shared" si="443"/>
        <v>0.44999999999999996</v>
      </c>
      <c r="CL235" s="182">
        <f t="shared" si="444"/>
        <v>0.44999999999999996</v>
      </c>
      <c r="CM235" s="182">
        <f t="shared" si="445"/>
        <v>0.44999999999999996</v>
      </c>
      <c r="CN235" s="182">
        <f t="shared" si="446"/>
        <v>0.44999999999999996</v>
      </c>
      <c r="CO235" s="182">
        <f t="shared" si="447"/>
        <v>0.444709257305411</v>
      </c>
      <c r="CP235" s="182">
        <f t="shared" si="448"/>
        <v>0.37971753176241513</v>
      </c>
      <c r="CQ235" s="182">
        <f t="shared" si="449"/>
        <v>0.31472580621941942</v>
      </c>
      <c r="CR235" s="182">
        <f t="shared" si="450"/>
        <v>0.24973408067642358</v>
      </c>
      <c r="CS235" s="182">
        <f t="shared" si="451"/>
        <v>0.18474235513342782</v>
      </c>
      <c r="CT235" s="182">
        <f t="shared" si="452"/>
        <v>0.16071830881001359</v>
      </c>
      <c r="CU235" s="182">
        <f t="shared" si="453"/>
        <v>0.16071830881001359</v>
      </c>
      <c r="CV235" s="182">
        <f t="shared" si="454"/>
        <v>0.16071830881001359</v>
      </c>
      <c r="CW235" s="182">
        <f t="shared" si="455"/>
        <v>0.16071830881001359</v>
      </c>
      <c r="CX235" s="182">
        <f t="shared" si="456"/>
        <v>0.16071830881001359</v>
      </c>
      <c r="CY235" s="182">
        <f t="shared" si="457"/>
        <v>0.16071830881001359</v>
      </c>
      <c r="DA235" s="184">
        <f t="shared" si="501"/>
        <v>0.17547678021721994</v>
      </c>
      <c r="DB235" s="184">
        <f t="shared" si="502"/>
        <v>0.17547678021721994</v>
      </c>
      <c r="DC235" s="184">
        <f t="shared" si="503"/>
        <v>0.17547678021721994</v>
      </c>
      <c r="DD235" s="184">
        <f t="shared" si="504"/>
        <v>0.17547678021721994</v>
      </c>
      <c r="DE235" s="184">
        <f t="shared" si="505"/>
        <v>0.17547678021721994</v>
      </c>
      <c r="DF235" s="184">
        <f t="shared" si="506"/>
        <v>0.17547678021721994</v>
      </c>
      <c r="DG235" s="184">
        <f t="shared" si="507"/>
        <v>0.17547678021721994</v>
      </c>
      <c r="DH235" s="184">
        <f t="shared" si="508"/>
        <v>0.17547678021721994</v>
      </c>
      <c r="DI235" s="184">
        <f t="shared" si="509"/>
        <v>0.17332102029816701</v>
      </c>
      <c r="DJ235" s="184">
        <f t="shared" si="510"/>
        <v>0.1468490641007052</v>
      </c>
      <c r="DK235" s="184">
        <f t="shared" si="511"/>
        <v>0.12040174660334761</v>
      </c>
      <c r="DL235" s="184">
        <f t="shared" si="512"/>
        <v>9.3996800850132012E-2</v>
      </c>
      <c r="DM235" s="184">
        <f t="shared" si="513"/>
        <v>-4.3952361412031309E-10</v>
      </c>
      <c r="DN235" s="184">
        <f t="shared" si="514"/>
        <v>-4.9757681294230678E-10</v>
      </c>
      <c r="DO235" s="184">
        <f t="shared" si="515"/>
        <v>-4.9757681294230678E-10</v>
      </c>
      <c r="DP235" s="184">
        <f t="shared" si="516"/>
        <v>-4.9757681294230678E-10</v>
      </c>
      <c r="DQ235" s="184">
        <f t="shared" si="517"/>
        <v>-4.9757681294230678E-10</v>
      </c>
      <c r="DR235" s="184">
        <f t="shared" si="518"/>
        <v>-4.9757681294230678E-10</v>
      </c>
      <c r="DS235" s="184">
        <f t="shared" si="519"/>
        <v>-4.9757681294230678E-10</v>
      </c>
      <c r="DU235" s="185">
        <f t="shared" si="458"/>
        <v>2.106832530664568E-2</v>
      </c>
      <c r="DV235" s="185">
        <f t="shared" si="459"/>
        <v>-7.4606852832017536E-3</v>
      </c>
      <c r="DW235" s="185">
        <f t="shared" si="460"/>
        <v>-8.9121635099103178E-3</v>
      </c>
      <c r="DX235" s="185">
        <f t="shared" si="461"/>
        <v>2.0496572828018172E-2</v>
      </c>
      <c r="DY235" s="186">
        <f t="shared" si="462"/>
        <v>2.106832530664568E-2</v>
      </c>
      <c r="DZ235" s="186">
        <f t="shared" si="463"/>
        <v>-7.4606852832017536E-3</v>
      </c>
      <c r="EA235" s="186">
        <f t="shared" si="464"/>
        <v>-1.9824963106880863E-2</v>
      </c>
      <c r="EB235" s="186">
        <f t="shared" si="465"/>
        <v>-1.032022257184614E-2</v>
      </c>
      <c r="EC235" s="186">
        <f t="shared" si="466"/>
        <v>5.9728593477388833E-3</v>
      </c>
      <c r="ED235" s="186">
        <f t="shared" si="467"/>
        <v>2.1537435022159858E-2</v>
      </c>
      <c r="EE235" s="186">
        <f t="shared" si="468"/>
        <v>1.1678002546797066E-2</v>
      </c>
      <c r="EF235" s="186">
        <f t="shared" si="469"/>
        <v>-1.9056768158285158E-2</v>
      </c>
      <c r="EG235" s="186">
        <f t="shared" si="470"/>
        <v>-2.1901616519181467E-2</v>
      </c>
      <c r="EH235" s="186">
        <f t="shared" si="471"/>
        <v>4.4559342419235922E-3</v>
      </c>
      <c r="EI235" s="186">
        <f t="shared" si="472"/>
        <v>1.8195730550801904E-2</v>
      </c>
      <c r="EJ235" s="186">
        <f t="shared" si="473"/>
        <v>1.2978888467208741E-2</v>
      </c>
      <c r="EK235" s="186">
        <f t="shared" si="474"/>
        <v>-2.9173002723905344E-3</v>
      </c>
      <c r="EL235" s="186">
        <f t="shared" si="475"/>
        <v>-2.2159095542064435E-2</v>
      </c>
      <c r="EM235" s="186">
        <f t="shared" si="476"/>
        <v>-1.4216542547641469E-2</v>
      </c>
      <c r="EN235" s="186">
        <f t="shared" si="477"/>
        <v>1.7246045173103592E-2</v>
      </c>
      <c r="EO235" s="186">
        <f t="shared" si="478"/>
        <v>2.2308617678890957E-2</v>
      </c>
      <c r="EP235" s="186">
        <f t="shared" si="479"/>
        <v>-1.3644535091763875E-3</v>
      </c>
      <c r="EQ235" s="186">
        <f t="shared" si="480"/>
        <v>-1.9504073438000012E-4</v>
      </c>
      <c r="ER235" s="186">
        <f t="shared" si="481"/>
        <v>2.2349454472840324E-2</v>
      </c>
      <c r="ES235" s="186">
        <f t="shared" si="482"/>
        <v>1.6478373718873451E-2</v>
      </c>
      <c r="ET235" s="186">
        <f t="shared" si="483"/>
        <v>-1.5099647535713231E-2</v>
      </c>
      <c r="EU235" s="186">
        <f t="shared" si="484"/>
        <v>-2.2281406971157325E-2</v>
      </c>
      <c r="EV235" s="186">
        <f t="shared" si="485"/>
        <v>-1.7535847590839544E-3</v>
      </c>
      <c r="EW235" s="186">
        <f t="shared" si="486"/>
        <v>1.3913392309555399E-2</v>
      </c>
      <c r="EX235" s="186">
        <f t="shared" si="487"/>
        <v>1.7491531395564953E-2</v>
      </c>
    </row>
    <row r="236" spans="15:154" ht="20.100000000000001" customHeight="1" x14ac:dyDescent="0.3">
      <c r="O236" s="211">
        <v>228</v>
      </c>
      <c r="P236" s="211">
        <f t="shared" si="488"/>
        <v>-1.1519173063162575</v>
      </c>
      <c r="Q236" s="212">
        <f t="shared" si="489"/>
        <v>1.9896753472735356</v>
      </c>
      <c r="R236" s="212">
        <f t="shared" si="393"/>
        <v>297.14812648977551</v>
      </c>
      <c r="S236" s="212">
        <f t="shared" si="394"/>
        <v>258.38967520850042</v>
      </c>
      <c r="T236" s="212">
        <f t="shared" si="395"/>
        <v>322.98709401062553</v>
      </c>
      <c r="U236" s="212">
        <f t="shared" si="396"/>
        <v>1</v>
      </c>
      <c r="V236" s="212">
        <f t="shared" si="397"/>
        <v>1</v>
      </c>
      <c r="W236" s="212">
        <f t="shared" si="398"/>
        <v>4.509535415314516E-2</v>
      </c>
      <c r="X236" s="212">
        <f t="shared" si="399"/>
        <v>5.1859657276116931E-2</v>
      </c>
      <c r="Y236" s="212">
        <f t="shared" si="400"/>
        <v>4.1487725820893551E-2</v>
      </c>
      <c r="Z236" s="212">
        <f t="shared" si="401"/>
        <v>9.8639915680724908</v>
      </c>
      <c r="AA236" s="212">
        <f t="shared" si="402"/>
        <v>9.8639915680724908</v>
      </c>
      <c r="AB236" s="212">
        <f t="shared" si="403"/>
        <v>9.6261116652641974</v>
      </c>
      <c r="AC236" s="212">
        <f t="shared" si="404"/>
        <v>9.1732040304986686</v>
      </c>
      <c r="AD236" s="212">
        <f t="shared" si="405"/>
        <v>199.15410918926315</v>
      </c>
      <c r="AE236" s="212">
        <f t="shared" si="406"/>
        <v>259.63475739311485</v>
      </c>
      <c r="AF236" s="212">
        <f t="shared" si="407"/>
        <v>2.2356682778711896</v>
      </c>
      <c r="AG236" s="212">
        <f t="shared" si="408"/>
        <v>2.4960342593111626</v>
      </c>
      <c r="AH236" s="212">
        <f t="shared" si="409"/>
        <v>1.9028768685822217</v>
      </c>
      <c r="AI236" s="212">
        <f t="shared" si="410"/>
        <v>12.09965984594368</v>
      </c>
      <c r="AJ236" s="212">
        <f t="shared" si="411"/>
        <v>12.899659845943681</v>
      </c>
      <c r="AK236" s="212">
        <f t="shared" si="412"/>
        <v>12.922145924575361</v>
      </c>
      <c r="AL236" s="212">
        <f t="shared" si="413"/>
        <v>11.876080899080891</v>
      </c>
      <c r="AM236" s="212">
        <f t="shared" si="490"/>
        <v>77.521423971070959</v>
      </c>
      <c r="AN236" s="212">
        <f t="shared" si="520"/>
        <v>77.386527426392718</v>
      </c>
      <c r="AO236" s="212">
        <f t="shared" si="521"/>
        <v>84.202861911911668</v>
      </c>
      <c r="AP236" s="212">
        <f t="shared" si="414"/>
        <v>8.466492822126142</v>
      </c>
      <c r="AQ236" s="212">
        <f t="shared" si="415"/>
        <v>0.24599086384441401</v>
      </c>
      <c r="AR236" s="212">
        <f t="shared" si="416"/>
        <v>0.2388164919715266</v>
      </c>
      <c r="AS236" s="212">
        <f t="shared" si="417"/>
        <v>0.22758019882606825</v>
      </c>
      <c r="AT236" s="212">
        <f t="shared" si="418"/>
        <v>1.9011105612528747E-2</v>
      </c>
      <c r="AU236" s="212">
        <f t="shared" si="419"/>
        <v>9.4540148506751312E-2</v>
      </c>
      <c r="AV236" s="212">
        <f t="shared" si="420"/>
        <v>8.8950946052386584E-2</v>
      </c>
      <c r="AW236" s="212">
        <f t="shared" si="421"/>
        <v>8.7892613974925107E-2</v>
      </c>
      <c r="AX236" s="212">
        <f t="shared" si="491"/>
        <v>2.1316607473026557E-2</v>
      </c>
      <c r="AY236" s="212">
        <f t="shared" si="492"/>
        <v>2.3064827975506245E-2</v>
      </c>
      <c r="AZ236" s="178">
        <f t="shared" si="493"/>
        <v>1.8232323431165879E-2</v>
      </c>
      <c r="BA236" s="178">
        <f t="shared" si="422"/>
        <v>-1.039072892811037E-2</v>
      </c>
      <c r="BB236" s="178">
        <f t="shared" si="423"/>
        <v>-9.0354164592264079E-3</v>
      </c>
      <c r="BC236" s="178">
        <f t="shared" si="424"/>
        <v>-1.1294270574033009E-2</v>
      </c>
      <c r="BD236" s="178">
        <f t="shared" si="425"/>
        <v>0</v>
      </c>
      <c r="BE236" s="178">
        <f t="shared" si="426"/>
        <v>0</v>
      </c>
      <c r="BF236" s="178">
        <f t="shared" si="427"/>
        <v>0</v>
      </c>
      <c r="BG236" s="178">
        <f t="shared" si="494"/>
        <v>1.0925878544916187E-2</v>
      </c>
      <c r="BH236" s="178">
        <f t="shared" si="495"/>
        <v>1.4029411516279837E-2</v>
      </c>
      <c r="BI236" s="178">
        <f t="shared" si="496"/>
        <v>6.93805285713287E-3</v>
      </c>
      <c r="BJ236" s="178">
        <f t="shared" si="428"/>
        <v>3.2466043398766793</v>
      </c>
      <c r="BK236" s="178">
        <f t="shared" si="429"/>
        <v>3.6250550850579426</v>
      </c>
      <c r="BL236" s="178">
        <f t="shared" si="430"/>
        <v>2.2409015304174633</v>
      </c>
      <c r="BM236" s="180">
        <f t="shared" si="497"/>
        <v>1.1937482197825986E-4</v>
      </c>
      <c r="BN236" s="180">
        <f t="shared" si="497"/>
        <v>1.968243874931253E-4</v>
      </c>
      <c r="BO236" s="180">
        <f t="shared" si="497"/>
        <v>4.8136577448369579E-5</v>
      </c>
      <c r="BP236" s="178">
        <f t="shared" si="431"/>
        <v>119.37948028693654</v>
      </c>
      <c r="BQ236" s="178">
        <f t="shared" si="432"/>
        <v>242.47552754843792</v>
      </c>
      <c r="BR236" s="178">
        <f t="shared" si="433"/>
        <v>0.44999999999999996</v>
      </c>
      <c r="BS236" s="178">
        <f t="shared" si="434"/>
        <v>0.44999999999999996</v>
      </c>
      <c r="BT236" s="178">
        <f t="shared" si="435"/>
        <v>0.1650451900305939</v>
      </c>
      <c r="BU236" s="178">
        <f t="shared" si="436"/>
        <v>18.138404988736497</v>
      </c>
      <c r="BY236" s="180">
        <f t="shared" si="437"/>
        <v>0.1753572973986649</v>
      </c>
      <c r="BZ236" s="180">
        <f t="shared" si="498"/>
        <v>0.1753572973986649</v>
      </c>
      <c r="CA236" s="180">
        <f t="shared" si="499"/>
        <v>0</v>
      </c>
      <c r="CB236" s="180">
        <f t="shared" si="500"/>
        <v>3.9538997192004204E-2</v>
      </c>
      <c r="CC236" s="180">
        <f t="shared" si="438"/>
        <v>2.9148268263893835E-2</v>
      </c>
      <c r="CG236" s="182">
        <f t="shared" si="439"/>
        <v>0.44999999999999996</v>
      </c>
      <c r="CH236" s="182">
        <f t="shared" si="440"/>
        <v>0.44999999999999996</v>
      </c>
      <c r="CI236" s="182">
        <f t="shared" si="441"/>
        <v>0.44999999999999996</v>
      </c>
      <c r="CJ236" s="182">
        <f t="shared" si="442"/>
        <v>0.44999999999999996</v>
      </c>
      <c r="CK236" s="182">
        <f t="shared" si="443"/>
        <v>0.44999999999999996</v>
      </c>
      <c r="CL236" s="182">
        <f t="shared" si="444"/>
        <v>0.44999999999999996</v>
      </c>
      <c r="CM236" s="182">
        <f t="shared" si="445"/>
        <v>0.44999999999999996</v>
      </c>
      <c r="CN236" s="182">
        <f t="shared" si="446"/>
        <v>0.44999999999999996</v>
      </c>
      <c r="CO236" s="182">
        <f t="shared" si="447"/>
        <v>0.44298590063791599</v>
      </c>
      <c r="CP236" s="182">
        <f t="shared" si="448"/>
        <v>0.37824325474967668</v>
      </c>
      <c r="CQ236" s="182">
        <f t="shared" si="449"/>
        <v>0.31350060886143755</v>
      </c>
      <c r="CR236" s="182">
        <f t="shared" si="450"/>
        <v>0.24875796297319822</v>
      </c>
      <c r="CS236" s="182">
        <f t="shared" si="451"/>
        <v>0.18401531708495913</v>
      </c>
      <c r="CT236" s="182">
        <f t="shared" si="452"/>
        <v>0.16008334250012535</v>
      </c>
      <c r="CU236" s="182">
        <f t="shared" si="453"/>
        <v>0.16008334250012535</v>
      </c>
      <c r="CV236" s="182">
        <f t="shared" si="454"/>
        <v>0.16008334250012535</v>
      </c>
      <c r="CW236" s="182">
        <f t="shared" si="455"/>
        <v>0.16008334250012535</v>
      </c>
      <c r="CX236" s="182">
        <f t="shared" si="456"/>
        <v>0.16008334250012535</v>
      </c>
      <c r="CY236" s="182">
        <f t="shared" si="457"/>
        <v>0.16008334250012535</v>
      </c>
      <c r="DA236" s="184">
        <f t="shared" si="501"/>
        <v>0.17535729740340031</v>
      </c>
      <c r="DB236" s="184">
        <f t="shared" si="502"/>
        <v>0.17535729740340031</v>
      </c>
      <c r="DC236" s="184">
        <f t="shared" si="503"/>
        <v>0.17535729740340031</v>
      </c>
      <c r="DD236" s="184">
        <f t="shared" si="504"/>
        <v>0.17535729740340031</v>
      </c>
      <c r="DE236" s="184">
        <f t="shared" si="505"/>
        <v>0.17535729740340031</v>
      </c>
      <c r="DF236" s="184">
        <f t="shared" si="506"/>
        <v>0.17535729740340031</v>
      </c>
      <c r="DG236" s="184">
        <f t="shared" si="507"/>
        <v>0.17535729740340031</v>
      </c>
      <c r="DH236" s="184">
        <f t="shared" si="508"/>
        <v>0.17535729740340031</v>
      </c>
      <c r="DI236" s="184">
        <f t="shared" si="509"/>
        <v>0.17250137147865593</v>
      </c>
      <c r="DJ236" s="184">
        <f t="shared" si="510"/>
        <v>0.14614986816930128</v>
      </c>
      <c r="DK236" s="184">
        <f t="shared" si="511"/>
        <v>0.11982304466344433</v>
      </c>
      <c r="DL236" s="184">
        <f t="shared" si="512"/>
        <v>9.3538660252702105E-2</v>
      </c>
      <c r="DM236" s="184">
        <f t="shared" si="513"/>
        <v>-4.4079515457820948E-10</v>
      </c>
      <c r="DN236" s="184">
        <f t="shared" si="514"/>
        <v>-4.9900001924816202E-10</v>
      </c>
      <c r="DO236" s="184">
        <f t="shared" si="515"/>
        <v>-4.9900001924816202E-10</v>
      </c>
      <c r="DP236" s="184">
        <f t="shared" si="516"/>
        <v>-4.9900001924816202E-10</v>
      </c>
      <c r="DQ236" s="184">
        <f t="shared" si="517"/>
        <v>-4.9900001924816202E-10</v>
      </c>
      <c r="DR236" s="184">
        <f t="shared" si="518"/>
        <v>-4.9900001924816202E-10</v>
      </c>
      <c r="DS236" s="184">
        <f t="shared" si="519"/>
        <v>-4.9900001924816202E-10</v>
      </c>
      <c r="DU236" s="185">
        <f t="shared" si="458"/>
        <v>2.0782255972783902E-2</v>
      </c>
      <c r="DV236" s="185">
        <f t="shared" si="459"/>
        <v>-6.7525642977114483E-3</v>
      </c>
      <c r="DW236" s="185">
        <f t="shared" si="460"/>
        <v>-8.8879103240262353E-3</v>
      </c>
      <c r="DX236" s="185">
        <f t="shared" si="461"/>
        <v>1.9962573430925865E-2</v>
      </c>
      <c r="DY236" s="186">
        <f t="shared" si="462"/>
        <v>2.0782255972783902E-2</v>
      </c>
      <c r="DZ236" s="186">
        <f t="shared" si="463"/>
        <v>-6.7525642977114483E-3</v>
      </c>
      <c r="EA236" s="186">
        <f t="shared" si="464"/>
        <v>-1.8924176757121557E-2</v>
      </c>
      <c r="EB236" s="186">
        <f t="shared" si="465"/>
        <v>-1.0925878544916175E-2</v>
      </c>
      <c r="EC236" s="186">
        <f t="shared" si="466"/>
        <v>4.5432357638860365E-3</v>
      </c>
      <c r="ED236" s="186">
        <f t="shared" si="467"/>
        <v>2.137424376923746E-2</v>
      </c>
      <c r="EE236" s="186">
        <f t="shared" si="468"/>
        <v>1.2844140554080941E-2</v>
      </c>
      <c r="EF236" s="186">
        <f t="shared" si="469"/>
        <v>-1.7678442842627651E-2</v>
      </c>
      <c r="EG236" s="186">
        <f t="shared" si="470"/>
        <v>-2.1732050878107194E-2</v>
      </c>
      <c r="EH236" s="186">
        <f t="shared" si="471"/>
        <v>2.2841305882982466E-3</v>
      </c>
      <c r="EI236" s="186">
        <f t="shared" si="472"/>
        <v>1.6239020208897899E-2</v>
      </c>
      <c r="EJ236" s="186">
        <f t="shared" si="473"/>
        <v>1.4621679471526008E-2</v>
      </c>
      <c r="EK236" s="186">
        <f t="shared" si="474"/>
        <v>-4.417084744656597E-17</v>
      </c>
      <c r="EL236" s="186">
        <f t="shared" si="475"/>
        <v>-2.1851757089832374E-2</v>
      </c>
      <c r="EM236" s="186">
        <f t="shared" si="476"/>
        <v>-1.6239020208897878E-2</v>
      </c>
      <c r="EN236" s="186">
        <f t="shared" si="477"/>
        <v>1.462167947152603E-2</v>
      </c>
      <c r="EO236" s="186">
        <f t="shared" si="478"/>
        <v>2.1732050878107201E-2</v>
      </c>
      <c r="EP236" s="186">
        <f t="shared" si="479"/>
        <v>2.2841305882981972E-3</v>
      </c>
      <c r="EQ236" s="186">
        <f t="shared" si="480"/>
        <v>-4.5432357638859507E-3</v>
      </c>
      <c r="ER236" s="186">
        <f t="shared" si="481"/>
        <v>2.1374243769237477E-2</v>
      </c>
      <c r="ES236" s="186">
        <f t="shared" si="482"/>
        <v>1.8924176757121512E-2</v>
      </c>
      <c r="ET236" s="186">
        <f t="shared" si="483"/>
        <v>-1.0925878544916251E-2</v>
      </c>
      <c r="EU236" s="186">
        <f t="shared" si="484"/>
        <v>-2.0782255972783915E-2</v>
      </c>
      <c r="EV236" s="186">
        <f t="shared" si="485"/>
        <v>-6.7525642977114015E-3</v>
      </c>
      <c r="EW236" s="186">
        <f t="shared" si="486"/>
        <v>8.8879103240262942E-3</v>
      </c>
      <c r="EX236" s="186">
        <f t="shared" si="487"/>
        <v>1.9962573430925841E-2</v>
      </c>
    </row>
    <row r="237" spans="15:154" ht="20.100000000000001" customHeight="1" x14ac:dyDescent="0.3">
      <c r="O237" s="211">
        <v>229</v>
      </c>
      <c r="P237" s="211">
        <f t="shared" si="488"/>
        <v>-1.143190660056286</v>
      </c>
      <c r="Q237" s="212">
        <f t="shared" si="489"/>
        <v>1.9984019935335071</v>
      </c>
      <c r="R237" s="212">
        <f t="shared" si="393"/>
        <v>295.98230121680899</v>
      </c>
      <c r="S237" s="212">
        <f t="shared" si="394"/>
        <v>257.37591410157307</v>
      </c>
      <c r="T237" s="212">
        <f t="shared" si="395"/>
        <v>321.71989262696633</v>
      </c>
      <c r="U237" s="212">
        <f t="shared" si="396"/>
        <v>1</v>
      </c>
      <c r="V237" s="212">
        <f t="shared" si="397"/>
        <v>1</v>
      </c>
      <c r="W237" s="212">
        <f t="shared" si="398"/>
        <v>4.527297728584255E-2</v>
      </c>
      <c r="X237" s="212">
        <f t="shared" si="399"/>
        <v>5.2063923878718922E-2</v>
      </c>
      <c r="Y237" s="212">
        <f t="shared" si="400"/>
        <v>4.1651139102975139E-2</v>
      </c>
      <c r="Z237" s="212">
        <f t="shared" si="401"/>
        <v>9.8117986632034455</v>
      </c>
      <c r="AA237" s="212">
        <f t="shared" si="402"/>
        <v>9.8117986632034455</v>
      </c>
      <c r="AB237" s="212">
        <f t="shared" si="403"/>
        <v>9.5763063160497293</v>
      </c>
      <c r="AC237" s="212">
        <f t="shared" si="404"/>
        <v>9.1257420182094098</v>
      </c>
      <c r="AD237" s="212">
        <f t="shared" si="405"/>
        <v>197.96313426375383</v>
      </c>
      <c r="AE237" s="212">
        <f t="shared" si="406"/>
        <v>258.11674523385841</v>
      </c>
      <c r="AF237" s="212">
        <f t="shared" si="407"/>
        <v>2.2328613310454415</v>
      </c>
      <c r="AG237" s="212">
        <f t="shared" si="408"/>
        <v>2.4929004153905416</v>
      </c>
      <c r="AH237" s="212">
        <f t="shared" si="409"/>
        <v>1.9004877510915259</v>
      </c>
      <c r="AI237" s="212">
        <f t="shared" si="410"/>
        <v>12.044659994248887</v>
      </c>
      <c r="AJ237" s="212">
        <f t="shared" si="411"/>
        <v>12.844659994248888</v>
      </c>
      <c r="AK237" s="212">
        <f t="shared" si="412"/>
        <v>12.869206731440272</v>
      </c>
      <c r="AL237" s="212">
        <f t="shared" si="413"/>
        <v>11.826229769300937</v>
      </c>
      <c r="AM237" s="212">
        <f t="shared" si="490"/>
        <v>77.853364779429228</v>
      </c>
      <c r="AN237" s="212">
        <f t="shared" si="520"/>
        <v>77.704867197209438</v>
      </c>
      <c r="AO237" s="212">
        <f t="shared" si="521"/>
        <v>84.557802402575106</v>
      </c>
      <c r="AP237" s="212">
        <f t="shared" si="414"/>
        <v>8.4139951995115219</v>
      </c>
      <c r="AQ237" s="212">
        <f t="shared" si="415"/>
        <v>0.24471811101301372</v>
      </c>
      <c r="AR237" s="212">
        <f t="shared" si="416"/>
        <v>0.23758085922650696</v>
      </c>
      <c r="AS237" s="212">
        <f t="shared" si="417"/>
        <v>0.2264027024837256</v>
      </c>
      <c r="AT237" s="212">
        <f t="shared" si="418"/>
        <v>1.8814888223601778E-2</v>
      </c>
      <c r="AU237" s="212">
        <f t="shared" si="419"/>
        <v>9.3965016415842789E-2</v>
      </c>
      <c r="AV237" s="212">
        <f t="shared" si="420"/>
        <v>8.8395000603857535E-2</v>
      </c>
      <c r="AW237" s="212">
        <f t="shared" si="421"/>
        <v>8.7352126850991987E-2</v>
      </c>
      <c r="AX237" s="212">
        <f t="shared" si="491"/>
        <v>2.127038034997036E-2</v>
      </c>
      <c r="AY237" s="212">
        <f t="shared" si="492"/>
        <v>2.3010953006437438E-2</v>
      </c>
      <c r="AZ237" s="178">
        <f t="shared" si="493"/>
        <v>1.8191578012515381E-2</v>
      </c>
      <c r="BA237" s="178">
        <f t="shared" si="422"/>
        <v>-1.0593992811110082E-2</v>
      </c>
      <c r="BB237" s="178">
        <f t="shared" si="423"/>
        <v>-9.2121676618348546E-3</v>
      </c>
      <c r="BC237" s="178">
        <f t="shared" si="424"/>
        <v>-1.1515209577293567E-2</v>
      </c>
      <c r="BD237" s="178">
        <f t="shared" si="425"/>
        <v>0</v>
      </c>
      <c r="BE237" s="178">
        <f t="shared" si="426"/>
        <v>0</v>
      </c>
      <c r="BF237" s="178">
        <f t="shared" si="427"/>
        <v>0</v>
      </c>
      <c r="BG237" s="178">
        <f t="shared" si="494"/>
        <v>1.0676387538860278E-2</v>
      </c>
      <c r="BH237" s="178">
        <f t="shared" si="495"/>
        <v>1.3798785344602583E-2</v>
      </c>
      <c r="BI237" s="178">
        <f t="shared" si="496"/>
        <v>6.6763684352218137E-3</v>
      </c>
      <c r="BJ237" s="178">
        <f t="shared" si="428"/>
        <v>3.160021752434329</v>
      </c>
      <c r="BK237" s="178">
        <f t="shared" si="429"/>
        <v>3.55147499155848</v>
      </c>
      <c r="BL237" s="178">
        <f t="shared" si="430"/>
        <v>2.147920536117629</v>
      </c>
      <c r="BM237" s="180">
        <f t="shared" si="497"/>
        <v>1.1398525087993103E-4</v>
      </c>
      <c r="BN237" s="180">
        <f t="shared" si="497"/>
        <v>1.9040647698641904E-4</v>
      </c>
      <c r="BO237" s="180">
        <f t="shared" si="497"/>
        <v>4.4573895482826171E-5</v>
      </c>
      <c r="BP237" s="178">
        <f t="shared" si="431"/>
        <v>118.30610897513213</v>
      </c>
      <c r="BQ237" s="178">
        <f t="shared" si="432"/>
        <v>241.34929537865031</v>
      </c>
      <c r="BR237" s="178">
        <f t="shared" si="433"/>
        <v>0.44999999999999996</v>
      </c>
      <c r="BS237" s="178">
        <f t="shared" si="434"/>
        <v>0.44999999999999996</v>
      </c>
      <c r="BT237" s="178">
        <f t="shared" si="435"/>
        <v>0.16439765489048638</v>
      </c>
      <c r="BU237" s="178">
        <f t="shared" si="436"/>
        <v>18.138404988736497</v>
      </c>
      <c r="BY237" s="180">
        <f t="shared" si="437"/>
        <v>0.17523466835209134</v>
      </c>
      <c r="BZ237" s="180">
        <f t="shared" si="498"/>
        <v>0.17523466835209134</v>
      </c>
      <c r="CA237" s="180">
        <f t="shared" si="499"/>
        <v>0</v>
      </c>
      <c r="CB237" s="180">
        <f t="shared" si="500"/>
        <v>3.9666975844477981E-2</v>
      </c>
      <c r="CC237" s="180">
        <f t="shared" si="438"/>
        <v>2.9072983033367899E-2</v>
      </c>
      <c r="CG237" s="182">
        <f t="shared" si="439"/>
        <v>0.44999999999999996</v>
      </c>
      <c r="CH237" s="182">
        <f t="shared" si="440"/>
        <v>0.44999999999999996</v>
      </c>
      <c r="CI237" s="182">
        <f t="shared" si="441"/>
        <v>0.44999999999999996</v>
      </c>
      <c r="CJ237" s="182">
        <f t="shared" si="442"/>
        <v>0.44999999999999996</v>
      </c>
      <c r="CK237" s="182">
        <f t="shared" si="443"/>
        <v>0.44999999999999996</v>
      </c>
      <c r="CL237" s="182">
        <f t="shared" si="444"/>
        <v>0.44999999999999996</v>
      </c>
      <c r="CM237" s="182">
        <f t="shared" si="445"/>
        <v>0.44999999999999996</v>
      </c>
      <c r="CN237" s="182">
        <f t="shared" si="446"/>
        <v>0.44999999999999996</v>
      </c>
      <c r="CO237" s="182">
        <f t="shared" si="447"/>
        <v>0.44122843101509773</v>
      </c>
      <c r="CP237" s="182">
        <f t="shared" si="448"/>
        <v>0.37673979518476075</v>
      </c>
      <c r="CQ237" s="182">
        <f t="shared" si="449"/>
        <v>0.31225115935442388</v>
      </c>
      <c r="CR237" s="182">
        <f t="shared" si="450"/>
        <v>0.24776252352408687</v>
      </c>
      <c r="CS237" s="182">
        <f t="shared" si="451"/>
        <v>0.18327388769375008</v>
      </c>
      <c r="CT237" s="182">
        <f t="shared" si="452"/>
        <v>0.15943580736001789</v>
      </c>
      <c r="CU237" s="182">
        <f t="shared" si="453"/>
        <v>0.15943580736001789</v>
      </c>
      <c r="CV237" s="182">
        <f t="shared" si="454"/>
        <v>0.15943580736001789</v>
      </c>
      <c r="CW237" s="182">
        <f t="shared" si="455"/>
        <v>0.15943580736001789</v>
      </c>
      <c r="CX237" s="182">
        <f t="shared" si="456"/>
        <v>0.15943580736001789</v>
      </c>
      <c r="CY237" s="182">
        <f t="shared" si="457"/>
        <v>0.15943580736001789</v>
      </c>
      <c r="DA237" s="184">
        <f t="shared" si="501"/>
        <v>0.17523466835684207</v>
      </c>
      <c r="DB237" s="184">
        <f t="shared" si="502"/>
        <v>0.17523466835684207</v>
      </c>
      <c r="DC237" s="184">
        <f t="shared" si="503"/>
        <v>0.17523466835684207</v>
      </c>
      <c r="DD237" s="184">
        <f t="shared" si="504"/>
        <v>0.17523466835684207</v>
      </c>
      <c r="DE237" s="184">
        <f t="shared" si="505"/>
        <v>0.17523466835684207</v>
      </c>
      <c r="DF237" s="184">
        <f t="shared" si="506"/>
        <v>0.17523466835684207</v>
      </c>
      <c r="DG237" s="184">
        <f t="shared" si="507"/>
        <v>0.17523466835684207</v>
      </c>
      <c r="DH237" s="184">
        <f t="shared" si="508"/>
        <v>0.17523466835684207</v>
      </c>
      <c r="DI237" s="184">
        <f t="shared" si="509"/>
        <v>0.17166576124324301</v>
      </c>
      <c r="DJ237" s="184">
        <f t="shared" si="510"/>
        <v>0.14543706814368232</v>
      </c>
      <c r="DK237" s="184">
        <f t="shared" si="511"/>
        <v>0.1192330968371423</v>
      </c>
      <c r="DL237" s="184">
        <f t="shared" si="512"/>
        <v>9.3071633402730225E-2</v>
      </c>
      <c r="DM237" s="184">
        <f t="shared" si="513"/>
        <v>-4.4209946520889205E-10</v>
      </c>
      <c r="DN237" s="184">
        <f t="shared" si="514"/>
        <v>-5.0045980803708451E-10</v>
      </c>
      <c r="DO237" s="184">
        <f t="shared" si="515"/>
        <v>-5.0045980803708451E-10</v>
      </c>
      <c r="DP237" s="184">
        <f t="shared" si="516"/>
        <v>-5.0045980803708451E-10</v>
      </c>
      <c r="DQ237" s="184">
        <f t="shared" si="517"/>
        <v>-5.0045980803708451E-10</v>
      </c>
      <c r="DR237" s="184">
        <f t="shared" si="518"/>
        <v>-5.0045980803708451E-10</v>
      </c>
      <c r="DS237" s="184">
        <f t="shared" si="519"/>
        <v>-5.0045980803708451E-10</v>
      </c>
      <c r="DU237" s="185">
        <f t="shared" si="458"/>
        <v>2.0473462138720179E-2</v>
      </c>
      <c r="DV237" s="185">
        <f t="shared" si="459"/>
        <v>-6.0645157740841478E-3</v>
      </c>
      <c r="DW237" s="185">
        <f t="shared" si="460"/>
        <v>-8.8548515366892594E-3</v>
      </c>
      <c r="DX237" s="185">
        <f t="shared" si="461"/>
        <v>1.9430198346463576E-2</v>
      </c>
      <c r="DY237" s="186">
        <f t="shared" si="462"/>
        <v>2.0473462138720179E-2</v>
      </c>
      <c r="DZ237" s="186">
        <f t="shared" si="463"/>
        <v>-6.0645157740841478E-3</v>
      </c>
      <c r="EA237" s="186">
        <f t="shared" si="464"/>
        <v>-1.8008747844916108E-2</v>
      </c>
      <c r="EB237" s="186">
        <f t="shared" si="465"/>
        <v>-1.1472837686377056E-2</v>
      </c>
      <c r="EC237" s="186">
        <f t="shared" si="466"/>
        <v>3.1561411102209334E-3</v>
      </c>
      <c r="ED237" s="186">
        <f t="shared" si="467"/>
        <v>2.1118233278664612E-2</v>
      </c>
      <c r="EE237" s="186">
        <f t="shared" si="468"/>
        <v>1.3867518100658976E-2</v>
      </c>
      <c r="EF237" s="186">
        <f t="shared" si="469"/>
        <v>-1.6236777551214398E-2</v>
      </c>
      <c r="EG237" s="186">
        <f t="shared" si="470"/>
        <v>-2.1351962029474158E-2</v>
      </c>
      <c r="EH237" s="186">
        <f t="shared" si="471"/>
        <v>1.8633574970455295E-4</v>
      </c>
      <c r="EI237" s="186">
        <f t="shared" si="472"/>
        <v>1.4148776851539029E-2</v>
      </c>
      <c r="EJ237" s="186">
        <f t="shared" si="473"/>
        <v>1.5992283049179608E-2</v>
      </c>
      <c r="EK237" s="186">
        <f t="shared" si="474"/>
        <v>2.7870964242260533E-3</v>
      </c>
      <c r="EL237" s="186">
        <f t="shared" si="475"/>
        <v>-2.1170099126876812E-2</v>
      </c>
      <c r="EM237" s="186">
        <f t="shared" si="476"/>
        <v>-1.7805776399100311E-2</v>
      </c>
      <c r="EN237" s="186">
        <f t="shared" si="477"/>
        <v>1.1785386304443587E-2</v>
      </c>
      <c r="EO237" s="186">
        <f t="shared" si="478"/>
        <v>2.0576184325405679E-2</v>
      </c>
      <c r="EP237" s="186">
        <f t="shared" si="479"/>
        <v>5.7062809365342202E-3</v>
      </c>
      <c r="EQ237" s="186">
        <f t="shared" si="480"/>
        <v>-8.5143991812111838E-3</v>
      </c>
      <c r="ER237" s="186">
        <f t="shared" si="481"/>
        <v>1.9581777501103275E-2</v>
      </c>
      <c r="ES237" s="186">
        <f t="shared" si="482"/>
        <v>2.0364503537136341E-2</v>
      </c>
      <c r="ET237" s="186">
        <f t="shared" si="483"/>
        <v>-6.4209033013810056E-3</v>
      </c>
      <c r="EU237" s="186">
        <f t="shared" si="484"/>
        <v>-1.8206233651683668E-2</v>
      </c>
      <c r="EV237" s="186">
        <f t="shared" si="485"/>
        <v>-1.1156794330811393E-2</v>
      </c>
      <c r="EW237" s="186">
        <f t="shared" si="486"/>
        <v>3.5242244050594524E-3</v>
      </c>
      <c r="EX237" s="186">
        <f t="shared" si="487"/>
        <v>2.1059934612018799E-2</v>
      </c>
    </row>
    <row r="238" spans="15:154" ht="20.100000000000001" customHeight="1" x14ac:dyDescent="0.3">
      <c r="O238" s="211">
        <v>230</v>
      </c>
      <c r="P238" s="211">
        <f t="shared" si="488"/>
        <v>-1.1344640137963142</v>
      </c>
      <c r="Q238" s="212">
        <f t="shared" si="489"/>
        <v>2.0071286397934789</v>
      </c>
      <c r="R238" s="212">
        <f t="shared" si="393"/>
        <v>294.79393574566279</v>
      </c>
      <c r="S238" s="212">
        <f t="shared" si="394"/>
        <v>256.34255282231544</v>
      </c>
      <c r="T238" s="212">
        <f t="shared" si="395"/>
        <v>320.42819102789434</v>
      </c>
      <c r="U238" s="212">
        <f t="shared" si="396"/>
        <v>1</v>
      </c>
      <c r="V238" s="212">
        <f t="shared" si="397"/>
        <v>1</v>
      </c>
      <c r="W238" s="212">
        <f t="shared" si="398"/>
        <v>4.5455480507445106E-2</v>
      </c>
      <c r="X238" s="212">
        <f t="shared" si="399"/>
        <v>5.2273802583561881E-2</v>
      </c>
      <c r="Y238" s="212">
        <f t="shared" si="400"/>
        <v>4.1819042066849499E-2</v>
      </c>
      <c r="Z238" s="212">
        <f t="shared" si="401"/>
        <v>9.7587241614246079</v>
      </c>
      <c r="AA238" s="212">
        <f t="shared" si="402"/>
        <v>9.7587241614246079</v>
      </c>
      <c r="AB238" s="212">
        <f t="shared" si="403"/>
        <v>9.5256356275053253</v>
      </c>
      <c r="AC238" s="212">
        <f t="shared" si="404"/>
        <v>9.077455380723066</v>
      </c>
      <c r="AD238" s="212">
        <f t="shared" si="405"/>
        <v>196.75183703064658</v>
      </c>
      <c r="AE238" s="212">
        <f t="shared" si="406"/>
        <v>256.57271274412852</v>
      </c>
      <c r="AF238" s="212">
        <f t="shared" si="407"/>
        <v>2.230000114391101</v>
      </c>
      <c r="AG238" s="212">
        <f t="shared" si="408"/>
        <v>2.4897059813757849</v>
      </c>
      <c r="AH238" s="212">
        <f t="shared" si="409"/>
        <v>1.8980524421320362</v>
      </c>
      <c r="AI238" s="212">
        <f t="shared" si="410"/>
        <v>11.988724275815709</v>
      </c>
      <c r="AJ238" s="212">
        <f t="shared" si="411"/>
        <v>12.78872427581571</v>
      </c>
      <c r="AK238" s="212">
        <f t="shared" si="412"/>
        <v>12.815341608881111</v>
      </c>
      <c r="AL238" s="212">
        <f t="shared" si="413"/>
        <v>11.775507822855102</v>
      </c>
      <c r="AM238" s="212">
        <f t="shared" si="490"/>
        <v>78.193882238204438</v>
      </c>
      <c r="AN238" s="212">
        <f t="shared" si="520"/>
        <v>78.031474346886995</v>
      </c>
      <c r="AO238" s="212">
        <f t="shared" si="521"/>
        <v>84.922027571422305</v>
      </c>
      <c r="AP238" s="212">
        <f t="shared" si="414"/>
        <v>8.3606106432906877</v>
      </c>
      <c r="AQ238" s="212">
        <f t="shared" si="415"/>
        <v>0.24342324483235148</v>
      </c>
      <c r="AR238" s="212">
        <f t="shared" si="416"/>
        <v>0.23632375807240102</v>
      </c>
      <c r="AS238" s="212">
        <f t="shared" si="417"/>
        <v>0.22520474781889441</v>
      </c>
      <c r="AT238" s="212">
        <f t="shared" si="418"/>
        <v>1.8616306209820913E-2</v>
      </c>
      <c r="AU238" s="212">
        <f t="shared" si="419"/>
        <v>9.3379910598217208E-2</v>
      </c>
      <c r="AV238" s="212">
        <f t="shared" si="420"/>
        <v>8.7829652499066532E-2</v>
      </c>
      <c r="AW238" s="212">
        <f t="shared" si="421"/>
        <v>8.6802457756701604E-2</v>
      </c>
      <c r="AX238" s="212">
        <f t="shared" si="491"/>
        <v>2.1223143611287722E-2</v>
      </c>
      <c r="AY238" s="212">
        <f t="shared" si="492"/>
        <v>2.2955949672317438E-2</v>
      </c>
      <c r="AZ238" s="178">
        <f t="shared" si="493"/>
        <v>1.8149978243305252E-2</v>
      </c>
      <c r="BA238" s="178">
        <f t="shared" si="422"/>
        <v>-1.0796449920540926E-2</v>
      </c>
      <c r="BB238" s="178">
        <f t="shared" si="423"/>
        <v>-9.3882173222095012E-3</v>
      </c>
      <c r="BC238" s="178">
        <f t="shared" si="424"/>
        <v>-1.1735271652761874E-2</v>
      </c>
      <c r="BD238" s="178">
        <f t="shared" si="425"/>
        <v>0</v>
      </c>
      <c r="BE238" s="178">
        <f t="shared" si="426"/>
        <v>0</v>
      </c>
      <c r="BF238" s="178">
        <f t="shared" si="427"/>
        <v>0</v>
      </c>
      <c r="BG238" s="178">
        <f t="shared" si="494"/>
        <v>1.0426693690746796E-2</v>
      </c>
      <c r="BH238" s="178">
        <f t="shared" si="495"/>
        <v>1.3567732350107936E-2</v>
      </c>
      <c r="BI238" s="178">
        <f t="shared" si="496"/>
        <v>6.4147065905433773E-3</v>
      </c>
      <c r="BJ238" s="178">
        <f t="shared" si="428"/>
        <v>3.0737260699097186</v>
      </c>
      <c r="BK238" s="178">
        <f t="shared" si="429"/>
        <v>3.4779871466365817</v>
      </c>
      <c r="BL238" s="178">
        <f t="shared" si="430"/>
        <v>2.055452828782526</v>
      </c>
      <c r="BM238" s="180">
        <f t="shared" si="497"/>
        <v>1.0871594132065904E-4</v>
      </c>
      <c r="BN238" s="180">
        <f t="shared" si="497"/>
        <v>1.8408336112416543E-4</v>
      </c>
      <c r="BO238" s="180">
        <f t="shared" si="497"/>
        <v>4.1148460642760637E-5</v>
      </c>
      <c r="BP238" s="178">
        <f t="shared" si="431"/>
        <v>117.23157224467622</v>
      </c>
      <c r="BQ238" s="178">
        <f t="shared" si="432"/>
        <v>240.20155112138241</v>
      </c>
      <c r="BR238" s="178">
        <f t="shared" si="433"/>
        <v>0.44999999999999996</v>
      </c>
      <c r="BS238" s="178">
        <f t="shared" si="434"/>
        <v>0.44999999999999996</v>
      </c>
      <c r="BT238" s="178">
        <f t="shared" si="435"/>
        <v>0.16373760023246767</v>
      </c>
      <c r="BU238" s="178">
        <f t="shared" si="436"/>
        <v>18.138404988736497</v>
      </c>
      <c r="BY238" s="180">
        <f t="shared" si="437"/>
        <v>0.17510884866217116</v>
      </c>
      <c r="BZ238" s="180">
        <f t="shared" si="498"/>
        <v>0.17510884866217116</v>
      </c>
      <c r="CA238" s="180">
        <f t="shared" si="499"/>
        <v>0</v>
      </c>
      <c r="CB238" s="180">
        <f t="shared" si="500"/>
        <v>3.9798284329870148E-2</v>
      </c>
      <c r="CC238" s="180">
        <f t="shared" si="438"/>
        <v>2.900183440932922E-2</v>
      </c>
      <c r="CG238" s="182">
        <f t="shared" si="439"/>
        <v>0.44999999999999996</v>
      </c>
      <c r="CH238" s="182">
        <f t="shared" si="440"/>
        <v>0.44999999999999996</v>
      </c>
      <c r="CI238" s="182">
        <f t="shared" si="441"/>
        <v>0.44999999999999996</v>
      </c>
      <c r="CJ238" s="182">
        <f t="shared" si="442"/>
        <v>0.44999999999999996</v>
      </c>
      <c r="CK238" s="182">
        <f t="shared" si="443"/>
        <v>0.44999999999999996</v>
      </c>
      <c r="CL238" s="182">
        <f t="shared" si="444"/>
        <v>0.44999999999999996</v>
      </c>
      <c r="CM238" s="182">
        <f t="shared" si="445"/>
        <v>0.44999999999999996</v>
      </c>
      <c r="CN238" s="182">
        <f t="shared" si="446"/>
        <v>0.44999999999999996</v>
      </c>
      <c r="CO238" s="182">
        <f t="shared" si="447"/>
        <v>0.43943698227507233</v>
      </c>
      <c r="CP238" s="182">
        <f t="shared" si="448"/>
        <v>0.37520726756193407</v>
      </c>
      <c r="CQ238" s="182">
        <f t="shared" si="449"/>
        <v>0.31097755284879591</v>
      </c>
      <c r="CR238" s="182">
        <f t="shared" si="450"/>
        <v>0.24674783813565762</v>
      </c>
      <c r="CS238" s="182">
        <f t="shared" si="451"/>
        <v>0.1825181234225195</v>
      </c>
      <c r="CT238" s="182">
        <f t="shared" si="452"/>
        <v>0.15877575270199912</v>
      </c>
      <c r="CU238" s="182">
        <f t="shared" si="453"/>
        <v>0.15877575270199912</v>
      </c>
      <c r="CV238" s="182">
        <f t="shared" si="454"/>
        <v>0.15877575270199912</v>
      </c>
      <c r="CW238" s="182">
        <f t="shared" si="455"/>
        <v>0.15877575270199912</v>
      </c>
      <c r="CX238" s="182">
        <f t="shared" si="456"/>
        <v>0.15877575270199912</v>
      </c>
      <c r="CY238" s="182">
        <f t="shared" si="457"/>
        <v>0.15877575270199912</v>
      </c>
      <c r="DA238" s="184">
        <f t="shared" si="501"/>
        <v>0.17510884866693763</v>
      </c>
      <c r="DB238" s="184">
        <f t="shared" si="502"/>
        <v>0.17510884866693763</v>
      </c>
      <c r="DC238" s="184">
        <f t="shared" si="503"/>
        <v>0.17510884866693763</v>
      </c>
      <c r="DD238" s="184">
        <f t="shared" si="504"/>
        <v>0.17510884866693763</v>
      </c>
      <c r="DE238" s="184">
        <f t="shared" si="505"/>
        <v>0.17510884866693763</v>
      </c>
      <c r="DF238" s="184">
        <f t="shared" si="506"/>
        <v>0.17510884866693763</v>
      </c>
      <c r="DG238" s="184">
        <f t="shared" si="507"/>
        <v>0.17510884866693763</v>
      </c>
      <c r="DH238" s="184">
        <f t="shared" si="508"/>
        <v>0.17510884866693763</v>
      </c>
      <c r="DI238" s="184">
        <f t="shared" si="509"/>
        <v>0.1708142712178527</v>
      </c>
      <c r="DJ238" s="184">
        <f t="shared" si="510"/>
        <v>0.14471073443888319</v>
      </c>
      <c r="DK238" s="184">
        <f t="shared" si="511"/>
        <v>0.11863196232879722</v>
      </c>
      <c r="DL238" s="184">
        <f t="shared" si="512"/>
        <v>9.2595768292317276E-2</v>
      </c>
      <c r="DM238" s="184">
        <f t="shared" si="513"/>
        <v>-4.4343696308608991E-10</v>
      </c>
      <c r="DN238" s="184">
        <f t="shared" si="514"/>
        <v>-5.0195663870231008E-10</v>
      </c>
      <c r="DO238" s="184">
        <f t="shared" si="515"/>
        <v>-5.0195663870231008E-10</v>
      </c>
      <c r="DP238" s="184">
        <f t="shared" si="516"/>
        <v>-5.0195663870231008E-10</v>
      </c>
      <c r="DQ238" s="184">
        <f t="shared" si="517"/>
        <v>-5.0195663870231008E-10</v>
      </c>
      <c r="DR238" s="184">
        <f t="shared" si="518"/>
        <v>-5.0195663870231008E-10</v>
      </c>
      <c r="DS238" s="184">
        <f t="shared" si="519"/>
        <v>-5.0195663870231008E-10</v>
      </c>
      <c r="DU238" s="185">
        <f t="shared" si="458"/>
        <v>2.0142825437395227E-2</v>
      </c>
      <c r="DV238" s="185">
        <f t="shared" si="459"/>
        <v>-5.397253809231126E-3</v>
      </c>
      <c r="DW238" s="185">
        <f t="shared" si="460"/>
        <v>-8.8130223265722556E-3</v>
      </c>
      <c r="DX238" s="185">
        <f t="shared" si="461"/>
        <v>1.8899587369939456E-2</v>
      </c>
      <c r="DY238" s="186">
        <f t="shared" si="462"/>
        <v>2.0142825437395227E-2</v>
      </c>
      <c r="DZ238" s="186">
        <f t="shared" si="463"/>
        <v>-5.397253809231126E-3</v>
      </c>
      <c r="EA238" s="186">
        <f t="shared" si="464"/>
        <v>-1.7082094903900752E-2</v>
      </c>
      <c r="EB238" s="186">
        <f t="shared" si="465"/>
        <v>-1.1961011620124952E-2</v>
      </c>
      <c r="EC238" s="186">
        <f t="shared" si="466"/>
        <v>1.8174924660387169E-3</v>
      </c>
      <c r="ED238" s="186">
        <f t="shared" si="467"/>
        <v>2.0774033946697225E-2</v>
      </c>
      <c r="EE238" s="186">
        <f t="shared" si="468"/>
        <v>1.4745571628164084E-2</v>
      </c>
      <c r="EF238" s="186">
        <f t="shared" si="469"/>
        <v>-1.4745571628164117E-2</v>
      </c>
      <c r="EG238" s="186">
        <f t="shared" si="470"/>
        <v>-2.0774033946697225E-2</v>
      </c>
      <c r="EH238" s="186">
        <f t="shared" si="471"/>
        <v>-1.817492466038692E-3</v>
      </c>
      <c r="EI238" s="186">
        <f t="shared" si="472"/>
        <v>1.1961011620124973E-2</v>
      </c>
      <c r="EJ238" s="186">
        <f t="shared" si="473"/>
        <v>1.7082094903900735E-2</v>
      </c>
      <c r="EK238" s="186">
        <f t="shared" si="474"/>
        <v>5.3972538092311156E-3</v>
      </c>
      <c r="EL238" s="186">
        <f t="shared" si="475"/>
        <v>-2.0142825437395227E-2</v>
      </c>
      <c r="EM238" s="186">
        <f t="shared" si="476"/>
        <v>-1.8899587369939443E-2</v>
      </c>
      <c r="EN238" s="186">
        <f t="shared" si="477"/>
        <v>8.8130223265722868E-3</v>
      </c>
      <c r="EO238" s="186">
        <f t="shared" si="478"/>
        <v>1.8899587369939481E-2</v>
      </c>
      <c r="EP238" s="186">
        <f t="shared" si="479"/>
        <v>8.8130223265722087E-3</v>
      </c>
      <c r="EQ238" s="186">
        <f t="shared" si="480"/>
        <v>-1.1961011620124917E-2</v>
      </c>
      <c r="ER238" s="186">
        <f t="shared" si="481"/>
        <v>1.7082094903900773E-2</v>
      </c>
      <c r="ES238" s="186">
        <f t="shared" si="482"/>
        <v>2.0774033946697225E-2</v>
      </c>
      <c r="ET238" s="186">
        <f t="shared" si="483"/>
        <v>-1.8174924660387232E-3</v>
      </c>
      <c r="EU238" s="186">
        <f t="shared" si="484"/>
        <v>-1.474557162816412E-2</v>
      </c>
      <c r="EV238" s="186">
        <f t="shared" si="485"/>
        <v>-1.4745571628164079E-2</v>
      </c>
      <c r="EW238" s="186">
        <f t="shared" si="486"/>
        <v>-1.8174924660386675E-3</v>
      </c>
      <c r="EX238" s="186">
        <f t="shared" si="487"/>
        <v>2.0774033946697228E-2</v>
      </c>
    </row>
    <row r="239" spans="15:154" ht="20.100000000000001" customHeight="1" x14ac:dyDescent="0.3">
      <c r="O239" s="211">
        <v>231</v>
      </c>
      <c r="P239" s="211">
        <f t="shared" si="488"/>
        <v>-1.1257373675363425</v>
      </c>
      <c r="Q239" s="212">
        <f t="shared" si="489"/>
        <v>2.0158552860534509</v>
      </c>
      <c r="R239" s="212">
        <f t="shared" si="393"/>
        <v>293.58312057496835</v>
      </c>
      <c r="S239" s="212">
        <f t="shared" si="394"/>
        <v>255.28967006518985</v>
      </c>
      <c r="T239" s="212">
        <f t="shared" si="395"/>
        <v>319.11208758148729</v>
      </c>
      <c r="U239" s="212">
        <f t="shared" si="396"/>
        <v>1</v>
      </c>
      <c r="V239" s="212">
        <f t="shared" si="397"/>
        <v>1</v>
      </c>
      <c r="W239" s="212">
        <f t="shared" si="398"/>
        <v>4.5642951044858264E-2</v>
      </c>
      <c r="X239" s="212">
        <f t="shared" si="399"/>
        <v>5.2489393701587006E-2</v>
      </c>
      <c r="Y239" s="212">
        <f t="shared" si="400"/>
        <v>4.1991514961269606E-2</v>
      </c>
      <c r="Z239" s="212">
        <f t="shared" si="401"/>
        <v>9.7047779532967269</v>
      </c>
      <c r="AA239" s="212">
        <f t="shared" si="402"/>
        <v>9.7047779532967269</v>
      </c>
      <c r="AB239" s="212">
        <f t="shared" si="403"/>
        <v>9.4741090539982071</v>
      </c>
      <c r="AC239" s="212">
        <f t="shared" si="404"/>
        <v>9.0283531275797859</v>
      </c>
      <c r="AD239" s="212">
        <f t="shared" si="405"/>
        <v>195.52046637401398</v>
      </c>
      <c r="AE239" s="212">
        <f t="shared" si="406"/>
        <v>255.00296993330227</v>
      </c>
      <c r="AF239" s="212">
        <f t="shared" si="407"/>
        <v>2.2270848458008943</v>
      </c>
      <c r="AG239" s="212">
        <f t="shared" si="408"/>
        <v>2.4864512005354094</v>
      </c>
      <c r="AH239" s="212">
        <f t="shared" si="409"/>
        <v>1.8955711271619591</v>
      </c>
      <c r="AI239" s="212">
        <f t="shared" si="410"/>
        <v>11.931862799097621</v>
      </c>
      <c r="AJ239" s="212">
        <f t="shared" si="411"/>
        <v>12.731862799097621</v>
      </c>
      <c r="AK239" s="212">
        <f t="shared" si="412"/>
        <v>12.760560254533617</v>
      </c>
      <c r="AL239" s="212">
        <f t="shared" si="413"/>
        <v>11.723924254741746</v>
      </c>
      <c r="AM239" s="212">
        <f t="shared" si="490"/>
        <v>78.543102119422429</v>
      </c>
      <c r="AN239" s="212">
        <f t="shared" si="520"/>
        <v>78.366465112275648</v>
      </c>
      <c r="AO239" s="212">
        <f t="shared" si="521"/>
        <v>85.295672188904632</v>
      </c>
      <c r="AP239" s="212">
        <f t="shared" si="414"/>
        <v>8.3063504053183657</v>
      </c>
      <c r="AQ239" s="212">
        <f t="shared" si="415"/>
        <v>0.2421065069044406</v>
      </c>
      <c r="AR239" s="212">
        <f t="shared" si="416"/>
        <v>0.23504542306485204</v>
      </c>
      <c r="AS239" s="212">
        <f t="shared" si="417"/>
        <v>0.2239865583513973</v>
      </c>
      <c r="AT239" s="212">
        <f t="shared" si="418"/>
        <v>1.8415450301245102E-2</v>
      </c>
      <c r="AU239" s="212">
        <f t="shared" si="419"/>
        <v>9.2784954043650766E-2</v>
      </c>
      <c r="AV239" s="212">
        <f t="shared" si="420"/>
        <v>8.7255023178806818E-2</v>
      </c>
      <c r="AW239" s="212">
        <f t="shared" si="421"/>
        <v>8.6243722304419443E-2</v>
      </c>
      <c r="AX239" s="212">
        <f t="shared" si="491"/>
        <v>2.1174895657644254E-2</v>
      </c>
      <c r="AY239" s="212">
        <f t="shared" si="492"/>
        <v>2.2899816414891212E-2</v>
      </c>
      <c r="AZ239" s="178">
        <f t="shared" si="493"/>
        <v>1.8107522859146911E-2</v>
      </c>
      <c r="BA239" s="178">
        <f t="shared" si="422"/>
        <v>-1.0998084838510168E-2</v>
      </c>
      <c r="BB239" s="178">
        <f t="shared" si="423"/>
        <v>-9.5635520334871015E-3</v>
      </c>
      <c r="BC239" s="178">
        <f t="shared" si="424"/>
        <v>-1.1954440041858879E-2</v>
      </c>
      <c r="BD239" s="178">
        <f t="shared" si="425"/>
        <v>0</v>
      </c>
      <c r="BE239" s="178">
        <f t="shared" si="426"/>
        <v>0</v>
      </c>
      <c r="BF239" s="178">
        <f t="shared" si="427"/>
        <v>0</v>
      </c>
      <c r="BG239" s="178">
        <f t="shared" si="494"/>
        <v>1.0176810819134087E-2</v>
      </c>
      <c r="BH239" s="178">
        <f t="shared" si="495"/>
        <v>1.333626438140411E-2</v>
      </c>
      <c r="BI239" s="178">
        <f t="shared" si="496"/>
        <v>6.1530828172880313E-3</v>
      </c>
      <c r="BJ239" s="178">
        <f t="shared" si="428"/>
        <v>2.9877398777824848</v>
      </c>
      <c r="BK239" s="178">
        <f t="shared" si="429"/>
        <v>3.4046105338307986</v>
      </c>
      <c r="BL239" s="178">
        <f t="shared" si="430"/>
        <v>1.9635231028865627</v>
      </c>
      <c r="BM239" s="180">
        <f t="shared" si="497"/>
        <v>1.0356747844844459E-4</v>
      </c>
      <c r="BN239" s="180">
        <f t="shared" si="497"/>
        <v>1.7785594765070794E-4</v>
      </c>
      <c r="BO239" s="180">
        <f t="shared" si="497"/>
        <v>3.7860428156405214E-5</v>
      </c>
      <c r="BP239" s="178">
        <f t="shared" si="431"/>
        <v>116.15593633102532</v>
      </c>
      <c r="BQ239" s="178">
        <f t="shared" si="432"/>
        <v>239.03239993347538</v>
      </c>
      <c r="BR239" s="178">
        <f t="shared" si="433"/>
        <v>0.44999999999999996</v>
      </c>
      <c r="BS239" s="178">
        <f t="shared" si="434"/>
        <v>0.44999999999999996</v>
      </c>
      <c r="BT239" s="178">
        <f t="shared" si="435"/>
        <v>0.16306507632225525</v>
      </c>
      <c r="BU239" s="178">
        <f t="shared" si="436"/>
        <v>18.138404988736497</v>
      </c>
      <c r="BY239" s="180">
        <f t="shared" si="437"/>
        <v>0.1749797924347013</v>
      </c>
      <c r="BZ239" s="180">
        <f t="shared" si="498"/>
        <v>0.1749797924347013</v>
      </c>
      <c r="CA239" s="180">
        <f t="shared" si="499"/>
        <v>0</v>
      </c>
      <c r="CB239" s="180">
        <f t="shared" si="500"/>
        <v>3.9932970544486072E-2</v>
      </c>
      <c r="CC239" s="180">
        <f t="shared" si="438"/>
        <v>2.8934885705975903E-2</v>
      </c>
      <c r="CG239" s="182">
        <f t="shared" si="439"/>
        <v>0.44999999999999996</v>
      </c>
      <c r="CH239" s="182">
        <f t="shared" si="440"/>
        <v>0.44999999999999996</v>
      </c>
      <c r="CI239" s="182">
        <f t="shared" si="441"/>
        <v>0.44999999999999996</v>
      </c>
      <c r="CJ239" s="182">
        <f t="shared" si="442"/>
        <v>0.44999999999999996</v>
      </c>
      <c r="CK239" s="182">
        <f t="shared" si="443"/>
        <v>0.44999999999999996</v>
      </c>
      <c r="CL239" s="182">
        <f t="shared" si="444"/>
        <v>0.44999999999999996</v>
      </c>
      <c r="CM239" s="182">
        <f t="shared" si="445"/>
        <v>0.44999999999999996</v>
      </c>
      <c r="CN239" s="182">
        <f t="shared" si="446"/>
        <v>0.44999999999999996</v>
      </c>
      <c r="CO239" s="182">
        <f t="shared" si="447"/>
        <v>0.43761169084359719</v>
      </c>
      <c r="CP239" s="182">
        <f t="shared" si="448"/>
        <v>0.37364578858910841</v>
      </c>
      <c r="CQ239" s="182">
        <f t="shared" si="449"/>
        <v>0.30967988633461985</v>
      </c>
      <c r="CR239" s="182">
        <f t="shared" si="450"/>
        <v>0.24571398408013109</v>
      </c>
      <c r="CS239" s="182">
        <f t="shared" si="451"/>
        <v>0.18174808182564253</v>
      </c>
      <c r="CT239" s="182">
        <f t="shared" si="452"/>
        <v>0.15810322879178676</v>
      </c>
      <c r="CU239" s="182">
        <f t="shared" si="453"/>
        <v>0.15810322879178676</v>
      </c>
      <c r="CV239" s="182">
        <f t="shared" si="454"/>
        <v>0.15810322879178676</v>
      </c>
      <c r="CW239" s="182">
        <f t="shared" si="455"/>
        <v>0.15810322879178676</v>
      </c>
      <c r="CX239" s="182">
        <f t="shared" si="456"/>
        <v>0.15810322879178676</v>
      </c>
      <c r="CY239" s="182">
        <f t="shared" si="457"/>
        <v>0.15810322879178676</v>
      </c>
      <c r="DA239" s="184">
        <f t="shared" si="501"/>
        <v>0.17497979243948389</v>
      </c>
      <c r="DB239" s="184">
        <f t="shared" si="502"/>
        <v>0.17497979243948389</v>
      </c>
      <c r="DC239" s="184">
        <f t="shared" si="503"/>
        <v>0.17497979243948389</v>
      </c>
      <c r="DD239" s="184">
        <f t="shared" si="504"/>
        <v>0.17497979243948389</v>
      </c>
      <c r="DE239" s="184">
        <f t="shared" si="505"/>
        <v>0.17497979243948389</v>
      </c>
      <c r="DF239" s="184">
        <f t="shared" si="506"/>
        <v>0.17497979243948389</v>
      </c>
      <c r="DG239" s="184">
        <f t="shared" si="507"/>
        <v>0.17497979243948389</v>
      </c>
      <c r="DH239" s="184">
        <f t="shared" si="508"/>
        <v>0.17497979243948389</v>
      </c>
      <c r="DI239" s="184">
        <f t="shared" si="509"/>
        <v>0.16994698480305034</v>
      </c>
      <c r="DJ239" s="184">
        <f t="shared" si="510"/>
        <v>0.14397093900601865</v>
      </c>
      <c r="DK239" s="184">
        <f t="shared" si="511"/>
        <v>0.11801970164015492</v>
      </c>
      <c r="DL239" s="184">
        <f t="shared" si="512"/>
        <v>9.2111113971978756E-2</v>
      </c>
      <c r="DM239" s="184">
        <f t="shared" si="513"/>
        <v>-4.448080786167384E-10</v>
      </c>
      <c r="DN239" s="184">
        <f t="shared" si="514"/>
        <v>-5.0349098524259597E-10</v>
      </c>
      <c r="DO239" s="184">
        <f t="shared" si="515"/>
        <v>-5.0349098524259597E-10</v>
      </c>
      <c r="DP239" s="184">
        <f t="shared" si="516"/>
        <v>-5.0349098524259597E-10</v>
      </c>
      <c r="DQ239" s="184">
        <f t="shared" si="517"/>
        <v>-5.0349098524259597E-10</v>
      </c>
      <c r="DR239" s="184">
        <f t="shared" si="518"/>
        <v>-5.0349098524259597E-10</v>
      </c>
      <c r="DS239" s="184">
        <f t="shared" si="519"/>
        <v>-5.0349098524259597E-10</v>
      </c>
      <c r="DU239" s="185">
        <f t="shared" si="458"/>
        <v>1.9791249452207255E-2</v>
      </c>
      <c r="DV239" s="185">
        <f t="shared" si="459"/>
        <v>-4.7514586091309359E-3</v>
      </c>
      <c r="DW239" s="185">
        <f t="shared" si="460"/>
        <v>-8.7624599755118833E-3</v>
      </c>
      <c r="DX239" s="185">
        <f t="shared" si="461"/>
        <v>1.8370879373925755E-2</v>
      </c>
      <c r="DY239" s="186">
        <f t="shared" si="462"/>
        <v>1.9791249452207255E-2</v>
      </c>
      <c r="DZ239" s="186">
        <f t="shared" si="463"/>
        <v>-4.7514586091309359E-3</v>
      </c>
      <c r="EA239" s="186">
        <f t="shared" si="464"/>
        <v>-1.6147613713744007E-2</v>
      </c>
      <c r="EB239" s="186">
        <f t="shared" si="465"/>
        <v>-1.2390499794014966E-2</v>
      </c>
      <c r="EC239" s="186">
        <f t="shared" si="466"/>
        <v>5.3279570150293275E-4</v>
      </c>
      <c r="ED239" s="186">
        <f t="shared" si="467"/>
        <v>2.0346646960475782E-2</v>
      </c>
      <c r="EE239" s="186">
        <f t="shared" si="468"/>
        <v>1.5477015315305022E-2</v>
      </c>
      <c r="EF239" s="186">
        <f t="shared" si="469"/>
        <v>-1.321861984942423E-2</v>
      </c>
      <c r="EG239" s="186">
        <f t="shared" si="470"/>
        <v>-2.0012798362527069E-2</v>
      </c>
      <c r="EH239" s="186">
        <f t="shared" si="471"/>
        <v>-3.7091529349181961E-3</v>
      </c>
      <c r="EI239" s="186">
        <f t="shared" si="472"/>
        <v>9.7119088677091563E-3</v>
      </c>
      <c r="EJ239" s="186">
        <f t="shared" si="473"/>
        <v>1.7887111000356951E-2</v>
      </c>
      <c r="EK239" s="186">
        <f t="shared" si="474"/>
        <v>7.7889937895928626E-3</v>
      </c>
      <c r="EL239" s="186">
        <f t="shared" si="475"/>
        <v>-1.8804294444074793E-2</v>
      </c>
      <c r="EM239" s="186">
        <f t="shared" si="476"/>
        <v>-1.951545410281183E-2</v>
      </c>
      <c r="EN239" s="186">
        <f t="shared" si="477"/>
        <v>5.7807408655658867E-3</v>
      </c>
      <c r="EO239" s="186">
        <f t="shared" si="478"/>
        <v>1.67739526254005E-2</v>
      </c>
      <c r="EP239" s="186">
        <f t="shared" si="479"/>
        <v>1.1528418239923378E-2</v>
      </c>
      <c r="EQ239" s="186">
        <f t="shared" si="480"/>
        <v>-1.4763995493680947E-2</v>
      </c>
      <c r="ER239" s="186">
        <f t="shared" si="481"/>
        <v>1.4010508586641211E-2</v>
      </c>
      <c r="ES239" s="186">
        <f t="shared" si="482"/>
        <v>2.0179493583607773E-2</v>
      </c>
      <c r="ET239" s="186">
        <f t="shared" si="483"/>
        <v>2.6566807303308347E-3</v>
      </c>
      <c r="EU239" s="186">
        <f t="shared" si="484"/>
        <v>-1.0634738092766539E-2</v>
      </c>
      <c r="EV239" s="186">
        <f t="shared" si="485"/>
        <v>-1.735431529885402E-2</v>
      </c>
      <c r="EW239" s="186">
        <f t="shared" si="486"/>
        <v>-6.794178513102914E-3</v>
      </c>
      <c r="EX239" s="186">
        <f t="shared" si="487"/>
        <v>1.9186168250223106E-2</v>
      </c>
    </row>
    <row r="240" spans="15:154" ht="20.100000000000001" customHeight="1" x14ac:dyDescent="0.3">
      <c r="O240" s="211">
        <v>232</v>
      </c>
      <c r="P240" s="211">
        <f t="shared" si="488"/>
        <v>-1.1170107212763709</v>
      </c>
      <c r="Q240" s="212">
        <f t="shared" si="489"/>
        <v>2.0245819323134224</v>
      </c>
      <c r="R240" s="212">
        <f t="shared" si="393"/>
        <v>292.34994791298891</v>
      </c>
      <c r="S240" s="212">
        <f t="shared" si="394"/>
        <v>254.21734601129469</v>
      </c>
      <c r="T240" s="212">
        <f t="shared" si="395"/>
        <v>317.77168251411837</v>
      </c>
      <c r="U240" s="212">
        <f t="shared" si="396"/>
        <v>1</v>
      </c>
      <c r="V240" s="212">
        <f t="shared" si="397"/>
        <v>1</v>
      </c>
      <c r="W240" s="212">
        <f t="shared" si="398"/>
        <v>4.5835479348155024E-2</v>
      </c>
      <c r="X240" s="212">
        <f t="shared" si="399"/>
        <v>5.2710801250378282E-2</v>
      </c>
      <c r="Y240" s="212">
        <f t="shared" si="400"/>
        <v>4.2168641000302626E-2</v>
      </c>
      <c r="Z240" s="212">
        <f t="shared" si="401"/>
        <v>9.6499700790172476</v>
      </c>
      <c r="AA240" s="212">
        <f t="shared" si="402"/>
        <v>9.6499700790172476</v>
      </c>
      <c r="AB240" s="212">
        <f t="shared" si="403"/>
        <v>9.4217361976289773</v>
      </c>
      <c r="AC240" s="212">
        <f t="shared" si="404"/>
        <v>8.9784444091022557</v>
      </c>
      <c r="AD240" s="212">
        <f t="shared" si="405"/>
        <v>194.2692751980677</v>
      </c>
      <c r="AE240" s="212">
        <f t="shared" si="406"/>
        <v>253.40783178432144</v>
      </c>
      <c r="AF240" s="212">
        <f t="shared" si="407"/>
        <v>2.2241157472838116</v>
      </c>
      <c r="AG240" s="212">
        <f t="shared" si="408"/>
        <v>2.4831363207335788</v>
      </c>
      <c r="AH240" s="212">
        <f t="shared" si="409"/>
        <v>1.893043995143036</v>
      </c>
      <c r="AI240" s="212">
        <f t="shared" si="410"/>
        <v>11.874085826301059</v>
      </c>
      <c r="AJ240" s="212">
        <f t="shared" si="411"/>
        <v>12.674085826301059</v>
      </c>
      <c r="AK240" s="212">
        <f t="shared" si="412"/>
        <v>12.704872518362556</v>
      </c>
      <c r="AL240" s="212">
        <f t="shared" si="413"/>
        <v>11.671488404245292</v>
      </c>
      <c r="AM240" s="212">
        <f t="shared" si="490"/>
        <v>78.901154190136225</v>
      </c>
      <c r="AN240" s="212">
        <f t="shared" si="520"/>
        <v>78.709959391932813</v>
      </c>
      <c r="AO240" s="212">
        <f t="shared" si="521"/>
        <v>85.678875338321731</v>
      </c>
      <c r="AP240" s="212">
        <f t="shared" si="414"/>
        <v>8.2512259220279205</v>
      </c>
      <c r="AQ240" s="212">
        <f t="shared" si="415"/>
        <v>0.24076814260655327</v>
      </c>
      <c r="AR240" s="212">
        <f t="shared" si="416"/>
        <v>0.23374609242465577</v>
      </c>
      <c r="AS240" s="212">
        <f t="shared" si="417"/>
        <v>0.22274836109376436</v>
      </c>
      <c r="AT240" s="212">
        <f t="shared" si="418"/>
        <v>1.8212411907931908E-2</v>
      </c>
      <c r="AU240" s="212">
        <f t="shared" si="419"/>
        <v>9.2180271819552004E-2</v>
      </c>
      <c r="AV240" s="212">
        <f t="shared" si="420"/>
        <v>8.6671236081898043E-2</v>
      </c>
      <c r="AW240" s="212">
        <f t="shared" si="421"/>
        <v>8.5676038003473481E-2</v>
      </c>
      <c r="AX240" s="212">
        <f t="shared" si="491"/>
        <v>2.1125634809267914E-2</v>
      </c>
      <c r="AY240" s="212">
        <f t="shared" si="492"/>
        <v>2.2842551591537634E-2</v>
      </c>
      <c r="AZ240" s="178">
        <f t="shared" si="493"/>
        <v>1.8064210527045016E-2</v>
      </c>
      <c r="BA240" s="178">
        <f t="shared" si="422"/>
        <v>-1.1198882209738128E-2</v>
      </c>
      <c r="BB240" s="178">
        <f t="shared" si="423"/>
        <v>-9.7381584432505476E-3</v>
      </c>
      <c r="BC240" s="178">
        <f t="shared" si="424"/>
        <v>-1.2172698054063184E-2</v>
      </c>
      <c r="BD240" s="178">
        <f t="shared" si="425"/>
        <v>0</v>
      </c>
      <c r="BE240" s="178">
        <f t="shared" si="426"/>
        <v>0</v>
      </c>
      <c r="BF240" s="178">
        <f t="shared" si="427"/>
        <v>0</v>
      </c>
      <c r="BG240" s="178">
        <f t="shared" si="494"/>
        <v>9.9267525995297857E-3</v>
      </c>
      <c r="BH240" s="178">
        <f t="shared" si="495"/>
        <v>1.3104393148287086E-2</v>
      </c>
      <c r="BI240" s="178">
        <f t="shared" si="496"/>
        <v>5.8915124729818323E-3</v>
      </c>
      <c r="BJ240" s="178">
        <f t="shared" si="428"/>
        <v>2.90208560541766</v>
      </c>
      <c r="BK240" s="178">
        <f t="shared" si="429"/>
        <v>3.3313640472461374</v>
      </c>
      <c r="BL240" s="178">
        <f t="shared" si="430"/>
        <v>1.8721558310923512</v>
      </c>
      <c r="BM240" s="180">
        <f t="shared" si="497"/>
        <v>9.8540417172271352E-5</v>
      </c>
      <c r="BN240" s="180">
        <f t="shared" si="497"/>
        <v>1.7172511978487355E-4</v>
      </c>
      <c r="BO240" s="180">
        <f t="shared" si="497"/>
        <v>3.4709919219300506E-5</v>
      </c>
      <c r="BP240" s="178">
        <f t="shared" si="431"/>
        <v>115.07926738985883</v>
      </c>
      <c r="BQ240" s="178">
        <f t="shared" si="432"/>
        <v>237.84194916711724</v>
      </c>
      <c r="BR240" s="178">
        <f t="shared" si="433"/>
        <v>0.44999999999999996</v>
      </c>
      <c r="BS240" s="178">
        <f t="shared" si="434"/>
        <v>0.44999999999999996</v>
      </c>
      <c r="BT240" s="178">
        <f t="shared" si="435"/>
        <v>0.16238013437514887</v>
      </c>
      <c r="BU240" s="178">
        <f t="shared" si="436"/>
        <v>18.138404988736497</v>
      </c>
      <c r="BY240" s="180">
        <f t="shared" si="437"/>
        <v>0.17484745224865073</v>
      </c>
      <c r="BZ240" s="180">
        <f t="shared" si="498"/>
        <v>0.17484745224865073</v>
      </c>
      <c r="CA240" s="180">
        <f t="shared" si="499"/>
        <v>0</v>
      </c>
      <c r="CB240" s="180">
        <f t="shared" si="500"/>
        <v>4.0071083978065823E-2</v>
      </c>
      <c r="CC240" s="180">
        <f t="shared" si="438"/>
        <v>2.8872201768327693E-2</v>
      </c>
      <c r="CG240" s="182">
        <f t="shared" si="439"/>
        <v>0.44999999999999996</v>
      </c>
      <c r="CH240" s="182">
        <f t="shared" si="440"/>
        <v>0.44999999999999996</v>
      </c>
      <c r="CI240" s="182">
        <f t="shared" si="441"/>
        <v>0.44999999999999996</v>
      </c>
      <c r="CJ240" s="182">
        <f t="shared" si="442"/>
        <v>0.44999999999999996</v>
      </c>
      <c r="CK240" s="182">
        <f t="shared" si="443"/>
        <v>0.44999999999999996</v>
      </c>
      <c r="CL240" s="182">
        <f t="shared" si="444"/>
        <v>0.44999999999999996</v>
      </c>
      <c r="CM240" s="182">
        <f t="shared" si="445"/>
        <v>0.44999999999999996</v>
      </c>
      <c r="CN240" s="182">
        <f t="shared" si="446"/>
        <v>0.44999999999999996</v>
      </c>
      <c r="CO240" s="182">
        <f t="shared" si="447"/>
        <v>0.43575269572368169</v>
      </c>
      <c r="CP240" s="182">
        <f t="shared" si="448"/>
        <v>0.37205547717895332</v>
      </c>
      <c r="CQ240" s="182">
        <f t="shared" si="449"/>
        <v>0.30835825863422495</v>
      </c>
      <c r="CR240" s="182">
        <f t="shared" si="450"/>
        <v>0.24466104008949652</v>
      </c>
      <c r="CS240" s="182">
        <f t="shared" si="451"/>
        <v>0.18096382154476826</v>
      </c>
      <c r="CT240" s="182">
        <f t="shared" si="452"/>
        <v>0.15741828684468034</v>
      </c>
      <c r="CU240" s="182">
        <f t="shared" si="453"/>
        <v>0.15741828684468034</v>
      </c>
      <c r="CV240" s="182">
        <f t="shared" si="454"/>
        <v>0.15741828684468034</v>
      </c>
      <c r="CW240" s="182">
        <f t="shared" si="455"/>
        <v>0.15741828684468034</v>
      </c>
      <c r="CX240" s="182">
        <f t="shared" si="456"/>
        <v>0.15741828684468034</v>
      </c>
      <c r="CY240" s="182">
        <f t="shared" si="457"/>
        <v>0.15741828684468034</v>
      </c>
      <c r="DA240" s="184">
        <f t="shared" si="501"/>
        <v>0.17484745225344983</v>
      </c>
      <c r="DB240" s="184">
        <f t="shared" si="502"/>
        <v>0.17484745225344983</v>
      </c>
      <c r="DC240" s="184">
        <f t="shared" si="503"/>
        <v>0.17484745225344983</v>
      </c>
      <c r="DD240" s="184">
        <f t="shared" si="504"/>
        <v>0.17484745225344983</v>
      </c>
      <c r="DE240" s="184">
        <f t="shared" si="505"/>
        <v>0.17484745225344983</v>
      </c>
      <c r="DF240" s="184">
        <f t="shared" si="506"/>
        <v>0.17484745225344983</v>
      </c>
      <c r="DG240" s="184">
        <f t="shared" si="507"/>
        <v>0.17484745225344983</v>
      </c>
      <c r="DH240" s="184">
        <f t="shared" si="508"/>
        <v>0.17484745225344983</v>
      </c>
      <c r="DI240" s="184">
        <f t="shared" si="509"/>
        <v>0.16906398718221446</v>
      </c>
      <c r="DJ240" s="184">
        <f t="shared" si="510"/>
        <v>0.14321775533969616</v>
      </c>
      <c r="DK240" s="184">
        <f t="shared" si="511"/>
        <v>0.11739637657699199</v>
      </c>
      <c r="DL240" s="184">
        <f t="shared" si="512"/>
        <v>9.1617720556492602E-2</v>
      </c>
      <c r="DM240" s="184">
        <f t="shared" si="513"/>
        <v>-4.4621325589319363E-10</v>
      </c>
      <c r="DN240" s="184">
        <f t="shared" si="514"/>
        <v>-5.0506333664309914E-10</v>
      </c>
      <c r="DO240" s="184">
        <f t="shared" si="515"/>
        <v>-5.0506333664309914E-10</v>
      </c>
      <c r="DP240" s="184">
        <f t="shared" si="516"/>
        <v>-5.0506333664309914E-10</v>
      </c>
      <c r="DQ240" s="184">
        <f t="shared" si="517"/>
        <v>-5.0506333664309914E-10</v>
      </c>
      <c r="DR240" s="184">
        <f t="shared" si="518"/>
        <v>-5.0506333664309914E-10</v>
      </c>
      <c r="DS240" s="184">
        <f t="shared" si="519"/>
        <v>-5.0506333664309914E-10</v>
      </c>
      <c r="DU240" s="185">
        <f t="shared" si="458"/>
        <v>1.9419658476616256E-2</v>
      </c>
      <c r="DV240" s="185">
        <f t="shared" si="459"/>
        <v>-4.1277758345956497E-3</v>
      </c>
      <c r="DW240" s="185">
        <f t="shared" si="460"/>
        <v>-8.7032038418946578E-3</v>
      </c>
      <c r="DX240" s="185">
        <f t="shared" si="461"/>
        <v>1.7844212271084299E-2</v>
      </c>
      <c r="DY240" s="186">
        <f t="shared" si="462"/>
        <v>1.9419658476616256E-2</v>
      </c>
      <c r="DZ240" s="186">
        <f t="shared" si="463"/>
        <v>-4.1277758345956497E-3</v>
      </c>
      <c r="EA240" s="186">
        <f t="shared" si="464"/>
        <v>-1.520866733417332E-2</v>
      </c>
      <c r="EB240" s="186">
        <f t="shared" si="465"/>
        <v>-1.276158715080279E-2</v>
      </c>
      <c r="EC240" s="186">
        <f t="shared" si="466"/>
        <v>-6.9287733922767281E-4</v>
      </c>
      <c r="ED240" s="186">
        <f t="shared" si="467"/>
        <v>1.9841410980116062E-2</v>
      </c>
      <c r="EE240" s="186">
        <f t="shared" si="468"/>
        <v>1.6061823103950587E-2</v>
      </c>
      <c r="EF240" s="186">
        <f t="shared" si="469"/>
        <v>-1.1669597562319131E-2</v>
      </c>
      <c r="EG240" s="186">
        <f t="shared" si="470"/>
        <v>-1.9084414077968233E-2</v>
      </c>
      <c r="EH240" s="186">
        <f t="shared" si="471"/>
        <v>-5.4723676767678298E-3</v>
      </c>
      <c r="EI240" s="186">
        <f t="shared" si="472"/>
        <v>7.4372539499847779E-3</v>
      </c>
      <c r="EJ240" s="186">
        <f t="shared" si="473"/>
        <v>1.8407849477125818E-2</v>
      </c>
      <c r="EK240" s="186">
        <f t="shared" si="474"/>
        <v>9.9267525995298013E-3</v>
      </c>
      <c r="EL240" s="186">
        <f t="shared" si="475"/>
        <v>-1.7193639856552007E-2</v>
      </c>
      <c r="EM240" s="186">
        <f t="shared" si="476"/>
        <v>-1.9660292251223451E-2</v>
      </c>
      <c r="EN240" s="186">
        <f t="shared" si="477"/>
        <v>2.7630738834798765E-3</v>
      </c>
      <c r="EO240" s="186">
        <f t="shared" si="478"/>
        <v>1.4281416465913885E-2</v>
      </c>
      <c r="EP240" s="186">
        <f t="shared" si="479"/>
        <v>1.379140356947795E-2</v>
      </c>
      <c r="EQ240" s="186">
        <f t="shared" si="480"/>
        <v>-1.6836727286094179E-2</v>
      </c>
      <c r="ER240" s="186">
        <f t="shared" si="481"/>
        <v>1.0520754867535748E-2</v>
      </c>
      <c r="ES240" s="186">
        <f t="shared" si="482"/>
        <v>1.8656192332290926E-2</v>
      </c>
      <c r="ET240" s="186">
        <f t="shared" si="483"/>
        <v>6.7902986936993152E-3</v>
      </c>
      <c r="EU240" s="186">
        <f t="shared" si="484"/>
        <v>-6.1350705044207563E-3</v>
      </c>
      <c r="EV240" s="186">
        <f t="shared" si="485"/>
        <v>-1.8881805490865322E-2</v>
      </c>
      <c r="EW240" s="186">
        <f t="shared" si="486"/>
        <v>-1.1101939216333716E-2</v>
      </c>
      <c r="EX240" s="186">
        <f t="shared" si="487"/>
        <v>1.6459301756937231E-2</v>
      </c>
    </row>
    <row r="241" spans="15:154" ht="20.100000000000001" customHeight="1" x14ac:dyDescent="0.3">
      <c r="O241" s="211">
        <v>233</v>
      </c>
      <c r="P241" s="211">
        <f t="shared" si="488"/>
        <v>-1.1082840750163994</v>
      </c>
      <c r="Q241" s="212">
        <f t="shared" si="489"/>
        <v>2.033308578573394</v>
      </c>
      <c r="R241" s="212">
        <f t="shared" si="393"/>
        <v>291.094511670597</v>
      </c>
      <c r="S241" s="212">
        <f t="shared" si="394"/>
        <v>253.12566232225828</v>
      </c>
      <c r="T241" s="212">
        <f t="shared" si="395"/>
        <v>316.40707790282283</v>
      </c>
      <c r="U241" s="212">
        <f t="shared" si="396"/>
        <v>1</v>
      </c>
      <c r="V241" s="212">
        <f t="shared" si="397"/>
        <v>1</v>
      </c>
      <c r="W241" s="212">
        <f t="shared" si="398"/>
        <v>4.6033159206943279E-2</v>
      </c>
      <c r="X241" s="212">
        <f t="shared" si="399"/>
        <v>5.2938133087984771E-2</v>
      </c>
      <c r="Y241" s="212">
        <f t="shared" si="400"/>
        <v>4.2350506470387815E-2</v>
      </c>
      <c r="Z241" s="212">
        <f t="shared" si="401"/>
        <v>9.5943107258487892</v>
      </c>
      <c r="AA241" s="212">
        <f t="shared" si="402"/>
        <v>9.5943107258487892</v>
      </c>
      <c r="AB241" s="212">
        <f t="shared" si="403"/>
        <v>9.3685268057707489</v>
      </c>
      <c r="AC241" s="212">
        <f t="shared" si="404"/>
        <v>8.9277385140506116</v>
      </c>
      <c r="AD241" s="212">
        <f t="shared" si="405"/>
        <v>192.9985203718114</v>
      </c>
      <c r="AE241" s="212">
        <f t="shared" si="406"/>
        <v>251.78761818243896</v>
      </c>
      <c r="AF241" s="212">
        <f t="shared" si="407"/>
        <v>2.2210930449482</v>
      </c>
      <c r="AG241" s="212">
        <f t="shared" si="408"/>
        <v>2.4797615944112237</v>
      </c>
      <c r="AH241" s="212">
        <f t="shared" si="409"/>
        <v>1.8904712385261546</v>
      </c>
      <c r="AI241" s="212">
        <f t="shared" si="410"/>
        <v>11.815403770796989</v>
      </c>
      <c r="AJ241" s="212">
        <f t="shared" si="411"/>
        <v>12.615403770796989</v>
      </c>
      <c r="AK241" s="212">
        <f t="shared" si="412"/>
        <v>12.648288400181974</v>
      </c>
      <c r="AL241" s="212">
        <f t="shared" si="413"/>
        <v>11.618209752576767</v>
      </c>
      <c r="AM241" s="212">
        <f t="shared" si="490"/>
        <v>79.268172320799536</v>
      </c>
      <c r="AN241" s="212">
        <f t="shared" si="520"/>
        <v>79.062080841358167</v>
      </c>
      <c r="AO241" s="212">
        <f t="shared" si="521"/>
        <v>86.071780532126567</v>
      </c>
      <c r="AP241" s="212">
        <f t="shared" si="414"/>
        <v>8.1952488121258895</v>
      </c>
      <c r="AQ241" s="212">
        <f t="shared" si="415"/>
        <v>0.23940840102833397</v>
      </c>
      <c r="AR241" s="212">
        <f t="shared" si="416"/>
        <v>0.23242600797670837</v>
      </c>
      <c r="AS241" s="212">
        <f t="shared" si="417"/>
        <v>0.22149038649305341</v>
      </c>
      <c r="AT241" s="212">
        <f t="shared" si="418"/>
        <v>1.8007283061329642E-2</v>
      </c>
      <c r="AU241" s="212">
        <f t="shared" si="419"/>
        <v>9.1565991045687162E-2</v>
      </c>
      <c r="AV241" s="212">
        <f t="shared" si="420"/>
        <v>8.6078416620495216E-2</v>
      </c>
      <c r="AW241" s="212">
        <f t="shared" si="421"/>
        <v>8.5099524236337834E-2</v>
      </c>
      <c r="AX241" s="212">
        <f t="shared" si="491"/>
        <v>2.1075359302297165E-2</v>
      </c>
      <c r="AY241" s="212">
        <f t="shared" si="492"/>
        <v>2.278415347149523E-2</v>
      </c>
      <c r="AZ241" s="178">
        <f t="shared" si="493"/>
        <v>1.802003984229552E-2</v>
      </c>
      <c r="BA241" s="178">
        <f t="shared" si="422"/>
        <v>-1.1398826742727585E-2</v>
      </c>
      <c r="BB241" s="178">
        <f t="shared" si="423"/>
        <v>-9.9120232545457272E-3</v>
      </c>
      <c r="BC241" s="178">
        <f t="shared" si="424"/>
        <v>-1.2390029068182158E-2</v>
      </c>
      <c r="BD241" s="178">
        <f t="shared" si="425"/>
        <v>0</v>
      </c>
      <c r="BE241" s="178">
        <f t="shared" si="426"/>
        <v>0</v>
      </c>
      <c r="BF241" s="178">
        <f t="shared" si="427"/>
        <v>0</v>
      </c>
      <c r="BG241" s="178">
        <f t="shared" si="494"/>
        <v>9.6765325595695798E-3</v>
      </c>
      <c r="BH241" s="178">
        <f t="shared" si="495"/>
        <v>1.2872130216949502E-2</v>
      </c>
      <c r="BI241" s="178">
        <f t="shared" si="496"/>
        <v>5.6300107741133615E-3</v>
      </c>
      <c r="BJ241" s="178">
        <f t="shared" si="428"/>
        <v>2.8167855200925387</v>
      </c>
      <c r="BK241" s="178">
        <f t="shared" si="429"/>
        <v>3.2582664866636968</v>
      </c>
      <c r="BL241" s="178">
        <f t="shared" si="430"/>
        <v>1.7813752575986184</v>
      </c>
      <c r="BM241" s="180">
        <f t="shared" si="497"/>
        <v>9.3635282376410198E-5</v>
      </c>
      <c r="BN241" s="180">
        <f t="shared" si="497"/>
        <v>1.6569173632210445E-4</v>
      </c>
      <c r="BO241" s="180">
        <f t="shared" si="497"/>
        <v>3.1697021316632533E-5</v>
      </c>
      <c r="BP241" s="178">
        <f t="shared" si="431"/>
        <v>114.0016315022641</v>
      </c>
      <c r="BQ241" s="178">
        <f t="shared" si="432"/>
        <v>236.63030837705233</v>
      </c>
      <c r="BR241" s="178">
        <f t="shared" si="433"/>
        <v>0.44999999999999996</v>
      </c>
      <c r="BS241" s="178">
        <f t="shared" si="434"/>
        <v>0.44999999999999996</v>
      </c>
      <c r="BT241" s="178">
        <f t="shared" si="435"/>
        <v>0.16168282655212948</v>
      </c>
      <c r="BU241" s="178">
        <f t="shared" si="436"/>
        <v>18.138404988736497</v>
      </c>
      <c r="BY241" s="180">
        <f t="shared" si="437"/>
        <v>0.17471177911104971</v>
      </c>
      <c r="BZ241" s="180">
        <f t="shared" si="498"/>
        <v>0.17471177911104971</v>
      </c>
      <c r="CA241" s="180">
        <f t="shared" si="499"/>
        <v>0</v>
      </c>
      <c r="CB241" s="180">
        <f t="shared" si="500"/>
        <v>4.0212675760863063E-2</v>
      </c>
      <c r="CC241" s="180">
        <f t="shared" si="438"/>
        <v>2.8813849018135478E-2</v>
      </c>
      <c r="CG241" s="182">
        <f t="shared" si="439"/>
        <v>0.44999999999999996</v>
      </c>
      <c r="CH241" s="182">
        <f t="shared" si="440"/>
        <v>0.44999999999999996</v>
      </c>
      <c r="CI241" s="182">
        <f t="shared" si="441"/>
        <v>0.44999999999999996</v>
      </c>
      <c r="CJ241" s="182">
        <f t="shared" si="442"/>
        <v>0.44999999999999996</v>
      </c>
      <c r="CK241" s="182">
        <f t="shared" si="443"/>
        <v>0.44999999999999996</v>
      </c>
      <c r="CL241" s="182">
        <f t="shared" si="444"/>
        <v>0.44999999999999996</v>
      </c>
      <c r="CM241" s="182">
        <f t="shared" si="445"/>
        <v>0.44999999999999996</v>
      </c>
      <c r="CN241" s="182">
        <f t="shared" si="446"/>
        <v>0.44999999999999996</v>
      </c>
      <c r="CO241" s="182">
        <f t="shared" si="447"/>
        <v>0.43386013848500166</v>
      </c>
      <c r="CP241" s="182">
        <f t="shared" si="448"/>
        <v>0.37043645443983958</v>
      </c>
      <c r="CQ241" s="182">
        <f t="shared" si="449"/>
        <v>0.30701277039467756</v>
      </c>
      <c r="CR241" s="182">
        <f t="shared" si="450"/>
        <v>0.2435890863495154</v>
      </c>
      <c r="CS241" s="182">
        <f t="shared" si="451"/>
        <v>0.18016540230435343</v>
      </c>
      <c r="CT241" s="182">
        <f t="shared" si="452"/>
        <v>0.15672097902166099</v>
      </c>
      <c r="CU241" s="182">
        <f t="shared" si="453"/>
        <v>0.15672097902166099</v>
      </c>
      <c r="CV241" s="182">
        <f t="shared" si="454"/>
        <v>0.15672097902166099</v>
      </c>
      <c r="CW241" s="182">
        <f t="shared" si="455"/>
        <v>0.15672097902166099</v>
      </c>
      <c r="CX241" s="182">
        <f t="shared" si="456"/>
        <v>0.15672097902166099</v>
      </c>
      <c r="CY241" s="182">
        <f t="shared" si="457"/>
        <v>0.15672097902166099</v>
      </c>
      <c r="DA241" s="184">
        <f t="shared" si="501"/>
        <v>0.1747117791158658</v>
      </c>
      <c r="DB241" s="184">
        <f t="shared" si="502"/>
        <v>0.1747117791158658</v>
      </c>
      <c r="DC241" s="184">
        <f t="shared" si="503"/>
        <v>0.1747117791158658</v>
      </c>
      <c r="DD241" s="184">
        <f t="shared" si="504"/>
        <v>0.1747117791158658</v>
      </c>
      <c r="DE241" s="184">
        <f t="shared" si="505"/>
        <v>0.1747117791158658</v>
      </c>
      <c r="DF241" s="184">
        <f t="shared" si="506"/>
        <v>0.1747117791158658</v>
      </c>
      <c r="DG241" s="184">
        <f t="shared" si="507"/>
        <v>0.1747117791158658</v>
      </c>
      <c r="DH241" s="184">
        <f t="shared" si="508"/>
        <v>0.1747117791158658</v>
      </c>
      <c r="DI241" s="184">
        <f t="shared" si="509"/>
        <v>0.1681653653301744</v>
      </c>
      <c r="DJ241" s="184">
        <f t="shared" si="510"/>
        <v>0.14245125848584153</v>
      </c>
      <c r="DK241" s="184">
        <f t="shared" si="511"/>
        <v>0.11676205025611865</v>
      </c>
      <c r="DL241" s="184">
        <f t="shared" si="512"/>
        <v>9.1115639231055146E-2</v>
      </c>
      <c r="DM241" s="184">
        <f t="shared" si="513"/>
        <v>-4.4765295305984646E-10</v>
      </c>
      <c r="DN241" s="184">
        <f t="shared" si="514"/>
        <v>-5.0667419727170312E-10</v>
      </c>
      <c r="DO241" s="184">
        <f t="shared" si="515"/>
        <v>-5.0667419727170312E-10</v>
      </c>
      <c r="DP241" s="184">
        <f t="shared" si="516"/>
        <v>-5.0667419727170312E-10</v>
      </c>
      <c r="DQ241" s="184">
        <f t="shared" si="517"/>
        <v>-5.0667419727170312E-10</v>
      </c>
      <c r="DR241" s="184">
        <f t="shared" si="518"/>
        <v>-5.0667419727170312E-10</v>
      </c>
      <c r="DS241" s="184">
        <f t="shared" si="519"/>
        <v>-5.0667419727170312E-10</v>
      </c>
      <c r="DU241" s="185">
        <f t="shared" si="458"/>
        <v>1.9028996254798369E-2</v>
      </c>
      <c r="DV241" s="185">
        <f t="shared" si="459"/>
        <v>-3.5268159918700696E-3</v>
      </c>
      <c r="DW241" s="185">
        <f t="shared" si="460"/>
        <v>-8.6352953331316137E-3</v>
      </c>
      <c r="DX241" s="185">
        <f t="shared" si="461"/>
        <v>1.7319722977439223E-2</v>
      </c>
      <c r="DY241" s="186">
        <f t="shared" si="462"/>
        <v>1.9028996254798369E-2</v>
      </c>
      <c r="DZ241" s="186">
        <f t="shared" si="463"/>
        <v>-3.5268159918700696E-3</v>
      </c>
      <c r="EA241" s="186">
        <f t="shared" si="464"/>
        <v>-1.4268576310151833E-2</v>
      </c>
      <c r="EB241" s="186">
        <f t="shared" si="465"/>
        <v>-1.3074741281838611E-2</v>
      </c>
      <c r="EC241" s="186">
        <f t="shared" si="466"/>
        <v>-1.8549090899167933E-3</v>
      </c>
      <c r="ED241" s="186">
        <f t="shared" si="467"/>
        <v>1.9263967446343573E-2</v>
      </c>
      <c r="EE241" s="186">
        <f t="shared" si="468"/>
        <v>1.6501200623938256E-2</v>
      </c>
      <c r="EF241" s="186">
        <f t="shared" si="469"/>
        <v>-1.0111948747604516E-2</v>
      </c>
      <c r="EG241" s="186">
        <f t="shared" si="470"/>
        <v>-1.8006431781147216E-2</v>
      </c>
      <c r="EH241" s="186">
        <f t="shared" si="471"/>
        <v>-7.0929221070396868E-3</v>
      </c>
      <c r="EI241" s="186">
        <f t="shared" si="472"/>
        <v>5.1718816945754949E-3</v>
      </c>
      <c r="EJ241" s="186">
        <f t="shared" si="473"/>
        <v>1.8649202911732062E-2</v>
      </c>
      <c r="EK241" s="186">
        <f t="shared" si="474"/>
        <v>1.178139957762598E-2</v>
      </c>
      <c r="EL241" s="186">
        <f t="shared" si="475"/>
        <v>-1.5353818857142845E-2</v>
      </c>
      <c r="EM241" s="186">
        <f t="shared" si="476"/>
        <v>-1.9352328213720529E-2</v>
      </c>
      <c r="EN241" s="186">
        <f t="shared" si="477"/>
        <v>-1.688852097645282E-4</v>
      </c>
      <c r="EO241" s="186">
        <f t="shared" si="478"/>
        <v>1.1511644126346532E-2</v>
      </c>
      <c r="EP241" s="186">
        <f t="shared" si="479"/>
        <v>1.5557094169991782E-2</v>
      </c>
      <c r="EQ241" s="186">
        <f t="shared" si="480"/>
        <v>-1.812747787381087E-2</v>
      </c>
      <c r="ER241" s="186">
        <f t="shared" si="481"/>
        <v>6.7775862547176918E-3</v>
      </c>
      <c r="ES241" s="186">
        <f t="shared" si="482"/>
        <v>1.6322209571741707E-2</v>
      </c>
      <c r="ET241" s="186">
        <f t="shared" si="483"/>
        <v>1.0398394308824045E-2</v>
      </c>
      <c r="EU241" s="186">
        <f t="shared" si="484"/>
        <v>-1.5184239888097742E-3</v>
      </c>
      <c r="EV241" s="186">
        <f t="shared" si="485"/>
        <v>-1.9293406078135809E-2</v>
      </c>
      <c r="EW241" s="186">
        <f t="shared" si="486"/>
        <v>-1.4494588835781344E-2</v>
      </c>
      <c r="EX241" s="186">
        <f t="shared" si="487"/>
        <v>1.2823728942366322E-2</v>
      </c>
    </row>
    <row r="242" spans="15:154" ht="20.100000000000001" customHeight="1" x14ac:dyDescent="0.3">
      <c r="O242" s="211">
        <v>234</v>
      </c>
      <c r="P242" s="211">
        <f t="shared" si="488"/>
        <v>-1.0995574287564276</v>
      </c>
      <c r="Q242" s="212">
        <f t="shared" si="489"/>
        <v>2.0420352248333655</v>
      </c>
      <c r="R242" s="212">
        <f t="shared" si="393"/>
        <v>289.81690745412322</v>
      </c>
      <c r="S242" s="212">
        <f t="shared" si="394"/>
        <v>252.01470213402021</v>
      </c>
      <c r="T242" s="212">
        <f t="shared" si="395"/>
        <v>315.01837766752527</v>
      </c>
      <c r="U242" s="212">
        <f t="shared" si="396"/>
        <v>1</v>
      </c>
      <c r="V242" s="212">
        <f t="shared" si="397"/>
        <v>1</v>
      </c>
      <c r="W242" s="212">
        <f t="shared" si="398"/>
        <v>4.6236087872551616E-2</v>
      </c>
      <c r="X242" s="212">
        <f t="shared" si="399"/>
        <v>5.317150105343435E-2</v>
      </c>
      <c r="Y242" s="212">
        <f t="shared" si="400"/>
        <v>4.253720084274748E-2</v>
      </c>
      <c r="Z242" s="212">
        <f t="shared" si="401"/>
        <v>9.5378102255115778</v>
      </c>
      <c r="AA242" s="212">
        <f t="shared" si="402"/>
        <v>9.5378102255115778</v>
      </c>
      <c r="AB242" s="212">
        <f t="shared" si="403"/>
        <v>9.3144907685726235</v>
      </c>
      <c r="AC242" s="212">
        <f t="shared" si="404"/>
        <v>8.876244867243388</v>
      </c>
      <c r="AD242" s="212">
        <f t="shared" si="405"/>
        <v>191.70846267312393</v>
      </c>
      <c r="AE242" s="212">
        <f t="shared" si="406"/>
        <v>250.14265384318057</v>
      </c>
      <c r="AF242" s="212">
        <f t="shared" si="407"/>
        <v>2.2180169689845455</v>
      </c>
      <c r="AG242" s="212">
        <f t="shared" si="408"/>
        <v>2.4763272785668189</v>
      </c>
      <c r="AH242" s="212">
        <f t="shared" si="409"/>
        <v>1.8878530532366922</v>
      </c>
      <c r="AI242" s="212">
        <f t="shared" si="410"/>
        <v>11.755827194496124</v>
      </c>
      <c r="AJ242" s="212">
        <f t="shared" si="411"/>
        <v>12.555827194496125</v>
      </c>
      <c r="AK242" s="212">
        <f t="shared" si="412"/>
        <v>12.590818047139443</v>
      </c>
      <c r="AL242" s="212">
        <f t="shared" si="413"/>
        <v>11.56409792048008</v>
      </c>
      <c r="AM242" s="212">
        <f t="shared" si="490"/>
        <v>79.644294597997671</v>
      </c>
      <c r="AN242" s="212">
        <f t="shared" si="520"/>
        <v>79.422956971981179</v>
      </c>
      <c r="AO242" s="212">
        <f t="shared" si="521"/>
        <v>86.474535832924289</v>
      </c>
      <c r="AP242" s="212">
        <f t="shared" si="414"/>
        <v>8.1384308742662075</v>
      </c>
      <c r="AQ242" s="212">
        <f t="shared" si="415"/>
        <v>0.23802753490800202</v>
      </c>
      <c r="AR242" s="212">
        <f t="shared" si="416"/>
        <v>0.23108541508806926</v>
      </c>
      <c r="AS242" s="212">
        <f t="shared" si="417"/>
        <v>0.22021286837182716</v>
      </c>
      <c r="AT242" s="212">
        <f t="shared" si="418"/>
        <v>1.7800156355475091E-2</v>
      </c>
      <c r="AU242" s="212">
        <f t="shared" si="419"/>
        <v>9.0942240868666854E-2</v>
      </c>
      <c r="AV242" s="212">
        <f t="shared" si="420"/>
        <v>8.5476692155179751E-2</v>
      </c>
      <c r="AW242" s="212">
        <f t="shared" si="421"/>
        <v>8.4514302234602601E-2</v>
      </c>
      <c r="AX242" s="212">
        <f t="shared" si="491"/>
        <v>2.1024067284986899E-2</v>
      </c>
      <c r="AY242" s="212">
        <f t="shared" si="492"/>
        <v>2.2724620231944836E-2</v>
      </c>
      <c r="AZ242" s="178">
        <f t="shared" si="493"/>
        <v>1.7975009325262824E-2</v>
      </c>
      <c r="BA242" s="178">
        <f t="shared" si="422"/>
        <v>-1.1597903210928228E-2</v>
      </c>
      <c r="BB242" s="178">
        <f t="shared" si="423"/>
        <v>-1.0085133226894112E-2</v>
      </c>
      <c r="BC242" s="178">
        <f t="shared" si="424"/>
        <v>-1.2606416533617638E-2</v>
      </c>
      <c r="BD242" s="178">
        <f t="shared" si="425"/>
        <v>0</v>
      </c>
      <c r="BE242" s="178">
        <f t="shared" si="426"/>
        <v>0</v>
      </c>
      <c r="BF242" s="178">
        <f t="shared" si="427"/>
        <v>0</v>
      </c>
      <c r="BG242" s="178">
        <f t="shared" si="494"/>
        <v>9.4261640740586714E-3</v>
      </c>
      <c r="BH242" s="178">
        <f t="shared" si="495"/>
        <v>1.2639487005050723E-2</v>
      </c>
      <c r="BI242" s="178">
        <f t="shared" si="496"/>
        <v>5.3685927916451853E-3</v>
      </c>
      <c r="BJ242" s="178">
        <f t="shared" si="428"/>
        <v>2.7318617210988432</v>
      </c>
      <c r="BK242" s="178">
        <f t="shared" si="429"/>
        <v>3.1853365527046771</v>
      </c>
      <c r="BL242" s="178">
        <f t="shared" si="430"/>
        <v>1.6912053915816367</v>
      </c>
      <c r="BM242" s="180">
        <f t="shared" si="497"/>
        <v>8.8852569151074369E-5</v>
      </c>
      <c r="BN242" s="180">
        <f t="shared" si="497"/>
        <v>1.597566317508461E-4</v>
      </c>
      <c r="BO242" s="180">
        <f t="shared" si="497"/>
        <v>2.8821788562504646E-5</v>
      </c>
      <c r="BP242" s="178">
        <f t="shared" si="431"/>
        <v>112.92309468002254</v>
      </c>
      <c r="BQ242" s="178">
        <f t="shared" si="432"/>
        <v>235.39758932827789</v>
      </c>
      <c r="BR242" s="178">
        <f t="shared" si="433"/>
        <v>0.44999999999999996</v>
      </c>
      <c r="BS242" s="178">
        <f t="shared" si="434"/>
        <v>0.44999999999999996</v>
      </c>
      <c r="BT242" s="178">
        <f t="shared" si="435"/>
        <v>0.16097320595588771</v>
      </c>
      <c r="BU242" s="178">
        <f t="shared" si="436"/>
        <v>18.138404988736497</v>
      </c>
      <c r="BY242" s="180">
        <f t="shared" si="437"/>
        <v>0.17457272240991625</v>
      </c>
      <c r="BZ242" s="180">
        <f t="shared" si="498"/>
        <v>0.17457272240991625</v>
      </c>
      <c r="CA242" s="180">
        <f t="shared" si="499"/>
        <v>0</v>
      </c>
      <c r="CB242" s="180">
        <f t="shared" si="500"/>
        <v>4.0357798712771849E-2</v>
      </c>
      <c r="CC242" s="180">
        <f t="shared" si="438"/>
        <v>2.8759895501843623E-2</v>
      </c>
      <c r="CG242" s="182">
        <f t="shared" si="439"/>
        <v>0.44999999999999996</v>
      </c>
      <c r="CH242" s="182">
        <f t="shared" si="440"/>
        <v>0.44999999999999996</v>
      </c>
      <c r="CI242" s="182">
        <f t="shared" si="441"/>
        <v>0.44999999999999996</v>
      </c>
      <c r="CJ242" s="182">
        <f t="shared" si="442"/>
        <v>0.44999999999999996</v>
      </c>
      <c r="CK242" s="182">
        <f t="shared" si="443"/>
        <v>0.44999999999999996</v>
      </c>
      <c r="CL242" s="182">
        <f t="shared" si="444"/>
        <v>0.44999999999999996</v>
      </c>
      <c r="CM242" s="182">
        <f t="shared" si="445"/>
        <v>0.44999999999999996</v>
      </c>
      <c r="CN242" s="182">
        <f t="shared" si="446"/>
        <v>0.44999999999999996</v>
      </c>
      <c r="CO242" s="182">
        <f t="shared" si="447"/>
        <v>0.43193416325311829</v>
      </c>
      <c r="CP242" s="182">
        <f t="shared" si="448"/>
        <v>0.36878884366661729</v>
      </c>
      <c r="CQ242" s="182">
        <f t="shared" si="449"/>
        <v>0.30564352408011636</v>
      </c>
      <c r="CR242" s="182">
        <f t="shared" si="450"/>
        <v>0.24249820449361528</v>
      </c>
      <c r="CS242" s="182">
        <f t="shared" si="451"/>
        <v>0.17935288490711435</v>
      </c>
      <c r="CT242" s="182">
        <f t="shared" si="452"/>
        <v>0.15601135842541922</v>
      </c>
      <c r="CU242" s="182">
        <f t="shared" si="453"/>
        <v>0.15601135842541922</v>
      </c>
      <c r="CV242" s="182">
        <f t="shared" si="454"/>
        <v>0.15601135842541922</v>
      </c>
      <c r="CW242" s="182">
        <f t="shared" si="455"/>
        <v>0.15601135842541922</v>
      </c>
      <c r="CX242" s="182">
        <f t="shared" si="456"/>
        <v>0.15601135842541922</v>
      </c>
      <c r="CY242" s="182">
        <f t="shared" si="457"/>
        <v>0.15601135842541922</v>
      </c>
      <c r="DA242" s="184">
        <f t="shared" si="501"/>
        <v>0.17457272241474972</v>
      </c>
      <c r="DB242" s="184">
        <f t="shared" si="502"/>
        <v>0.17457272241474972</v>
      </c>
      <c r="DC242" s="184">
        <f t="shared" si="503"/>
        <v>0.17457272241474972</v>
      </c>
      <c r="DD242" s="184">
        <f t="shared" si="504"/>
        <v>0.17457272241474972</v>
      </c>
      <c r="DE242" s="184">
        <f t="shared" si="505"/>
        <v>0.17457272241474972</v>
      </c>
      <c r="DF242" s="184">
        <f t="shared" si="506"/>
        <v>0.17457272241474972</v>
      </c>
      <c r="DG242" s="184">
        <f t="shared" si="507"/>
        <v>0.17457272241474972</v>
      </c>
      <c r="DH242" s="184">
        <f t="shared" si="508"/>
        <v>0.17457272241474972</v>
      </c>
      <c r="DI242" s="184">
        <f t="shared" si="509"/>
        <v>0.16725120802233803</v>
      </c>
      <c r="DJ242" s="184">
        <f t="shared" si="510"/>
        <v>0.14167152504996131</v>
      </c>
      <c r="DK242" s="184">
        <f t="shared" si="511"/>
        <v>0.11611678711276117</v>
      </c>
      <c r="DL242" s="184">
        <f t="shared" si="512"/>
        <v>9.0604922257761109E-2</v>
      </c>
      <c r="DM242" s="184">
        <f t="shared" si="513"/>
        <v>-4.4912764269472196E-10</v>
      </c>
      <c r="DN242" s="184">
        <f t="shared" si="514"/>
        <v>-5.0832408729141888E-10</v>
      </c>
      <c r="DO242" s="184">
        <f t="shared" si="515"/>
        <v>-5.0832408729141888E-10</v>
      </c>
      <c r="DP242" s="184">
        <f t="shared" si="516"/>
        <v>-5.0832408729141888E-10</v>
      </c>
      <c r="DQ242" s="184">
        <f t="shared" si="517"/>
        <v>-5.0832408729141888E-10</v>
      </c>
      <c r="DR242" s="184">
        <f t="shared" si="518"/>
        <v>-5.0832408729141888E-10</v>
      </c>
      <c r="DS242" s="184">
        <f t="shared" si="519"/>
        <v>-5.0832408729141888E-10</v>
      </c>
      <c r="DU242" s="185">
        <f t="shared" si="458"/>
        <v>1.8620224704969025E-2</v>
      </c>
      <c r="DV242" s="185">
        <f t="shared" si="459"/>
        <v>-2.9491538686136241E-3</v>
      </c>
      <c r="DW242" s="185">
        <f t="shared" si="460"/>
        <v>-8.5587778772177152E-3</v>
      </c>
      <c r="DX242" s="185">
        <f t="shared" si="461"/>
        <v>1.6797547376112561E-2</v>
      </c>
      <c r="DY242" s="186">
        <f t="shared" si="462"/>
        <v>1.8620224704969025E-2</v>
      </c>
      <c r="DZ242" s="186">
        <f t="shared" si="463"/>
        <v>-2.9491538686136241E-3</v>
      </c>
      <c r="EA242" s="186">
        <f t="shared" si="464"/>
        <v>-1.3330609074687794E-2</v>
      </c>
      <c r="EB242" s="186">
        <f t="shared" si="465"/>
        <v>-1.3330609074687805E-2</v>
      </c>
      <c r="EC242" s="186">
        <f t="shared" si="466"/>
        <v>-2.9491538686136124E-3</v>
      </c>
      <c r="ED242" s="186">
        <f t="shared" si="467"/>
        <v>1.8620224704969025E-2</v>
      </c>
      <c r="EE242" s="186">
        <f t="shared" si="468"/>
        <v>1.6797547376112568E-2</v>
      </c>
      <c r="EF242" s="186">
        <f t="shared" si="469"/>
        <v>-8.5587778772177048E-3</v>
      </c>
      <c r="EG242" s="186">
        <f t="shared" si="470"/>
        <v>-1.6797547376112575E-2</v>
      </c>
      <c r="EH242" s="186">
        <f t="shared" si="471"/>
        <v>-8.5587778772176978E-3</v>
      </c>
      <c r="EI242" s="186">
        <f t="shared" si="472"/>
        <v>2.9491538686136111E-3</v>
      </c>
      <c r="EJ242" s="186">
        <f t="shared" si="473"/>
        <v>1.8620224704969025E-2</v>
      </c>
      <c r="EK242" s="186">
        <f t="shared" si="474"/>
        <v>1.3330609074687784E-2</v>
      </c>
      <c r="EL242" s="186">
        <f t="shared" si="475"/>
        <v>-1.3330609074687815E-2</v>
      </c>
      <c r="EM242" s="186">
        <f t="shared" si="476"/>
        <v>-1.8620224704969025E-2</v>
      </c>
      <c r="EN242" s="186">
        <f t="shared" si="477"/>
        <v>-2.9491538686136007E-3</v>
      </c>
      <c r="EO242" s="186">
        <f t="shared" si="478"/>
        <v>8.5587778772177377E-3</v>
      </c>
      <c r="EP242" s="186">
        <f t="shared" si="479"/>
        <v>1.6797547376112554E-2</v>
      </c>
      <c r="EQ242" s="186">
        <f t="shared" si="480"/>
        <v>-1.8620224704969025E-2</v>
      </c>
      <c r="ER242" s="186">
        <f t="shared" si="481"/>
        <v>2.9491538686136141E-3</v>
      </c>
      <c r="ES242" s="186">
        <f t="shared" si="482"/>
        <v>1.3330609074687819E-2</v>
      </c>
      <c r="ET242" s="186">
        <f t="shared" si="483"/>
        <v>1.3330609074687784E-2</v>
      </c>
      <c r="EU242" s="186">
        <f t="shared" si="484"/>
        <v>2.9491538686135972E-3</v>
      </c>
      <c r="EV242" s="186">
        <f t="shared" si="485"/>
        <v>-1.8620224704969025E-2</v>
      </c>
      <c r="EW242" s="186">
        <f t="shared" si="486"/>
        <v>-1.6797547376112568E-2</v>
      </c>
      <c r="EX242" s="186">
        <f t="shared" si="487"/>
        <v>8.5587778772177117E-3</v>
      </c>
    </row>
    <row r="243" spans="15:154" ht="20.100000000000001" customHeight="1" x14ac:dyDescent="0.3">
      <c r="O243" s="211">
        <v>235</v>
      </c>
      <c r="P243" s="211">
        <f t="shared" si="488"/>
        <v>-1.0908307824964558</v>
      </c>
      <c r="Q243" s="212">
        <f t="shared" si="489"/>
        <v>2.0507618710933371</v>
      </c>
      <c r="R243" s="212">
        <f t="shared" si="393"/>
        <v>288.51723255807508</v>
      </c>
      <c r="S243" s="212">
        <f t="shared" si="394"/>
        <v>250.88455005050005</v>
      </c>
      <c r="T243" s="212">
        <f t="shared" si="395"/>
        <v>313.60568756312506</v>
      </c>
      <c r="U243" s="212">
        <f t="shared" si="396"/>
        <v>1</v>
      </c>
      <c r="V243" s="212">
        <f t="shared" si="397"/>
        <v>1</v>
      </c>
      <c r="W243" s="212">
        <f t="shared" si="398"/>
        <v>4.6444366186351588E-2</v>
      </c>
      <c r="X243" s="212">
        <f t="shared" si="399"/>
        <v>5.3411021114304333E-2</v>
      </c>
      <c r="Y243" s="212">
        <f t="shared" si="400"/>
        <v>4.2728816891443464E-2</v>
      </c>
      <c r="Z243" s="212">
        <f t="shared" si="401"/>
        <v>9.4804790515406498</v>
      </c>
      <c r="AA243" s="212">
        <f t="shared" si="402"/>
        <v>9.4804790515406498</v>
      </c>
      <c r="AB243" s="212">
        <f t="shared" si="403"/>
        <v>9.259638116428178</v>
      </c>
      <c r="AC243" s="212">
        <f t="shared" si="404"/>
        <v>8.8239730271450973</v>
      </c>
      <c r="AD243" s="212">
        <f t="shared" si="405"/>
        <v>190.3993667323075</v>
      </c>
      <c r="AE243" s="212">
        <f t="shared" si="406"/>
        <v>248.47326823956004</v>
      </c>
      <c r="AF243" s="212">
        <f t="shared" si="407"/>
        <v>2.2148877536479414</v>
      </c>
      <c r="AG243" s="212">
        <f t="shared" si="408"/>
        <v>2.4728336347368129</v>
      </c>
      <c r="AH243" s="212">
        <f t="shared" si="409"/>
        <v>1.885189638659595</v>
      </c>
      <c r="AI243" s="212">
        <f t="shared" si="410"/>
        <v>11.695366805188591</v>
      </c>
      <c r="AJ243" s="212">
        <f t="shared" si="411"/>
        <v>12.495366805188592</v>
      </c>
      <c r="AK243" s="212">
        <f t="shared" si="412"/>
        <v>12.532471751164991</v>
      </c>
      <c r="AL243" s="212">
        <f t="shared" si="413"/>
        <v>11.509162665804693</v>
      </c>
      <c r="AM243" s="212">
        <f t="shared" si="490"/>
        <v>80.029663441713353</v>
      </c>
      <c r="AN243" s="212">
        <f t="shared" si="520"/>
        <v>79.792719254048365</v>
      </c>
      <c r="AO243" s="212">
        <f t="shared" si="521"/>
        <v>86.887293979355917</v>
      </c>
      <c r="AP243" s="212">
        <f t="shared" si="414"/>
        <v>8.0807840847057246</v>
      </c>
      <c r="AQ243" s="212">
        <f t="shared" si="415"/>
        <v>0.23662580056765983</v>
      </c>
      <c r="AR243" s="212">
        <f t="shared" si="416"/>
        <v>0.22972456260515642</v>
      </c>
      <c r="AS243" s="212">
        <f t="shared" si="417"/>
        <v>0.21891604386830346</v>
      </c>
      <c r="AT243" s="212">
        <f t="shared" si="418"/>
        <v>1.7591124888043479E-2</v>
      </c>
      <c r="AU243" s="212">
        <f t="shared" si="419"/>
        <v>9.0309152436211737E-2</v>
      </c>
      <c r="AV243" s="212">
        <f t="shared" si="420"/>
        <v>8.4866191969848986E-2</v>
      </c>
      <c r="AW243" s="212">
        <f t="shared" si="421"/>
        <v>8.3920495054746996E-2</v>
      </c>
      <c r="AX243" s="212">
        <f t="shared" si="491"/>
        <v>2.0971756813766448E-2</v>
      </c>
      <c r="AY243" s="212">
        <f t="shared" si="492"/>
        <v>2.2663949953943718E-2</v>
      </c>
      <c r="AZ243" s="178">
        <f t="shared" si="493"/>
        <v>1.7929117418031562E-2</v>
      </c>
      <c r="BA243" s="178">
        <f t="shared" si="422"/>
        <v>-1.1796096453896253E-2</v>
      </c>
      <c r="BB243" s="178">
        <f t="shared" si="423"/>
        <v>-1.0257475177301091E-2</v>
      </c>
      <c r="BC243" s="178">
        <f t="shared" si="424"/>
        <v>-1.2821843971626364E-2</v>
      </c>
      <c r="BD243" s="178">
        <f t="shared" si="425"/>
        <v>0</v>
      </c>
      <c r="BE243" s="178">
        <f t="shared" si="426"/>
        <v>0</v>
      </c>
      <c r="BF243" s="178">
        <f t="shared" si="427"/>
        <v>0</v>
      </c>
      <c r="BG243" s="178">
        <f t="shared" si="494"/>
        <v>9.1756603598701948E-3</v>
      </c>
      <c r="BH243" s="178">
        <f t="shared" si="495"/>
        <v>1.2406474776642628E-2</v>
      </c>
      <c r="BI243" s="178">
        <f t="shared" si="496"/>
        <v>5.1072734464051982E-3</v>
      </c>
      <c r="BJ243" s="178">
        <f t="shared" si="428"/>
        <v>2.6473361339225798</v>
      </c>
      <c r="BK243" s="178">
        <f t="shared" si="429"/>
        <v>3.112592842050864</v>
      </c>
      <c r="BL243" s="178">
        <f t="shared" si="430"/>
        <v>1.6016700007327935</v>
      </c>
      <c r="BM243" s="180">
        <f t="shared" si="497"/>
        <v>8.4192743039693233E-5</v>
      </c>
      <c r="BN243" s="180">
        <f t="shared" si="497"/>
        <v>1.5392061638346973E-4</v>
      </c>
      <c r="BO243" s="180">
        <f t="shared" si="497"/>
        <v>2.6084242056355631E-5</v>
      </c>
      <c r="BP243" s="178">
        <f t="shared" si="431"/>
        <v>111.84372287100581</v>
      </c>
      <c r="BQ243" s="178">
        <f t="shared" si="432"/>
        <v>234.14390600425384</v>
      </c>
      <c r="BR243" s="178">
        <f t="shared" si="433"/>
        <v>0.44999999999999996</v>
      </c>
      <c r="BS243" s="178">
        <f t="shared" si="434"/>
        <v>0.44999999999999996</v>
      </c>
      <c r="BT243" s="178">
        <f t="shared" si="435"/>
        <v>0.16025132662677929</v>
      </c>
      <c r="BU243" s="178">
        <f t="shared" si="436"/>
        <v>18.138404988736497</v>
      </c>
      <c r="BY243" s="180">
        <f t="shared" si="437"/>
        <v>0.17443022986513118</v>
      </c>
      <c r="BZ243" s="180">
        <f t="shared" si="498"/>
        <v>0.17443022986513118</v>
      </c>
      <c r="CA243" s="180">
        <f t="shared" si="499"/>
        <v>0</v>
      </c>
      <c r="CB243" s="180">
        <f t="shared" si="500"/>
        <v>4.0506507394594805E-2</v>
      </c>
      <c r="CC243" s="180">
        <f t="shared" si="438"/>
        <v>2.8710410940698552E-2</v>
      </c>
      <c r="CG243" s="182">
        <f t="shared" si="439"/>
        <v>0.44999999999999996</v>
      </c>
      <c r="CH243" s="182">
        <f t="shared" si="440"/>
        <v>0.44999999999999996</v>
      </c>
      <c r="CI243" s="182">
        <f t="shared" si="441"/>
        <v>0.44999999999999996</v>
      </c>
      <c r="CJ243" s="182">
        <f t="shared" si="442"/>
        <v>0.44999999999999996</v>
      </c>
      <c r="CK243" s="182">
        <f t="shared" si="443"/>
        <v>0.44999999999999996</v>
      </c>
      <c r="CL243" s="182">
        <f t="shared" si="444"/>
        <v>0.44999999999999996</v>
      </c>
      <c r="CM243" s="182">
        <f t="shared" si="445"/>
        <v>0.44999999999999996</v>
      </c>
      <c r="CN243" s="182">
        <f t="shared" si="446"/>
        <v>0.44999999999999996</v>
      </c>
      <c r="CO243" s="182">
        <f t="shared" si="447"/>
        <v>0.42997491669850213</v>
      </c>
      <c r="CP243" s="182">
        <f t="shared" si="448"/>
        <v>0.36711277033122569</v>
      </c>
      <c r="CQ243" s="182">
        <f t="shared" si="449"/>
        <v>0.30425062396394942</v>
      </c>
      <c r="CR243" s="182">
        <f t="shared" si="450"/>
        <v>0.24138847759667298</v>
      </c>
      <c r="CS243" s="182">
        <f t="shared" si="451"/>
        <v>0.17852633122939673</v>
      </c>
      <c r="CT243" s="182">
        <f t="shared" si="452"/>
        <v>0.15528947909631077</v>
      </c>
      <c r="CU243" s="182">
        <f t="shared" si="453"/>
        <v>0.15528947909631077</v>
      </c>
      <c r="CV243" s="182">
        <f t="shared" si="454"/>
        <v>0.15528947909631077</v>
      </c>
      <c r="CW243" s="182">
        <f t="shared" si="455"/>
        <v>0.15528947909631077</v>
      </c>
      <c r="CX243" s="182">
        <f t="shared" si="456"/>
        <v>0.15528947909631077</v>
      </c>
      <c r="CY243" s="182">
        <f t="shared" si="457"/>
        <v>0.15528947909631077</v>
      </c>
      <c r="DA243" s="184">
        <f t="shared" si="501"/>
        <v>0.17443022986998244</v>
      </c>
      <c r="DB243" s="184">
        <f t="shared" si="502"/>
        <v>0.17443022986998244</v>
      </c>
      <c r="DC243" s="184">
        <f t="shared" si="503"/>
        <v>0.17443022986998244</v>
      </c>
      <c r="DD243" s="184">
        <f t="shared" si="504"/>
        <v>0.17443022986998244</v>
      </c>
      <c r="DE243" s="184">
        <f t="shared" si="505"/>
        <v>0.17443022986998244</v>
      </c>
      <c r="DF243" s="184">
        <f t="shared" si="506"/>
        <v>0.17443022986998244</v>
      </c>
      <c r="DG243" s="184">
        <f t="shared" si="507"/>
        <v>0.17443022986998244</v>
      </c>
      <c r="DH243" s="184">
        <f t="shared" si="508"/>
        <v>0.17443022986998244</v>
      </c>
      <c r="DI243" s="184">
        <f t="shared" si="509"/>
        <v>0.16632160584433553</v>
      </c>
      <c r="DJ243" s="184">
        <f t="shared" si="510"/>
        <v>0.14087863320586222</v>
      </c>
      <c r="DK243" s="184">
        <f t="shared" si="511"/>
        <v>0.11546065290834487</v>
      </c>
      <c r="DL243" s="184">
        <f t="shared" si="512"/>
        <v>9.0085622982423563E-2</v>
      </c>
      <c r="DM243" s="184">
        <f t="shared" si="513"/>
        <v>-4.5063781220668815E-10</v>
      </c>
      <c r="DN243" s="184">
        <f t="shared" si="514"/>
        <v>-5.1001354308951838E-10</v>
      </c>
      <c r="DO243" s="184">
        <f t="shared" si="515"/>
        <v>-5.1001354308951838E-10</v>
      </c>
      <c r="DP243" s="184">
        <f t="shared" si="516"/>
        <v>-5.1001354308951838E-10</v>
      </c>
      <c r="DQ243" s="184">
        <f t="shared" si="517"/>
        <v>-5.1001354308951838E-10</v>
      </c>
      <c r="DR243" s="184">
        <f t="shared" si="518"/>
        <v>-5.1001354308951838E-10</v>
      </c>
      <c r="DS243" s="184">
        <f t="shared" si="519"/>
        <v>-5.1001354308951838E-10</v>
      </c>
      <c r="DU243" s="185">
        <f t="shared" si="458"/>
        <v>1.8194322627009346E-2</v>
      </c>
      <c r="DV243" s="185">
        <f t="shared" si="459"/>
        <v>-2.3953280157566559E-3</v>
      </c>
      <c r="DW243" s="185">
        <f t="shared" si="460"/>
        <v>-8.4736968933714699E-3</v>
      </c>
      <c r="DX243" s="185">
        <f t="shared" si="461"/>
        <v>1.6277820281537687E-2</v>
      </c>
      <c r="DY243" s="186">
        <f t="shared" si="462"/>
        <v>1.8194322627009346E-2</v>
      </c>
      <c r="DZ243" s="186">
        <f t="shared" si="463"/>
        <v>-2.3953280157566559E-3</v>
      </c>
      <c r="EA243" s="186">
        <f t="shared" si="464"/>
        <v>-1.2397972575070974E-2</v>
      </c>
      <c r="EB243" s="186">
        <f t="shared" si="465"/>
        <v>-1.3530012867198647E-2</v>
      </c>
      <c r="EC243" s="186">
        <f t="shared" si="466"/>
        <v>-3.9719527718349119E-3</v>
      </c>
      <c r="ED243" s="186">
        <f t="shared" si="467"/>
        <v>1.7916321144059846E-2</v>
      </c>
      <c r="EE243" s="186">
        <f t="shared" si="468"/>
        <v>1.6954409607518435E-2</v>
      </c>
      <c r="EF243" s="186">
        <f t="shared" si="469"/>
        <v>-7.0227464014628524E-3</v>
      </c>
      <c r="EG243" s="186">
        <f t="shared" si="470"/>
        <v>-1.5477346914397814E-2</v>
      </c>
      <c r="EH243" s="186">
        <f t="shared" si="471"/>
        <v>-9.8601574353634654E-3</v>
      </c>
      <c r="EI243" s="186">
        <f t="shared" si="472"/>
        <v>8.0047336713987623E-4</v>
      </c>
      <c r="EJ243" s="186">
        <f t="shared" si="473"/>
        <v>1.8333854328734932E-2</v>
      </c>
      <c r="EK243" s="186">
        <f t="shared" si="474"/>
        <v>1.4559081591761808E-2</v>
      </c>
      <c r="EL243" s="186">
        <f t="shared" si="475"/>
        <v>-1.1171576225546483E-2</v>
      </c>
      <c r="EM243" s="186">
        <f t="shared" si="476"/>
        <v>-1.750196563903357E-2</v>
      </c>
      <c r="EN243" s="186">
        <f t="shared" si="477"/>
        <v>-5.5183485689888397E-3</v>
      </c>
      <c r="EO243" s="186">
        <f t="shared" si="478"/>
        <v>5.5183485689888519E-3</v>
      </c>
      <c r="EP243" s="186">
        <f t="shared" si="479"/>
        <v>1.7501965639033563E-2</v>
      </c>
      <c r="EQ243" s="186">
        <f t="shared" si="480"/>
        <v>-1.8333854328734935E-2</v>
      </c>
      <c r="ER243" s="186">
        <f t="shared" si="481"/>
        <v>-8.0047336713984772E-4</v>
      </c>
      <c r="ES243" s="186">
        <f t="shared" si="482"/>
        <v>9.860157435363448E-3</v>
      </c>
      <c r="ET243" s="186">
        <f t="shared" si="483"/>
        <v>1.5477346914397824E-2</v>
      </c>
      <c r="EU243" s="186">
        <f t="shared" si="484"/>
        <v>7.0227464014628403E-3</v>
      </c>
      <c r="EV243" s="186">
        <f t="shared" si="485"/>
        <v>-1.6954409607518442E-2</v>
      </c>
      <c r="EW243" s="186">
        <f t="shared" si="486"/>
        <v>-1.7916321144059839E-2</v>
      </c>
      <c r="EX243" s="186">
        <f t="shared" si="487"/>
        <v>3.9719527718349397E-3</v>
      </c>
    </row>
    <row r="244" spans="15:154" ht="20.100000000000001" customHeight="1" x14ac:dyDescent="0.3">
      <c r="O244" s="211">
        <v>236</v>
      </c>
      <c r="P244" s="211">
        <f t="shared" si="488"/>
        <v>-1.0821041362364843</v>
      </c>
      <c r="Q244" s="212">
        <f t="shared" si="489"/>
        <v>2.0594885173533086</v>
      </c>
      <c r="R244" s="212">
        <f t="shared" si="393"/>
        <v>287.19558595772764</v>
      </c>
      <c r="S244" s="212">
        <f t="shared" si="394"/>
        <v>249.73529213715449</v>
      </c>
      <c r="T244" s="212">
        <f t="shared" si="395"/>
        <v>312.16911517144314</v>
      </c>
      <c r="U244" s="212">
        <f t="shared" si="396"/>
        <v>1</v>
      </c>
      <c r="V244" s="212">
        <f t="shared" si="397"/>
        <v>1</v>
      </c>
      <c r="W244" s="212">
        <f t="shared" si="398"/>
        <v>4.6658098714554577E-2</v>
      </c>
      <c r="X244" s="212">
        <f t="shared" si="399"/>
        <v>5.3656813521737762E-2</v>
      </c>
      <c r="Y244" s="212">
        <f t="shared" si="400"/>
        <v>4.2925450817390201E-2</v>
      </c>
      <c r="Z244" s="212">
        <f t="shared" si="401"/>
        <v>9.4223278166085844</v>
      </c>
      <c r="AA244" s="212">
        <f t="shared" si="402"/>
        <v>9.4223278166085844</v>
      </c>
      <c r="AB244" s="212">
        <f t="shared" si="403"/>
        <v>9.2039790174097487</v>
      </c>
      <c r="AC244" s="212">
        <f t="shared" si="404"/>
        <v>8.7709326834212469</v>
      </c>
      <c r="AD244" s="212">
        <f t="shared" si="405"/>
        <v>189.07150097513571</v>
      </c>
      <c r="AE244" s="212">
        <f t="shared" si="406"/>
        <v>246.77979552859088</v>
      </c>
      <c r="AF244" s="212">
        <f t="shared" si="407"/>
        <v>2.2117056372402519</v>
      </c>
      <c r="AG244" s="212">
        <f t="shared" si="408"/>
        <v>2.4692809289757101</v>
      </c>
      <c r="AH244" s="212">
        <f t="shared" si="409"/>
        <v>1.8824811976241951</v>
      </c>
      <c r="AI244" s="212">
        <f t="shared" si="410"/>
        <v>11.634033453848836</v>
      </c>
      <c r="AJ244" s="212">
        <f t="shared" si="411"/>
        <v>12.434033453848837</v>
      </c>
      <c r="AK244" s="212">
        <f t="shared" si="412"/>
        <v>12.473259946385459</v>
      </c>
      <c r="AL244" s="212">
        <f t="shared" si="413"/>
        <v>11.453413881045442</v>
      </c>
      <c r="AM244" s="212">
        <f t="shared" si="490"/>
        <v>80.424425727313732</v>
      </c>
      <c r="AN244" s="212">
        <f t="shared" si="520"/>
        <v>80.171503223564514</v>
      </c>
      <c r="AO244" s="212">
        <f t="shared" si="521"/>
        <v>87.310212517066759</v>
      </c>
      <c r="AP244" s="212">
        <f t="shared" si="414"/>
        <v>8.0223205949427658</v>
      </c>
      <c r="AQ244" s="212">
        <f t="shared" si="415"/>
        <v>0.23520345784772734</v>
      </c>
      <c r="AR244" s="212">
        <f t="shared" si="416"/>
        <v>0.22834370279009295</v>
      </c>
      <c r="AS244" s="212">
        <f t="shared" si="417"/>
        <v>0.21760015337569649</v>
      </c>
      <c r="AT244" s="212">
        <f t="shared" si="418"/>
        <v>1.7380282201296775E-2</v>
      </c>
      <c r="AU244" s="212">
        <f t="shared" si="419"/>
        <v>8.9666858871215338E-2</v>
      </c>
      <c r="AV244" s="212">
        <f t="shared" si="420"/>
        <v>8.4247047246422915E-2</v>
      </c>
      <c r="AW244" s="212">
        <f t="shared" si="421"/>
        <v>8.3318227553732999E-2</v>
      </c>
      <c r="AX244" s="212">
        <f t="shared" si="491"/>
        <v>2.0918425849143722E-2</v>
      </c>
      <c r="AY244" s="212">
        <f t="shared" si="492"/>
        <v>2.2602140618205702E-2</v>
      </c>
      <c r="AZ244" s="178">
        <f t="shared" si="493"/>
        <v>1.788236248092781E-2</v>
      </c>
      <c r="BA244" s="178">
        <f t="shared" si="422"/>
        <v>-1.1993391378448869E-2</v>
      </c>
      <c r="BB244" s="178">
        <f t="shared" si="423"/>
        <v>-1.0429035981259889E-2</v>
      </c>
      <c r="BC244" s="178">
        <f t="shared" si="424"/>
        <v>-1.3036294976574858E-2</v>
      </c>
      <c r="BD244" s="178">
        <f t="shared" si="425"/>
        <v>0</v>
      </c>
      <c r="BE244" s="178">
        <f t="shared" si="426"/>
        <v>0</v>
      </c>
      <c r="BF244" s="178">
        <f t="shared" si="427"/>
        <v>0</v>
      </c>
      <c r="BG244" s="178">
        <f t="shared" si="494"/>
        <v>8.925034470694853E-3</v>
      </c>
      <c r="BH244" s="178">
        <f t="shared" si="495"/>
        <v>1.2173104636945813E-2</v>
      </c>
      <c r="BI244" s="178">
        <f t="shared" si="496"/>
        <v>4.8460675043529525E-3</v>
      </c>
      <c r="BJ244" s="178">
        <f t="shared" si="428"/>
        <v>2.5632305045041259</v>
      </c>
      <c r="BK244" s="178">
        <f t="shared" si="429"/>
        <v>3.0400538427238124</v>
      </c>
      <c r="BL244" s="178">
        <f t="shared" si="430"/>
        <v>1.5127926048949449</v>
      </c>
      <c r="BM244" s="180">
        <f t="shared" si="497"/>
        <v>7.9656240303091361E-5</v>
      </c>
      <c r="BN244" s="180">
        <f t="shared" si="497"/>
        <v>1.4818447650203164E-4</v>
      </c>
      <c r="BO244" s="180">
        <f t="shared" si="497"/>
        <v>2.3484370256745654E-5</v>
      </c>
      <c r="BP244" s="178">
        <f t="shared" si="431"/>
        <v>110.76358196469408</v>
      </c>
      <c r="BQ244" s="178">
        <f t="shared" si="432"/>
        <v>232.86937461565788</v>
      </c>
      <c r="BR244" s="178">
        <f t="shared" si="433"/>
        <v>0.44999999999999996</v>
      </c>
      <c r="BS244" s="178">
        <f t="shared" si="434"/>
        <v>0.44999999999999996</v>
      </c>
      <c r="BT244" s="178">
        <f t="shared" si="435"/>
        <v>0.15951724353870997</v>
      </c>
      <c r="BU244" s="178">
        <f t="shared" si="436"/>
        <v>18.138404988736497</v>
      </c>
      <c r="BY244" s="180">
        <f t="shared" si="437"/>
        <v>0.1742842474771672</v>
      </c>
      <c r="BZ244" s="180">
        <f t="shared" si="498"/>
        <v>0.1742842474771672</v>
      </c>
      <c r="CA244" s="180">
        <f t="shared" si="499"/>
        <v>0</v>
      </c>
      <c r="CB244" s="180">
        <f t="shared" si="500"/>
        <v>4.0658858161550564E-2</v>
      </c>
      <c r="CC244" s="180">
        <f t="shared" si="438"/>
        <v>2.8665466783101695E-2</v>
      </c>
      <c r="CG244" s="182">
        <f t="shared" si="439"/>
        <v>0.44999999999999996</v>
      </c>
      <c r="CH244" s="182">
        <f t="shared" si="440"/>
        <v>0.44999999999999996</v>
      </c>
      <c r="CI244" s="182">
        <f t="shared" si="441"/>
        <v>0.44999999999999996</v>
      </c>
      <c r="CJ244" s="182">
        <f t="shared" si="442"/>
        <v>0.44999999999999996</v>
      </c>
      <c r="CK244" s="182">
        <f t="shared" si="443"/>
        <v>0.44999999999999996</v>
      </c>
      <c r="CL244" s="182">
        <f t="shared" si="444"/>
        <v>0.44999999999999996</v>
      </c>
      <c r="CM244" s="182">
        <f t="shared" si="445"/>
        <v>0.44999999999999996</v>
      </c>
      <c r="CN244" s="182">
        <f t="shared" si="446"/>
        <v>0.44999999999999996</v>
      </c>
      <c r="CO244" s="182">
        <f t="shared" si="447"/>
        <v>0.42798254802536362</v>
      </c>
      <c r="CP244" s="182">
        <f t="shared" si="448"/>
        <v>0.36540836207313837</v>
      </c>
      <c r="CQ244" s="182">
        <f t="shared" si="449"/>
        <v>0.30283417612091329</v>
      </c>
      <c r="CR244" s="182">
        <f t="shared" si="450"/>
        <v>0.24025999016868813</v>
      </c>
      <c r="CS244" s="182">
        <f t="shared" si="451"/>
        <v>0.17768580421646304</v>
      </c>
      <c r="CT244" s="182">
        <f t="shared" si="452"/>
        <v>0.15455539600824145</v>
      </c>
      <c r="CU244" s="182">
        <f t="shared" si="453"/>
        <v>0.15455539600824145</v>
      </c>
      <c r="CV244" s="182">
        <f t="shared" si="454"/>
        <v>0.15455539600824145</v>
      </c>
      <c r="CW244" s="182">
        <f t="shared" si="455"/>
        <v>0.15455539600824145</v>
      </c>
      <c r="CX244" s="182">
        <f t="shared" si="456"/>
        <v>0.15455539600824145</v>
      </c>
      <c r="CY244" s="182">
        <f t="shared" si="457"/>
        <v>0.15455539600824145</v>
      </c>
      <c r="DA244" s="184">
        <f t="shared" si="501"/>
        <v>0.17428424748203672</v>
      </c>
      <c r="DB244" s="184">
        <f t="shared" si="502"/>
        <v>0.17428424748203672</v>
      </c>
      <c r="DC244" s="184">
        <f t="shared" si="503"/>
        <v>0.17428424748203672</v>
      </c>
      <c r="DD244" s="184">
        <f t="shared" si="504"/>
        <v>0.17428424748203672</v>
      </c>
      <c r="DE244" s="184">
        <f t="shared" si="505"/>
        <v>0.17428424748203672</v>
      </c>
      <c r="DF244" s="184">
        <f t="shared" si="506"/>
        <v>0.17428424748203672</v>
      </c>
      <c r="DG244" s="184">
        <f t="shared" si="507"/>
        <v>0.17428424748203672</v>
      </c>
      <c r="DH244" s="184">
        <f t="shared" si="508"/>
        <v>0.17428424748203672</v>
      </c>
      <c r="DI244" s="184">
        <f t="shared" si="509"/>
        <v>0.16537665120220679</v>
      </c>
      <c r="DJ244" s="184">
        <f t="shared" si="510"/>
        <v>0.14007266270485444</v>
      </c>
      <c r="DK244" s="184">
        <f t="shared" si="511"/>
        <v>0.11479371473869736</v>
      </c>
      <c r="DL244" s="184">
        <f t="shared" si="512"/>
        <v>8.9557795841751345E-2</v>
      </c>
      <c r="DM244" s="184">
        <f t="shared" si="513"/>
        <v>-4.5218396424893212E-10</v>
      </c>
      <c r="DN244" s="184">
        <f t="shared" si="514"/>
        <v>-5.117431177240971E-10</v>
      </c>
      <c r="DO244" s="184">
        <f t="shared" si="515"/>
        <v>-5.117431177240971E-10</v>
      </c>
      <c r="DP244" s="184">
        <f t="shared" si="516"/>
        <v>-5.117431177240971E-10</v>
      </c>
      <c r="DQ244" s="184">
        <f t="shared" si="517"/>
        <v>-5.117431177240971E-10</v>
      </c>
      <c r="DR244" s="184">
        <f t="shared" si="518"/>
        <v>-5.117431177240971E-10</v>
      </c>
      <c r="DS244" s="184">
        <f t="shared" si="519"/>
        <v>-5.117431177240971E-10</v>
      </c>
      <c r="DU244" s="185">
        <f t="shared" si="458"/>
        <v>1.7752284396045238E-2</v>
      </c>
      <c r="DV244" s="185">
        <f t="shared" si="459"/>
        <v>-1.8658402756651397E-3</v>
      </c>
      <c r="DW244" s="185">
        <f t="shared" si="460"/>
        <v>-8.3800997617501146E-3</v>
      </c>
      <c r="DX244" s="185">
        <f t="shared" si="461"/>
        <v>1.5760675404165939E-2</v>
      </c>
      <c r="DY244" s="186">
        <f t="shared" si="462"/>
        <v>1.7752284396045238E-2</v>
      </c>
      <c r="DZ244" s="186">
        <f t="shared" si="463"/>
        <v>-1.8658402756651397E-3</v>
      </c>
      <c r="EA244" s="186">
        <f t="shared" si="464"/>
        <v>-1.1473803147575833E-2</v>
      </c>
      <c r="EB244" s="186">
        <f t="shared" si="465"/>
        <v>-1.3673946121842235E-2</v>
      </c>
      <c r="EC244" s="186">
        <f t="shared" si="466"/>
        <v>-4.9201458041557896E-3</v>
      </c>
      <c r="ED244" s="186">
        <f t="shared" si="467"/>
        <v>1.7158587543216183E-2</v>
      </c>
      <c r="EE244" s="186">
        <f t="shared" si="468"/>
        <v>1.6976424383026406E-2</v>
      </c>
      <c r="EF244" s="186">
        <f t="shared" si="469"/>
        <v>-5.5159746536538644E-3</v>
      </c>
      <c r="EG244" s="186">
        <f t="shared" si="470"/>
        <v>-1.406604627843646E-2</v>
      </c>
      <c r="EH244" s="186">
        <f t="shared" si="471"/>
        <v>-1.0989599779120677E-2</v>
      </c>
      <c r="EI244" s="186">
        <f t="shared" si="472"/>
        <v>-1.2451578654408589E-3</v>
      </c>
      <c r="EJ244" s="186">
        <f t="shared" si="473"/>
        <v>1.780658707058981E-2</v>
      </c>
      <c r="EK244" s="186">
        <f t="shared" si="474"/>
        <v>1.5458613162547074E-2</v>
      </c>
      <c r="EL244" s="186">
        <f t="shared" si="475"/>
        <v>-8.9250344706948755E-3</v>
      </c>
      <c r="EM244" s="186">
        <f t="shared" si="476"/>
        <v>-1.6043535690550757E-2</v>
      </c>
      <c r="EN244" s="186">
        <f t="shared" si="477"/>
        <v>-7.8249551921010674E-3</v>
      </c>
      <c r="EO244" s="186">
        <f t="shared" si="478"/>
        <v>2.484249446924199E-3</v>
      </c>
      <c r="EP244" s="186">
        <f t="shared" si="479"/>
        <v>1.7676353297493865E-2</v>
      </c>
      <c r="EQ244" s="186">
        <f t="shared" si="480"/>
        <v>-1.7319845607562345E-2</v>
      </c>
      <c r="ER244" s="186">
        <f t="shared" si="481"/>
        <v>-4.318322514885696E-3</v>
      </c>
      <c r="ES244" s="186">
        <f t="shared" si="482"/>
        <v>6.1050831377072066E-3</v>
      </c>
      <c r="ET244" s="186">
        <f t="shared" si="483"/>
        <v>1.6773578064743628E-2</v>
      </c>
      <c r="EU244" s="186">
        <f t="shared" si="484"/>
        <v>1.0492007276152755E-2</v>
      </c>
      <c r="EV244" s="186">
        <f t="shared" si="485"/>
        <v>-1.4441009124348723E-2</v>
      </c>
      <c r="EW244" s="186">
        <f t="shared" si="486"/>
        <v>-1.7839195161683336E-2</v>
      </c>
      <c r="EX244" s="186">
        <f t="shared" si="487"/>
        <v>-6.2295842215939648E-4</v>
      </c>
    </row>
    <row r="245" spans="15:154" ht="20.100000000000001" customHeight="1" x14ac:dyDescent="0.3">
      <c r="O245" s="211">
        <v>237</v>
      </c>
      <c r="P245" s="211">
        <f t="shared" si="488"/>
        <v>-1.0733774899765127</v>
      </c>
      <c r="Q245" s="212">
        <f t="shared" si="489"/>
        <v>2.0682151636132806</v>
      </c>
      <c r="R245" s="212">
        <f t="shared" si="393"/>
        <v>285.8520683015866</v>
      </c>
      <c r="S245" s="212">
        <f t="shared" si="394"/>
        <v>248.56701591442314</v>
      </c>
      <c r="T245" s="212">
        <f t="shared" si="395"/>
        <v>310.70876989302894</v>
      </c>
      <c r="U245" s="212">
        <f t="shared" si="396"/>
        <v>1</v>
      </c>
      <c r="V245" s="212">
        <f t="shared" si="397"/>
        <v>1</v>
      </c>
      <c r="W245" s="212">
        <f t="shared" si="398"/>
        <v>4.6877393889843771E-2</v>
      </c>
      <c r="X245" s="212">
        <f t="shared" si="399"/>
        <v>5.3909002973320339E-2</v>
      </c>
      <c r="Y245" s="212">
        <f t="shared" si="400"/>
        <v>4.3127202378656269E-2</v>
      </c>
      <c r="Z245" s="212">
        <f t="shared" si="401"/>
        <v>9.3633672698144803</v>
      </c>
      <c r="AA245" s="212">
        <f t="shared" si="402"/>
        <v>9.3633672698144803</v>
      </c>
      <c r="AB245" s="212">
        <f t="shared" si="403"/>
        <v>9.1475237746692208</v>
      </c>
      <c r="AC245" s="212">
        <f t="shared" si="404"/>
        <v>8.7171336544614082</v>
      </c>
      <c r="AD245" s="212">
        <f t="shared" si="405"/>
        <v>187.72513756543901</v>
      </c>
      <c r="AE245" s="212">
        <f t="shared" si="406"/>
        <v>245.06257447713747</v>
      </c>
      <c r="AF245" s="212">
        <f t="shared" si="407"/>
        <v>2.2084708620919611</v>
      </c>
      <c r="AG245" s="212">
        <f t="shared" si="408"/>
        <v>2.4656694318358072</v>
      </c>
      <c r="AH245" s="212">
        <f t="shared" si="409"/>
        <v>1.8797279363887633</v>
      </c>
      <c r="AI245" s="212">
        <f t="shared" si="410"/>
        <v>11.571838131906441</v>
      </c>
      <c r="AJ245" s="212">
        <f t="shared" si="411"/>
        <v>12.371838131906442</v>
      </c>
      <c r="AK245" s="212">
        <f t="shared" si="412"/>
        <v>12.413193206505028</v>
      </c>
      <c r="AL245" s="212">
        <f t="shared" si="413"/>
        <v>11.396861590850172</v>
      </c>
      <c r="AM245" s="212">
        <f t="shared" si="490"/>
        <v>80.828732912455649</v>
      </c>
      <c r="AN245" s="212">
        <f t="shared" si="520"/>
        <v>80.55944859344963</v>
      </c>
      <c r="AO245" s="212">
        <f t="shared" si="521"/>
        <v>87.743453934970788</v>
      </c>
      <c r="AP245" s="212">
        <f t="shared" si="414"/>
        <v>7.9630527293405011</v>
      </c>
      <c r="AQ245" s="212">
        <f t="shared" si="415"/>
        <v>0.23376077004052051</v>
      </c>
      <c r="AR245" s="212">
        <f t="shared" si="416"/>
        <v>0.22694309125622253</v>
      </c>
      <c r="AS245" s="212">
        <f t="shared" si="417"/>
        <v>0.21626544048076662</v>
      </c>
      <c r="AT245" s="212">
        <f t="shared" si="418"/>
        <v>1.7167722222976717E-2</v>
      </c>
      <c r="AU245" s="212">
        <f t="shared" si="419"/>
        <v>8.9015495245624812E-2</v>
      </c>
      <c r="AV245" s="212">
        <f t="shared" si="420"/>
        <v>8.3619391039386828E-2</v>
      </c>
      <c r="AW245" s="212">
        <f t="shared" si="421"/>
        <v>8.270762636443775E-2</v>
      </c>
      <c r="AX245" s="212">
        <f t="shared" si="491"/>
        <v>2.0864072251449543E-2</v>
      </c>
      <c r="AY245" s="212">
        <f t="shared" si="492"/>
        <v>2.2539190100721057E-2</v>
      </c>
      <c r="AZ245" s="178">
        <f t="shared" si="493"/>
        <v>1.7834742788904626E-2</v>
      </c>
      <c r="BA245" s="178">
        <f t="shared" si="422"/>
        <v>-1.2189772959813727E-2</v>
      </c>
      <c r="BB245" s="178">
        <f t="shared" si="423"/>
        <v>-1.0599802573751064E-2</v>
      </c>
      <c r="BC245" s="178">
        <f t="shared" si="424"/>
        <v>-1.3249753217188832E-2</v>
      </c>
      <c r="BD245" s="178">
        <f t="shared" si="425"/>
        <v>0</v>
      </c>
      <c r="BE245" s="178">
        <f t="shared" si="426"/>
        <v>0</v>
      </c>
      <c r="BF245" s="178">
        <f t="shared" si="427"/>
        <v>0</v>
      </c>
      <c r="BG245" s="178">
        <f t="shared" si="494"/>
        <v>8.6742992916358161E-3</v>
      </c>
      <c r="BH245" s="178">
        <f t="shared" si="495"/>
        <v>1.1939387526969993E-2</v>
      </c>
      <c r="BI245" s="178">
        <f t="shared" si="496"/>
        <v>4.5849895717157939E-3</v>
      </c>
      <c r="BJ245" s="178">
        <f t="shared" si="428"/>
        <v>2.4795663935810857</v>
      </c>
      <c r="BK245" s="178">
        <f t="shared" si="429"/>
        <v>2.9677379294248154</v>
      </c>
      <c r="BL245" s="178">
        <f t="shared" si="430"/>
        <v>1.4245964698001798</v>
      </c>
      <c r="BM245" s="180">
        <f t="shared" si="497"/>
        <v>7.5243468200873617E-5</v>
      </c>
      <c r="BN245" s="180">
        <f t="shared" si="497"/>
        <v>1.4254897451916663E-4</v>
      </c>
      <c r="BO245" s="180">
        <f t="shared" si="497"/>
        <v>2.102212937274258E-5</v>
      </c>
      <c r="BP245" s="178">
        <f t="shared" si="431"/>
        <v>109.68273779782733</v>
      </c>
      <c r="BQ245" s="178">
        <f t="shared" si="432"/>
        <v>231.57411360971614</v>
      </c>
      <c r="BR245" s="178">
        <f t="shared" si="433"/>
        <v>0.44999999999999996</v>
      </c>
      <c r="BS245" s="178">
        <f t="shared" si="434"/>
        <v>0.44999999999999996</v>
      </c>
      <c r="BT245" s="178">
        <f t="shared" si="435"/>
        <v>0.15877101259494905</v>
      </c>
      <c r="BU245" s="178">
        <f t="shared" si="436"/>
        <v>18.138404988736497</v>
      </c>
      <c r="BY245" s="180">
        <f t="shared" si="437"/>
        <v>0.17413471947357323</v>
      </c>
      <c r="BZ245" s="180">
        <f t="shared" si="498"/>
        <v>0.17413471947357323</v>
      </c>
      <c r="CA245" s="180">
        <f t="shared" si="499"/>
        <v>0</v>
      </c>
      <c r="CB245" s="180">
        <f t="shared" si="500"/>
        <v>4.081490921912425E-2</v>
      </c>
      <c r="CC245" s="180">
        <f t="shared" si="438"/>
        <v>2.8625136259310523E-2</v>
      </c>
      <c r="CG245" s="182">
        <f t="shared" si="439"/>
        <v>0.44999999999999996</v>
      </c>
      <c r="CH245" s="182">
        <f t="shared" si="440"/>
        <v>0.44999999999999996</v>
      </c>
      <c r="CI245" s="182">
        <f t="shared" si="441"/>
        <v>0.44999999999999996</v>
      </c>
      <c r="CJ245" s="182">
        <f t="shared" si="442"/>
        <v>0.44999999999999996</v>
      </c>
      <c r="CK245" s="182">
        <f t="shared" si="443"/>
        <v>0.44999999999999996</v>
      </c>
      <c r="CL245" s="182">
        <f t="shared" si="444"/>
        <v>0.44999999999999996</v>
      </c>
      <c r="CM245" s="182">
        <f t="shared" si="445"/>
        <v>0.44999999999999996</v>
      </c>
      <c r="CN245" s="182">
        <f t="shared" si="446"/>
        <v>0.44999999999999996</v>
      </c>
      <c r="CO245" s="182">
        <f t="shared" si="447"/>
        <v>0.4259572089602911</v>
      </c>
      <c r="CP245" s="182">
        <f t="shared" si="448"/>
        <v>0.36367574868964325</v>
      </c>
      <c r="CQ245" s="182">
        <f t="shared" si="449"/>
        <v>0.30139428841899546</v>
      </c>
      <c r="CR245" s="182">
        <f t="shared" si="450"/>
        <v>0.23911282814834756</v>
      </c>
      <c r="CS245" s="182">
        <f t="shared" si="451"/>
        <v>0.17683136787769976</v>
      </c>
      <c r="CT245" s="182">
        <f t="shared" si="452"/>
        <v>0.15380916506448053</v>
      </c>
      <c r="CU245" s="182">
        <f t="shared" si="453"/>
        <v>0.15380916506448053</v>
      </c>
      <c r="CV245" s="182">
        <f t="shared" si="454"/>
        <v>0.15380916506448053</v>
      </c>
      <c r="CW245" s="182">
        <f t="shared" si="455"/>
        <v>0.15380916506448053</v>
      </c>
      <c r="CX245" s="182">
        <f t="shared" si="456"/>
        <v>0.15380916506448053</v>
      </c>
      <c r="CY245" s="182">
        <f t="shared" si="457"/>
        <v>0.15380916506448053</v>
      </c>
      <c r="DA245" s="184">
        <f t="shared" si="501"/>
        <v>0.17413471947846143</v>
      </c>
      <c r="DB245" s="184">
        <f t="shared" si="502"/>
        <v>0.17413471947846143</v>
      </c>
      <c r="DC245" s="184">
        <f t="shared" si="503"/>
        <v>0.17413471947846143</v>
      </c>
      <c r="DD245" s="184">
        <f t="shared" si="504"/>
        <v>0.17413471947846143</v>
      </c>
      <c r="DE245" s="184">
        <f t="shared" si="505"/>
        <v>0.17413471947846143</v>
      </c>
      <c r="DF245" s="184">
        <f t="shared" si="506"/>
        <v>0.17413471947846143</v>
      </c>
      <c r="DG245" s="184">
        <f t="shared" si="507"/>
        <v>0.17413471947846143</v>
      </c>
      <c r="DH245" s="184">
        <f t="shared" si="508"/>
        <v>0.17413471947846143</v>
      </c>
      <c r="DI245" s="184">
        <f t="shared" si="509"/>
        <v>0.16441643833316125</v>
      </c>
      <c r="DJ245" s="184">
        <f t="shared" si="510"/>
        <v>0.13925369488546152</v>
      </c>
      <c r="DK245" s="184">
        <f t="shared" si="511"/>
        <v>0.11411604104269434</v>
      </c>
      <c r="DL245" s="184">
        <f t="shared" si="512"/>
        <v>8.9021496370901759E-2</v>
      </c>
      <c r="DM245" s="184">
        <f t="shared" si="513"/>
        <v>-4.5376661714938533E-10</v>
      </c>
      <c r="DN245" s="184">
        <f t="shared" si="514"/>
        <v>-5.1351338138879311E-10</v>
      </c>
      <c r="DO245" s="184">
        <f t="shared" si="515"/>
        <v>-5.1351338138879311E-10</v>
      </c>
      <c r="DP245" s="184">
        <f t="shared" si="516"/>
        <v>-5.1351338138879311E-10</v>
      </c>
      <c r="DQ245" s="184">
        <f t="shared" si="517"/>
        <v>-5.1351338138879311E-10</v>
      </c>
      <c r="DR245" s="184">
        <f t="shared" si="518"/>
        <v>-5.1351338138879311E-10</v>
      </c>
      <c r="DS245" s="184">
        <f t="shared" si="519"/>
        <v>-5.1351338138879311E-10</v>
      </c>
      <c r="DU245" s="185">
        <f t="shared" si="458"/>
        <v>1.7295118643641475E-2</v>
      </c>
      <c r="DV245" s="185">
        <f t="shared" si="459"/>
        <v>-1.3611553569888653E-3</v>
      </c>
      <c r="DW245" s="185">
        <f t="shared" si="460"/>
        <v>-8.278035792235492E-3</v>
      </c>
      <c r="DX245" s="185">
        <f t="shared" si="461"/>
        <v>1.5246245315682239E-2</v>
      </c>
      <c r="DY245" s="186">
        <f t="shared" si="462"/>
        <v>1.7295118643641475E-2</v>
      </c>
      <c r="DZ245" s="186">
        <f t="shared" si="463"/>
        <v>-1.3611553569888653E-3</v>
      </c>
      <c r="EA245" s="186">
        <f t="shared" si="464"/>
        <v>-1.0561157664851096E-2</v>
      </c>
      <c r="EB245" s="186">
        <f t="shared" si="465"/>
        <v>-1.3763568635410346E-2</v>
      </c>
      <c r="EC245" s="186">
        <f t="shared" si="466"/>
        <v>-5.7910812051893447E-3</v>
      </c>
      <c r="ED245" s="186">
        <f t="shared" si="467"/>
        <v>1.6353508836894827E-2</v>
      </c>
      <c r="EE245" s="186">
        <f t="shared" si="468"/>
        <v>1.6869255423427085E-2</v>
      </c>
      <c r="EF245" s="186">
        <f t="shared" si="469"/>
        <v>-4.0499499086618868E-3</v>
      </c>
      <c r="EG245" s="186">
        <f t="shared" si="470"/>
        <v>-1.2584228785285329E-2</v>
      </c>
      <c r="EH245" s="186">
        <f t="shared" si="471"/>
        <v>-1.1941987216669201E-2</v>
      </c>
      <c r="EI245" s="186">
        <f t="shared" si="472"/>
        <v>-3.1615309793748443E-3</v>
      </c>
      <c r="EJ245" s="186">
        <f t="shared" si="473"/>
        <v>1.70580946963589E-2</v>
      </c>
      <c r="EK245" s="186">
        <f t="shared" si="474"/>
        <v>1.6028015148838962E-2</v>
      </c>
      <c r="EL245" s="186">
        <f t="shared" si="475"/>
        <v>-6.6390212525705341E-3</v>
      </c>
      <c r="EM245" s="186">
        <f t="shared" si="476"/>
        <v>-1.4297434428364938E-2</v>
      </c>
      <c r="EN245" s="186">
        <f t="shared" si="477"/>
        <v>-9.8263544394703896E-3</v>
      </c>
      <c r="EO245" s="186">
        <f t="shared" si="478"/>
        <v>-4.5413336832836988E-4</v>
      </c>
      <c r="EP245" s="186">
        <f t="shared" si="479"/>
        <v>1.7342653651828063E-2</v>
      </c>
      <c r="EQ245" s="186">
        <f t="shared" si="480"/>
        <v>-1.565858978535381E-2</v>
      </c>
      <c r="ER245" s="186">
        <f t="shared" si="481"/>
        <v>-7.4687642041711098E-3</v>
      </c>
      <c r="ES245" s="186">
        <f t="shared" si="482"/>
        <v>2.2644465134286185E-3</v>
      </c>
      <c r="ET245" s="186">
        <f t="shared" si="483"/>
        <v>1.7200178917421628E-2</v>
      </c>
      <c r="EU245" s="186">
        <f t="shared" si="484"/>
        <v>1.3191977857520023E-2</v>
      </c>
      <c r="EV245" s="186">
        <f t="shared" si="485"/>
        <v>-1.1267013491169518E-2</v>
      </c>
      <c r="EW245" s="186">
        <f t="shared" si="486"/>
        <v>-1.6634178693947219E-2</v>
      </c>
      <c r="EX245" s="186">
        <f t="shared" si="487"/>
        <v>-4.9272682067578646E-3</v>
      </c>
    </row>
    <row r="246" spans="15:154" ht="20.100000000000001" customHeight="1" x14ac:dyDescent="0.3">
      <c r="O246" s="211">
        <v>238</v>
      </c>
      <c r="P246" s="211">
        <f t="shared" si="488"/>
        <v>-1.064650843716541</v>
      </c>
      <c r="Q246" s="212">
        <f t="shared" si="489"/>
        <v>2.0769418098732522</v>
      </c>
      <c r="R246" s="212">
        <f t="shared" si="393"/>
        <v>284.48678190372317</v>
      </c>
      <c r="S246" s="212">
        <f t="shared" si="394"/>
        <v>247.37981035106364</v>
      </c>
      <c r="T246" s="212">
        <f t="shared" si="395"/>
        <v>309.22476293882954</v>
      </c>
      <c r="U246" s="212">
        <f t="shared" si="396"/>
        <v>1</v>
      </c>
      <c r="V246" s="212">
        <f t="shared" si="397"/>
        <v>1</v>
      </c>
      <c r="W246" s="212">
        <f t="shared" si="398"/>
        <v>4.7102364160226139E-2</v>
      </c>
      <c r="X246" s="212">
        <f t="shared" si="399"/>
        <v>5.4167718784260056E-2</v>
      </c>
      <c r="Y246" s="212">
        <f t="shared" si="400"/>
        <v>4.3334175027408044E-2</v>
      </c>
      <c r="Z246" s="212">
        <f t="shared" si="401"/>
        <v>9.3036082939400533</v>
      </c>
      <c r="AA246" s="212">
        <f t="shared" si="402"/>
        <v>9.3036082939400533</v>
      </c>
      <c r="AB246" s="212">
        <f t="shared" si="403"/>
        <v>9.0902828238061169</v>
      </c>
      <c r="AC246" s="212">
        <f t="shared" si="404"/>
        <v>8.6625858848711417</v>
      </c>
      <c r="AD246" s="212">
        <f t="shared" si="405"/>
        <v>186.36055234726399</v>
      </c>
      <c r="AE246" s="212">
        <f t="shared" si="406"/>
        <v>243.32194838714895</v>
      </c>
      <c r="AF246" s="212">
        <f t="shared" si="407"/>
        <v>2.2051836745437203</v>
      </c>
      <c r="AG246" s="212">
        <f t="shared" si="408"/>
        <v>2.4619994183465956</v>
      </c>
      <c r="AH246" s="212">
        <f t="shared" si="409"/>
        <v>1.8769300646248024</v>
      </c>
      <c r="AI246" s="212">
        <f t="shared" si="410"/>
        <v>11.508791968483774</v>
      </c>
      <c r="AJ246" s="212">
        <f t="shared" si="411"/>
        <v>12.308791968483774</v>
      </c>
      <c r="AK246" s="212">
        <f t="shared" si="412"/>
        <v>12.352282242152713</v>
      </c>
      <c r="AL246" s="212">
        <f t="shared" si="413"/>
        <v>11.339515949495945</v>
      </c>
      <c r="AM246" s="212">
        <f t="shared" si="490"/>
        <v>81.242741169114282</v>
      </c>
      <c r="AN246" s="212">
        <f t="shared" si="520"/>
        <v>80.956699369081406</v>
      </c>
      <c r="AO246" s="212">
        <f t="shared" si="521"/>
        <v>88.187185807031838</v>
      </c>
      <c r="AP246" s="212">
        <f t="shared" si="414"/>
        <v>7.9029929827369063</v>
      </c>
      <c r="AQ246" s="212">
        <f t="shared" si="415"/>
        <v>0.23229800382299354</v>
      </c>
      <c r="AR246" s="212">
        <f t="shared" si="416"/>
        <v>0.22552298690281372</v>
      </c>
      <c r="AS246" s="212">
        <f t="shared" si="417"/>
        <v>0.21491215190159646</v>
      </c>
      <c r="AT246" s="212">
        <f t="shared" si="418"/>
        <v>1.6953539207188898E-2</v>
      </c>
      <c r="AU246" s="212">
        <f t="shared" si="419"/>
        <v>8.8355198554157952E-2</v>
      </c>
      <c r="AV246" s="212">
        <f t="shared" si="420"/>
        <v>8.2983358250188544E-2</v>
      </c>
      <c r="AW246" s="212">
        <f t="shared" si="421"/>
        <v>8.20888198709427E-2</v>
      </c>
      <c r="AX246" s="212">
        <f t="shared" si="491"/>
        <v>2.080869377641539E-2</v>
      </c>
      <c r="AY246" s="212">
        <f t="shared" si="492"/>
        <v>2.2475096168210185E-2</v>
      </c>
      <c r="AZ246" s="178">
        <f t="shared" si="493"/>
        <v>1.7786256527786322E-2</v>
      </c>
      <c r="BA246" s="178">
        <f t="shared" si="422"/>
        <v>-1.2385226242773054E-2</v>
      </c>
      <c r="BB246" s="178">
        <f t="shared" si="423"/>
        <v>-1.0769761950237438E-2</v>
      </c>
      <c r="BC246" s="178">
        <f t="shared" si="424"/>
        <v>-1.34622024377968E-2</v>
      </c>
      <c r="BD246" s="178">
        <f t="shared" si="425"/>
        <v>0</v>
      </c>
      <c r="BE246" s="178">
        <f t="shared" si="426"/>
        <v>0</v>
      </c>
      <c r="BF246" s="178">
        <f t="shared" si="427"/>
        <v>0</v>
      </c>
      <c r="BG246" s="178">
        <f t="shared" si="494"/>
        <v>8.4234675336423356E-3</v>
      </c>
      <c r="BH246" s="178">
        <f t="shared" si="495"/>
        <v>1.1705334217972747E-2</v>
      </c>
      <c r="BI246" s="178">
        <f t="shared" si="496"/>
        <v>4.3240540899895218E-3</v>
      </c>
      <c r="BJ246" s="178">
        <f t="shared" si="428"/>
        <v>2.3963651711164</v>
      </c>
      <c r="BK246" s="178">
        <f t="shared" si="429"/>
        <v>2.8956633589379139</v>
      </c>
      <c r="BL246" s="178">
        <f t="shared" si="430"/>
        <v>1.3371046009116863</v>
      </c>
      <c r="BM246" s="180">
        <f t="shared" si="497"/>
        <v>7.0954805290326486E-5</v>
      </c>
      <c r="BN246" s="180">
        <f t="shared" si="497"/>
        <v>1.3701484915444367E-4</v>
      </c>
      <c r="BO246" s="180">
        <f t="shared" si="497"/>
        <v>1.8697443773155112E-5</v>
      </c>
      <c r="BP246" s="178">
        <f t="shared" si="431"/>
        <v>108.60125616020126</v>
      </c>
      <c r="BQ246" s="178">
        <f t="shared" si="432"/>
        <v>230.25824368014241</v>
      </c>
      <c r="BR246" s="178">
        <f t="shared" si="433"/>
        <v>0.44999999999999996</v>
      </c>
      <c r="BS246" s="178">
        <f t="shared" si="434"/>
        <v>0.44999999999999996</v>
      </c>
      <c r="BT246" s="178">
        <f t="shared" si="435"/>
        <v>0.15801269062387208</v>
      </c>
      <c r="BU246" s="178">
        <f t="shared" si="436"/>
        <v>18.138404988736497</v>
      </c>
      <c r="BY246" s="180">
        <f t="shared" si="437"/>
        <v>0.17398158825310808</v>
      </c>
      <c r="BZ246" s="180">
        <f t="shared" si="498"/>
        <v>0.17398158825310808</v>
      </c>
      <c r="CA246" s="180">
        <f t="shared" si="499"/>
        <v>0</v>
      </c>
      <c r="CB246" s="180">
        <f t="shared" si="500"/>
        <v>4.0974720681370667E-2</v>
      </c>
      <c r="CC246" s="180">
        <f t="shared" si="438"/>
        <v>2.8589494438597613E-2</v>
      </c>
      <c r="CG246" s="182">
        <f t="shared" si="439"/>
        <v>0.44999999999999996</v>
      </c>
      <c r="CH246" s="182">
        <f t="shared" si="440"/>
        <v>0.44999999999999996</v>
      </c>
      <c r="CI246" s="182">
        <f t="shared" si="441"/>
        <v>0.44999999999999996</v>
      </c>
      <c r="CJ246" s="182">
        <f t="shared" si="442"/>
        <v>0.44999999999999996</v>
      </c>
      <c r="CK246" s="182">
        <f t="shared" si="443"/>
        <v>0.44999999999999996</v>
      </c>
      <c r="CL246" s="182">
        <f t="shared" si="444"/>
        <v>0.44999999999999996</v>
      </c>
      <c r="CM246" s="182">
        <f t="shared" si="445"/>
        <v>0.44999999999999996</v>
      </c>
      <c r="CN246" s="182">
        <f t="shared" si="446"/>
        <v>0.44999999999999996</v>
      </c>
      <c r="CO246" s="182">
        <f t="shared" si="447"/>
        <v>0.42389905374069586</v>
      </c>
      <c r="CP246" s="182">
        <f t="shared" si="448"/>
        <v>0.36191506212595742</v>
      </c>
      <c r="CQ246" s="182">
        <f t="shared" si="449"/>
        <v>0.29993107051121903</v>
      </c>
      <c r="CR246" s="182">
        <f t="shared" si="450"/>
        <v>0.23794707889648048</v>
      </c>
      <c r="CS246" s="182">
        <f t="shared" si="451"/>
        <v>0.17596308728174212</v>
      </c>
      <c r="CT246" s="182">
        <f t="shared" si="452"/>
        <v>0.15305084309340355</v>
      </c>
      <c r="CU246" s="182">
        <f t="shared" si="453"/>
        <v>0.15305084309340355</v>
      </c>
      <c r="CV246" s="182">
        <f t="shared" si="454"/>
        <v>0.15305084309340355</v>
      </c>
      <c r="CW246" s="182">
        <f t="shared" si="455"/>
        <v>0.15305084309340355</v>
      </c>
      <c r="CX246" s="182">
        <f t="shared" si="456"/>
        <v>0.15305084309340355</v>
      </c>
      <c r="CY246" s="182">
        <f t="shared" si="457"/>
        <v>0.15305084309340355</v>
      </c>
      <c r="DA246" s="184">
        <f t="shared" si="501"/>
        <v>0.17398158825801541</v>
      </c>
      <c r="DB246" s="184">
        <f t="shared" si="502"/>
        <v>0.17398158825801541</v>
      </c>
      <c r="DC246" s="184">
        <f t="shared" si="503"/>
        <v>0.17398158825801541</v>
      </c>
      <c r="DD246" s="184">
        <f t="shared" si="504"/>
        <v>0.17398158825801541</v>
      </c>
      <c r="DE246" s="184">
        <f t="shared" si="505"/>
        <v>0.17398158825801541</v>
      </c>
      <c r="DF246" s="184">
        <f t="shared" si="506"/>
        <v>0.17398158825801541</v>
      </c>
      <c r="DG246" s="184">
        <f t="shared" si="507"/>
        <v>0.17398158825801541</v>
      </c>
      <c r="DH246" s="184">
        <f t="shared" si="508"/>
        <v>0.17398158825801541</v>
      </c>
      <c r="DI246" s="184">
        <f t="shared" si="509"/>
        <v>0.16344106331694006</v>
      </c>
      <c r="DJ246" s="184">
        <f t="shared" si="510"/>
        <v>0.13842181268366488</v>
      </c>
      <c r="DK246" s="184">
        <f t="shared" si="511"/>
        <v>0.11342770161136979</v>
      </c>
      <c r="DL246" s="184">
        <f t="shared" si="512"/>
        <v>8.847678121142756E-2</v>
      </c>
      <c r="DM246" s="184">
        <f t="shared" si="513"/>
        <v>-4.5538630535883369E-10</v>
      </c>
      <c r="DN246" s="184">
        <f t="shared" si="514"/>
        <v>-5.1532492189643194E-10</v>
      </c>
      <c r="DO246" s="184">
        <f t="shared" si="515"/>
        <v>-5.1532492189643194E-10</v>
      </c>
      <c r="DP246" s="184">
        <f t="shared" si="516"/>
        <v>-5.1532492189643194E-10</v>
      </c>
      <c r="DQ246" s="184">
        <f t="shared" si="517"/>
        <v>-5.1532492189643194E-10</v>
      </c>
      <c r="DR246" s="184">
        <f t="shared" si="518"/>
        <v>-5.1532492189643194E-10</v>
      </c>
      <c r="DS246" s="184">
        <f t="shared" si="519"/>
        <v>-5.1532492189643194E-10</v>
      </c>
      <c r="DU246" s="185">
        <f t="shared" si="458"/>
        <v>1.6823846928283006E-2</v>
      </c>
      <c r="DV246" s="185">
        <f t="shared" si="459"/>
        <v>-8.817004565091288E-4</v>
      </c>
      <c r="DW246" s="185">
        <f t="shared" si="460"/>
        <v>-8.167556192284979E-3</v>
      </c>
      <c r="DX246" s="185">
        <f t="shared" si="461"/>
        <v>1.4734661414744936E-2</v>
      </c>
      <c r="DY246" s="186">
        <f t="shared" si="462"/>
        <v>1.6823846928283006E-2</v>
      </c>
      <c r="DZ246" s="186">
        <f t="shared" si="463"/>
        <v>-8.817004565091288E-4</v>
      </c>
      <c r="EA246" s="186">
        <f t="shared" si="464"/>
        <v>-9.6630049793306055E-3</v>
      </c>
      <c r="EB246" s="186">
        <f t="shared" si="465"/>
        <v>-1.3800201300370147E-2</v>
      </c>
      <c r="EC246" s="186">
        <f t="shared" si="466"/>
        <v>-6.5826219504256551E-3</v>
      </c>
      <c r="ED246" s="186">
        <f t="shared" si="467"/>
        <v>1.5507685495233656E-2</v>
      </c>
      <c r="EE246" s="186">
        <f t="shared" si="468"/>
        <v>1.6639521340720432E-2</v>
      </c>
      <c r="EF246" s="186">
        <f t="shared" si="469"/>
        <v>-2.6354412748181861E-3</v>
      </c>
      <c r="EG246" s="186">
        <f t="shared" si="470"/>
        <v>-1.1052583861708909E-2</v>
      </c>
      <c r="EH246" s="186">
        <f t="shared" si="471"/>
        <v>-1.2714543292670709E-2</v>
      </c>
      <c r="EI246" s="186">
        <f t="shared" si="472"/>
        <v>-4.9255671249752858E-3</v>
      </c>
      <c r="EJ246" s="186">
        <f t="shared" si="473"/>
        <v>1.6110804128244768E-2</v>
      </c>
      <c r="EK246" s="186">
        <f t="shared" si="474"/>
        <v>1.6272889675305231E-2</v>
      </c>
      <c r="EL246" s="186">
        <f t="shared" si="475"/>
        <v>-4.3603076470187744E-3</v>
      </c>
      <c r="EM246" s="186">
        <f t="shared" si="476"/>
        <v>-1.2321068322396442E-2</v>
      </c>
      <c r="EN246" s="186">
        <f t="shared" si="477"/>
        <v>-1.1489582087967555E-2</v>
      </c>
      <c r="EO246" s="186">
        <f t="shared" si="478"/>
        <v>-3.2145467553624735E-3</v>
      </c>
      <c r="EP246" s="186">
        <f t="shared" si="479"/>
        <v>1.6537409419824334E-2</v>
      </c>
      <c r="EQ246" s="186">
        <f t="shared" si="480"/>
        <v>-1.3454560580194497E-2</v>
      </c>
      <c r="ER246" s="186">
        <f t="shared" si="481"/>
        <v>-1.0138738617559005E-2</v>
      </c>
      <c r="ES246" s="186">
        <f t="shared" si="482"/>
        <v>-1.4683071388107542E-3</v>
      </c>
      <c r="ET246" s="186">
        <f t="shared" si="483"/>
        <v>1.6782827393124894E-2</v>
      </c>
      <c r="EU246" s="186">
        <f t="shared" si="484"/>
        <v>1.5010729057528458E-2</v>
      </c>
      <c r="EV246" s="186">
        <f t="shared" si="485"/>
        <v>-7.6483484702762321E-3</v>
      </c>
      <c r="EW246" s="186">
        <f t="shared" si="486"/>
        <v>-1.4440641856728149E-2</v>
      </c>
      <c r="EX246" s="186">
        <f t="shared" si="487"/>
        <v>-8.6768130051890005E-3</v>
      </c>
    </row>
    <row r="247" spans="15:154" ht="20.100000000000001" customHeight="1" x14ac:dyDescent="0.3">
      <c r="O247" s="211">
        <v>239</v>
      </c>
      <c r="P247" s="211">
        <f t="shared" si="488"/>
        <v>-1.0559241974565694</v>
      </c>
      <c r="Q247" s="212">
        <f t="shared" si="489"/>
        <v>2.0856684561332237</v>
      </c>
      <c r="R247" s="212">
        <f t="shared" si="393"/>
        <v>283.09983073598238</v>
      </c>
      <c r="S247" s="212">
        <f t="shared" si="394"/>
        <v>246.173765857376</v>
      </c>
      <c r="T247" s="212">
        <f t="shared" si="395"/>
        <v>307.71720732171997</v>
      </c>
      <c r="U247" s="212">
        <f t="shared" si="396"/>
        <v>1</v>
      </c>
      <c r="V247" s="212">
        <f t="shared" si="397"/>
        <v>1</v>
      </c>
      <c r="W247" s="212">
        <f t="shared" si="398"/>
        <v>4.7333126145514298E-2</v>
      </c>
      <c r="X247" s="212">
        <f t="shared" si="399"/>
        <v>5.4433095067341439E-2</v>
      </c>
      <c r="Y247" s="212">
        <f t="shared" si="400"/>
        <v>4.3546476053873157E-2</v>
      </c>
      <c r="Z247" s="212">
        <f t="shared" si="401"/>
        <v>9.2430619026735883</v>
      </c>
      <c r="AA247" s="212">
        <f t="shared" si="402"/>
        <v>9.2430619026735883</v>
      </c>
      <c r="AB247" s="212">
        <f t="shared" si="403"/>
        <v>9.0322667302036805</v>
      </c>
      <c r="AC247" s="212">
        <f t="shared" si="404"/>
        <v>8.6072994429334209</v>
      </c>
      <c r="AD247" s="212">
        <f t="shared" si="405"/>
        <v>184.97802478664588</v>
      </c>
      <c r="AE247" s="212">
        <f t="shared" si="406"/>
        <v>241.55826502032261</v>
      </c>
      <c r="AF247" s="212">
        <f t="shared" si="407"/>
        <v>2.2018443249275883</v>
      </c>
      <c r="AG247" s="212">
        <f t="shared" si="408"/>
        <v>2.4582711679938107</v>
      </c>
      <c r="AH247" s="212">
        <f t="shared" si="409"/>
        <v>1.8740877954010795</v>
      </c>
      <c r="AI247" s="212">
        <f t="shared" si="410"/>
        <v>11.444906227601177</v>
      </c>
      <c r="AJ247" s="212">
        <f t="shared" si="411"/>
        <v>12.244906227601177</v>
      </c>
      <c r="AK247" s="212">
        <f t="shared" si="412"/>
        <v>12.290537898197492</v>
      </c>
      <c r="AL247" s="212">
        <f t="shared" si="413"/>
        <v>11.281387238334501</v>
      </c>
      <c r="AM247" s="212">
        <f t="shared" si="490"/>
        <v>81.666611520952713</v>
      </c>
      <c r="AN247" s="212">
        <f t="shared" si="520"/>
        <v>81.363403968402238</v>
      </c>
      <c r="AO247" s="212">
        <f t="shared" si="521"/>
        <v>88.641580939795176</v>
      </c>
      <c r="AP247" s="212">
        <f t="shared" si="414"/>
        <v>7.8421540180432556</v>
      </c>
      <c r="AQ247" s="212">
        <f t="shared" si="415"/>
        <v>0.23081542918866427</v>
      </c>
      <c r="AR247" s="212">
        <f t="shared" si="416"/>
        <v>0.22408365184897031</v>
      </c>
      <c r="AS247" s="212">
        <f t="shared" si="417"/>
        <v>0.2135405374246111</v>
      </c>
      <c r="AT247" s="212">
        <f t="shared" si="418"/>
        <v>1.6737827675323516E-2</v>
      </c>
      <c r="AU247" s="212">
        <f t="shared" si="419"/>
        <v>8.7686107687877796E-2</v>
      </c>
      <c r="AV247" s="212">
        <f t="shared" si="420"/>
        <v>8.2339085601510514E-2</v>
      </c>
      <c r="AW247" s="212">
        <f t="shared" si="421"/>
        <v>8.1461938183699442E-2</v>
      </c>
      <c r="AX247" s="212">
        <f t="shared" si="491"/>
        <v>2.0752288070577905E-2</v>
      </c>
      <c r="AY247" s="212">
        <f t="shared" si="492"/>
        <v>2.2409856473404412E-2</v>
      </c>
      <c r="AZ247" s="178">
        <f t="shared" si="493"/>
        <v>1.7736901790365842E-2</v>
      </c>
      <c r="BA247" s="178">
        <f t="shared" si="422"/>
        <v>-1.2579736342802643E-2</v>
      </c>
      <c r="BB247" s="178">
        <f t="shared" si="423"/>
        <v>-1.0938901167654473E-2</v>
      </c>
      <c r="BC247" s="178">
        <f t="shared" si="424"/>
        <v>-1.3673626459568091E-2</v>
      </c>
      <c r="BD247" s="178">
        <f t="shared" si="425"/>
        <v>0</v>
      </c>
      <c r="BE247" s="178">
        <f t="shared" si="426"/>
        <v>0</v>
      </c>
      <c r="BF247" s="178">
        <f t="shared" si="427"/>
        <v>0</v>
      </c>
      <c r="BG247" s="178">
        <f t="shared" si="494"/>
        <v>8.1725517277752621E-3</v>
      </c>
      <c r="BH247" s="178">
        <f t="shared" si="495"/>
        <v>1.1470955305749939E-2</v>
      </c>
      <c r="BI247" s="178">
        <f t="shared" si="496"/>
        <v>4.0632753307977502E-3</v>
      </c>
      <c r="BJ247" s="178">
        <f t="shared" si="428"/>
        <v>2.3136480108142372</v>
      </c>
      <c r="BK247" s="178">
        <f t="shared" si="429"/>
        <v>2.8238482655981105</v>
      </c>
      <c r="BL247" s="178">
        <f t="shared" si="430"/>
        <v>1.2503397373723215</v>
      </c>
      <c r="BM247" s="180">
        <f t="shared" si="497"/>
        <v>6.6790601743162422E-5</v>
      </c>
      <c r="BN247" s="180">
        <f t="shared" si="497"/>
        <v>1.3158281562651269E-4</v>
      </c>
      <c r="BO247" s="180">
        <f t="shared" si="497"/>
        <v>1.6510206413869568E-5</v>
      </c>
      <c r="BP247" s="178">
        <f t="shared" si="431"/>
        <v>107.51920280062001</v>
      </c>
      <c r="BQ247" s="178">
        <f t="shared" si="432"/>
        <v>228.92188777772157</v>
      </c>
      <c r="BR247" s="178">
        <f t="shared" si="433"/>
        <v>0.44999999999999996</v>
      </c>
      <c r="BS247" s="178">
        <f t="shared" si="434"/>
        <v>0.44999999999999996</v>
      </c>
      <c r="BT247" s="178">
        <f t="shared" si="435"/>
        <v>0.15724233537463309</v>
      </c>
      <c r="BU247" s="178">
        <f t="shared" si="436"/>
        <v>18.138404988736497</v>
      </c>
      <c r="BY247" s="180">
        <f t="shared" si="437"/>
        <v>0.17382479432741349</v>
      </c>
      <c r="BZ247" s="180">
        <f t="shared" si="498"/>
        <v>0.17382479432741349</v>
      </c>
      <c r="CA247" s="180">
        <f t="shared" si="499"/>
        <v>0</v>
      </c>
      <c r="CB247" s="180">
        <f t="shared" si="500"/>
        <v>4.1138354631785785E-2</v>
      </c>
      <c r="CC247" s="180">
        <f t="shared" si="438"/>
        <v>2.8558618288983144E-2</v>
      </c>
      <c r="CG247" s="182">
        <f t="shared" si="439"/>
        <v>0.44999999999999996</v>
      </c>
      <c r="CH247" s="182">
        <f t="shared" si="440"/>
        <v>0.44999999999999996</v>
      </c>
      <c r="CI247" s="182">
        <f t="shared" si="441"/>
        <v>0.44999999999999996</v>
      </c>
      <c r="CJ247" s="182">
        <f t="shared" si="442"/>
        <v>0.44999999999999996</v>
      </c>
      <c r="CK247" s="182">
        <f t="shared" si="443"/>
        <v>0.44999999999999996</v>
      </c>
      <c r="CL247" s="182">
        <f t="shared" si="444"/>
        <v>0.44999999999999996</v>
      </c>
      <c r="CM247" s="182">
        <f t="shared" si="445"/>
        <v>0.44999999999999996</v>
      </c>
      <c r="CN247" s="182">
        <f t="shared" si="446"/>
        <v>0.44999999999999996</v>
      </c>
      <c r="CO247" s="182">
        <f t="shared" si="447"/>
        <v>0.42180823910306642</v>
      </c>
      <c r="CP247" s="182">
        <f t="shared" si="448"/>
        <v>0.36012643646517961</v>
      </c>
      <c r="CQ247" s="182">
        <f t="shared" si="449"/>
        <v>0.2984446338272928</v>
      </c>
      <c r="CR247" s="182">
        <f t="shared" si="450"/>
        <v>0.23676283118940591</v>
      </c>
      <c r="CS247" s="182">
        <f t="shared" si="451"/>
        <v>0.17508102855151914</v>
      </c>
      <c r="CT247" s="182">
        <f t="shared" si="452"/>
        <v>0.15228048784416456</v>
      </c>
      <c r="CU247" s="182">
        <f t="shared" si="453"/>
        <v>0.15228048784416456</v>
      </c>
      <c r="CV247" s="182">
        <f t="shared" si="454"/>
        <v>0.15228048784416456</v>
      </c>
      <c r="CW247" s="182">
        <f t="shared" si="455"/>
        <v>0.15228048784416456</v>
      </c>
      <c r="CX247" s="182">
        <f t="shared" si="456"/>
        <v>0.15228048784416456</v>
      </c>
      <c r="CY247" s="182">
        <f t="shared" si="457"/>
        <v>0.15228048784416456</v>
      </c>
      <c r="DA247" s="184">
        <f t="shared" si="501"/>
        <v>0.17382479433234044</v>
      </c>
      <c r="DB247" s="184">
        <f t="shared" si="502"/>
        <v>0.17382479433234044</v>
      </c>
      <c r="DC247" s="184">
        <f t="shared" si="503"/>
        <v>0.17382479433234044</v>
      </c>
      <c r="DD247" s="184">
        <f t="shared" si="504"/>
        <v>0.17382479433234044</v>
      </c>
      <c r="DE247" s="184">
        <f t="shared" si="505"/>
        <v>0.17382479433234044</v>
      </c>
      <c r="DF247" s="184">
        <f t="shared" si="506"/>
        <v>0.17382479433234044</v>
      </c>
      <c r="DG247" s="184">
        <f t="shared" si="507"/>
        <v>0.17382479433234044</v>
      </c>
      <c r="DH247" s="184">
        <f t="shared" si="508"/>
        <v>0.17382479433234044</v>
      </c>
      <c r="DI247" s="184">
        <f t="shared" si="509"/>
        <v>0.16245062408781316</v>
      </c>
      <c r="DJ247" s="184">
        <f t="shared" si="510"/>
        <v>0.13757710064371087</v>
      </c>
      <c r="DK247" s="184">
        <f t="shared" si="511"/>
        <v>0.11272876759751625</v>
      </c>
      <c r="DL247" s="184">
        <f t="shared" si="512"/>
        <v>8.792370811963815E-2</v>
      </c>
      <c r="DM247" s="184">
        <f t="shared" si="513"/>
        <v>-4.57043579917464E-10</v>
      </c>
      <c r="DN247" s="184">
        <f t="shared" si="514"/>
        <v>-5.1717834518240257E-10</v>
      </c>
      <c r="DO247" s="184">
        <f t="shared" si="515"/>
        <v>-5.1717834518240257E-10</v>
      </c>
      <c r="DP247" s="184">
        <f t="shared" si="516"/>
        <v>-5.1717834518240257E-10</v>
      </c>
      <c r="DQ247" s="184">
        <f t="shared" si="517"/>
        <v>-5.1717834518240257E-10</v>
      </c>
      <c r="DR247" s="184">
        <f t="shared" si="518"/>
        <v>-5.1717834518240257E-10</v>
      </c>
      <c r="DS247" s="184">
        <f t="shared" si="519"/>
        <v>-5.1717834518240257E-10</v>
      </c>
      <c r="DU247" s="185">
        <f t="shared" si="458"/>
        <v>1.6339502396824374E-2</v>
      </c>
      <c r="DV247" s="185">
        <f t="shared" si="459"/>
        <v>-4.2786492824278832E-4</v>
      </c>
      <c r="DW247" s="185">
        <f t="shared" si="460"/>
        <v>-8.048714033841671E-3</v>
      </c>
      <c r="DX247" s="185">
        <f t="shared" si="461"/>
        <v>1.4226053893265336E-2</v>
      </c>
      <c r="DY247" s="186">
        <f t="shared" si="462"/>
        <v>1.6339502396824374E-2</v>
      </c>
      <c r="DZ247" s="186">
        <f t="shared" si="463"/>
        <v>-4.2786492824278832E-4</v>
      </c>
      <c r="EA247" s="186">
        <f t="shared" si="464"/>
        <v>-8.7822176850556183E-3</v>
      </c>
      <c r="EB247" s="186">
        <f t="shared" si="465"/>
        <v>-1.3785320435337948E-2</v>
      </c>
      <c r="EC247" s="186">
        <f t="shared" si="466"/>
        <v>-7.2931494169202159E-3</v>
      </c>
      <c r="ED247" s="186">
        <f t="shared" si="467"/>
        <v>1.4627794726312166E-2</v>
      </c>
      <c r="EE247" s="186">
        <f t="shared" si="468"/>
        <v>1.6294716956499564E-2</v>
      </c>
      <c r="EF247" s="186">
        <f t="shared" si="469"/>
        <v>-1.282422036700578E-3</v>
      </c>
      <c r="EG247" s="186">
        <f t="shared" si="470"/>
        <v>-9.4916498880392944E-3</v>
      </c>
      <c r="EH247" s="186">
        <f t="shared" si="471"/>
        <v>-1.330680237230317E-2</v>
      </c>
      <c r="EI247" s="186">
        <f t="shared" si="472"/>
        <v>-6.5175947843875825E-3</v>
      </c>
      <c r="EJ247" s="186">
        <f t="shared" si="473"/>
        <v>1.4989441790779717E-2</v>
      </c>
      <c r="EK247" s="186">
        <f t="shared" si="474"/>
        <v>1.6205268829628874E-2</v>
      </c>
      <c r="EL247" s="186">
        <f t="shared" si="475"/>
        <v>-2.1334641154958341E-3</v>
      </c>
      <c r="EM247" s="186">
        <f t="shared" si="476"/>
        <v>-1.0175066138436372E-2</v>
      </c>
      <c r="EN247" s="186">
        <f t="shared" si="477"/>
        <v>-1.2791811288910387E-2</v>
      </c>
      <c r="EO247" s="186">
        <f t="shared" si="478"/>
        <v>-5.7241758775834284E-3</v>
      </c>
      <c r="EP247" s="186">
        <f t="shared" si="479"/>
        <v>1.5310003837202055E-2</v>
      </c>
      <c r="EQ247" s="186">
        <f t="shared" si="480"/>
        <v>-1.0830593239808103E-2</v>
      </c>
      <c r="ER247" s="186">
        <f t="shared" si="481"/>
        <v>-1.2241758739922653E-2</v>
      </c>
      <c r="ES247" s="186">
        <f t="shared" si="482"/>
        <v>-4.9150674025813228E-3</v>
      </c>
      <c r="ET247" s="186">
        <f t="shared" si="483"/>
        <v>1.558860222729197E-2</v>
      </c>
      <c r="EU247" s="186">
        <f t="shared" si="484"/>
        <v>1.589348694596545E-2</v>
      </c>
      <c r="EV247" s="186">
        <f t="shared" si="485"/>
        <v>-3.8156886234434104E-3</v>
      </c>
      <c r="EW247" s="186">
        <f t="shared" si="486"/>
        <v>-1.1456434437934912E-2</v>
      </c>
      <c r="EX247" s="186">
        <f t="shared" si="487"/>
        <v>-1.1658152381142935E-2</v>
      </c>
    </row>
    <row r="248" spans="15:154" ht="20.100000000000001" customHeight="1" x14ac:dyDescent="0.3">
      <c r="O248" s="211">
        <v>240</v>
      </c>
      <c r="P248" s="211">
        <f t="shared" si="488"/>
        <v>-1.0471975511965976</v>
      </c>
      <c r="Q248" s="212">
        <f t="shared" si="489"/>
        <v>2.0943951023931953</v>
      </c>
      <c r="R248" s="212">
        <f t="shared" si="393"/>
        <v>281.69132042006549</v>
      </c>
      <c r="S248" s="212">
        <f t="shared" si="394"/>
        <v>244.94897427831785</v>
      </c>
      <c r="T248" s="212">
        <f t="shared" si="395"/>
        <v>306.1862178478973</v>
      </c>
      <c r="U248" s="212">
        <f t="shared" si="396"/>
        <v>1</v>
      </c>
      <c r="V248" s="212">
        <f t="shared" si="397"/>
        <v>1</v>
      </c>
      <c r="W248" s="212">
        <f t="shared" si="398"/>
        <v>4.7569800801876214E-2</v>
      </c>
      <c r="X248" s="212">
        <f t="shared" si="399"/>
        <v>5.4705270922157635E-2</v>
      </c>
      <c r="Y248" s="212">
        <f t="shared" si="400"/>
        <v>4.3764216737726111E-2</v>
      </c>
      <c r="Z248" s="212">
        <f t="shared" si="401"/>
        <v>9.1817392378025584</v>
      </c>
      <c r="AA248" s="212">
        <f t="shared" si="402"/>
        <v>9.1817392378025584</v>
      </c>
      <c r="AB248" s="212">
        <f t="shared" si="403"/>
        <v>8.9734861863338136</v>
      </c>
      <c r="AC248" s="212">
        <f t="shared" si="404"/>
        <v>8.5512845180403634</v>
      </c>
      <c r="AD248" s="212">
        <f t="shared" si="405"/>
        <v>183.57783791303504</v>
      </c>
      <c r="AE248" s="212">
        <f t="shared" si="406"/>
        <v>239.77187652224325</v>
      </c>
      <c r="AF248" s="212">
        <f t="shared" si="407"/>
        <v>2.1984530675479674</v>
      </c>
      <c r="AG248" s="212">
        <f t="shared" si="408"/>
        <v>2.4544849646981519</v>
      </c>
      <c r="AH248" s="212">
        <f t="shared" si="409"/>
        <v>1.871201345167401</v>
      </c>
      <c r="AI248" s="212">
        <f t="shared" si="410"/>
        <v>11.380192305350526</v>
      </c>
      <c r="AJ248" s="212">
        <f t="shared" si="411"/>
        <v>12.180192305350527</v>
      </c>
      <c r="AK248" s="212">
        <f t="shared" si="412"/>
        <v>12.227971151031966</v>
      </c>
      <c r="AL248" s="212">
        <f t="shared" si="413"/>
        <v>11.222485863207766</v>
      </c>
      <c r="AM248" s="212">
        <f t="shared" si="490"/>
        <v>82.10050998626015</v>
      </c>
      <c r="AN248" s="212">
        <f t="shared" si="520"/>
        <v>81.779715346777394</v>
      </c>
      <c r="AO248" s="212">
        <f t="shared" si="521"/>
        <v>89.106817525913655</v>
      </c>
      <c r="AP248" s="212">
        <f t="shared" si="414"/>
        <v>7.7805486638330468</v>
      </c>
      <c r="AQ248" s="212">
        <f t="shared" si="415"/>
        <v>0.2293133193787428</v>
      </c>
      <c r="AR248" s="212">
        <f t="shared" si="416"/>
        <v>0.22262535136676884</v>
      </c>
      <c r="AS248" s="212">
        <f t="shared" si="417"/>
        <v>0.21215084984086111</v>
      </c>
      <c r="AT248" s="212">
        <f t="shared" si="418"/>
        <v>1.6520682357059096E-2</v>
      </c>
      <c r="AU248" s="212">
        <f t="shared" si="419"/>
        <v>8.7008363407646616E-2</v>
      </c>
      <c r="AV248" s="212">
        <f t="shared" si="420"/>
        <v>8.1686711611437327E-2</v>
      </c>
      <c r="AW248" s="212">
        <f t="shared" si="421"/>
        <v>8.0827113114590995E-2</v>
      </c>
      <c r="AX248" s="212">
        <f t="shared" si="491"/>
        <v>2.0694852666502943E-2</v>
      </c>
      <c r="AY248" s="212">
        <f t="shared" si="492"/>
        <v>2.2343468550147089E-2</v>
      </c>
      <c r="AZ248" s="178">
        <f t="shared" si="493"/>
        <v>1.7686676572348882E-2</v>
      </c>
      <c r="BA248" s="178">
        <f t="shared" si="422"/>
        <v>-1.27732884472053E-2</v>
      </c>
      <c r="BB248" s="178">
        <f t="shared" si="423"/>
        <v>-1.1107207345395912E-2</v>
      </c>
      <c r="BC248" s="178">
        <f t="shared" si="424"/>
        <v>-1.3884009181744889E-2</v>
      </c>
      <c r="BD248" s="178">
        <f t="shared" si="425"/>
        <v>0</v>
      </c>
      <c r="BE248" s="178">
        <f t="shared" si="426"/>
        <v>0</v>
      </c>
      <c r="BF248" s="178">
        <f t="shared" si="427"/>
        <v>0</v>
      </c>
      <c r="BG248" s="178">
        <f t="shared" si="494"/>
        <v>7.9215642192976433E-3</v>
      </c>
      <c r="BH248" s="178">
        <f t="shared" si="495"/>
        <v>1.1236261204751177E-2</v>
      </c>
      <c r="BI248" s="178">
        <f t="shared" si="496"/>
        <v>3.8026673906039928E-3</v>
      </c>
      <c r="BJ248" s="178">
        <f t="shared" si="428"/>
        <v>2.2314358847262983</v>
      </c>
      <c r="BK248" s="178">
        <f t="shared" si="429"/>
        <v>2.7523106568270568</v>
      </c>
      <c r="BL248" s="178">
        <f t="shared" si="430"/>
        <v>1.1643243460625692</v>
      </c>
      <c r="BM248" s="180">
        <f t="shared" si="497"/>
        <v>6.275117968045668E-5</v>
      </c>
      <c r="BN248" s="180">
        <f t="shared" si="497"/>
        <v>1.2625356586139637E-4</v>
      </c>
      <c r="BO248" s="180">
        <f t="shared" si="497"/>
        <v>1.4460279283562979E-5</v>
      </c>
      <c r="BP248" s="178">
        <f t="shared" si="431"/>
        <v>106.43664343301911</v>
      </c>
      <c r="BQ248" s="178">
        <f t="shared" si="432"/>
        <v>227.56517112157462</v>
      </c>
      <c r="BR248" s="178">
        <f t="shared" si="433"/>
        <v>0.44999999999999996</v>
      </c>
      <c r="BS248" s="178">
        <f t="shared" si="434"/>
        <v>0.44999999999999996</v>
      </c>
      <c r="BT248" s="178">
        <f t="shared" si="435"/>
        <v>0.15646000551276684</v>
      </c>
      <c r="BU248" s="178">
        <f t="shared" si="436"/>
        <v>18.138404988736497</v>
      </c>
      <c r="BY248" s="180">
        <f t="shared" si="437"/>
        <v>0.17366427626010894</v>
      </c>
      <c r="BZ248" s="180">
        <f t="shared" si="498"/>
        <v>0.17366427626010894</v>
      </c>
      <c r="CA248" s="180">
        <f t="shared" si="499"/>
        <v>0</v>
      </c>
      <c r="CB248" s="180">
        <f t="shared" si="500"/>
        <v>4.1305875186869061E-2</v>
      </c>
      <c r="CC248" s="180">
        <f t="shared" si="438"/>
        <v>2.8532586739663759E-2</v>
      </c>
      <c r="CG248" s="182">
        <f t="shared" si="439"/>
        <v>0.44999999999999996</v>
      </c>
      <c r="CH248" s="182">
        <f t="shared" si="440"/>
        <v>0.44999999999999996</v>
      </c>
      <c r="CI248" s="182">
        <f t="shared" si="441"/>
        <v>0.44999999999999996</v>
      </c>
      <c r="CJ248" s="182">
        <f t="shared" si="442"/>
        <v>0.44999999999999996</v>
      </c>
      <c r="CK248" s="182">
        <f t="shared" si="443"/>
        <v>0.44999999999999996</v>
      </c>
      <c r="CL248" s="182">
        <f t="shared" si="444"/>
        <v>0.44999999999999996</v>
      </c>
      <c r="CM248" s="182">
        <f t="shared" si="445"/>
        <v>0.44999999999999996</v>
      </c>
      <c r="CN248" s="182">
        <f t="shared" si="446"/>
        <v>0.44999999999999996</v>
      </c>
      <c r="CO248" s="182">
        <f t="shared" si="447"/>
        <v>0.41968492427103221</v>
      </c>
      <c r="CP248" s="182">
        <f t="shared" si="448"/>
        <v>0.35831000791807871</v>
      </c>
      <c r="CQ248" s="182">
        <f t="shared" si="449"/>
        <v>0.29693509156512526</v>
      </c>
      <c r="CR248" s="182">
        <f t="shared" si="450"/>
        <v>0.23556017521217162</v>
      </c>
      <c r="CS248" s="182">
        <f t="shared" si="451"/>
        <v>0.17418525885921818</v>
      </c>
      <c r="CT248" s="182">
        <f t="shared" si="452"/>
        <v>0.15149815798229835</v>
      </c>
      <c r="CU248" s="182">
        <f t="shared" si="453"/>
        <v>0.15149815798229835</v>
      </c>
      <c r="CV248" s="182">
        <f t="shared" si="454"/>
        <v>0.15149815798229835</v>
      </c>
      <c r="CW248" s="182">
        <f t="shared" si="455"/>
        <v>0.15149815798229835</v>
      </c>
      <c r="CX248" s="182">
        <f t="shared" si="456"/>
        <v>0.15149815798229835</v>
      </c>
      <c r="CY248" s="182">
        <f t="shared" si="457"/>
        <v>0.15149815798229835</v>
      </c>
      <c r="DA248" s="184">
        <f t="shared" si="501"/>
        <v>0.17366427626505596</v>
      </c>
      <c r="DB248" s="184">
        <f t="shared" si="502"/>
        <v>0.17366427626505596</v>
      </c>
      <c r="DC248" s="184">
        <f t="shared" si="503"/>
        <v>0.17366427626505596</v>
      </c>
      <c r="DD248" s="184">
        <f t="shared" si="504"/>
        <v>0.17366427626505596</v>
      </c>
      <c r="DE248" s="184">
        <f t="shared" si="505"/>
        <v>0.17366427626505596</v>
      </c>
      <c r="DF248" s="184">
        <f t="shared" si="506"/>
        <v>0.17366427626505596</v>
      </c>
      <c r="DG248" s="184">
        <f t="shared" si="507"/>
        <v>0.17366427626505596</v>
      </c>
      <c r="DH248" s="184">
        <f t="shared" si="508"/>
        <v>0.17366427626505596</v>
      </c>
      <c r="DI248" s="184">
        <f t="shared" si="509"/>
        <v>0.16144522044724505</v>
      </c>
      <c r="DJ248" s="184">
        <f t="shared" si="510"/>
        <v>0.13671964492951003</v>
      </c>
      <c r="DK248" s="184">
        <f t="shared" si="511"/>
        <v>0.11201931152579889</v>
      </c>
      <c r="DL248" s="184">
        <f t="shared" si="512"/>
        <v>8.7362335975396166E-2</v>
      </c>
      <c r="DM248" s="184">
        <f t="shared" si="513"/>
        <v>6.2789620101672577E-2</v>
      </c>
      <c r="DN248" s="184">
        <f t="shared" si="514"/>
        <v>-5.1907427582861667E-10</v>
      </c>
      <c r="DO248" s="184">
        <f t="shared" si="515"/>
        <v>-5.1907427582861667E-10</v>
      </c>
      <c r="DP248" s="184">
        <f t="shared" si="516"/>
        <v>-5.1907427582861667E-10</v>
      </c>
      <c r="DQ248" s="184">
        <f t="shared" si="517"/>
        <v>-5.1907427582861667E-10</v>
      </c>
      <c r="DR248" s="184">
        <f t="shared" si="518"/>
        <v>-5.1907427582861667E-10</v>
      </c>
      <c r="DS248" s="184">
        <f t="shared" si="519"/>
        <v>-5.1907427582861667E-10</v>
      </c>
      <c r="DU248" s="185">
        <f t="shared" si="458"/>
        <v>1.5843128438595287E-2</v>
      </c>
      <c r="DV248" s="185">
        <f t="shared" si="459"/>
        <v>-9.7050921637319159E-19</v>
      </c>
      <c r="DW248" s="185">
        <f t="shared" si="460"/>
        <v>-7.9215642192976415E-3</v>
      </c>
      <c r="DX248" s="185">
        <f t="shared" si="461"/>
        <v>1.3720551703243208E-2</v>
      </c>
      <c r="DY248" s="186">
        <f t="shared" si="462"/>
        <v>1.5843128438595287E-2</v>
      </c>
      <c r="DZ248" s="186">
        <f t="shared" si="463"/>
        <v>-9.7050921637319159E-19</v>
      </c>
      <c r="EA248" s="186">
        <f t="shared" si="464"/>
        <v>-7.9215642192976485E-3</v>
      </c>
      <c r="EB248" s="186">
        <f t="shared" si="465"/>
        <v>-1.3720551703243202E-2</v>
      </c>
      <c r="EC248" s="186">
        <f t="shared" si="466"/>
        <v>-7.9215642192976398E-3</v>
      </c>
      <c r="ED248" s="186">
        <f t="shared" si="467"/>
        <v>1.3720551703243209E-2</v>
      </c>
      <c r="EE248" s="186">
        <f t="shared" si="468"/>
        <v>1.5843128438595287E-2</v>
      </c>
      <c r="EF248" s="186">
        <f t="shared" si="469"/>
        <v>-2.9115276491195748E-18</v>
      </c>
      <c r="EG248" s="186">
        <f t="shared" si="470"/>
        <v>-7.9215642192976502E-3</v>
      </c>
      <c r="EH248" s="186">
        <f t="shared" si="471"/>
        <v>-1.3720551703243201E-2</v>
      </c>
      <c r="EI248" s="186">
        <f t="shared" si="472"/>
        <v>-7.9215642192976311E-3</v>
      </c>
      <c r="EJ248" s="186">
        <f t="shared" si="473"/>
        <v>1.3720551703243213E-2</v>
      </c>
      <c r="EK248" s="186">
        <f t="shared" si="474"/>
        <v>1.5843128438595287E-2</v>
      </c>
      <c r="EL248" s="186">
        <f t="shared" si="475"/>
        <v>-1.8924070861563631E-17</v>
      </c>
      <c r="EM248" s="186">
        <f t="shared" si="476"/>
        <v>-7.9215642192976658E-3</v>
      </c>
      <c r="EN248" s="186">
        <f t="shared" si="477"/>
        <v>-1.3720551703243194E-2</v>
      </c>
      <c r="EO248" s="186">
        <f t="shared" si="478"/>
        <v>-7.9215642192976294E-3</v>
      </c>
      <c r="EP248" s="186">
        <f t="shared" si="479"/>
        <v>1.3720551703243215E-2</v>
      </c>
      <c r="EQ248" s="186">
        <f t="shared" si="480"/>
        <v>-7.9215642192976658E-3</v>
      </c>
      <c r="ER248" s="186">
        <f t="shared" si="481"/>
        <v>-1.3720551703243194E-2</v>
      </c>
      <c r="ES248" s="186">
        <f t="shared" si="482"/>
        <v>-7.9215642192976277E-3</v>
      </c>
      <c r="ET248" s="186">
        <f t="shared" si="483"/>
        <v>1.3720551703243215E-2</v>
      </c>
      <c r="EU248" s="186">
        <f t="shared" si="484"/>
        <v>1.5843128438595287E-2</v>
      </c>
      <c r="EV248" s="186">
        <f t="shared" si="485"/>
        <v>-3.6877632506754075E-17</v>
      </c>
      <c r="EW248" s="186">
        <f t="shared" si="486"/>
        <v>-7.9215642192976676E-3</v>
      </c>
      <c r="EX248" s="186">
        <f t="shared" si="487"/>
        <v>-1.372055170324319E-2</v>
      </c>
    </row>
    <row r="249" spans="15:154" ht="20.100000000000001" customHeight="1" x14ac:dyDescent="0.3">
      <c r="O249" s="211">
        <v>241</v>
      </c>
      <c r="P249" s="211">
        <f t="shared" si="488"/>
        <v>-1.0384709049366261</v>
      </c>
      <c r="Q249" s="212">
        <f t="shared" si="489"/>
        <v>2.1031217486531673</v>
      </c>
      <c r="R249" s="212">
        <f t="shared" si="393"/>
        <v>280.26135821948634</v>
      </c>
      <c r="S249" s="212">
        <f t="shared" si="394"/>
        <v>243.70552888650982</v>
      </c>
      <c r="T249" s="212">
        <f t="shared" si="395"/>
        <v>304.63191110813727</v>
      </c>
      <c r="U249" s="212">
        <f t="shared" si="396"/>
        <v>1</v>
      </c>
      <c r="V249" s="212">
        <f t="shared" si="397"/>
        <v>1</v>
      </c>
      <c r="W249" s="212">
        <f t="shared" si="398"/>
        <v>4.7812513594920232E-2</v>
      </c>
      <c r="X249" s="212">
        <f t="shared" si="399"/>
        <v>5.4984390634158276E-2</v>
      </c>
      <c r="Y249" s="212">
        <f t="shared" si="400"/>
        <v>4.3987512507326625E-2</v>
      </c>
      <c r="Z249" s="212">
        <f t="shared" si="401"/>
        <v>9.119651566375758</v>
      </c>
      <c r="AA249" s="212">
        <f t="shared" si="402"/>
        <v>9.119651566375758</v>
      </c>
      <c r="AB249" s="212">
        <f t="shared" si="403"/>
        <v>8.9139520090315685</v>
      </c>
      <c r="AC249" s="212">
        <f t="shared" si="404"/>
        <v>8.4945514180959645</v>
      </c>
      <c r="AD249" s="212">
        <f t="shared" si="405"/>
        <v>182.1602782604177</v>
      </c>
      <c r="AE249" s="212">
        <f t="shared" si="406"/>
        <v>237.96313934604819</v>
      </c>
      <c r="AF249" s="212">
        <f t="shared" si="407"/>
        <v>2.1950101606622368</v>
      </c>
      <c r="AG249" s="212">
        <f t="shared" si="408"/>
        <v>2.4506410967936589</v>
      </c>
      <c r="AH249" s="212">
        <f t="shared" si="409"/>
        <v>1.8682709337381267</v>
      </c>
      <c r="AI249" s="212">
        <f t="shared" si="410"/>
        <v>11.314661727037995</v>
      </c>
      <c r="AJ249" s="212">
        <f t="shared" si="411"/>
        <v>12.114661727037996</v>
      </c>
      <c r="AK249" s="212">
        <f t="shared" si="412"/>
        <v>12.164593105825228</v>
      </c>
      <c r="AL249" s="212">
        <f t="shared" si="413"/>
        <v>11.162822351834091</v>
      </c>
      <c r="AM249" s="212">
        <f t="shared" si="490"/>
        <v>82.544607726698572</v>
      </c>
      <c r="AN249" s="212">
        <f t="shared" si="520"/>
        <v>82.205791126801643</v>
      </c>
      <c r="AO249" s="212">
        <f t="shared" si="521"/>
        <v>89.583079303926795</v>
      </c>
      <c r="AP249" s="212">
        <f t="shared" si="414"/>
        <v>7.7181899119234005</v>
      </c>
      <c r="AQ249" s="212">
        <f t="shared" si="415"/>
        <v>0.22779195081248244</v>
      </c>
      <c r="AR249" s="212">
        <f t="shared" si="416"/>
        <v>0.22114835381364073</v>
      </c>
      <c r="AS249" s="212">
        <f t="shared" si="417"/>
        <v>0.21074334488158644</v>
      </c>
      <c r="AT249" s="212">
        <f t="shared" si="418"/>
        <v>1.6302198131494409E-2</v>
      </c>
      <c r="AU249" s="212">
        <f t="shared" si="419"/>
        <v>8.6322108317479565E-2</v>
      </c>
      <c r="AV249" s="212">
        <f t="shared" si="420"/>
        <v>8.1026376567539388E-2</v>
      </c>
      <c r="AW249" s="212">
        <f t="shared" si="421"/>
        <v>8.0184478151909808E-2</v>
      </c>
      <c r="AX249" s="212">
        <f t="shared" si="491"/>
        <v>2.0636384977821474E-2</v>
      </c>
      <c r="AY249" s="212">
        <f t="shared" si="492"/>
        <v>2.2275929808307678E-2</v>
      </c>
      <c r="AZ249" s="178">
        <f t="shared" si="493"/>
        <v>1.7635578768138645E-2</v>
      </c>
      <c r="BA249" s="178">
        <f t="shared" si="422"/>
        <v>-1.2965867816238914E-2</v>
      </c>
      <c r="BB249" s="178">
        <f t="shared" si="423"/>
        <v>-1.1274667666294709E-2</v>
      </c>
      <c r="BC249" s="178">
        <f t="shared" si="424"/>
        <v>-1.4093334582868385E-2</v>
      </c>
      <c r="BD249" s="178">
        <f t="shared" si="425"/>
        <v>0</v>
      </c>
      <c r="BE249" s="178">
        <f t="shared" si="426"/>
        <v>0</v>
      </c>
      <c r="BF249" s="178">
        <f t="shared" si="427"/>
        <v>0</v>
      </c>
      <c r="BG249" s="178">
        <f t="shared" si="494"/>
        <v>7.6705171615825598E-3</v>
      </c>
      <c r="BH249" s="178">
        <f t="shared" si="495"/>
        <v>1.1001262142012969E-2</v>
      </c>
      <c r="BI249" s="178">
        <f t="shared" si="496"/>
        <v>3.5422441852702609E-3</v>
      </c>
      <c r="BJ249" s="178">
        <f t="shared" si="428"/>
        <v>2.1497495579510075</v>
      </c>
      <c r="BK249" s="178">
        <f t="shared" si="429"/>
        <v>2.6810684087384087</v>
      </c>
      <c r="BL249" s="178">
        <f t="shared" si="430"/>
        <v>1.0790806157705664</v>
      </c>
      <c r="BM249" s="180">
        <f t="shared" si="497"/>
        <v>5.8836833526132573E-5</v>
      </c>
      <c r="BN249" s="180">
        <f t="shared" si="497"/>
        <v>1.2102776871728777E-4</v>
      </c>
      <c r="BO249" s="180">
        <f t="shared" si="497"/>
        <v>1.2547493868080975E-5</v>
      </c>
      <c r="BP249" s="178">
        <f t="shared" si="431"/>
        <v>105.3536437427711</v>
      </c>
      <c r="BQ249" s="178">
        <f t="shared" si="432"/>
        <v>226.18822121114326</v>
      </c>
      <c r="BR249" s="178">
        <f t="shared" si="433"/>
        <v>0.44999999999999996</v>
      </c>
      <c r="BS249" s="178">
        <f t="shared" si="434"/>
        <v>0.44999999999999996</v>
      </c>
      <c r="BT249" s="178">
        <f t="shared" si="435"/>
        <v>0.15566576061572129</v>
      </c>
      <c r="BU249" s="178">
        <f t="shared" si="436"/>
        <v>18.138404988736497</v>
      </c>
      <c r="BY249" s="180">
        <f t="shared" si="437"/>
        <v>0.17349997060318398</v>
      </c>
      <c r="BZ249" s="180">
        <f t="shared" si="498"/>
        <v>0.17349997060318398</v>
      </c>
      <c r="CA249" s="180">
        <f t="shared" si="499"/>
        <v>0</v>
      </c>
      <c r="CB249" s="180">
        <f t="shared" si="500"/>
        <v>4.1477348562505831E-2</v>
      </c>
      <c r="CC249" s="180">
        <f t="shared" si="438"/>
        <v>2.8511480746266915E-2</v>
      </c>
      <c r="CG249" s="182">
        <f t="shared" si="439"/>
        <v>0.44999999999999996</v>
      </c>
      <c r="CH249" s="182">
        <f t="shared" si="440"/>
        <v>0.44999999999999996</v>
      </c>
      <c r="CI249" s="182">
        <f t="shared" si="441"/>
        <v>0.44999999999999996</v>
      </c>
      <c r="CJ249" s="182">
        <f t="shared" si="442"/>
        <v>0.44999999999999996</v>
      </c>
      <c r="CK249" s="182">
        <f t="shared" si="443"/>
        <v>0.44999999999999996</v>
      </c>
      <c r="CL249" s="182">
        <f t="shared" si="444"/>
        <v>0.44999999999999996</v>
      </c>
      <c r="CM249" s="182">
        <f t="shared" si="445"/>
        <v>0.44999999999999996</v>
      </c>
      <c r="CN249" s="182">
        <f t="shared" si="446"/>
        <v>0.44999999999999996</v>
      </c>
      <c r="CO249" s="182">
        <f t="shared" si="447"/>
        <v>0.41752927094323866</v>
      </c>
      <c r="CP249" s="182">
        <f t="shared" si="448"/>
        <v>0.35646591481272122</v>
      </c>
      <c r="CQ249" s="182">
        <f t="shared" si="449"/>
        <v>0.295402558682204</v>
      </c>
      <c r="CR249" s="182">
        <f t="shared" si="450"/>
        <v>0.23433920255168664</v>
      </c>
      <c r="CS249" s="182">
        <f t="shared" si="451"/>
        <v>0.17327584642116942</v>
      </c>
      <c r="CT249" s="182">
        <f t="shared" si="452"/>
        <v>0.15070391308525277</v>
      </c>
      <c r="CU249" s="182">
        <f t="shared" si="453"/>
        <v>0.15070391308525277</v>
      </c>
      <c r="CV249" s="182">
        <f t="shared" si="454"/>
        <v>0.15070391308525277</v>
      </c>
      <c r="CW249" s="182">
        <f t="shared" si="455"/>
        <v>0.15070391308525277</v>
      </c>
      <c r="CX249" s="182">
        <f t="shared" si="456"/>
        <v>0.15070391308525277</v>
      </c>
      <c r="CY249" s="182">
        <f t="shared" si="457"/>
        <v>0.15070391308525277</v>
      </c>
      <c r="DA249" s="184">
        <f t="shared" si="501"/>
        <v>0.17349997060815153</v>
      </c>
      <c r="DB249" s="184">
        <f t="shared" si="502"/>
        <v>0.17349997060815153</v>
      </c>
      <c r="DC249" s="184">
        <f t="shared" si="503"/>
        <v>0.17349997060815153</v>
      </c>
      <c r="DD249" s="184">
        <f t="shared" si="504"/>
        <v>0.17349997060815153</v>
      </c>
      <c r="DE249" s="184">
        <f t="shared" si="505"/>
        <v>0.17349997060815153</v>
      </c>
      <c r="DF249" s="184">
        <f t="shared" si="506"/>
        <v>0.17349997060815153</v>
      </c>
      <c r="DG249" s="184">
        <f t="shared" si="507"/>
        <v>0.17349997060815153</v>
      </c>
      <c r="DH249" s="184">
        <f t="shared" si="508"/>
        <v>0.17349997060815153</v>
      </c>
      <c r="DI249" s="184">
        <f t="shared" si="509"/>
        <v>0.16042495407726412</v>
      </c>
      <c r="DJ249" s="184">
        <f t="shared" si="510"/>
        <v>0.13584953333665889</v>
      </c>
      <c r="DK249" s="184">
        <f t="shared" si="511"/>
        <v>0.11129940730341133</v>
      </c>
      <c r="DL249" s="184">
        <f t="shared" si="512"/>
        <v>8.6792724791372025E-2</v>
      </c>
      <c r="DM249" s="184">
        <f t="shared" si="513"/>
        <v>6.2370454580497732E-2</v>
      </c>
      <c r="DN249" s="184">
        <f t="shared" si="514"/>
        <v>-5.2101335760894409E-10</v>
      </c>
      <c r="DO249" s="184">
        <f t="shared" si="515"/>
        <v>-5.2101335760894409E-10</v>
      </c>
      <c r="DP249" s="184">
        <f t="shared" si="516"/>
        <v>-5.2101335760894409E-10</v>
      </c>
      <c r="DQ249" s="184">
        <f t="shared" si="517"/>
        <v>-5.2101335760894409E-10</v>
      </c>
      <c r="DR249" s="184">
        <f t="shared" si="518"/>
        <v>-5.2101335760894409E-10</v>
      </c>
      <c r="DS249" s="184">
        <f t="shared" si="519"/>
        <v>-5.2101335760894409E-10</v>
      </c>
      <c r="DU249" s="185">
        <f t="shared" si="458"/>
        <v>1.5335777333853452E-2</v>
      </c>
      <c r="DV249" s="185">
        <f t="shared" si="459"/>
        <v>4.0158146246680246E-4</v>
      </c>
      <c r="DW249" s="185">
        <f t="shared" si="460"/>
        <v>-7.7861634465032003E-3</v>
      </c>
      <c r="DX249" s="185">
        <f t="shared" si="461"/>
        <v>1.3218282524173392E-2</v>
      </c>
      <c r="DY249" s="186">
        <f t="shared" si="462"/>
        <v>1.5335777333853452E-2</v>
      </c>
      <c r="DZ249" s="186">
        <f t="shared" si="463"/>
        <v>4.0158146246680246E-4</v>
      </c>
      <c r="EA249" s="186">
        <f t="shared" si="464"/>
        <v>-7.0837013243125451E-3</v>
      </c>
      <c r="EB249" s="186">
        <f t="shared" si="465"/>
        <v>-1.3607663636806391E-2</v>
      </c>
      <c r="EC249" s="186">
        <f t="shared" si="466"/>
        <v>-8.4672842358965716E-3</v>
      </c>
      <c r="ED249" s="186">
        <f t="shared" si="467"/>
        <v>1.2792671017933186E-2</v>
      </c>
      <c r="EE249" s="186">
        <f t="shared" si="468"/>
        <v>1.5293743034158173E-2</v>
      </c>
      <c r="EF249" s="186">
        <f t="shared" si="469"/>
        <v>1.203643680525371E-3</v>
      </c>
      <c r="EG249" s="186">
        <f t="shared" si="470"/>
        <v>-6.3618232691739964E-3</v>
      </c>
      <c r="EH249" s="186">
        <f t="shared" si="471"/>
        <v>-1.3959747089268006E-2</v>
      </c>
      <c r="EI249" s="186">
        <f t="shared" si="472"/>
        <v>-9.1251967877530645E-3</v>
      </c>
      <c r="EJ249" s="186">
        <f t="shared" si="473"/>
        <v>1.2331995689640482E-2</v>
      </c>
      <c r="EK249" s="186">
        <f t="shared" si="474"/>
        <v>1.5209789647861308E-2</v>
      </c>
      <c r="EL249" s="186">
        <f t="shared" si="475"/>
        <v>2.0024067949198795E-3</v>
      </c>
      <c r="EM249" s="186">
        <f t="shared" si="476"/>
        <v>-5.6225078986595674E-3</v>
      </c>
      <c r="EN249" s="186">
        <f t="shared" si="477"/>
        <v>-1.4273567845288056E-2</v>
      </c>
      <c r="EO249" s="186">
        <f t="shared" si="478"/>
        <v>-9.7580978094989959E-3</v>
      </c>
      <c r="EP249" s="186">
        <f t="shared" si="479"/>
        <v>1.1837519218348969E-2</v>
      </c>
      <c r="EQ249" s="186">
        <f t="shared" si="480"/>
        <v>-4.8677816248106319E-3</v>
      </c>
      <c r="ER249" s="186">
        <f t="shared" si="481"/>
        <v>-1.4548265743987708E-2</v>
      </c>
      <c r="ES249" s="186">
        <f t="shared" si="482"/>
        <v>-1.0364252563426128E-2</v>
      </c>
      <c r="ET249" s="186">
        <f t="shared" si="483"/>
        <v>1.1310596929695851E-2</v>
      </c>
      <c r="EU249" s="186">
        <f t="shared" si="484"/>
        <v>1.4917160323634089E-2</v>
      </c>
      <c r="EV249" s="186">
        <f t="shared" si="485"/>
        <v>3.5812933394972265E-3</v>
      </c>
      <c r="EW249" s="186">
        <f t="shared" si="486"/>
        <v>-4.0997130998834432E-3</v>
      </c>
      <c r="EX249" s="186">
        <f t="shared" si="487"/>
        <v>-1.4783087857520647E-2</v>
      </c>
    </row>
    <row r="250" spans="15:154" ht="20.100000000000001" customHeight="1" x14ac:dyDescent="0.3">
      <c r="O250" s="211">
        <v>242</v>
      </c>
      <c r="P250" s="211">
        <f t="shared" si="488"/>
        <v>-1.0297442586766543</v>
      </c>
      <c r="Q250" s="212">
        <f t="shared" si="489"/>
        <v>2.1118483949131388</v>
      </c>
      <c r="R250" s="212">
        <f t="shared" si="393"/>
        <v>278.81005303140279</v>
      </c>
      <c r="S250" s="212">
        <f t="shared" si="394"/>
        <v>242.44352437513285</v>
      </c>
      <c r="T250" s="212">
        <f t="shared" si="395"/>
        <v>303.05440546891606</v>
      </c>
      <c r="U250" s="212">
        <f t="shared" si="396"/>
        <v>1</v>
      </c>
      <c r="V250" s="212">
        <f t="shared" si="397"/>
        <v>1</v>
      </c>
      <c r="W250" s="212">
        <f t="shared" si="398"/>
        <v>4.8061394681814931E-2</v>
      </c>
      <c r="X250" s="212">
        <f t="shared" si="399"/>
        <v>5.5270603884087173E-2</v>
      </c>
      <c r="Y250" s="212">
        <f t="shared" si="400"/>
        <v>4.4216483107269736E-2</v>
      </c>
      <c r="Z250" s="212">
        <f t="shared" si="401"/>
        <v>9.0568102778357318</v>
      </c>
      <c r="AA250" s="212">
        <f t="shared" si="402"/>
        <v>9.0568102778357318</v>
      </c>
      <c r="AB250" s="212">
        <f t="shared" si="403"/>
        <v>8.8536751367400548</v>
      </c>
      <c r="AC250" s="212">
        <f t="shared" si="404"/>
        <v>8.437110566890631</v>
      </c>
      <c r="AD250" s="212">
        <f t="shared" si="405"/>
        <v>180.72563580817572</v>
      </c>
      <c r="AE250" s="212">
        <f t="shared" si="406"/>
        <v>236.13241417566769</v>
      </c>
      <c r="AF250" s="212">
        <f t="shared" si="407"/>
        <v>2.191515866461085</v>
      </c>
      <c r="AG250" s="212">
        <f t="shared" si="408"/>
        <v>2.4467398570057544</v>
      </c>
      <c r="AH250" s="212">
        <f t="shared" si="409"/>
        <v>1.8652967842754329</v>
      </c>
      <c r="AI250" s="212">
        <f t="shared" si="410"/>
        <v>11.248326144296817</v>
      </c>
      <c r="AJ250" s="212">
        <f t="shared" si="411"/>
        <v>12.048326144296817</v>
      </c>
      <c r="AK250" s="212">
        <f t="shared" si="412"/>
        <v>12.10041499374581</v>
      </c>
      <c r="AL250" s="212">
        <f t="shared" si="413"/>
        <v>11.102407351166065</v>
      </c>
      <c r="AM250" s="212">
        <f t="shared" si="490"/>
        <v>82.99908120211029</v>
      </c>
      <c r="AN250" s="212">
        <f t="shared" si="520"/>
        <v>82.641793733261011</v>
      </c>
      <c r="AO250" s="212">
        <f t="shared" si="521"/>
        <v>90.070555724562922</v>
      </c>
      <c r="AP250" s="212">
        <f t="shared" si="414"/>
        <v>7.6550909149509998</v>
      </c>
      <c r="AQ250" s="212">
        <f t="shared" si="415"/>
        <v>0.22625160301677438</v>
      </c>
      <c r="AR250" s="212">
        <f t="shared" si="416"/>
        <v>0.21965293056402066</v>
      </c>
      <c r="AS250" s="212">
        <f t="shared" si="417"/>
        <v>0.20931828115308046</v>
      </c>
      <c r="AT250" s="212">
        <f t="shared" si="418"/>
        <v>1.6082469968454166E-2</v>
      </c>
      <c r="AU250" s="212">
        <f t="shared" si="419"/>
        <v>8.5627486837823202E-2</v>
      </c>
      <c r="AV250" s="212">
        <f t="shared" si="420"/>
        <v>8.0358222500895235E-2</v>
      </c>
      <c r="AW250" s="212">
        <f t="shared" si="421"/>
        <v>7.9534168435273375E-2</v>
      </c>
      <c r="AX250" s="212">
        <f t="shared" si="491"/>
        <v>2.0576882294069669E-2</v>
      </c>
      <c r="AY250" s="212">
        <f t="shared" si="492"/>
        <v>2.2207237528501431E-2</v>
      </c>
      <c r="AZ250" s="178">
        <f t="shared" si="493"/>
        <v>1.7583606166454283E-2</v>
      </c>
      <c r="BA250" s="178">
        <f t="shared" si="422"/>
        <v>-1.3157459784238915E-2</v>
      </c>
      <c r="BB250" s="178">
        <f t="shared" si="423"/>
        <v>-1.1441269377599055E-2</v>
      </c>
      <c r="BC250" s="178">
        <f t="shared" si="424"/>
        <v>-1.4301586721998816E-2</v>
      </c>
      <c r="BD250" s="178">
        <f t="shared" si="425"/>
        <v>0</v>
      </c>
      <c r="BE250" s="178">
        <f t="shared" si="426"/>
        <v>0</v>
      </c>
      <c r="BF250" s="178">
        <f t="shared" si="427"/>
        <v>0</v>
      </c>
      <c r="BG250" s="178">
        <f t="shared" si="494"/>
        <v>7.4194225098307542E-3</v>
      </c>
      <c r="BH250" s="178">
        <f t="shared" si="495"/>
        <v>1.0765968150902376E-2</v>
      </c>
      <c r="BI250" s="178">
        <f t="shared" si="496"/>
        <v>3.2820194444554661E-3</v>
      </c>
      <c r="BJ250" s="178">
        <f t="shared" si="428"/>
        <v>2.0686095834282963</v>
      </c>
      <c r="BK250" s="178">
        <f t="shared" si="429"/>
        <v>2.6101392618152044</v>
      </c>
      <c r="BL250" s="178">
        <f t="shared" si="430"/>
        <v>0.99463045147687346</v>
      </c>
      <c r="BM250" s="180">
        <f t="shared" si="497"/>
        <v>5.5047830379383286E-5</v>
      </c>
      <c r="BN250" s="180">
        <f t="shared" si="497"/>
        <v>1.1590607022624433E-4</v>
      </c>
      <c r="BO250" s="180">
        <f t="shared" si="497"/>
        <v>1.0771651633783766E-5</v>
      </c>
      <c r="BP250" s="178">
        <f t="shared" si="431"/>
        <v>104.27026939318823</v>
      </c>
      <c r="BQ250" s="178">
        <f t="shared" si="432"/>
        <v>224.79116783893662</v>
      </c>
      <c r="BR250" s="178">
        <f t="shared" si="433"/>
        <v>0.44999999999999996</v>
      </c>
      <c r="BS250" s="178">
        <f t="shared" si="434"/>
        <v>0.44999999999999996</v>
      </c>
      <c r="BT250" s="178">
        <f t="shared" si="435"/>
        <v>0.15485966116832034</v>
      </c>
      <c r="BU250" s="178">
        <f t="shared" si="436"/>
        <v>18.138404988736497</v>
      </c>
      <c r="BY250" s="180">
        <f t="shared" si="437"/>
        <v>0.1733318118305571</v>
      </c>
      <c r="BZ250" s="180">
        <f t="shared" si="498"/>
        <v>0.1733318118305571</v>
      </c>
      <c r="CA250" s="180">
        <f t="shared" si="499"/>
        <v>0</v>
      </c>
      <c r="CB250" s="180">
        <f t="shared" si="500"/>
        <v>4.1652843143306702E-2</v>
      </c>
      <c r="CC250" s="180">
        <f t="shared" si="438"/>
        <v>2.8495383359067789E-2</v>
      </c>
      <c r="CG250" s="182">
        <f t="shared" si="439"/>
        <v>0.44999999999999996</v>
      </c>
      <c r="CH250" s="182">
        <f t="shared" si="440"/>
        <v>0.44999999999999996</v>
      </c>
      <c r="CI250" s="182">
        <f t="shared" si="441"/>
        <v>0.44999999999999996</v>
      </c>
      <c r="CJ250" s="182">
        <f t="shared" si="442"/>
        <v>0.44999999999999996</v>
      </c>
      <c r="CK250" s="182">
        <f t="shared" si="443"/>
        <v>0.44999999999999996</v>
      </c>
      <c r="CL250" s="182">
        <f t="shared" si="444"/>
        <v>0.44999999999999996</v>
      </c>
      <c r="CM250" s="182">
        <f t="shared" si="445"/>
        <v>0.44999999999999996</v>
      </c>
      <c r="CN250" s="182">
        <f t="shared" si="446"/>
        <v>0.44999999999999996</v>
      </c>
      <c r="CO250" s="182">
        <f t="shared" si="447"/>
        <v>0.41534144328103223</v>
      </c>
      <c r="CP250" s="182">
        <f t="shared" si="448"/>
        <v>0.3545942975839369</v>
      </c>
      <c r="CQ250" s="182">
        <f t="shared" si="449"/>
        <v>0.29384715188684163</v>
      </c>
      <c r="CR250" s="182">
        <f t="shared" si="450"/>
        <v>0.23310000618974624</v>
      </c>
      <c r="CS250" s="182">
        <f t="shared" si="451"/>
        <v>0.17235286049265097</v>
      </c>
      <c r="CT250" s="182">
        <f t="shared" si="452"/>
        <v>0.14989781363785182</v>
      </c>
      <c r="CU250" s="182">
        <f t="shared" si="453"/>
        <v>0.14989781363785182</v>
      </c>
      <c r="CV250" s="182">
        <f t="shared" si="454"/>
        <v>0.14989781363785182</v>
      </c>
      <c r="CW250" s="182">
        <f t="shared" si="455"/>
        <v>0.14989781363785182</v>
      </c>
      <c r="CX250" s="182">
        <f t="shared" si="456"/>
        <v>0.14989781363785182</v>
      </c>
      <c r="CY250" s="182">
        <f t="shared" si="457"/>
        <v>0.14989781363785182</v>
      </c>
      <c r="DA250" s="184">
        <f t="shared" si="501"/>
        <v>0.17333181183554563</v>
      </c>
      <c r="DB250" s="184">
        <f t="shared" si="502"/>
        <v>0.17333181183554563</v>
      </c>
      <c r="DC250" s="184">
        <f t="shared" si="503"/>
        <v>0.17333181183554563</v>
      </c>
      <c r="DD250" s="184">
        <f t="shared" si="504"/>
        <v>0.17333181183554563</v>
      </c>
      <c r="DE250" s="184">
        <f t="shared" si="505"/>
        <v>0.17333181183554563</v>
      </c>
      <c r="DF250" s="184">
        <f t="shared" si="506"/>
        <v>0.17333181183554563</v>
      </c>
      <c r="DG250" s="184">
        <f t="shared" si="507"/>
        <v>0.17333181183554563</v>
      </c>
      <c r="DH250" s="184">
        <f t="shared" si="508"/>
        <v>0.17333181183554563</v>
      </c>
      <c r="DI250" s="184">
        <f t="shared" si="509"/>
        <v>0.15938992855457434</v>
      </c>
      <c r="DJ250" s="184">
        <f t="shared" si="510"/>
        <v>0.13496685530511857</v>
      </c>
      <c r="DK250" s="184">
        <f t="shared" si="511"/>
        <v>0.11056913023130087</v>
      </c>
      <c r="DL250" s="184">
        <f t="shared" si="512"/>
        <v>8.6214935722778663E-2</v>
      </c>
      <c r="DM250" s="184">
        <f t="shared" si="513"/>
        <v>6.1945308443823711E-2</v>
      </c>
      <c r="DN250" s="184">
        <f t="shared" si="514"/>
        <v>-5.2299625405706716E-10</v>
      </c>
      <c r="DO250" s="184">
        <f t="shared" si="515"/>
        <v>-5.2299625405706716E-10</v>
      </c>
      <c r="DP250" s="184">
        <f t="shared" si="516"/>
        <v>-5.2299625405706716E-10</v>
      </c>
      <c r="DQ250" s="184">
        <f t="shared" si="517"/>
        <v>-5.2299625405706716E-10</v>
      </c>
      <c r="DR250" s="184">
        <f t="shared" si="518"/>
        <v>-5.2299625405706716E-10</v>
      </c>
      <c r="DS250" s="184">
        <f t="shared" si="519"/>
        <v>-5.2299625405706716E-10</v>
      </c>
      <c r="DU250" s="185">
        <f t="shared" si="458"/>
        <v>1.4818508898279797E-2</v>
      </c>
      <c r="DV250" s="185">
        <f t="shared" si="459"/>
        <v>7.7660514364483321E-4</v>
      </c>
      <c r="DW250" s="185">
        <f t="shared" si="460"/>
        <v>-7.6425701728151108E-3</v>
      </c>
      <c r="DX250" s="185">
        <f t="shared" si="461"/>
        <v>1.2719372731040238E-2</v>
      </c>
      <c r="DY250" s="186">
        <f t="shared" si="462"/>
        <v>1.4818508898279797E-2</v>
      </c>
      <c r="DZ250" s="186">
        <f t="shared" si="463"/>
        <v>7.7660514364483321E-4</v>
      </c>
      <c r="EA250" s="186">
        <f t="shared" si="464"/>
        <v>-6.2711668884489766E-3</v>
      </c>
      <c r="EB250" s="186">
        <f t="shared" si="465"/>
        <v>-1.3448560791949239E-2</v>
      </c>
      <c r="EC250" s="186">
        <f t="shared" si="466"/>
        <v>-8.9302398590572537E-3</v>
      </c>
      <c r="ED250" s="186">
        <f t="shared" si="467"/>
        <v>1.1850828560790096E-2</v>
      </c>
      <c r="EE250" s="186">
        <f t="shared" si="468"/>
        <v>1.4656154213817899E-2</v>
      </c>
      <c r="EF250" s="186">
        <f t="shared" si="469"/>
        <v>2.3213067824656526E-3</v>
      </c>
      <c r="EG250" s="186">
        <f t="shared" si="470"/>
        <v>-4.831055387326956E-3</v>
      </c>
      <c r="EH250" s="186">
        <f t="shared" si="471"/>
        <v>-1.4030403606529369E-2</v>
      </c>
      <c r="EI250" s="186">
        <f t="shared" si="472"/>
        <v>-1.0120067968630733E-2</v>
      </c>
      <c r="EJ250" s="186">
        <f t="shared" si="473"/>
        <v>1.0852444232882626E-2</v>
      </c>
      <c r="EK250" s="186">
        <f t="shared" si="474"/>
        <v>1.4333223636791964E-2</v>
      </c>
      <c r="EL250" s="186">
        <f t="shared" si="475"/>
        <v>3.8405756984131048E-3</v>
      </c>
      <c r="EM250" s="186">
        <f t="shared" si="476"/>
        <v>-3.3380138324180476E-3</v>
      </c>
      <c r="EN250" s="186">
        <f t="shared" si="477"/>
        <v>-1.4458526383145653E-2</v>
      </c>
      <c r="EO250" s="186">
        <f t="shared" si="478"/>
        <v>-1.1199018495779523E-2</v>
      </c>
      <c r="EP250" s="186">
        <f t="shared" si="479"/>
        <v>9.7351582549397367E-3</v>
      </c>
      <c r="EQ250" s="186">
        <f t="shared" si="480"/>
        <v>-1.8084002994368646E-3</v>
      </c>
      <c r="ER250" s="186">
        <f t="shared" si="481"/>
        <v>-1.472823851906703E-2</v>
      </c>
      <c r="ES250" s="186">
        <f t="shared" si="482"/>
        <v>-1.2155270232743265E-2</v>
      </c>
      <c r="ET250" s="186">
        <f t="shared" si="483"/>
        <v>8.5112118459428933E-3</v>
      </c>
      <c r="EU250" s="186">
        <f t="shared" si="484"/>
        <v>1.3221507723938458E-2</v>
      </c>
      <c r="EV250" s="186">
        <f t="shared" si="485"/>
        <v>6.7366946660338406E-3</v>
      </c>
      <c r="EW250" s="186">
        <f t="shared" si="486"/>
        <v>-2.5897355434295952E-4</v>
      </c>
      <c r="EX250" s="186">
        <f t="shared" si="487"/>
        <v>-1.4836584991691455E-2</v>
      </c>
    </row>
    <row r="251" spans="15:154" ht="20.100000000000001" customHeight="1" x14ac:dyDescent="0.3">
      <c r="O251" s="211">
        <v>243</v>
      </c>
      <c r="P251" s="211">
        <f t="shared" si="488"/>
        <v>-1.0210176124166828</v>
      </c>
      <c r="Q251" s="212">
        <f t="shared" si="489"/>
        <v>2.1205750411731104</v>
      </c>
      <c r="R251" s="212">
        <f t="shared" si="393"/>
        <v>277.33751537832387</v>
      </c>
      <c r="S251" s="212">
        <f t="shared" si="394"/>
        <v>241.16305685071643</v>
      </c>
      <c r="T251" s="212">
        <f t="shared" si="395"/>
        <v>301.45382106339554</v>
      </c>
      <c r="U251" s="212">
        <f t="shared" si="396"/>
        <v>1</v>
      </c>
      <c r="V251" s="212">
        <f t="shared" si="397"/>
        <v>1</v>
      </c>
      <c r="W251" s="212">
        <f t="shared" si="398"/>
        <v>4.8316579102977417E-2</v>
      </c>
      <c r="X251" s="212">
        <f t="shared" si="399"/>
        <v>5.5564065968424024E-2</v>
      </c>
      <c r="Y251" s="212">
        <f t="shared" si="400"/>
        <v>4.4451252774739214E-2</v>
      </c>
      <c r="Z251" s="212">
        <f t="shared" si="401"/>
        <v>8.9932268811223519</v>
      </c>
      <c r="AA251" s="212">
        <f t="shared" si="402"/>
        <v>8.9932268811223519</v>
      </c>
      <c r="AB251" s="212">
        <f t="shared" si="403"/>
        <v>8.7926666267264828</v>
      </c>
      <c r="AC251" s="212">
        <f t="shared" si="404"/>
        <v>8.3789725014482048</v>
      </c>
      <c r="AD251" s="212">
        <f t="shared" si="405"/>
        <v>179.27420392172732</v>
      </c>
      <c r="AE251" s="212">
        <f t="shared" si="406"/>
        <v>234.28006584869246</v>
      </c>
      <c r="AF251" s="212">
        <f t="shared" si="407"/>
        <v>2.1879704510485452</v>
      </c>
      <c r="AG251" s="212">
        <f t="shared" si="408"/>
        <v>2.442781542428953</v>
      </c>
      <c r="AH251" s="212">
        <f t="shared" si="409"/>
        <v>1.8622791232723157</v>
      </c>
      <c r="AI251" s="212">
        <f t="shared" si="410"/>
        <v>11.181197332170896</v>
      </c>
      <c r="AJ251" s="212">
        <f t="shared" si="411"/>
        <v>11.981197332170897</v>
      </c>
      <c r="AK251" s="212">
        <f t="shared" si="412"/>
        <v>12.035448169155437</v>
      </c>
      <c r="AL251" s="212">
        <f t="shared" si="413"/>
        <v>11.041251624720521</v>
      </c>
      <c r="AM251" s="212">
        <f t="shared" si="490"/>
        <v>83.464112331651918</v>
      </c>
      <c r="AN251" s="212">
        <f t="shared" si="520"/>
        <v>83.087890533466776</v>
      </c>
      <c r="AO251" s="212">
        <f t="shared" si="521"/>
        <v>90.569442123850905</v>
      </c>
      <c r="AP251" s="212">
        <f t="shared" si="414"/>
        <v>7.5912649839447246</v>
      </c>
      <c r="AQ251" s="212">
        <f t="shared" si="415"/>
        <v>0.22469255855500547</v>
      </c>
      <c r="AR251" s="212">
        <f t="shared" si="416"/>
        <v>0.21813935594027864</v>
      </c>
      <c r="AS251" s="212">
        <f t="shared" si="417"/>
        <v>0.20787592007087188</v>
      </c>
      <c r="AT251" s="212">
        <f t="shared" si="418"/>
        <v>1.5861592870013198E-2</v>
      </c>
      <c r="AU251" s="212">
        <f t="shared" si="419"/>
        <v>8.4924645178779914E-2</v>
      </c>
      <c r="AV251" s="212">
        <f t="shared" si="420"/>
        <v>7.9682393160073944E-2</v>
      </c>
      <c r="AW251" s="212">
        <f t="shared" si="421"/>
        <v>7.8876320730498842E-2</v>
      </c>
      <c r="AX251" s="212">
        <f t="shared" si="491"/>
        <v>2.0516341775324441E-2</v>
      </c>
      <c r="AY251" s="212">
        <f t="shared" si="492"/>
        <v>2.2137388856606453E-2</v>
      </c>
      <c r="AZ251" s="178">
        <f t="shared" si="493"/>
        <v>1.7530756445776056E-2</v>
      </c>
      <c r="BA251" s="178">
        <f t="shared" si="422"/>
        <v>-1.3348049760735165E-2</v>
      </c>
      <c r="BB251" s="178">
        <f t="shared" si="423"/>
        <v>-1.160699979194362E-2</v>
      </c>
      <c r="BC251" s="178">
        <f t="shared" si="424"/>
        <v>-1.4508749739929525E-2</v>
      </c>
      <c r="BD251" s="178">
        <f t="shared" si="425"/>
        <v>0</v>
      </c>
      <c r="BE251" s="178">
        <f t="shared" si="426"/>
        <v>0</v>
      </c>
      <c r="BF251" s="178">
        <f t="shared" si="427"/>
        <v>0</v>
      </c>
      <c r="BG251" s="178">
        <f t="shared" si="494"/>
        <v>7.1682920145892757E-3</v>
      </c>
      <c r="BH251" s="178">
        <f t="shared" si="495"/>
        <v>1.0530389064662833E-2</v>
      </c>
      <c r="BI251" s="178">
        <f t="shared" si="496"/>
        <v>3.0220067058465312E-3</v>
      </c>
      <c r="BJ251" s="178">
        <f t="shared" si="428"/>
        <v>1.9880362968324694</v>
      </c>
      <c r="BK251" s="178">
        <f t="shared" si="429"/>
        <v>2.5395408166614457</v>
      </c>
      <c r="BL251" s="178">
        <f t="shared" si="430"/>
        <v>0.91099546875664161</v>
      </c>
      <c r="BM251" s="180">
        <f t="shared" si="497"/>
        <v>5.1384410406424375E-5</v>
      </c>
      <c r="BN251" s="180">
        <f t="shared" si="497"/>
        <v>1.1088909385317058E-4</v>
      </c>
      <c r="BO251" s="180">
        <f t="shared" si="497"/>
        <v>9.1325245301814032E-6</v>
      </c>
      <c r="BP251" s="178">
        <f t="shared" si="431"/>
        <v>103.18658603223652</v>
      </c>
      <c r="BQ251" s="178">
        <f t="shared" si="432"/>
        <v>223.3741431040828</v>
      </c>
      <c r="BR251" s="178">
        <f t="shared" si="433"/>
        <v>0.44999999999999996</v>
      </c>
      <c r="BS251" s="178">
        <f t="shared" si="434"/>
        <v>0.44999999999999996</v>
      </c>
      <c r="BT251" s="178">
        <f t="shared" si="435"/>
        <v>0.15404176855815785</v>
      </c>
      <c r="BU251" s="178">
        <f t="shared" si="436"/>
        <v>18.138404988736497</v>
      </c>
      <c r="BY251" s="180">
        <f t="shared" si="437"/>
        <v>0.17315973226866299</v>
      </c>
      <c r="BZ251" s="180">
        <f t="shared" si="498"/>
        <v>0.17315973226866299</v>
      </c>
      <c r="CA251" s="180">
        <f t="shared" si="499"/>
        <v>0</v>
      </c>
      <c r="CB251" s="180">
        <f t="shared" si="500"/>
        <v>4.1832429555048768E-2</v>
      </c>
      <c r="CC251" s="180">
        <f t="shared" si="438"/>
        <v>2.8484379794313605E-2</v>
      </c>
      <c r="CG251" s="182">
        <f t="shared" si="439"/>
        <v>0.44999999999999996</v>
      </c>
      <c r="CH251" s="182">
        <f t="shared" si="440"/>
        <v>0.44999999999999996</v>
      </c>
      <c r="CI251" s="182">
        <f t="shared" si="441"/>
        <v>0.44999999999999996</v>
      </c>
      <c r="CJ251" s="182">
        <f t="shared" si="442"/>
        <v>0.44999999999999996</v>
      </c>
      <c r="CK251" s="182">
        <f t="shared" si="443"/>
        <v>0.44999999999999996</v>
      </c>
      <c r="CL251" s="182">
        <f t="shared" si="444"/>
        <v>0.44999999999999996</v>
      </c>
      <c r="CM251" s="182">
        <f t="shared" si="445"/>
        <v>0.44999999999999996</v>
      </c>
      <c r="CN251" s="182">
        <f t="shared" si="446"/>
        <v>0.44999999999999996</v>
      </c>
      <c r="CO251" s="182">
        <f t="shared" si="447"/>
        <v>0.4131216078959602</v>
      </c>
      <c r="CP251" s="182">
        <f t="shared" si="448"/>
        <v>0.35269529876262384</v>
      </c>
      <c r="CQ251" s="182">
        <f t="shared" si="449"/>
        <v>0.29226898962928749</v>
      </c>
      <c r="CR251" s="182">
        <f t="shared" si="450"/>
        <v>0.23184268049595103</v>
      </c>
      <c r="CS251" s="182">
        <f t="shared" si="451"/>
        <v>0.1714163713626147</v>
      </c>
      <c r="CT251" s="182">
        <f t="shared" si="452"/>
        <v>0.14907992102768933</v>
      </c>
      <c r="CU251" s="182">
        <f t="shared" si="453"/>
        <v>0.14907992102768933</v>
      </c>
      <c r="CV251" s="182">
        <f t="shared" si="454"/>
        <v>0.14907992102768933</v>
      </c>
      <c r="CW251" s="182">
        <f t="shared" si="455"/>
        <v>0.14907992102768933</v>
      </c>
      <c r="CX251" s="182">
        <f t="shared" si="456"/>
        <v>0.14907992102768933</v>
      </c>
      <c r="CY251" s="182">
        <f t="shared" si="457"/>
        <v>0.14907992102768933</v>
      </c>
      <c r="DA251" s="184">
        <f t="shared" si="501"/>
        <v>0.17315973227367307</v>
      </c>
      <c r="DB251" s="184">
        <f t="shared" si="502"/>
        <v>0.17315973227367307</v>
      </c>
      <c r="DC251" s="184">
        <f t="shared" si="503"/>
        <v>0.17315973227367307</v>
      </c>
      <c r="DD251" s="184">
        <f t="shared" si="504"/>
        <v>0.17315973227367307</v>
      </c>
      <c r="DE251" s="184">
        <f t="shared" si="505"/>
        <v>0.17315973227367307</v>
      </c>
      <c r="DF251" s="184">
        <f t="shared" si="506"/>
        <v>0.17315973227367307</v>
      </c>
      <c r="DG251" s="184">
        <f t="shared" si="507"/>
        <v>0.17315973227367307</v>
      </c>
      <c r="DH251" s="184">
        <f t="shared" si="508"/>
        <v>0.17315973227367307</v>
      </c>
      <c r="DI251" s="184">
        <f t="shared" si="509"/>
        <v>0.15834024936544785</v>
      </c>
      <c r="DJ251" s="184">
        <f t="shared" si="510"/>
        <v>0.13407170193258397</v>
      </c>
      <c r="DK251" s="184">
        <f t="shared" si="511"/>
        <v>0.10982855701599278</v>
      </c>
      <c r="DL251" s="184">
        <f t="shared" si="512"/>
        <v>8.5629031077612466E-2</v>
      </c>
      <c r="DM251" s="184">
        <f t="shared" si="513"/>
        <v>6.1514229578598083E-2</v>
      </c>
      <c r="DN251" s="184">
        <f t="shared" si="514"/>
        <v>-5.2502364905774558E-10</v>
      </c>
      <c r="DO251" s="184">
        <f t="shared" si="515"/>
        <v>-5.2502364905774558E-10</v>
      </c>
      <c r="DP251" s="184">
        <f t="shared" si="516"/>
        <v>-5.2502364905774558E-10</v>
      </c>
      <c r="DQ251" s="184">
        <f t="shared" si="517"/>
        <v>-5.2502364905774558E-10</v>
      </c>
      <c r="DR251" s="184">
        <f t="shared" si="518"/>
        <v>-5.2502364905774558E-10</v>
      </c>
      <c r="DS251" s="184">
        <f t="shared" si="519"/>
        <v>-5.2502364905774558E-10</v>
      </c>
      <c r="DU251" s="185">
        <f t="shared" si="458"/>
        <v>1.4292389125209626E-2</v>
      </c>
      <c r="DV251" s="185">
        <f t="shared" si="459"/>
        <v>1.1248354187556151E-3</v>
      </c>
      <c r="DW251" s="185">
        <f t="shared" si="460"/>
        <v>-7.4908445781753877E-3</v>
      </c>
      <c r="DX251" s="185">
        <f t="shared" si="461"/>
        <v>1.2223947362915055E-2</v>
      </c>
      <c r="DY251" s="186">
        <f t="shared" si="462"/>
        <v>1.4292389125209626E-2</v>
      </c>
      <c r="DZ251" s="186">
        <f t="shared" si="463"/>
        <v>1.1248354187556151E-3</v>
      </c>
      <c r="EA251" s="186">
        <f t="shared" si="464"/>
        <v>-5.486373184676584E-3</v>
      </c>
      <c r="EB251" s="186">
        <f t="shared" si="465"/>
        <v>-1.3245276550686257E-2</v>
      </c>
      <c r="EC251" s="186">
        <f t="shared" si="466"/>
        <v>-9.3108665174716949E-3</v>
      </c>
      <c r="ED251" s="186">
        <f t="shared" si="467"/>
        <v>1.0901624022113497E-2</v>
      </c>
      <c r="EE251" s="186">
        <f t="shared" si="468"/>
        <v>1.3940463071226948E-2</v>
      </c>
      <c r="EF251" s="186">
        <f t="shared" si="469"/>
        <v>3.3468090751423525E-3</v>
      </c>
      <c r="EG251" s="186">
        <f t="shared" si="470"/>
        <v>-3.3468090751423464E-3</v>
      </c>
      <c r="EH251" s="186">
        <f t="shared" si="471"/>
        <v>-1.394046307122695E-2</v>
      </c>
      <c r="EI251" s="186">
        <f t="shared" si="472"/>
        <v>-1.090162402211349E-2</v>
      </c>
      <c r="EJ251" s="186">
        <f t="shared" si="473"/>
        <v>9.3108665174716984E-3</v>
      </c>
      <c r="EK251" s="186">
        <f t="shared" si="474"/>
        <v>1.3245276550686264E-2</v>
      </c>
      <c r="EL251" s="186">
        <f t="shared" si="475"/>
        <v>5.4863731846765667E-3</v>
      </c>
      <c r="EM251" s="186">
        <f t="shared" si="476"/>
        <v>-1.124835418755599E-3</v>
      </c>
      <c r="EN251" s="186">
        <f t="shared" si="477"/>
        <v>-1.4292389125209628E-2</v>
      </c>
      <c r="EO251" s="186">
        <f t="shared" si="478"/>
        <v>-1.2223947362915041E-2</v>
      </c>
      <c r="EP251" s="186">
        <f t="shared" si="479"/>
        <v>7.4908445781754094E-3</v>
      </c>
      <c r="EQ251" s="186">
        <f t="shared" si="480"/>
        <v>1.1248354187556122E-3</v>
      </c>
      <c r="ER251" s="186">
        <f t="shared" si="481"/>
        <v>-1.4292389125209626E-2</v>
      </c>
      <c r="ES251" s="186">
        <f t="shared" si="482"/>
        <v>-1.3245276550686254E-2</v>
      </c>
      <c r="ET251" s="186">
        <f t="shared" si="483"/>
        <v>5.4863731846765892E-3</v>
      </c>
      <c r="EU251" s="186">
        <f t="shared" si="484"/>
        <v>1.0901624022113501E-2</v>
      </c>
      <c r="EV251" s="186">
        <f t="shared" si="485"/>
        <v>9.3108665174716897E-3</v>
      </c>
      <c r="EW251" s="186">
        <f t="shared" si="486"/>
        <v>3.3468090751423594E-3</v>
      </c>
      <c r="EX251" s="186">
        <f t="shared" si="487"/>
        <v>-1.3940463071226948E-2</v>
      </c>
    </row>
    <row r="252" spans="15:154" ht="20.100000000000001" customHeight="1" x14ac:dyDescent="0.3">
      <c r="O252" s="211">
        <v>244</v>
      </c>
      <c r="P252" s="211">
        <f t="shared" si="488"/>
        <v>-1.0122909661567112</v>
      </c>
      <c r="Q252" s="212">
        <f t="shared" si="489"/>
        <v>2.1293016874330819</v>
      </c>
      <c r="R252" s="212">
        <f t="shared" si="393"/>
        <v>275.84385739969309</v>
      </c>
      <c r="S252" s="212">
        <f t="shared" si="394"/>
        <v>239.86422382582009</v>
      </c>
      <c r="T252" s="212">
        <f t="shared" si="395"/>
        <v>299.83027978227511</v>
      </c>
      <c r="U252" s="212">
        <f t="shared" si="396"/>
        <v>1</v>
      </c>
      <c r="V252" s="212">
        <f t="shared" si="397"/>
        <v>1</v>
      </c>
      <c r="W252" s="212">
        <f t="shared" si="398"/>
        <v>4.857820698390114E-2</v>
      </c>
      <c r="X252" s="212">
        <f t="shared" si="399"/>
        <v>5.5864938031486303E-2</v>
      </c>
      <c r="Y252" s="212">
        <f t="shared" si="400"/>
        <v>4.4691950425189045E-2</v>
      </c>
      <c r="Z252" s="212">
        <f t="shared" si="401"/>
        <v>8.92891300174837</v>
      </c>
      <c r="AA252" s="212">
        <f t="shared" si="402"/>
        <v>8.92891300174837</v>
      </c>
      <c r="AB252" s="212">
        <f t="shared" si="403"/>
        <v>8.7309376522702316</v>
      </c>
      <c r="AC252" s="212">
        <f t="shared" si="404"/>
        <v>8.3201478693463393</v>
      </c>
      <c r="AD252" s="212">
        <f t="shared" si="405"/>
        <v>177.80627929299769</v>
      </c>
      <c r="AE252" s="212">
        <f t="shared" si="406"/>
        <v>232.40646327892404</v>
      </c>
      <c r="AF252" s="212">
        <f t="shared" si="407"/>
        <v>2.1843741844217264</v>
      </c>
      <c r="AG252" s="212">
        <f t="shared" si="408"/>
        <v>2.4387664545042349</v>
      </c>
      <c r="AH252" s="212">
        <f t="shared" si="409"/>
        <v>1.8592181805353443</v>
      </c>
      <c r="AI252" s="212">
        <f t="shared" si="410"/>
        <v>11.113287186170096</v>
      </c>
      <c r="AJ252" s="212">
        <f t="shared" si="411"/>
        <v>11.913287186170097</v>
      </c>
      <c r="AK252" s="212">
        <f t="shared" si="412"/>
        <v>11.969704106774467</v>
      </c>
      <c r="AL252" s="212">
        <f t="shared" si="413"/>
        <v>10.979366049881683</v>
      </c>
      <c r="AM252" s="212">
        <f t="shared" si="490"/>
        <v>83.939888661534198</v>
      </c>
      <c r="AN252" s="212">
        <f t="shared" si="520"/>
        <v>83.544253983190131</v>
      </c>
      <c r="AO252" s="212">
        <f t="shared" si="521"/>
        <v>91.079939903340431</v>
      </c>
      <c r="AP252" s="212">
        <f t="shared" si="414"/>
        <v>7.5267255858971982</v>
      </c>
      <c r="AQ252" s="212">
        <f t="shared" si="415"/>
        <v>0.22311510295520004</v>
      </c>
      <c r="AR252" s="212">
        <f t="shared" si="416"/>
        <v>0.21660790714295813</v>
      </c>
      <c r="AS252" s="212">
        <f t="shared" si="417"/>
        <v>0.20641652579324507</v>
      </c>
      <c r="AT252" s="212">
        <f t="shared" si="418"/>
        <v>1.5639661812284131E-2</v>
      </c>
      <c r="AU252" s="212">
        <f t="shared" si="419"/>
        <v>8.4213731313304438E-2</v>
      </c>
      <c r="AV252" s="212">
        <f t="shared" si="420"/>
        <v>7.8999033985102246E-2</v>
      </c>
      <c r="AW252" s="212">
        <f t="shared" si="421"/>
        <v>7.821107340445986E-2</v>
      </c>
      <c r="AX252" s="212">
        <f t="shared" si="491"/>
        <v>2.0454760446625902E-2</v>
      </c>
      <c r="AY252" s="212">
        <f t="shared" si="492"/>
        <v>2.2066380798069961E-2</v>
      </c>
      <c r="AZ252" s="178">
        <f t="shared" si="493"/>
        <v>1.7477027169609655E-2</v>
      </c>
      <c r="BA252" s="178">
        <f t="shared" si="422"/>
        <v>-1.3537623231563061E-2</v>
      </c>
      <c r="BB252" s="178">
        <f t="shared" si="423"/>
        <v>-1.1771846288315704E-2</v>
      </c>
      <c r="BC252" s="178">
        <f t="shared" si="424"/>
        <v>-1.471480786039463E-2</v>
      </c>
      <c r="BD252" s="178">
        <f t="shared" si="425"/>
        <v>0</v>
      </c>
      <c r="BE252" s="178">
        <f t="shared" si="426"/>
        <v>0</v>
      </c>
      <c r="BF252" s="178">
        <f t="shared" si="427"/>
        <v>0</v>
      </c>
      <c r="BG252" s="178">
        <f t="shared" si="494"/>
        <v>6.9171372150628411E-3</v>
      </c>
      <c r="BH252" s="178">
        <f t="shared" si="495"/>
        <v>1.0294534509754257E-2</v>
      </c>
      <c r="BI252" s="178">
        <f t="shared" si="496"/>
        <v>2.7622193092150249E-3</v>
      </c>
      <c r="BJ252" s="178">
        <f t="shared" si="428"/>
        <v>1.9080498115659046</v>
      </c>
      <c r="BK252" s="178">
        <f t="shared" si="429"/>
        <v>2.469290529830324</v>
      </c>
      <c r="BL252" s="178">
        <f t="shared" si="430"/>
        <v>0.82819698830194366</v>
      </c>
      <c r="BM252" s="180">
        <f t="shared" si="497"/>
        <v>4.784678725200732E-5</v>
      </c>
      <c r="BN252" s="180">
        <f t="shared" si="497"/>
        <v>1.0597744077252132E-4</v>
      </c>
      <c r="BO252" s="180">
        <f t="shared" si="497"/>
        <v>7.62985551220033E-6</v>
      </c>
      <c r="BP252" s="178">
        <f t="shared" si="431"/>
        <v>102.1026592994764</v>
      </c>
      <c r="BQ252" s="178">
        <f t="shared" si="432"/>
        <v>221.93728142673245</v>
      </c>
      <c r="BR252" s="178">
        <f t="shared" si="433"/>
        <v>0.44999999999999996</v>
      </c>
      <c r="BS252" s="178">
        <f t="shared" si="434"/>
        <v>0.44999999999999996</v>
      </c>
      <c r="BT252" s="178">
        <f t="shared" si="435"/>
        <v>0.15321214507092273</v>
      </c>
      <c r="BU252" s="178">
        <f t="shared" si="436"/>
        <v>18.138404988736497</v>
      </c>
      <c r="BY252" s="180">
        <f t="shared" si="437"/>
        <v>0.17298366202392026</v>
      </c>
      <c r="BZ252" s="180">
        <f t="shared" si="498"/>
        <v>0.17298366202392026</v>
      </c>
      <c r="CA252" s="180">
        <f t="shared" si="499"/>
        <v>0</v>
      </c>
      <c r="CB252" s="180">
        <f t="shared" si="500"/>
        <v>4.201618074037166E-2</v>
      </c>
      <c r="CC252" s="180">
        <f t="shared" si="438"/>
        <v>2.8478557508808601E-2</v>
      </c>
      <c r="CG252" s="182">
        <f t="shared" si="439"/>
        <v>0.44999999999999996</v>
      </c>
      <c r="CH252" s="182">
        <f t="shared" si="440"/>
        <v>0.44999999999999996</v>
      </c>
      <c r="CI252" s="182">
        <f t="shared" si="441"/>
        <v>0.44999999999999996</v>
      </c>
      <c r="CJ252" s="182">
        <f t="shared" si="442"/>
        <v>0.44999999999999996</v>
      </c>
      <c r="CK252" s="182">
        <f t="shared" si="443"/>
        <v>0.44999999999999996</v>
      </c>
      <c r="CL252" s="182">
        <f t="shared" si="444"/>
        <v>0.44999999999999996</v>
      </c>
      <c r="CM252" s="182">
        <f t="shared" si="445"/>
        <v>0.44999999999999996</v>
      </c>
      <c r="CN252" s="182">
        <f t="shared" si="446"/>
        <v>0.44999999999999996</v>
      </c>
      <c r="CO252" s="182">
        <f t="shared" si="447"/>
        <v>0.41086993383708165</v>
      </c>
      <c r="CP252" s="182">
        <f t="shared" si="448"/>
        <v>0.35076906296489468</v>
      </c>
      <c r="CQ252" s="182">
        <f t="shared" si="449"/>
        <v>0.29066819209270772</v>
      </c>
      <c r="CR252" s="182">
        <f t="shared" si="450"/>
        <v>0.23056732122052065</v>
      </c>
      <c r="CS252" s="182">
        <f t="shared" si="451"/>
        <v>0.17046645034833374</v>
      </c>
      <c r="CT252" s="182">
        <f t="shared" si="452"/>
        <v>0.14825029754045424</v>
      </c>
      <c r="CU252" s="182">
        <f t="shared" si="453"/>
        <v>0.14825029754045424</v>
      </c>
      <c r="CV252" s="182">
        <f t="shared" si="454"/>
        <v>0.14825029754045424</v>
      </c>
      <c r="CW252" s="182">
        <f t="shared" si="455"/>
        <v>0.14825029754045424</v>
      </c>
      <c r="CX252" s="182">
        <f t="shared" si="456"/>
        <v>0.14825029754045424</v>
      </c>
      <c r="CY252" s="182">
        <f t="shared" si="457"/>
        <v>0.14825029754045424</v>
      </c>
      <c r="DA252" s="184">
        <f t="shared" si="501"/>
        <v>0.17298366202895235</v>
      </c>
      <c r="DB252" s="184">
        <f t="shared" si="502"/>
        <v>0.17298366202895235</v>
      </c>
      <c r="DC252" s="184">
        <f t="shared" si="503"/>
        <v>0.17298366202895235</v>
      </c>
      <c r="DD252" s="184">
        <f t="shared" si="504"/>
        <v>0.17298366202895235</v>
      </c>
      <c r="DE252" s="184">
        <f t="shared" si="505"/>
        <v>0.17298366202895235</v>
      </c>
      <c r="DF252" s="184">
        <f t="shared" si="506"/>
        <v>0.17298366202895235</v>
      </c>
      <c r="DG252" s="184">
        <f t="shared" si="507"/>
        <v>0.17298366202895235</v>
      </c>
      <c r="DH252" s="184">
        <f t="shared" si="508"/>
        <v>0.17298366202895235</v>
      </c>
      <c r="DI252" s="184">
        <f t="shared" si="509"/>
        <v>0.15727602392144086</v>
      </c>
      <c r="DJ252" s="184">
        <f t="shared" si="510"/>
        <v>0.13316416598858069</v>
      </c>
      <c r="DK252" s="184">
        <f t="shared" si="511"/>
        <v>0.10907776578204569</v>
      </c>
      <c r="DL252" s="184">
        <f t="shared" si="512"/>
        <v>8.5035074327425533E-2</v>
      </c>
      <c r="DM252" s="184">
        <f t="shared" si="513"/>
        <v>6.107726677928086E-2</v>
      </c>
      <c r="DN252" s="184">
        <f t="shared" si="514"/>
        <v>-5.270962474625356E-10</v>
      </c>
      <c r="DO252" s="184">
        <f t="shared" si="515"/>
        <v>-5.270962474625356E-10</v>
      </c>
      <c r="DP252" s="184">
        <f t="shared" si="516"/>
        <v>-5.270962474625356E-10</v>
      </c>
      <c r="DQ252" s="184">
        <f t="shared" si="517"/>
        <v>-5.270962474625356E-10</v>
      </c>
      <c r="DR252" s="184">
        <f t="shared" si="518"/>
        <v>-5.270962474625356E-10</v>
      </c>
      <c r="DS252" s="184">
        <f t="shared" si="519"/>
        <v>-5.270962474625356E-10</v>
      </c>
      <c r="DU252" s="185">
        <f t="shared" si="458"/>
        <v>1.3758488827293434E-2</v>
      </c>
      <c r="DV252" s="185">
        <f t="shared" si="459"/>
        <v>1.4460754466040248E-3</v>
      </c>
      <c r="DW252" s="185">
        <f t="shared" si="460"/>
        <v>-7.331048527212441E-3</v>
      </c>
      <c r="DX252" s="185">
        <f t="shared" si="461"/>
        <v>1.1732130092173609E-2</v>
      </c>
      <c r="DY252" s="186">
        <f t="shared" si="462"/>
        <v>1.3758488827293434E-2</v>
      </c>
      <c r="DZ252" s="186">
        <f t="shared" si="463"/>
        <v>1.4460754466040248E-3</v>
      </c>
      <c r="EA252" s="186">
        <f t="shared" si="464"/>
        <v>-4.7316005233982335E-3</v>
      </c>
      <c r="EB252" s="186">
        <f t="shared" si="465"/>
        <v>-1.2999965595916277E-2</v>
      </c>
      <c r="EC252" s="186">
        <f t="shared" si="466"/>
        <v>-9.6100945321136756E-3</v>
      </c>
      <c r="ED252" s="186">
        <f t="shared" si="467"/>
        <v>9.9515442063967188E-3</v>
      </c>
      <c r="EE252" s="186">
        <f t="shared" si="468"/>
        <v>1.3157176844986459E-2</v>
      </c>
      <c r="EF252" s="186">
        <f t="shared" si="469"/>
        <v>4.2750259037556007E-3</v>
      </c>
      <c r="EG252" s="186">
        <f t="shared" si="470"/>
        <v>-1.9253588719731394E-3</v>
      </c>
      <c r="EH252" s="186">
        <f t="shared" si="471"/>
        <v>-1.3699640222361446E-2</v>
      </c>
      <c r="EI252" s="186">
        <f t="shared" si="472"/>
        <v>-1.1469133291611658E-2</v>
      </c>
      <c r="EJ252" s="186">
        <f t="shared" si="473"/>
        <v>7.7360280859931204E-3</v>
      </c>
      <c r="EK252" s="186">
        <f t="shared" si="474"/>
        <v>1.1980833099414334E-2</v>
      </c>
      <c r="EL252" s="186">
        <f t="shared" si="475"/>
        <v>6.9171372150628298E-3</v>
      </c>
      <c r="EM252" s="186">
        <f t="shared" si="476"/>
        <v>9.6503020105407017E-4</v>
      </c>
      <c r="EN252" s="186">
        <f t="shared" si="477"/>
        <v>-1.3800574832922099E-2</v>
      </c>
      <c r="EO252" s="186">
        <f t="shared" si="478"/>
        <v>-1.2826915891258669E-2</v>
      </c>
      <c r="EP252" s="186">
        <f t="shared" si="479"/>
        <v>5.1824104166502578E-3</v>
      </c>
      <c r="EQ252" s="186">
        <f t="shared" si="480"/>
        <v>3.8132428235665176E-3</v>
      </c>
      <c r="ER252" s="186">
        <f t="shared" si="481"/>
        <v>-1.3298358100778748E-2</v>
      </c>
      <c r="ES252" s="186">
        <f t="shared" si="482"/>
        <v>-1.3624100716086314E-2</v>
      </c>
      <c r="ET252" s="186">
        <f t="shared" si="483"/>
        <v>2.4022965441355651E-3</v>
      </c>
      <c r="EU252" s="186">
        <f t="shared" si="484"/>
        <v>8.1315824861947598E-3</v>
      </c>
      <c r="EV252" s="186">
        <f t="shared" si="485"/>
        <v>1.1192163118818448E-2</v>
      </c>
      <c r="EW252" s="186">
        <f t="shared" si="486"/>
        <v>6.4947984367199393E-3</v>
      </c>
      <c r="EX252" s="186">
        <f t="shared" si="487"/>
        <v>-1.2214939307029302E-2</v>
      </c>
    </row>
    <row r="253" spans="15:154" ht="20.100000000000001" customHeight="1" x14ac:dyDescent="0.3">
      <c r="O253" s="211">
        <v>245</v>
      </c>
      <c r="P253" s="211">
        <f t="shared" si="488"/>
        <v>-1.0035643198967394</v>
      </c>
      <c r="Q253" s="212">
        <f t="shared" si="489"/>
        <v>2.1380283336930535</v>
      </c>
      <c r="R253" s="212">
        <f t="shared" si="393"/>
        <v>274.32919284334838</v>
      </c>
      <c r="S253" s="212">
        <f t="shared" si="394"/>
        <v>238.5471242116073</v>
      </c>
      <c r="T253" s="212">
        <f t="shared" si="395"/>
        <v>298.18390526450912</v>
      </c>
      <c r="U253" s="212">
        <f t="shared" si="396"/>
        <v>1</v>
      </c>
      <c r="V253" s="212">
        <f t="shared" si="397"/>
        <v>1</v>
      </c>
      <c r="W253" s="212">
        <f t="shared" si="398"/>
        <v>4.8846423747733882E-2</v>
      </c>
      <c r="X253" s="212">
        <f t="shared" si="399"/>
        <v>5.6173387309893963E-2</v>
      </c>
      <c r="Y253" s="212">
        <f t="shared" si="400"/>
        <v>4.4938709847915169E-2</v>
      </c>
      <c r="Z253" s="212">
        <f t="shared" si="401"/>
        <v>8.8638803788478011</v>
      </c>
      <c r="AA253" s="212">
        <f t="shared" si="402"/>
        <v>8.8638803788478011</v>
      </c>
      <c r="AB253" s="212">
        <f t="shared" si="403"/>
        <v>8.6684994998236871</v>
      </c>
      <c r="AC253" s="212">
        <f t="shared" si="404"/>
        <v>8.260647426010916</v>
      </c>
      <c r="AD253" s="212">
        <f t="shared" si="405"/>
        <v>176.32216188076424</v>
      </c>
      <c r="AE253" s="212">
        <f t="shared" si="406"/>
        <v>230.51197937866147</v>
      </c>
      <c r="AF253" s="212">
        <f t="shared" si="407"/>
        <v>2.180727340450257</v>
      </c>
      <c r="AG253" s="212">
        <f t="shared" si="408"/>
        <v>2.4346948989960904</v>
      </c>
      <c r="AH253" s="212">
        <f t="shared" si="409"/>
        <v>1.8561141891671591</v>
      </c>
      <c r="AI253" s="212">
        <f t="shared" si="410"/>
        <v>11.044607719298059</v>
      </c>
      <c r="AJ253" s="212">
        <f t="shared" si="411"/>
        <v>11.844607719298059</v>
      </c>
      <c r="AK253" s="212">
        <f t="shared" si="412"/>
        <v>11.903194398819778</v>
      </c>
      <c r="AL253" s="212">
        <f t="shared" si="413"/>
        <v>10.916761615178075</v>
      </c>
      <c r="AM253" s="212">
        <f t="shared" si="490"/>
        <v>84.426603539662224</v>
      </c>
      <c r="AN253" s="212">
        <f t="shared" si="520"/>
        <v>84.011061778437536</v>
      </c>
      <c r="AO253" s="212">
        <f t="shared" si="521"/>
        <v>91.602256717748062</v>
      </c>
      <c r="AP253" s="212">
        <f t="shared" si="414"/>
        <v>7.4614863413375661</v>
      </c>
      <c r="AQ253" s="212">
        <f t="shared" si="415"/>
        <v>0.22151952463746682</v>
      </c>
      <c r="AR253" s="212">
        <f t="shared" si="416"/>
        <v>0.21505886418033862</v>
      </c>
      <c r="AS253" s="212">
        <f t="shared" si="417"/>
        <v>0.20494036515411679</v>
      </c>
      <c r="AT253" s="212">
        <f t="shared" si="418"/>
        <v>1.5416771687512447E-2</v>
      </c>
      <c r="AU253" s="212">
        <f t="shared" si="419"/>
        <v>8.3494894950396831E-2</v>
      </c>
      <c r="AV253" s="212">
        <f t="shared" si="420"/>
        <v>7.8308292081439454E-2</v>
      </c>
      <c r="AW253" s="212">
        <f t="shared" si="421"/>
        <v>7.7538566399948453E-2</v>
      </c>
      <c r="AX253" s="212">
        <f t="shared" si="491"/>
        <v>2.0392135192177408E-2</v>
      </c>
      <c r="AY253" s="212">
        <f t="shared" si="492"/>
        <v>2.1994210211994842E-2</v>
      </c>
      <c r="AZ253" s="178">
        <f t="shared" si="493"/>
        <v>1.7422415781561885E-2</v>
      </c>
      <c r="BA253" s="178">
        <f t="shared" si="422"/>
        <v>-1.3726165759968831E-2</v>
      </c>
      <c r="BB253" s="178">
        <f t="shared" si="423"/>
        <v>-1.1935796313016377E-2</v>
      </c>
      <c r="BC253" s="178">
        <f t="shared" si="424"/>
        <v>-1.4919745391270469E-2</v>
      </c>
      <c r="BD253" s="178">
        <f t="shared" si="425"/>
        <v>0</v>
      </c>
      <c r="BE253" s="178">
        <f t="shared" si="426"/>
        <v>0</v>
      </c>
      <c r="BF253" s="178">
        <f t="shared" si="427"/>
        <v>0</v>
      </c>
      <c r="BG253" s="178">
        <f t="shared" si="494"/>
        <v>6.665969432208577E-3</v>
      </c>
      <c r="BH253" s="178">
        <f t="shared" si="495"/>
        <v>1.0058413898978465E-2</v>
      </c>
      <c r="BI253" s="178">
        <f t="shared" si="496"/>
        <v>2.5026703902914157E-3</v>
      </c>
      <c r="BJ253" s="178">
        <f t="shared" si="428"/>
        <v>1.8286700138562122</v>
      </c>
      <c r="BK253" s="178">
        <f t="shared" si="429"/>
        <v>2.399405709731373</v>
      </c>
      <c r="BL253" s="178">
        <f t="shared" si="430"/>
        <v>0.74625603056694756</v>
      </c>
      <c r="BM253" s="180">
        <f t="shared" si="497"/>
        <v>4.4435148471139141E-5</v>
      </c>
      <c r="BN253" s="180">
        <f t="shared" si="497"/>
        <v>1.0117169016316316E-4</v>
      </c>
      <c r="BO253" s="180">
        <f t="shared" si="497"/>
        <v>6.2633590824413876E-6</v>
      </c>
      <c r="BP253" s="178">
        <f t="shared" si="431"/>
        <v>101.01855483324621</v>
      </c>
      <c r="BQ253" s="178">
        <f t="shared" si="432"/>
        <v>220.48071956336207</v>
      </c>
      <c r="BR253" s="178">
        <f t="shared" si="433"/>
        <v>0.44999999999999996</v>
      </c>
      <c r="BS253" s="178">
        <f t="shared" si="434"/>
        <v>0.44999999999999996</v>
      </c>
      <c r="BT253" s="178">
        <f t="shared" si="435"/>
        <v>0.15237085388565549</v>
      </c>
      <c r="BU253" s="178">
        <f t="shared" si="436"/>
        <v>18.138404988736497</v>
      </c>
      <c r="BY253" s="180">
        <f t="shared" si="437"/>
        <v>0.17280352890692524</v>
      </c>
      <c r="BZ253" s="180">
        <f t="shared" si="498"/>
        <v>0.17280352890692524</v>
      </c>
      <c r="CA253" s="180">
        <f t="shared" si="499"/>
        <v>0</v>
      </c>
      <c r="CB253" s="180">
        <f t="shared" si="500"/>
        <v>4.2204172037891084E-2</v>
      </c>
      <c r="CC253" s="180">
        <f t="shared" si="438"/>
        <v>2.8478006277922255E-2</v>
      </c>
      <c r="CG253" s="182">
        <f t="shared" si="439"/>
        <v>0.44999999999999996</v>
      </c>
      <c r="CH253" s="182">
        <f t="shared" si="440"/>
        <v>0.44999999999999996</v>
      </c>
      <c r="CI253" s="182">
        <f t="shared" si="441"/>
        <v>0.44999999999999996</v>
      </c>
      <c r="CJ253" s="182">
        <f t="shared" si="442"/>
        <v>0.44999999999999996</v>
      </c>
      <c r="CK253" s="182">
        <f t="shared" si="443"/>
        <v>0.44999999999999996</v>
      </c>
      <c r="CL253" s="182">
        <f t="shared" si="444"/>
        <v>0.44999999999999996</v>
      </c>
      <c r="CM253" s="182">
        <f t="shared" si="445"/>
        <v>0.44999999999999996</v>
      </c>
      <c r="CN253" s="182">
        <f t="shared" si="446"/>
        <v>0.44999999999999996</v>
      </c>
      <c r="CO253" s="182">
        <f t="shared" si="447"/>
        <v>0.40858659257809365</v>
      </c>
      <c r="CP253" s="182">
        <f t="shared" si="448"/>
        <v>0.34881573688106299</v>
      </c>
      <c r="CQ253" s="182">
        <f t="shared" si="449"/>
        <v>0.28904488118403238</v>
      </c>
      <c r="CR253" s="182">
        <f t="shared" si="450"/>
        <v>0.22927402548700157</v>
      </c>
      <c r="CS253" s="182">
        <f t="shared" si="451"/>
        <v>0.16950316978997099</v>
      </c>
      <c r="CT253" s="182">
        <f t="shared" si="452"/>
        <v>0.147409006355187</v>
      </c>
      <c r="CU253" s="182">
        <f t="shared" si="453"/>
        <v>0.147409006355187</v>
      </c>
      <c r="CV253" s="182">
        <f t="shared" si="454"/>
        <v>0.147409006355187</v>
      </c>
      <c r="CW253" s="182">
        <f t="shared" si="455"/>
        <v>0.147409006355187</v>
      </c>
      <c r="CX253" s="182">
        <f t="shared" si="456"/>
        <v>0.147409006355187</v>
      </c>
      <c r="CY253" s="182">
        <f t="shared" si="457"/>
        <v>0.147409006355187</v>
      </c>
      <c r="DA253" s="184">
        <f t="shared" si="501"/>
        <v>0.17280352891197984</v>
      </c>
      <c r="DB253" s="184">
        <f t="shared" si="502"/>
        <v>0.17280352891197984</v>
      </c>
      <c r="DC253" s="184">
        <f t="shared" si="503"/>
        <v>0.17280352891197984</v>
      </c>
      <c r="DD253" s="184">
        <f t="shared" si="504"/>
        <v>0.17280352891197984</v>
      </c>
      <c r="DE253" s="184">
        <f t="shared" si="505"/>
        <v>0.17280352891197984</v>
      </c>
      <c r="DF253" s="184">
        <f t="shared" si="506"/>
        <v>0.17280352891197984</v>
      </c>
      <c r="DG253" s="184">
        <f t="shared" si="507"/>
        <v>0.17280352891197984</v>
      </c>
      <c r="DH253" s="184">
        <f t="shared" si="508"/>
        <v>0.17280352891197984</v>
      </c>
      <c r="DI253" s="184">
        <f t="shared" si="509"/>
        <v>0.15619736157597675</v>
      </c>
      <c r="DJ253" s="184">
        <f t="shared" si="510"/>
        <v>0.13224434192932769</v>
      </c>
      <c r="DK253" s="184">
        <f t="shared" si="511"/>
        <v>0.10831683608517012</v>
      </c>
      <c r="DL253" s="184">
        <f t="shared" si="512"/>
        <v>8.4433130118656927E-2</v>
      </c>
      <c r="DM253" s="184">
        <f t="shared" si="513"/>
        <v>6.0634469757297513E-2</v>
      </c>
      <c r="DN253" s="184">
        <f t="shared" si="514"/>
        <v>-5.2921477573106806E-10</v>
      </c>
      <c r="DO253" s="184">
        <f t="shared" si="515"/>
        <v>-5.2921477573106806E-10</v>
      </c>
      <c r="DP253" s="184">
        <f t="shared" si="516"/>
        <v>-5.2921477573106806E-10</v>
      </c>
      <c r="DQ253" s="184">
        <f t="shared" si="517"/>
        <v>-5.2921477573106806E-10</v>
      </c>
      <c r="DR253" s="184">
        <f t="shared" si="518"/>
        <v>-5.2921477573106806E-10</v>
      </c>
      <c r="DS253" s="184">
        <f t="shared" si="519"/>
        <v>-5.2921477573106806E-10</v>
      </c>
      <c r="DU253" s="185">
        <f t="shared" si="458"/>
        <v>1.3217882279276182E-2</v>
      </c>
      <c r="DV253" s="185">
        <f t="shared" si="459"/>
        <v>1.7401672148828814E-3</v>
      </c>
      <c r="DW253" s="185">
        <f t="shared" si="460"/>
        <v>-7.1632455303551352E-3</v>
      </c>
      <c r="DX253" s="185">
        <f t="shared" si="461"/>
        <v>1.1244043194349785E-2</v>
      </c>
      <c r="DY253" s="186">
        <f t="shared" si="462"/>
        <v>1.3217882279276182E-2</v>
      </c>
      <c r="DZ253" s="186">
        <f t="shared" si="463"/>
        <v>1.7401672148828814E-3</v>
      </c>
      <c r="EA253" s="186">
        <f t="shared" si="464"/>
        <v>-4.0089913351666548E-3</v>
      </c>
      <c r="EB253" s="186">
        <f t="shared" si="465"/>
        <v>-1.2714896081333707E-2</v>
      </c>
      <c r="EC253" s="186">
        <f t="shared" si="466"/>
        <v>-9.8293363804728591E-3</v>
      </c>
      <c r="ED253" s="186">
        <f t="shared" si="467"/>
        <v>9.0069273453308868E-3</v>
      </c>
      <c r="EE253" s="186">
        <f t="shared" si="468"/>
        <v>1.2317105445526777E-2</v>
      </c>
      <c r="EF253" s="186">
        <f t="shared" si="469"/>
        <v>5.101912124716685E-3</v>
      </c>
      <c r="EG253" s="186">
        <f t="shared" si="470"/>
        <v>-5.8153100565799213E-4</v>
      </c>
      <c r="EH253" s="186">
        <f t="shared" si="471"/>
        <v>-1.331924981273401E-2</v>
      </c>
      <c r="EI253" s="186">
        <f t="shared" si="472"/>
        <v>-1.1825574200007759E-2</v>
      </c>
      <c r="EJ253" s="186">
        <f t="shared" si="473"/>
        <v>6.1560042823789029E-3</v>
      </c>
      <c r="EK253" s="186">
        <f t="shared" si="474"/>
        <v>1.0576938230643887E-2</v>
      </c>
      <c r="EL253" s="186">
        <f t="shared" si="475"/>
        <v>8.1159701545594834E-3</v>
      </c>
      <c r="EM253" s="186">
        <f t="shared" si="476"/>
        <v>2.8855597008607958E-3</v>
      </c>
      <c r="EN253" s="186">
        <f t="shared" si="477"/>
        <v>-1.3015918680497535E-2</v>
      </c>
      <c r="EO253" s="186">
        <f t="shared" si="478"/>
        <v>-1.3015918680497517E-2</v>
      </c>
      <c r="EP253" s="186">
        <f t="shared" si="479"/>
        <v>2.8855597008608756E-3</v>
      </c>
      <c r="EQ253" s="186">
        <f t="shared" si="480"/>
        <v>6.1560042823788508E-3</v>
      </c>
      <c r="ER253" s="186">
        <f t="shared" si="481"/>
        <v>-1.1825574200007787E-2</v>
      </c>
      <c r="ES253" s="186">
        <f t="shared" si="482"/>
        <v>-1.3319249812734012E-2</v>
      </c>
      <c r="ET253" s="186">
        <f t="shared" si="483"/>
        <v>-5.8153100565794605E-4</v>
      </c>
      <c r="EU253" s="186">
        <f t="shared" si="484"/>
        <v>5.1019121247167284E-3</v>
      </c>
      <c r="EV253" s="186">
        <f t="shared" si="485"/>
        <v>1.2317105445526761E-2</v>
      </c>
      <c r="EW253" s="186">
        <f t="shared" si="486"/>
        <v>9.0069273453308521E-3</v>
      </c>
      <c r="EX253" s="186">
        <f t="shared" si="487"/>
        <v>-9.8293363804728903E-3</v>
      </c>
    </row>
    <row r="254" spans="15:154" ht="20.100000000000001" customHeight="1" x14ac:dyDescent="0.3">
      <c r="O254" s="211">
        <v>246</v>
      </c>
      <c r="P254" s="211">
        <f t="shared" si="488"/>
        <v>-0.99483767363676778</v>
      </c>
      <c r="Q254" s="212">
        <f t="shared" si="489"/>
        <v>2.1467549799530254</v>
      </c>
      <c r="R254" s="212">
        <f t="shared" si="393"/>
        <v>272.79363705685995</v>
      </c>
      <c r="S254" s="212">
        <f t="shared" si="394"/>
        <v>237.21185831031298</v>
      </c>
      <c r="T254" s="212">
        <f t="shared" si="395"/>
        <v>296.51482288789123</v>
      </c>
      <c r="U254" s="212">
        <f t="shared" si="396"/>
        <v>1</v>
      </c>
      <c r="V254" s="212">
        <f t="shared" si="397"/>
        <v>1</v>
      </c>
      <c r="W254" s="212">
        <f t="shared" si="398"/>
        <v>4.9121380339259751E-2</v>
      </c>
      <c r="X254" s="212">
        <f t="shared" si="399"/>
        <v>5.648958739014872E-2</v>
      </c>
      <c r="Y254" s="212">
        <f t="shared" si="400"/>
        <v>4.5191669912118974E-2</v>
      </c>
      <c r="Z254" s="212">
        <f t="shared" si="401"/>
        <v>8.7981408621980162</v>
      </c>
      <c r="AA254" s="212">
        <f t="shared" si="402"/>
        <v>8.7981408621980162</v>
      </c>
      <c r="AB254" s="212">
        <f t="shared" si="403"/>
        <v>8.6053635661467194</v>
      </c>
      <c r="AC254" s="212">
        <f t="shared" si="404"/>
        <v>8.2004820319853344</v>
      </c>
      <c r="AD254" s="212">
        <f t="shared" si="405"/>
        <v>174.82215485092829</v>
      </c>
      <c r="AE254" s="212">
        <f t="shared" si="406"/>
        <v>228.59699098078434</v>
      </c>
      <c r="AF254" s="212">
        <f t="shared" si="407"/>
        <v>2.1770301968554233</v>
      </c>
      <c r="AG254" s="212">
        <f t="shared" si="408"/>
        <v>2.4305671859692346</v>
      </c>
      <c r="AH254" s="212">
        <f t="shared" si="409"/>
        <v>1.8529673855487196</v>
      </c>
      <c r="AI254" s="212">
        <f t="shared" si="410"/>
        <v>10.975171059053439</v>
      </c>
      <c r="AJ254" s="212">
        <f t="shared" si="411"/>
        <v>11.77517105905344</v>
      </c>
      <c r="AK254" s="212">
        <f t="shared" si="412"/>
        <v>11.835930752115955</v>
      </c>
      <c r="AL254" s="212">
        <f t="shared" si="413"/>
        <v>10.853449417534055</v>
      </c>
      <c r="AM254" s="212">
        <f t="shared" si="490"/>
        <v>84.924456297485506</v>
      </c>
      <c r="AN254" s="212">
        <f t="shared" si="520"/>
        <v>84.488497013319062</v>
      </c>
      <c r="AO254" s="212">
        <f t="shared" si="521"/>
        <v>92.136606670361559</v>
      </c>
      <c r="AP254" s="212">
        <f t="shared" si="414"/>
        <v>7.3955610219078736</v>
      </c>
      <c r="AQ254" s="212">
        <f t="shared" si="415"/>
        <v>0.21990611484077147</v>
      </c>
      <c r="AR254" s="212">
        <f t="shared" si="416"/>
        <v>0.21349250979734416</v>
      </c>
      <c r="AS254" s="212">
        <f t="shared" si="417"/>
        <v>0.20344770759528932</v>
      </c>
      <c r="AT254" s="212">
        <f t="shared" si="418"/>
        <v>1.5193017246523034E-2</v>
      </c>
      <c r="AU254" s="212">
        <f t="shared" si="419"/>
        <v>8.2768287508317412E-2</v>
      </c>
      <c r="AV254" s="212">
        <f t="shared" si="420"/>
        <v>7.7610316193985382E-2</v>
      </c>
      <c r="AW254" s="212">
        <f t="shared" si="421"/>
        <v>7.6858941210566634E-2</v>
      </c>
      <c r="AX254" s="212">
        <f t="shared" si="491"/>
        <v>2.0328462749313138E-2</v>
      </c>
      <c r="AY254" s="212">
        <f t="shared" si="492"/>
        <v>2.192087380499725E-2</v>
      </c>
      <c r="AZ254" s="178">
        <f t="shared" si="493"/>
        <v>1.7366919600219383E-2</v>
      </c>
      <c r="BA254" s="178">
        <f t="shared" si="422"/>
        <v>-1.3913662987708983E-2</v>
      </c>
      <c r="BB254" s="178">
        <f t="shared" si="423"/>
        <v>-1.2098837380616505E-2</v>
      </c>
      <c r="BC254" s="178">
        <f t="shared" si="424"/>
        <v>-1.5123546725770634E-2</v>
      </c>
      <c r="BD254" s="178">
        <f t="shared" si="425"/>
        <v>0</v>
      </c>
      <c r="BE254" s="178">
        <f t="shared" si="426"/>
        <v>0</v>
      </c>
      <c r="BF254" s="178">
        <f t="shared" si="427"/>
        <v>0</v>
      </c>
      <c r="BG254" s="178">
        <f t="shared" si="494"/>
        <v>6.4147997616041553E-3</v>
      </c>
      <c r="BH254" s="178">
        <f t="shared" si="495"/>
        <v>9.8220364243807451E-3</v>
      </c>
      <c r="BI254" s="178">
        <f t="shared" si="496"/>
        <v>2.2433728744487482E-3</v>
      </c>
      <c r="BJ254" s="178">
        <f t="shared" si="428"/>
        <v>1.7499165579594758</v>
      </c>
      <c r="BK254" s="178">
        <f t="shared" si="429"/>
        <v>2.3299035126189382</v>
      </c>
      <c r="BL254" s="178">
        <f t="shared" si="430"/>
        <v>0.66519331053867004</v>
      </c>
      <c r="BM254" s="180">
        <f t="shared" si="497"/>
        <v>4.1149655981476727E-5</v>
      </c>
      <c r="BN254" s="180">
        <f t="shared" si="497"/>
        <v>9.6472399521862093E-5</v>
      </c>
      <c r="BO254" s="180">
        <f t="shared" si="497"/>
        <v>5.0327218538124389E-6</v>
      </c>
      <c r="BP254" s="178">
        <f t="shared" si="431"/>
        <v>99.93433827810442</v>
      </c>
      <c r="BQ254" s="178">
        <f t="shared" si="432"/>
        <v>219.0045966230299</v>
      </c>
      <c r="BR254" s="178">
        <f t="shared" si="433"/>
        <v>0.44999999999999996</v>
      </c>
      <c r="BS254" s="178">
        <f t="shared" si="434"/>
        <v>0.44999999999999996</v>
      </c>
      <c r="BT254" s="178">
        <f t="shared" si="435"/>
        <v>0.15151795906993712</v>
      </c>
      <c r="BU254" s="178">
        <f t="shared" si="436"/>
        <v>18.138404988736497</v>
      </c>
      <c r="BY254" s="180">
        <f t="shared" si="437"/>
        <v>0.17261925835320652</v>
      </c>
      <c r="BZ254" s="180">
        <f t="shared" si="498"/>
        <v>0.17261925835320652</v>
      </c>
      <c r="CA254" s="180">
        <f t="shared" si="499"/>
        <v>0</v>
      </c>
      <c r="CB254" s="180">
        <f t="shared" si="500"/>
        <v>4.2396481264901031E-2</v>
      </c>
      <c r="CC254" s="180">
        <f t="shared" si="438"/>
        <v>2.8482818277192047E-2</v>
      </c>
      <c r="CG254" s="182">
        <f t="shared" si="439"/>
        <v>0.44959202967934281</v>
      </c>
      <c r="CH254" s="182">
        <f t="shared" si="440"/>
        <v>0.44959202967934281</v>
      </c>
      <c r="CI254" s="182">
        <f t="shared" si="441"/>
        <v>0.44959202967934281</v>
      </c>
      <c r="CJ254" s="182">
        <f t="shared" si="442"/>
        <v>0.44959202967934281</v>
      </c>
      <c r="CK254" s="182">
        <f t="shared" si="443"/>
        <v>0.44959202967934281</v>
      </c>
      <c r="CL254" s="182">
        <f t="shared" si="444"/>
        <v>0.44959202967934281</v>
      </c>
      <c r="CM254" s="182">
        <f t="shared" si="445"/>
        <v>0.44959202967934281</v>
      </c>
      <c r="CN254" s="182">
        <f t="shared" si="446"/>
        <v>0.44959202967934281</v>
      </c>
      <c r="CO254" s="182">
        <f t="shared" si="447"/>
        <v>0.40627175800427351</v>
      </c>
      <c r="CP254" s="182">
        <f t="shared" si="448"/>
        <v>0.34683546926447273</v>
      </c>
      <c r="CQ254" s="182">
        <f t="shared" si="449"/>
        <v>0.28739918052467206</v>
      </c>
      <c r="CR254" s="182">
        <f t="shared" si="450"/>
        <v>0.2279628917848712</v>
      </c>
      <c r="CS254" s="182">
        <f t="shared" si="451"/>
        <v>0.16852660304507056</v>
      </c>
      <c r="CT254" s="182">
        <f t="shared" si="452"/>
        <v>0.14655611153946863</v>
      </c>
      <c r="CU254" s="182">
        <f t="shared" si="453"/>
        <v>0.14655611153946863</v>
      </c>
      <c r="CV254" s="182">
        <f t="shared" si="454"/>
        <v>0.14655611153946863</v>
      </c>
      <c r="CW254" s="182">
        <f t="shared" si="455"/>
        <v>0.14655611153946863</v>
      </c>
      <c r="CX254" s="182">
        <f t="shared" si="456"/>
        <v>0.14655611153946863</v>
      </c>
      <c r="CY254" s="182">
        <f t="shared" si="457"/>
        <v>0.14655611153946863</v>
      </c>
      <c r="DA254" s="184">
        <f t="shared" si="501"/>
        <v>0.17245581743183014</v>
      </c>
      <c r="DB254" s="184">
        <f t="shared" si="502"/>
        <v>0.17245581743183014</v>
      </c>
      <c r="DC254" s="184">
        <f t="shared" si="503"/>
        <v>0.17245581743183014</v>
      </c>
      <c r="DD254" s="184">
        <f t="shared" si="504"/>
        <v>0.17245581743183014</v>
      </c>
      <c r="DE254" s="184">
        <f t="shared" si="505"/>
        <v>0.17245581743183014</v>
      </c>
      <c r="DF254" s="184">
        <f t="shared" si="506"/>
        <v>0.17245581743183014</v>
      </c>
      <c r="DG254" s="184">
        <f t="shared" si="507"/>
        <v>0.17245581743183014</v>
      </c>
      <c r="DH254" s="184">
        <f t="shared" si="508"/>
        <v>0.17245581743183014</v>
      </c>
      <c r="DI254" s="184">
        <f t="shared" si="509"/>
        <v>0.15510437364184393</v>
      </c>
      <c r="DJ254" s="184">
        <f t="shared" si="510"/>
        <v>0.13131232591340783</v>
      </c>
      <c r="DK254" s="184">
        <f t="shared" si="511"/>
        <v>0.10754584892604616</v>
      </c>
      <c r="DL254" s="184">
        <f t="shared" si="512"/>
        <v>8.3823264284551807E-2</v>
      </c>
      <c r="DM254" s="184">
        <f t="shared" si="513"/>
        <v>6.018588915096449E-2</v>
      </c>
      <c r="DN254" s="184">
        <f t="shared" si="514"/>
        <v>-5.3137998259903922E-10</v>
      </c>
      <c r="DO254" s="184">
        <f t="shared" si="515"/>
        <v>-5.3137998259903922E-10</v>
      </c>
      <c r="DP254" s="184">
        <f t="shared" si="516"/>
        <v>-5.3137998259903922E-10</v>
      </c>
      <c r="DQ254" s="184">
        <f t="shared" si="517"/>
        <v>-5.3137998259903922E-10</v>
      </c>
      <c r="DR254" s="184">
        <f t="shared" si="518"/>
        <v>-5.3137998259903922E-10</v>
      </c>
      <c r="DS254" s="184">
        <f t="shared" si="519"/>
        <v>-5.3137998259903922E-10</v>
      </c>
      <c r="DU254" s="185">
        <f t="shared" si="458"/>
        <v>1.2671645863577786E-2</v>
      </c>
      <c r="DV254" s="185">
        <f t="shared" si="459"/>
        <v>2.0069915380934978E-3</v>
      </c>
      <c r="DW254" s="185">
        <f t="shared" si="460"/>
        <v>-6.9875007039494263E-3</v>
      </c>
      <c r="DX254" s="185">
        <f t="shared" si="461"/>
        <v>1.0759807518641454E-2</v>
      </c>
      <c r="DY254" s="186">
        <f t="shared" si="462"/>
        <v>1.2671645863577786E-2</v>
      </c>
      <c r="DZ254" s="186">
        <f t="shared" si="463"/>
        <v>2.0069915380934978E-3</v>
      </c>
      <c r="EA254" s="186">
        <f t="shared" si="464"/>
        <v>-3.3205446976445284E-3</v>
      </c>
      <c r="EB254" s="186">
        <f t="shared" si="465"/>
        <v>-1.2392441520412825E-2</v>
      </c>
      <c r="EC254" s="186">
        <f t="shared" si="466"/>
        <v>-9.9704714565716258E-3</v>
      </c>
      <c r="ED254" s="186">
        <f t="shared" si="467"/>
        <v>8.0739285889582547E-3</v>
      </c>
      <c r="EE254" s="186">
        <f t="shared" si="468"/>
        <v>1.1431256877902571E-2</v>
      </c>
      <c r="EF254" s="186">
        <f t="shared" si="469"/>
        <v>5.8245162989996099E-3</v>
      </c>
      <c r="EG254" s="186">
        <f t="shared" si="470"/>
        <v>6.7144935926113523E-4</v>
      </c>
      <c r="EH254" s="186">
        <f t="shared" si="471"/>
        <v>-1.2812017002949018E-2</v>
      </c>
      <c r="EI254" s="186">
        <f t="shared" si="472"/>
        <v>-1.1977462994665112E-2</v>
      </c>
      <c r="EJ254" s="186">
        <f t="shared" si="473"/>
        <v>4.597717274619521E-3</v>
      </c>
      <c r="EK254" s="186">
        <f t="shared" si="474"/>
        <v>9.0718968227682731E-3</v>
      </c>
      <c r="EL254" s="186">
        <f t="shared" si="475"/>
        <v>9.0718968227683147E-3</v>
      </c>
      <c r="EM254" s="186">
        <f t="shared" si="476"/>
        <v>4.5977172746195227E-3</v>
      </c>
      <c r="EN254" s="186">
        <f t="shared" si="477"/>
        <v>-1.1977462994665112E-2</v>
      </c>
      <c r="EO254" s="186">
        <f t="shared" si="478"/>
        <v>-1.281201700294902E-2</v>
      </c>
      <c r="EP254" s="186">
        <f t="shared" si="479"/>
        <v>6.7144935926110975E-4</v>
      </c>
      <c r="EQ254" s="186">
        <f t="shared" si="480"/>
        <v>8.0739285889582773E-3</v>
      </c>
      <c r="ER254" s="186">
        <f t="shared" si="481"/>
        <v>-9.970471456571605E-3</v>
      </c>
      <c r="ES254" s="186">
        <f t="shared" si="482"/>
        <v>-1.2392441520412814E-2</v>
      </c>
      <c r="ET254" s="186">
        <f t="shared" si="483"/>
        <v>-3.3205446976445644E-3</v>
      </c>
      <c r="EU254" s="186">
        <f t="shared" si="484"/>
        <v>2.0069915380934895E-3</v>
      </c>
      <c r="EV254" s="186">
        <f t="shared" si="485"/>
        <v>1.2671645863577788E-2</v>
      </c>
      <c r="EW254" s="186">
        <f t="shared" si="486"/>
        <v>1.0759807518641465E-2</v>
      </c>
      <c r="EX254" s="186">
        <f t="shared" si="487"/>
        <v>-6.9875007039494098E-3</v>
      </c>
    </row>
    <row r="255" spans="15:154" ht="20.100000000000001" customHeight="1" x14ac:dyDescent="0.3">
      <c r="O255" s="211">
        <v>247</v>
      </c>
      <c r="P255" s="211">
        <f t="shared" si="488"/>
        <v>-0.98611102737679612</v>
      </c>
      <c r="Q255" s="212">
        <f t="shared" si="489"/>
        <v>2.155481626212997</v>
      </c>
      <c r="R255" s="212">
        <f t="shared" si="393"/>
        <v>271.23730697874618</v>
      </c>
      <c r="S255" s="212">
        <f t="shared" si="394"/>
        <v>235.85852780760538</v>
      </c>
      <c r="T255" s="212">
        <f t="shared" si="395"/>
        <v>294.82315975950672</v>
      </c>
      <c r="U255" s="212">
        <f t="shared" si="396"/>
        <v>1</v>
      </c>
      <c r="V255" s="212">
        <f t="shared" si="397"/>
        <v>1</v>
      </c>
      <c r="W255" s="212">
        <f t="shared" si="398"/>
        <v>4.9403233460985539E-2</v>
      </c>
      <c r="X255" s="212">
        <f t="shared" si="399"/>
        <v>5.681371848013337E-2</v>
      </c>
      <c r="Y255" s="212">
        <f t="shared" si="400"/>
        <v>4.5450974784106694E-2</v>
      </c>
      <c r="Z255" s="212">
        <f t="shared" si="401"/>
        <v>8.7317064092163115</v>
      </c>
      <c r="AA255" s="212">
        <f t="shared" si="402"/>
        <v>8.7317064092163115</v>
      </c>
      <c r="AB255" s="212">
        <f t="shared" si="403"/>
        <v>8.5415413554156103</v>
      </c>
      <c r="AC255" s="212">
        <f t="shared" si="404"/>
        <v>8.1396626501754863</v>
      </c>
      <c r="AD255" s="212">
        <f t="shared" si="405"/>
        <v>173.30656451676251</v>
      </c>
      <c r="AE255" s="212">
        <f t="shared" si="406"/>
        <v>226.66187876069111</v>
      </c>
      <c r="AF255" s="212">
        <f t="shared" si="407"/>
        <v>2.173283035189026</v>
      </c>
      <c r="AG255" s="212">
        <f t="shared" si="408"/>
        <v>2.4263836297649966</v>
      </c>
      <c r="AH255" s="212">
        <f t="shared" si="409"/>
        <v>1.8497780093213056</v>
      </c>
      <c r="AI255" s="212">
        <f t="shared" si="410"/>
        <v>10.904989444405338</v>
      </c>
      <c r="AJ255" s="212">
        <f t="shared" si="411"/>
        <v>11.704989444405339</v>
      </c>
      <c r="AK255" s="212">
        <f t="shared" si="412"/>
        <v>11.767924985180608</v>
      </c>
      <c r="AL255" s="212">
        <f t="shared" si="413"/>
        <v>10.789440659496792</v>
      </c>
      <c r="AM255" s="212">
        <f t="shared" si="490"/>
        <v>85.433652439385355</v>
      </c>
      <c r="AN255" s="212">
        <f t="shared" si="520"/>
        <v>84.976748344275123</v>
      </c>
      <c r="AO255" s="212">
        <f t="shared" si="521"/>
        <v>92.683210516553217</v>
      </c>
      <c r="AP255" s="212">
        <f t="shared" si="414"/>
        <v>7.3289635479455315</v>
      </c>
      <c r="AQ255" s="212">
        <f t="shared" si="415"/>
        <v>0.21827516754905679</v>
      </c>
      <c r="AR255" s="212">
        <f t="shared" si="416"/>
        <v>0.2119091294038182</v>
      </c>
      <c r="AS255" s="212">
        <f t="shared" si="417"/>
        <v>0.20193882509810024</v>
      </c>
      <c r="AT255" s="212">
        <f t="shared" si="418"/>
        <v>1.4968493041561393E-2</v>
      </c>
      <c r="AU255" s="212">
        <f t="shared" si="419"/>
        <v>8.2034062087852772E-2</v>
      </c>
      <c r="AV255" s="212">
        <f t="shared" si="420"/>
        <v>7.6905256681147408E-2</v>
      </c>
      <c r="AW255" s="212">
        <f t="shared" si="421"/>
        <v>7.6172340855672371E-2</v>
      </c>
      <c r="AX255" s="212">
        <f t="shared" si="491"/>
        <v>2.0263739702223518E-2</v>
      </c>
      <c r="AY255" s="212">
        <f t="shared" si="492"/>
        <v>2.1846368124825596E-2</v>
      </c>
      <c r="AZ255" s="178">
        <f t="shared" si="493"/>
        <v>1.7310535813821734E-2</v>
      </c>
      <c r="BA255" s="178">
        <f t="shared" si="422"/>
        <v>-1.4100100636143672E-2</v>
      </c>
      <c r="BB255" s="178">
        <f t="shared" si="423"/>
        <v>-1.226095707490754E-2</v>
      </c>
      <c r="BC255" s="178">
        <f t="shared" si="424"/>
        <v>-1.5326196343634427E-2</v>
      </c>
      <c r="BD255" s="178">
        <f t="shared" si="425"/>
        <v>0</v>
      </c>
      <c r="BE255" s="178">
        <f t="shared" si="426"/>
        <v>0</v>
      </c>
      <c r="BF255" s="178">
        <f t="shared" si="427"/>
        <v>0</v>
      </c>
      <c r="BG255" s="178">
        <f t="shared" si="494"/>
        <v>6.1636390660798467E-3</v>
      </c>
      <c r="BH255" s="178">
        <f t="shared" si="495"/>
        <v>9.5854110499180561E-3</v>
      </c>
      <c r="BI255" s="178">
        <f t="shared" si="496"/>
        <v>1.9843394701873074E-3</v>
      </c>
      <c r="BJ255" s="178">
        <f t="shared" si="428"/>
        <v>1.6718088614724917</v>
      </c>
      <c r="BK255" s="178">
        <f t="shared" si="429"/>
        <v>2.2608009386644259</v>
      </c>
      <c r="BL255" s="178">
        <f t="shared" si="430"/>
        <v>0.58502923263612749</v>
      </c>
      <c r="BM255" s="180">
        <f t="shared" si="497"/>
        <v>3.7990446536905644E-5</v>
      </c>
      <c r="BN255" s="180">
        <f t="shared" si="497"/>
        <v>9.1880104995891167E-5</v>
      </c>
      <c r="BO255" s="180">
        <f t="shared" si="497"/>
        <v>3.9376031329432442E-6</v>
      </c>
      <c r="BP255" s="178">
        <f t="shared" si="431"/>
        <v>98.850075292549192</v>
      </c>
      <c r="BQ255" s="178">
        <f t="shared" si="432"/>
        <v>217.50905408463854</v>
      </c>
      <c r="BR255" s="178">
        <f t="shared" si="433"/>
        <v>0.44999999999999996</v>
      </c>
      <c r="BS255" s="178">
        <f t="shared" si="434"/>
        <v>0.44999999999999996</v>
      </c>
      <c r="BT255" s="178">
        <f t="shared" si="435"/>
        <v>0.15065352557500997</v>
      </c>
      <c r="BU255" s="178">
        <f t="shared" si="436"/>
        <v>18.138404988736497</v>
      </c>
      <c r="BY255" s="180">
        <f t="shared" si="437"/>
        <v>0.17243077334036611</v>
      </c>
      <c r="BZ255" s="180">
        <f t="shared" si="498"/>
        <v>0.17243077334036611</v>
      </c>
      <c r="CA255" s="180">
        <f t="shared" si="499"/>
        <v>0</v>
      </c>
      <c r="CB255" s="180">
        <f t="shared" si="500"/>
        <v>4.2593188803847395E-2</v>
      </c>
      <c r="CC255" s="180">
        <f t="shared" si="438"/>
        <v>2.8493088167703726E-2</v>
      </c>
      <c r="CG255" s="182">
        <f t="shared" si="439"/>
        <v>0.44699872919456135</v>
      </c>
      <c r="CH255" s="182">
        <f t="shared" si="440"/>
        <v>0.44699872919456135</v>
      </c>
      <c r="CI255" s="182">
        <f t="shared" si="441"/>
        <v>0.44699872919456135</v>
      </c>
      <c r="CJ255" s="182">
        <f t="shared" si="442"/>
        <v>0.44699872919456135</v>
      </c>
      <c r="CK255" s="182">
        <f t="shared" si="443"/>
        <v>0.44699872919456135</v>
      </c>
      <c r="CL255" s="182">
        <f t="shared" si="444"/>
        <v>0.44699872919456135</v>
      </c>
      <c r="CM255" s="182">
        <f t="shared" si="445"/>
        <v>0.44699872919456135</v>
      </c>
      <c r="CN255" s="182">
        <f t="shared" si="446"/>
        <v>0.44699872919456135</v>
      </c>
      <c r="CO255" s="182">
        <f t="shared" si="447"/>
        <v>0.40392560639923625</v>
      </c>
      <c r="CP255" s="182">
        <f t="shared" si="448"/>
        <v>0.34482841092016991</v>
      </c>
      <c r="CQ255" s="182">
        <f t="shared" si="449"/>
        <v>0.28573121544110364</v>
      </c>
      <c r="CR255" s="182">
        <f t="shared" si="450"/>
        <v>0.22663401996203719</v>
      </c>
      <c r="CS255" s="182">
        <f t="shared" si="451"/>
        <v>0.16753682448297089</v>
      </c>
      <c r="CT255" s="182">
        <f t="shared" si="452"/>
        <v>0.14569167804454144</v>
      </c>
      <c r="CU255" s="182">
        <f t="shared" si="453"/>
        <v>0.14569167804454144</v>
      </c>
      <c r="CV255" s="182">
        <f t="shared" si="454"/>
        <v>0.14569167804454144</v>
      </c>
      <c r="CW255" s="182">
        <f t="shared" si="455"/>
        <v>0.14569167804454144</v>
      </c>
      <c r="CX255" s="182">
        <f t="shared" si="456"/>
        <v>0.14569167804454144</v>
      </c>
      <c r="CY255" s="182">
        <f t="shared" si="457"/>
        <v>0.14569167804454144</v>
      </c>
      <c r="DA255" s="184">
        <f t="shared" si="501"/>
        <v>0.17122977331766739</v>
      </c>
      <c r="DB255" s="184">
        <f t="shared" si="502"/>
        <v>0.17122977331766739</v>
      </c>
      <c r="DC255" s="184">
        <f t="shared" si="503"/>
        <v>0.17122977331766739</v>
      </c>
      <c r="DD255" s="184">
        <f t="shared" si="504"/>
        <v>0.17122977331766739</v>
      </c>
      <c r="DE255" s="184">
        <f t="shared" si="505"/>
        <v>0.17122977331766739</v>
      </c>
      <c r="DF255" s="184">
        <f t="shared" si="506"/>
        <v>0.17122977331766739</v>
      </c>
      <c r="DG255" s="184">
        <f t="shared" si="507"/>
        <v>0.17122977331766739</v>
      </c>
      <c r="DH255" s="184">
        <f t="shared" si="508"/>
        <v>0.17122977331766739</v>
      </c>
      <c r="DI255" s="184">
        <f t="shared" si="509"/>
        <v>0.15399717340965641</v>
      </c>
      <c r="DJ255" s="184">
        <f t="shared" si="510"/>
        <v>0.13036821581828803</v>
      </c>
      <c r="DK255" s="184">
        <f t="shared" si="511"/>
        <v>0.1067648867648768</v>
      </c>
      <c r="DL255" s="184">
        <f t="shared" si="512"/>
        <v>8.3205543857699168E-2</v>
      </c>
      <c r="DM255" s="184">
        <f t="shared" si="513"/>
        <v>5.973157653591047E-2</v>
      </c>
      <c r="DN255" s="184">
        <f t="shared" si="514"/>
        <v>-5.3359263977414422E-10</v>
      </c>
      <c r="DO255" s="184">
        <f t="shared" si="515"/>
        <v>-5.3359263977414422E-10</v>
      </c>
      <c r="DP255" s="184">
        <f t="shared" si="516"/>
        <v>-5.3359263977414422E-10</v>
      </c>
      <c r="DQ255" s="184">
        <f t="shared" si="517"/>
        <v>-5.3359263977414422E-10</v>
      </c>
      <c r="DR255" s="184">
        <f t="shared" si="518"/>
        <v>-5.3359263977414422E-10</v>
      </c>
      <c r="DS255" s="184">
        <f t="shared" si="519"/>
        <v>-5.3359263977414422E-10</v>
      </c>
      <c r="DU255" s="185">
        <f t="shared" si="458"/>
        <v>1.2120856720351837E-2</v>
      </c>
      <c r="DV255" s="185">
        <f t="shared" si="459"/>
        <v>2.2464680083019808E-3</v>
      </c>
      <c r="DW255" s="185">
        <f t="shared" si="460"/>
        <v>-6.8038807293674813E-3</v>
      </c>
      <c r="DX255" s="185">
        <f t="shared" si="461"/>
        <v>1.0279542459086612E-2</v>
      </c>
      <c r="DY255" s="186">
        <f t="shared" si="462"/>
        <v>1.2120856720351837E-2</v>
      </c>
      <c r="DZ255" s="186">
        <f t="shared" si="463"/>
        <v>2.2464680083019808E-3</v>
      </c>
      <c r="EA255" s="186">
        <f t="shared" si="464"/>
        <v>-2.6681113198322656E-3</v>
      </c>
      <c r="EB255" s="186">
        <f t="shared" si="465"/>
        <v>-1.2035072419084379E-2</v>
      </c>
      <c r="EC255" s="186">
        <f t="shared" si="466"/>
        <v>-1.0035828426485711E-2</v>
      </c>
      <c r="ED255" s="186">
        <f t="shared" si="467"/>
        <v>7.1584868472159601E-3</v>
      </c>
      <c r="EE255" s="186">
        <f t="shared" si="468"/>
        <v>1.0510732452643253E-2</v>
      </c>
      <c r="EF255" s="186">
        <f t="shared" si="469"/>
        <v>6.4409851309077358E-3</v>
      </c>
      <c r="EG255" s="186">
        <f t="shared" si="470"/>
        <v>1.8220877215454651E-3</v>
      </c>
      <c r="EH255" s="186">
        <f t="shared" si="471"/>
        <v>-1.2191873624780395E-2</v>
      </c>
      <c r="EI255" s="186">
        <f t="shared" si="472"/>
        <v>-1.1934625235935054E-2</v>
      </c>
      <c r="EJ255" s="186">
        <f t="shared" si="473"/>
        <v>3.0865039487103776E-3</v>
      </c>
      <c r="EK255" s="186">
        <f t="shared" si="474"/>
        <v>7.5043714515214749E-3</v>
      </c>
      <c r="EL255" s="186">
        <f t="shared" si="475"/>
        <v>9.7798872828480012E-3</v>
      </c>
      <c r="EM255" s="186">
        <f t="shared" si="476"/>
        <v>6.0702421842236901E-3</v>
      </c>
      <c r="EN255" s="186">
        <f t="shared" si="477"/>
        <v>-1.0729116737760558E-2</v>
      </c>
      <c r="EO255" s="186">
        <f t="shared" si="478"/>
        <v>-1.2248036609211324E-2</v>
      </c>
      <c r="EP255" s="186">
        <f t="shared" si="479"/>
        <v>-1.3954875015713109E-3</v>
      </c>
      <c r="EQ255" s="186">
        <f t="shared" si="480"/>
        <v>9.5120308530322849E-3</v>
      </c>
      <c r="ER255" s="186">
        <f t="shared" si="481"/>
        <v>-7.8411131351731229E-3</v>
      </c>
      <c r="ES255" s="186">
        <f t="shared" si="482"/>
        <v>-1.0934429246826643E-2</v>
      </c>
      <c r="ET255" s="186">
        <f t="shared" si="483"/>
        <v>-5.6921035824872949E-3</v>
      </c>
      <c r="EU255" s="186">
        <f t="shared" si="484"/>
        <v>-9.671870950348849E-4</v>
      </c>
      <c r="EV255" s="186">
        <f t="shared" si="485"/>
        <v>1.2289277247699336E-2</v>
      </c>
      <c r="EW255" s="186">
        <f t="shared" si="486"/>
        <v>1.1690249457033137E-2</v>
      </c>
      <c r="EX255" s="186">
        <f t="shared" si="487"/>
        <v>-3.9115027521349176E-3</v>
      </c>
    </row>
    <row r="256" spans="15:154" ht="20.100000000000001" customHeight="1" x14ac:dyDescent="0.3">
      <c r="O256" s="211">
        <v>248</v>
      </c>
      <c r="P256" s="211">
        <f t="shared" si="488"/>
        <v>-0.97738438111682457</v>
      </c>
      <c r="Q256" s="212">
        <f t="shared" si="489"/>
        <v>2.1642082724729685</v>
      </c>
      <c r="R256" s="212">
        <f t="shared" si="393"/>
        <v>269.66032112956805</v>
      </c>
      <c r="S256" s="212">
        <f t="shared" si="394"/>
        <v>234.48723576484178</v>
      </c>
      <c r="T256" s="212">
        <f t="shared" si="395"/>
        <v>293.1090447060522</v>
      </c>
      <c r="U256" s="212">
        <f t="shared" si="396"/>
        <v>1</v>
      </c>
      <c r="V256" s="212">
        <f t="shared" si="397"/>
        <v>1</v>
      </c>
      <c r="W256" s="212">
        <f t="shared" si="398"/>
        <v>4.9692145822082166E-2</v>
      </c>
      <c r="X256" s="212">
        <f t="shared" si="399"/>
        <v>5.7145967695394491E-2</v>
      </c>
      <c r="Y256" s="212">
        <f t="shared" si="400"/>
        <v>4.5716774156315594E-2</v>
      </c>
      <c r="Z256" s="212">
        <f t="shared" si="401"/>
        <v>8.6645890819319717</v>
      </c>
      <c r="AA256" s="212">
        <f t="shared" si="402"/>
        <v>8.6645890819319717</v>
      </c>
      <c r="AB256" s="212">
        <f t="shared" si="403"/>
        <v>8.4770444763072366</v>
      </c>
      <c r="AC256" s="212">
        <f t="shared" si="404"/>
        <v>8.0782003430711047</v>
      </c>
      <c r="AD256" s="212">
        <f t="shared" si="405"/>
        <v>171.77570027918745</v>
      </c>
      <c r="AE256" s="212">
        <f t="shared" si="406"/>
        <v>224.70702715815369</v>
      </c>
      <c r="AF256" s="212">
        <f t="shared" si="407"/>
        <v>2.1694861408119319</v>
      </c>
      <c r="AG256" s="212">
        <f t="shared" si="408"/>
        <v>2.4221445489773781</v>
      </c>
      <c r="AH256" s="212">
        <f t="shared" si="409"/>
        <v>1.8465463033682643</v>
      </c>
      <c r="AI256" s="212">
        <f t="shared" si="410"/>
        <v>10.834075222743904</v>
      </c>
      <c r="AJ256" s="212">
        <f t="shared" si="411"/>
        <v>11.634075222743904</v>
      </c>
      <c r="AK256" s="212">
        <f t="shared" si="412"/>
        <v>11.699189025284616</v>
      </c>
      <c r="AL256" s="212">
        <f t="shared" si="413"/>
        <v>10.724746646439369</v>
      </c>
      <c r="AM256" s="212">
        <f t="shared" si="490"/>
        <v>85.954403839942628</v>
      </c>
      <c r="AN256" s="212">
        <f t="shared" si="520"/>
        <v>85.476010160941229</v>
      </c>
      <c r="AO256" s="212">
        <f t="shared" si="521"/>
        <v>93.242295875772641</v>
      </c>
      <c r="AP256" s="212">
        <f t="shared" si="414"/>
        <v>7.2617079860743985</v>
      </c>
      <c r="AQ256" s="212">
        <f t="shared" si="415"/>
        <v>0.21662697941673029</v>
      </c>
      <c r="AR256" s="212">
        <f t="shared" si="416"/>
        <v>0.21030901100218416</v>
      </c>
      <c r="AS256" s="212">
        <f t="shared" si="417"/>
        <v>0.20041399211448638</v>
      </c>
      <c r="AT256" s="212">
        <f t="shared" si="418"/>
        <v>1.4743293369572277E-2</v>
      </c>
      <c r="AU256" s="212">
        <f t="shared" si="419"/>
        <v>8.1292373445657776E-2</v>
      </c>
      <c r="AV256" s="212">
        <f t="shared" si="420"/>
        <v>7.6193265488992148E-2</v>
      </c>
      <c r="AW256" s="212">
        <f t="shared" si="421"/>
        <v>7.5478909855405923E-2</v>
      </c>
      <c r="AX256" s="212">
        <f t="shared" si="491"/>
        <v>2.0197962475426795E-2</v>
      </c>
      <c r="AY256" s="212">
        <f t="shared" si="492"/>
        <v>2.1770689553730471E-2</v>
      </c>
      <c r="AZ256" s="178">
        <f t="shared" si="493"/>
        <v>1.7253261474719606E-2</v>
      </c>
      <c r="BA256" s="178">
        <f t="shared" si="422"/>
        <v>-1.428546450732416E-2</v>
      </c>
      <c r="BB256" s="178">
        <f t="shared" si="423"/>
        <v>-1.2422143049847097E-2</v>
      </c>
      <c r="BC256" s="178">
        <f t="shared" si="424"/>
        <v>-1.5527678812308869E-2</v>
      </c>
      <c r="BD256" s="178">
        <f t="shared" si="425"/>
        <v>0</v>
      </c>
      <c r="BE256" s="178">
        <f t="shared" si="426"/>
        <v>0</v>
      </c>
      <c r="BF256" s="178">
        <f t="shared" si="427"/>
        <v>0</v>
      </c>
      <c r="BG256" s="178">
        <f t="shared" si="494"/>
        <v>5.9124979681026354E-3</v>
      </c>
      <c r="BH256" s="178">
        <f t="shared" si="495"/>
        <v>9.3485465038833735E-3</v>
      </c>
      <c r="BI256" s="178">
        <f t="shared" si="496"/>
        <v>1.7255826624107372E-3</v>
      </c>
      <c r="BJ256" s="178">
        <f t="shared" si="428"/>
        <v>1.5943661007564753</v>
      </c>
      <c r="BK256" s="178">
        <f t="shared" si="429"/>
        <v>2.1921148281146881</v>
      </c>
      <c r="BL256" s="178">
        <f t="shared" si="430"/>
        <v>0.50578388574053734</v>
      </c>
      <c r="BM256" s="180">
        <f t="shared" si="497"/>
        <v>3.495763222281779E-5</v>
      </c>
      <c r="BN256" s="180">
        <f t="shared" si="497"/>
        <v>8.7395321735270044E-5</v>
      </c>
      <c r="BO256" s="180">
        <f t="shared" si="497"/>
        <v>2.977635524812528E-6</v>
      </c>
      <c r="BP256" s="178">
        <f t="shared" si="431"/>
        <v>97.765831557032669</v>
      </c>
      <c r="BQ256" s="178">
        <f t="shared" si="432"/>
        <v>215.99423581526202</v>
      </c>
      <c r="BR256" s="178">
        <f t="shared" si="433"/>
        <v>0.4493328576924942</v>
      </c>
      <c r="BS256" s="178">
        <f t="shared" si="434"/>
        <v>0.4493328576924942</v>
      </c>
      <c r="BT256" s="178">
        <f t="shared" si="435"/>
        <v>0.14977761923083141</v>
      </c>
      <c r="BU256" s="178">
        <f t="shared" si="436"/>
        <v>18.111514105717255</v>
      </c>
      <c r="BY256" s="180">
        <f t="shared" si="437"/>
        <v>0.17197133346810078</v>
      </c>
      <c r="BZ256" s="180">
        <f t="shared" si="498"/>
        <v>0.17197133346810078</v>
      </c>
      <c r="CA256" s="180">
        <f t="shared" si="499"/>
        <v>0</v>
      </c>
      <c r="CB256" s="180">
        <f t="shared" si="500"/>
        <v>4.2728122947761335E-2</v>
      </c>
      <c r="CC256" s="180">
        <f t="shared" si="438"/>
        <v>2.8442658440437175E-2</v>
      </c>
      <c r="CG256" s="182">
        <f t="shared" si="439"/>
        <v>0.44437101016202574</v>
      </c>
      <c r="CH256" s="182">
        <f t="shared" si="440"/>
        <v>0.44437101016202574</v>
      </c>
      <c r="CI256" s="182">
        <f t="shared" si="441"/>
        <v>0.44437101016202574</v>
      </c>
      <c r="CJ256" s="182">
        <f t="shared" si="442"/>
        <v>0.44437101016202574</v>
      </c>
      <c r="CK256" s="182">
        <f t="shared" si="443"/>
        <v>0.44437101016202574</v>
      </c>
      <c r="CL256" s="182">
        <f t="shared" si="444"/>
        <v>0.44437101016202574</v>
      </c>
      <c r="CM256" s="182">
        <f t="shared" si="445"/>
        <v>0.44437101016202574</v>
      </c>
      <c r="CN256" s="182">
        <f t="shared" si="446"/>
        <v>0.44437101016202574</v>
      </c>
      <c r="CO256" s="182">
        <f t="shared" si="447"/>
        <v>0.40154831643151023</v>
      </c>
      <c r="CP256" s="182">
        <f t="shared" si="448"/>
        <v>0.34279471469341805</v>
      </c>
      <c r="CQ256" s="182">
        <f t="shared" si="449"/>
        <v>0.28404111295532597</v>
      </c>
      <c r="CR256" s="182">
        <f t="shared" si="450"/>
        <v>0.22528751121723375</v>
      </c>
      <c r="CS256" s="182">
        <f t="shared" si="451"/>
        <v>0.16653390947914171</v>
      </c>
      <c r="CT256" s="182">
        <f t="shared" si="452"/>
        <v>0.14481577170036289</v>
      </c>
      <c r="CU256" s="182">
        <f t="shared" si="453"/>
        <v>0.14481577170036289</v>
      </c>
      <c r="CV256" s="182">
        <f t="shared" si="454"/>
        <v>0.14481577170036289</v>
      </c>
      <c r="CW256" s="182">
        <f t="shared" si="455"/>
        <v>0.14481577170036289</v>
      </c>
      <c r="CX256" s="182">
        <f t="shared" si="456"/>
        <v>0.14481577170036289</v>
      </c>
      <c r="CY256" s="182">
        <f t="shared" si="457"/>
        <v>0.14481577170036289</v>
      </c>
      <c r="DA256" s="184">
        <f t="shared" si="501"/>
        <v>0.16998810012484872</v>
      </c>
      <c r="DB256" s="184">
        <f t="shared" si="502"/>
        <v>0.16998810012484872</v>
      </c>
      <c r="DC256" s="184">
        <f t="shared" si="503"/>
        <v>0.16998810012484872</v>
      </c>
      <c r="DD256" s="184">
        <f t="shared" si="504"/>
        <v>0.16998810012484872</v>
      </c>
      <c r="DE256" s="184">
        <f t="shared" si="505"/>
        <v>0.16998810012484872</v>
      </c>
      <c r="DF256" s="184">
        <f t="shared" si="506"/>
        <v>0.16998810012484872</v>
      </c>
      <c r="DG256" s="184">
        <f t="shared" si="507"/>
        <v>0.16998810012484872</v>
      </c>
      <c r="DH256" s="184">
        <f t="shared" si="508"/>
        <v>0.16998810012484872</v>
      </c>
      <c r="DI256" s="184">
        <f t="shared" si="509"/>
        <v>0.15287587616733031</v>
      </c>
      <c r="DJ256" s="184">
        <f t="shared" si="510"/>
        <v>0.12941211125773547</v>
      </c>
      <c r="DK256" s="184">
        <f t="shared" si="511"/>
        <v>0.1059740335367156</v>
      </c>
      <c r="DL256" s="184">
        <f t="shared" si="512"/>
        <v>8.2580037083219732E-2</v>
      </c>
      <c r="DM256" s="184">
        <f t="shared" si="513"/>
        <v>5.9271584436019147E-2</v>
      </c>
      <c r="DN256" s="184">
        <f t="shared" si="514"/>
        <v>-5.3585354266123981E-10</v>
      </c>
      <c r="DO256" s="184">
        <f t="shared" si="515"/>
        <v>-5.3585354266123981E-10</v>
      </c>
      <c r="DP256" s="184">
        <f t="shared" si="516"/>
        <v>-5.3585354266123981E-10</v>
      </c>
      <c r="DQ256" s="184">
        <f t="shared" si="517"/>
        <v>-5.3585354266123981E-10</v>
      </c>
      <c r="DR256" s="184">
        <f t="shared" si="518"/>
        <v>-5.3585354266123981E-10</v>
      </c>
      <c r="DS256" s="184">
        <f t="shared" si="519"/>
        <v>-5.3585354266123981E-10</v>
      </c>
      <c r="DU256" s="185">
        <f t="shared" si="458"/>
        <v>1.156659140368619E-2</v>
      </c>
      <c r="DV256" s="185">
        <f t="shared" si="459"/>
        <v>2.458554899009566E-3</v>
      </c>
      <c r="DW256" s="185">
        <f t="shared" si="460"/>
        <v>-6.6124538110964061E-3</v>
      </c>
      <c r="DX256" s="185">
        <f t="shared" si="461"/>
        <v>9.8033659264248514E-3</v>
      </c>
      <c r="DY256" s="186">
        <f t="shared" si="462"/>
        <v>1.156659140368619E-2</v>
      </c>
      <c r="DZ256" s="186">
        <f t="shared" si="463"/>
        <v>2.458554899009566E-3</v>
      </c>
      <c r="EA256" s="186">
        <f t="shared" si="464"/>
        <v>-2.0533889952409016E-3</v>
      </c>
      <c r="EB256" s="186">
        <f t="shared" si="465"/>
        <v>-1.1645347677312803E-2</v>
      </c>
      <c r="EC256" s="186">
        <f t="shared" si="466"/>
        <v>-1.0028165290756348E-2</v>
      </c>
      <c r="ED256" s="186">
        <f t="shared" si="467"/>
        <v>6.2662931460745449E-3</v>
      </c>
      <c r="EE256" s="186">
        <f t="shared" si="468"/>
        <v>9.5666226708047575E-3</v>
      </c>
      <c r="EF256" s="186">
        <f t="shared" si="469"/>
        <v>6.950558219719882E-3</v>
      </c>
      <c r="EG256" s="186">
        <f t="shared" si="470"/>
        <v>2.8607254323451429E-3</v>
      </c>
      <c r="EH256" s="186">
        <f t="shared" si="471"/>
        <v>-1.1473743020131001E-2</v>
      </c>
      <c r="EI256" s="186">
        <f t="shared" si="472"/>
        <v>-1.1709915888622909E-2</v>
      </c>
      <c r="EJ256" s="186">
        <f t="shared" si="473"/>
        <v>1.6457213532818761E-3</v>
      </c>
      <c r="EK256" s="186">
        <f t="shared" si="474"/>
        <v>5.9124979681026511E-3</v>
      </c>
      <c r="EL256" s="186">
        <f t="shared" si="475"/>
        <v>1.0240746880401507E-2</v>
      </c>
      <c r="EM256" s="186">
        <f t="shared" si="476"/>
        <v>7.2801944438040441E-3</v>
      </c>
      <c r="EN256" s="186">
        <f t="shared" si="477"/>
        <v>-9.3182239590855476E-3</v>
      </c>
      <c r="EO256" s="186">
        <f t="shared" si="478"/>
        <v>-1.1366915648100408E-2</v>
      </c>
      <c r="EP256" s="186">
        <f t="shared" si="479"/>
        <v>-3.2594106124023809E-3</v>
      </c>
      <c r="EQ256" s="186">
        <f t="shared" si="480"/>
        <v>1.0440851697439036E-2</v>
      </c>
      <c r="ER256" s="186">
        <f t="shared" si="481"/>
        <v>-5.5514993221070993E-3</v>
      </c>
      <c r="ES256" s="186">
        <f t="shared" si="482"/>
        <v>-9.0584724268345691E-3</v>
      </c>
      <c r="ET256" s="186">
        <f t="shared" si="483"/>
        <v>-7.6009608723863987E-3</v>
      </c>
      <c r="EU256" s="186">
        <f t="shared" si="484"/>
        <v>-3.6541247027020935E-3</v>
      </c>
      <c r="EV256" s="186">
        <f t="shared" si="485"/>
        <v>1.1246239440291742E-2</v>
      </c>
      <c r="EW256" s="186">
        <f t="shared" si="486"/>
        <v>1.1796190840426889E-2</v>
      </c>
      <c r="EX256" s="186">
        <f t="shared" si="487"/>
        <v>-8.2487001854833182E-4</v>
      </c>
    </row>
    <row r="257" spans="15:154" ht="20.100000000000001" customHeight="1" x14ac:dyDescent="0.3">
      <c r="O257" s="211">
        <v>249</v>
      </c>
      <c r="P257" s="211">
        <f t="shared" si="488"/>
        <v>-0.96865773485685291</v>
      </c>
      <c r="Q257" s="212">
        <f t="shared" si="489"/>
        <v>2.1729349187329401</v>
      </c>
      <c r="R257" s="212">
        <f t="shared" si="393"/>
        <v>268.06279960290351</v>
      </c>
      <c r="S257" s="212">
        <f t="shared" si="394"/>
        <v>233.09808661122045</v>
      </c>
      <c r="T257" s="212">
        <f t="shared" si="395"/>
        <v>291.37260826402559</v>
      </c>
      <c r="U257" s="212">
        <f t="shared" si="396"/>
        <v>1</v>
      </c>
      <c r="V257" s="212">
        <f t="shared" si="397"/>
        <v>1</v>
      </c>
      <c r="W257" s="212">
        <f t="shared" si="398"/>
        <v>4.9988286400985786E-2</v>
      </c>
      <c r="X257" s="212">
        <f t="shared" si="399"/>
        <v>5.7486529361133652E-2</v>
      </c>
      <c r="Y257" s="212">
        <f t="shared" si="400"/>
        <v>4.5989223488906918E-2</v>
      </c>
      <c r="Z257" s="212">
        <f t="shared" si="401"/>
        <v>8.5968010439345619</v>
      </c>
      <c r="AA257" s="212">
        <f t="shared" si="402"/>
        <v>8.5968010439345619</v>
      </c>
      <c r="AB257" s="212">
        <f t="shared" si="403"/>
        <v>8.4118846390594229</v>
      </c>
      <c r="AC257" s="212">
        <f t="shared" si="404"/>
        <v>8.0161062699444496</v>
      </c>
      <c r="AD257" s="212">
        <f t="shared" si="405"/>
        <v>170.22987456713383</v>
      </c>
      <c r="AE257" s="212">
        <f t="shared" si="406"/>
        <v>222.73282429915591</v>
      </c>
      <c r="AF257" s="212">
        <f t="shared" si="407"/>
        <v>2.1656398028723496</v>
      </c>
      <c r="AG257" s="212">
        <f t="shared" si="408"/>
        <v>2.4178502664287937</v>
      </c>
      <c r="AH257" s="212">
        <f t="shared" si="409"/>
        <v>1.8432725137965167</v>
      </c>
      <c r="AI257" s="212">
        <f t="shared" si="410"/>
        <v>10.762440846806911</v>
      </c>
      <c r="AJ257" s="212">
        <f t="shared" si="411"/>
        <v>11.562440846806911</v>
      </c>
      <c r="AK257" s="212">
        <f t="shared" si="412"/>
        <v>11.629734905488217</v>
      </c>
      <c r="AL257" s="212">
        <f t="shared" si="413"/>
        <v>10.659378783740967</v>
      </c>
      <c r="AM257" s="212">
        <f t="shared" si="490"/>
        <v>86.486928949449322</v>
      </c>
      <c r="AN257" s="212">
        <f t="shared" si="520"/>
        <v>85.986482763943954</v>
      </c>
      <c r="AO257" s="212">
        <f t="shared" si="521"/>
        <v>93.814097452407495</v>
      </c>
      <c r="AP257" s="212">
        <f t="shared" si="414"/>
        <v>7.1938085468071851</v>
      </c>
      <c r="AQ257" s="212">
        <f t="shared" si="415"/>
        <v>0.21496184969354307</v>
      </c>
      <c r="AR257" s="212">
        <f t="shared" si="416"/>
        <v>0.20869244511451518</v>
      </c>
      <c r="AS257" s="212">
        <f t="shared" si="417"/>
        <v>0.19887348549748526</v>
      </c>
      <c r="AT257" s="212">
        <f t="shared" si="418"/>
        <v>1.4517512215958314E-2</v>
      </c>
      <c r="AU257" s="212">
        <f t="shared" si="419"/>
        <v>8.0543377967705651E-2</v>
      </c>
      <c r="AV257" s="212">
        <f t="shared" si="420"/>
        <v>7.5474496125510826E-2</v>
      </c>
      <c r="AW257" s="212">
        <f t="shared" si="421"/>
        <v>7.4778794205823867E-2</v>
      </c>
      <c r="AX257" s="212">
        <f t="shared" si="491"/>
        <v>2.0131127326976174E-2</v>
      </c>
      <c r="AY257" s="212">
        <f t="shared" si="492"/>
        <v>2.1693834301574923E-2</v>
      </c>
      <c r="AZ257" s="178">
        <f t="shared" si="493"/>
        <v>1.7195093493608465E-2</v>
      </c>
      <c r="BA257" s="178">
        <f t="shared" si="422"/>
        <v>-1.4469740485073988E-2</v>
      </c>
      <c r="BB257" s="178">
        <f t="shared" si="423"/>
        <v>-1.2582383030499121E-2</v>
      </c>
      <c r="BC257" s="178">
        <f t="shared" si="424"/>
        <v>-1.5727978788123903E-2</v>
      </c>
      <c r="BD257" s="178">
        <f t="shared" si="425"/>
        <v>0</v>
      </c>
      <c r="BE257" s="178">
        <f t="shared" si="426"/>
        <v>0</v>
      </c>
      <c r="BF257" s="178">
        <f t="shared" si="427"/>
        <v>0</v>
      </c>
      <c r="BG257" s="178">
        <f t="shared" si="494"/>
        <v>5.661386841902186E-3</v>
      </c>
      <c r="BH257" s="178">
        <f t="shared" si="495"/>
        <v>9.111451271075802E-3</v>
      </c>
      <c r="BI257" s="178">
        <f t="shared" si="496"/>
        <v>1.4671147054845617E-3</v>
      </c>
      <c r="BJ257" s="178">
        <f t="shared" si="428"/>
        <v>1.5176072064753405</v>
      </c>
      <c r="BK257" s="178">
        <f t="shared" si="429"/>
        <v>2.1238618575391421</v>
      </c>
      <c r="BL257" s="178">
        <f t="shared" si="430"/>
        <v>0.42747703835954448</v>
      </c>
      <c r="BM257" s="180">
        <f t="shared" si="497"/>
        <v>3.205130097366321E-5</v>
      </c>
      <c r="BN257" s="180">
        <f t="shared" si="497"/>
        <v>8.301854426518885E-5</v>
      </c>
      <c r="BO257" s="180">
        <f t="shared" si="497"/>
        <v>2.1524255590490521E-6</v>
      </c>
      <c r="BP257" s="178">
        <f t="shared" si="431"/>
        <v>96.681672782290093</v>
      </c>
      <c r="BQ257" s="178">
        <f t="shared" si="432"/>
        <v>214.46028808959943</v>
      </c>
      <c r="BR257" s="178">
        <f t="shared" si="433"/>
        <v>0.44667092022318239</v>
      </c>
      <c r="BS257" s="178">
        <f t="shared" si="434"/>
        <v>0.44667092022318239</v>
      </c>
      <c r="BT257" s="178">
        <f t="shared" si="435"/>
        <v>0.14889030674106082</v>
      </c>
      <c r="BU257" s="178">
        <f t="shared" si="436"/>
        <v>18.004217883777098</v>
      </c>
      <c r="BY257" s="180">
        <f t="shared" si="437"/>
        <v>0.17071177230009851</v>
      </c>
      <c r="BZ257" s="180">
        <f t="shared" si="498"/>
        <v>0.17071177230009851</v>
      </c>
      <c r="CA257" s="180">
        <f t="shared" si="499"/>
        <v>0</v>
      </c>
      <c r="CB257" s="180">
        <f t="shared" si="500"/>
        <v>4.2667944877488595E-2</v>
      </c>
      <c r="CC257" s="180">
        <f t="shared" si="438"/>
        <v>2.8198204392414605E-2</v>
      </c>
      <c r="CG257" s="182">
        <f t="shared" si="439"/>
        <v>0.44170907269271398</v>
      </c>
      <c r="CH257" s="182">
        <f t="shared" si="440"/>
        <v>0.44170907269271398</v>
      </c>
      <c r="CI257" s="182">
        <f t="shared" si="441"/>
        <v>0.44170907269271398</v>
      </c>
      <c r="CJ257" s="182">
        <f t="shared" si="442"/>
        <v>0.44170907269271398</v>
      </c>
      <c r="CK257" s="182">
        <f t="shared" si="443"/>
        <v>0.44170907269271398</v>
      </c>
      <c r="CL257" s="182">
        <f t="shared" si="444"/>
        <v>0.44170907269271398</v>
      </c>
      <c r="CM257" s="182">
        <f t="shared" si="445"/>
        <v>0.44170907269271398</v>
      </c>
      <c r="CN257" s="182">
        <f t="shared" si="446"/>
        <v>0.44170907269271398</v>
      </c>
      <c r="CO257" s="182">
        <f t="shared" si="447"/>
        <v>0.39914006914093031</v>
      </c>
      <c r="CP257" s="182">
        <f t="shared" si="448"/>
        <v>0.34073453545805854</v>
      </c>
      <c r="CQ257" s="182">
        <f t="shared" si="449"/>
        <v>0.28232900177518683</v>
      </c>
      <c r="CR257" s="182">
        <f t="shared" si="450"/>
        <v>0.223923468092315</v>
      </c>
      <c r="CS257" s="182">
        <f t="shared" si="451"/>
        <v>0.1655179344094434</v>
      </c>
      <c r="CT257" s="182">
        <f t="shared" si="452"/>
        <v>0.1439284592105923</v>
      </c>
      <c r="CU257" s="182">
        <f t="shared" si="453"/>
        <v>0.1439284592105923</v>
      </c>
      <c r="CV257" s="182">
        <f t="shared" si="454"/>
        <v>0.1439284592105923</v>
      </c>
      <c r="CW257" s="182">
        <f t="shared" si="455"/>
        <v>0.1439284592105923</v>
      </c>
      <c r="CX257" s="182">
        <f t="shared" si="456"/>
        <v>0.1439284592105923</v>
      </c>
      <c r="CY257" s="182">
        <f t="shared" si="457"/>
        <v>0.1439284592105923</v>
      </c>
      <c r="DA257" s="184">
        <f t="shared" si="501"/>
        <v>0.16873092677359919</v>
      </c>
      <c r="DB257" s="184">
        <f t="shared" si="502"/>
        <v>0.16873092677359919</v>
      </c>
      <c r="DC257" s="184">
        <f t="shared" si="503"/>
        <v>0.16873092677359919</v>
      </c>
      <c r="DD257" s="184">
        <f t="shared" si="504"/>
        <v>0.16873092677359919</v>
      </c>
      <c r="DE257" s="184">
        <f t="shared" si="505"/>
        <v>0.16873092677359919</v>
      </c>
      <c r="DF257" s="184">
        <f t="shared" si="506"/>
        <v>0.16873092677359919</v>
      </c>
      <c r="DG257" s="184">
        <f t="shared" si="507"/>
        <v>0.16873092677359919</v>
      </c>
      <c r="DH257" s="184">
        <f t="shared" si="508"/>
        <v>0.16873092677359919</v>
      </c>
      <c r="DI257" s="184">
        <f t="shared" si="509"/>
        <v>0.15174059922063104</v>
      </c>
      <c r="DJ257" s="184">
        <f t="shared" si="510"/>
        <v>0.12844411360017799</v>
      </c>
      <c r="DK257" s="184">
        <f t="shared" si="511"/>
        <v>0.10517337466761018</v>
      </c>
      <c r="DL257" s="184">
        <f t="shared" si="512"/>
        <v>8.1946813432639015E-2</v>
      </c>
      <c r="DM257" s="184">
        <f t="shared" si="513"/>
        <v>5.880596633491926E-2</v>
      </c>
      <c r="DN257" s="184">
        <f t="shared" si="514"/>
        <v>-5.381635111180974E-10</v>
      </c>
      <c r="DO257" s="184">
        <f t="shared" si="515"/>
        <v>-5.381635111180974E-10</v>
      </c>
      <c r="DP257" s="184">
        <f t="shared" si="516"/>
        <v>-5.381635111180974E-10</v>
      </c>
      <c r="DQ257" s="184">
        <f t="shared" si="517"/>
        <v>-5.381635111180974E-10</v>
      </c>
      <c r="DR257" s="184">
        <f t="shared" si="518"/>
        <v>-5.381635111180974E-10</v>
      </c>
      <c r="DS257" s="184">
        <f t="shared" si="519"/>
        <v>-5.381635111180974E-10</v>
      </c>
      <c r="DU257" s="185">
        <f t="shared" si="458"/>
        <v>1.1009924545601766E-2</v>
      </c>
      <c r="DV257" s="185">
        <f t="shared" si="459"/>
        <v>2.6432490224737792E-3</v>
      </c>
      <c r="DW257" s="185">
        <f t="shared" si="460"/>
        <v>-6.4132896337951596E-3</v>
      </c>
      <c r="DX257" s="185">
        <f t="shared" si="461"/>
        <v>9.3313943206633568E-3</v>
      </c>
      <c r="DY257" s="186">
        <f t="shared" si="462"/>
        <v>1.1009924545601766E-2</v>
      </c>
      <c r="DZ257" s="186">
        <f t="shared" si="463"/>
        <v>2.6432490224737792E-3</v>
      </c>
      <c r="EA257" s="186">
        <f t="shared" si="464"/>
        <v>-1.4779185343163958E-3</v>
      </c>
      <c r="EB257" s="186">
        <f t="shared" si="465"/>
        <v>-1.1225905785306453E-2</v>
      </c>
      <c r="EC257" s="186">
        <f t="shared" si="466"/>
        <v>-9.9506472761258392E-3</v>
      </c>
      <c r="ED257" s="186">
        <f t="shared" si="467"/>
        <v>5.4027606536642212E-3</v>
      </c>
      <c r="EE257" s="186">
        <f t="shared" si="468"/>
        <v>8.6099046563038809E-3</v>
      </c>
      <c r="EF257" s="186">
        <f t="shared" si="469"/>
        <v>7.3535532706311153E-3</v>
      </c>
      <c r="EG257" s="186">
        <f t="shared" si="470"/>
        <v>3.7796195212055116E-3</v>
      </c>
      <c r="EH257" s="186">
        <f t="shared" si="471"/>
        <v>-1.0673316268600637E-2</v>
      </c>
      <c r="EI257" s="186">
        <f t="shared" si="472"/>
        <v>-1.1318893652055515E-2</v>
      </c>
      <c r="EJ257" s="186">
        <f t="shared" si="473"/>
        <v>2.9639566142269865E-4</v>
      </c>
      <c r="EK257" s="186">
        <f t="shared" si="474"/>
        <v>4.3330378972113951E-3</v>
      </c>
      <c r="EL257" s="186">
        <f t="shared" si="475"/>
        <v>1.0460878857724273E-2</v>
      </c>
      <c r="EM257" s="186">
        <f t="shared" si="476"/>
        <v>8.2132498390040699E-3</v>
      </c>
      <c r="EN257" s="186">
        <f t="shared" si="477"/>
        <v>-7.7940830747915716E-3</v>
      </c>
      <c r="EO257" s="186">
        <f t="shared" si="478"/>
        <v>-1.0219768905025704E-2</v>
      </c>
      <c r="EP257" s="186">
        <f t="shared" si="479"/>
        <v>-4.8745797175266878E-3</v>
      </c>
      <c r="EQ257" s="186">
        <f t="shared" si="480"/>
        <v>1.085649886147785E-2</v>
      </c>
      <c r="ER257" s="186">
        <f t="shared" si="481"/>
        <v>-3.2158414708102455E-3</v>
      </c>
      <c r="ES257" s="186">
        <f t="shared" si="482"/>
        <v>-6.8928678880951083E-3</v>
      </c>
      <c r="ET257" s="186">
        <f t="shared" si="483"/>
        <v>-8.982960323407875E-3</v>
      </c>
      <c r="EU257" s="186">
        <f t="shared" si="484"/>
        <v>-5.9161329983912561E-3</v>
      </c>
      <c r="EV257" s="186">
        <f t="shared" si="485"/>
        <v>9.6542516147031764E-3</v>
      </c>
      <c r="EW257" s="186">
        <f t="shared" si="486"/>
        <v>1.1133172791836652E-2</v>
      </c>
      <c r="EX257" s="186">
        <f t="shared" si="487"/>
        <v>2.0634116122967127E-3</v>
      </c>
    </row>
    <row r="258" spans="15:154" ht="20.100000000000001" customHeight="1" x14ac:dyDescent="0.3">
      <c r="O258" s="211">
        <v>250</v>
      </c>
      <c r="P258" s="211">
        <f t="shared" si="488"/>
        <v>-0.95993108859688125</v>
      </c>
      <c r="Q258" s="212">
        <f t="shared" si="489"/>
        <v>2.1816615649929116</v>
      </c>
      <c r="R258" s="212">
        <f t="shared" si="393"/>
        <v>266.44486405620194</v>
      </c>
      <c r="S258" s="212">
        <f t="shared" si="394"/>
        <v>231.69118613582776</v>
      </c>
      <c r="T258" s="212">
        <f t="shared" si="395"/>
        <v>289.61398266978472</v>
      </c>
      <c r="U258" s="212">
        <f t="shared" si="396"/>
        <v>1</v>
      </c>
      <c r="V258" s="212">
        <f t="shared" si="397"/>
        <v>1</v>
      </c>
      <c r="W258" s="212">
        <f t="shared" si="398"/>
        <v>5.0291830722522399E-2</v>
      </c>
      <c r="X258" s="212">
        <f t="shared" si="399"/>
        <v>5.7835605330900756E-2</v>
      </c>
      <c r="Y258" s="212">
        <f t="shared" si="400"/>
        <v>4.6268484264720605E-2</v>
      </c>
      <c r="Z258" s="212">
        <f t="shared" si="401"/>
        <v>8.5283545572994104</v>
      </c>
      <c r="AA258" s="212">
        <f t="shared" si="402"/>
        <v>8.5283545572994104</v>
      </c>
      <c r="AB258" s="212">
        <f t="shared" si="403"/>
        <v>8.3460736525082595</v>
      </c>
      <c r="AC258" s="212">
        <f t="shared" si="404"/>
        <v>7.9533916840269949</v>
      </c>
      <c r="AD258" s="212">
        <f t="shared" si="405"/>
        <v>168.66940277804511</v>
      </c>
      <c r="AE258" s="212">
        <f t="shared" si="406"/>
        <v>220.73966191777973</v>
      </c>
      <c r="AF258" s="212">
        <f t="shared" si="407"/>
        <v>2.161744314283804</v>
      </c>
      <c r="AG258" s="212">
        <f t="shared" si="408"/>
        <v>2.4135011091454852</v>
      </c>
      <c r="AH258" s="212">
        <f t="shared" si="409"/>
        <v>1.8399568899178136</v>
      </c>
      <c r="AI258" s="212">
        <f t="shared" si="410"/>
        <v>10.690098871583213</v>
      </c>
      <c r="AJ258" s="212">
        <f t="shared" si="411"/>
        <v>11.490098871583214</v>
      </c>
      <c r="AK258" s="212">
        <f t="shared" si="412"/>
        <v>11.559574761653746</v>
      </c>
      <c r="AL258" s="212">
        <f t="shared" si="413"/>
        <v>10.593348573944809</v>
      </c>
      <c r="AM258" s="212">
        <f t="shared" si="490"/>
        <v>87.03145300804627</v>
      </c>
      <c r="AN258" s="212">
        <f t="shared" si="520"/>
        <v>86.508372549937746</v>
      </c>
      <c r="AO258" s="212">
        <f t="shared" si="521"/>
        <v>94.39885726592442</v>
      </c>
      <c r="AP258" s="212">
        <f t="shared" si="414"/>
        <v>7.1252795821618813</v>
      </c>
      <c r="AQ258" s="212">
        <f t="shared" si="415"/>
        <v>0.21328008014887931</v>
      </c>
      <c r="AR258" s="212">
        <f t="shared" si="416"/>
        <v>0.20705972470903225</v>
      </c>
      <c r="AS258" s="212">
        <f t="shared" si="417"/>
        <v>0.19731758443119085</v>
      </c>
      <c r="AT258" s="212">
        <f t="shared" si="418"/>
        <v>1.4291243198860078E-2</v>
      </c>
      <c r="AU258" s="212">
        <f t="shared" si="419"/>
        <v>7.9787233642874045E-2</v>
      </c>
      <c r="AV258" s="212">
        <f t="shared" si="420"/>
        <v>7.4749103635025849E-2</v>
      </c>
      <c r="AW258" s="212">
        <f t="shared" si="421"/>
        <v>7.407214135416787E-2</v>
      </c>
      <c r="AX258" s="212">
        <f t="shared" si="491"/>
        <v>2.0063230341389793E-2</v>
      </c>
      <c r="AY258" s="212">
        <f t="shared" si="492"/>
        <v>2.1615798398673711E-2</v>
      </c>
      <c r="AZ258" s="178">
        <f t="shared" si="493"/>
        <v>1.7136028633527388E-2</v>
      </c>
      <c r="BA258" s="178">
        <f t="shared" si="422"/>
        <v>-1.4652914536064003E-2</v>
      </c>
      <c r="BB258" s="178">
        <f t="shared" si="423"/>
        <v>-1.27416648139687E-2</v>
      </c>
      <c r="BC258" s="178">
        <f t="shared" si="424"/>
        <v>-1.5927081017460876E-2</v>
      </c>
      <c r="BD258" s="178">
        <f t="shared" si="425"/>
        <v>0</v>
      </c>
      <c r="BE258" s="178">
        <f t="shared" si="426"/>
        <v>0</v>
      </c>
      <c r="BF258" s="178">
        <f t="shared" si="427"/>
        <v>0</v>
      </c>
      <c r="BG258" s="178">
        <f t="shared" si="494"/>
        <v>5.4103158053257893E-3</v>
      </c>
      <c r="BH258" s="178">
        <f t="shared" si="495"/>
        <v>8.8741335847050112E-3</v>
      </c>
      <c r="BI258" s="178">
        <f t="shared" si="496"/>
        <v>1.2089476160665122E-3</v>
      </c>
      <c r="BJ258" s="178">
        <f t="shared" si="428"/>
        <v>1.4415508592511506</v>
      </c>
      <c r="BK258" s="178">
        <f t="shared" si="429"/>
        <v>2.0560585361680892</v>
      </c>
      <c r="BL258" s="178">
        <f t="shared" si="430"/>
        <v>0.35012813392816439</v>
      </c>
      <c r="BM258" s="180">
        <f t="shared" si="497"/>
        <v>2.9271517113358046E-5</v>
      </c>
      <c r="BN258" s="180">
        <f t="shared" si="497"/>
        <v>7.8750246879189418E-5</v>
      </c>
      <c r="BO258" s="180">
        <f t="shared" si="497"/>
        <v>1.4615543383929029E-6</v>
      </c>
      <c r="BP258" s="178">
        <f t="shared" si="431"/>
        <v>95.59766471800377</v>
      </c>
      <c r="BQ258" s="178">
        <f t="shared" si="432"/>
        <v>212.90735961061955</v>
      </c>
      <c r="BR258" s="178">
        <f t="shared" si="433"/>
        <v>0.44397496703393891</v>
      </c>
      <c r="BS258" s="178">
        <f t="shared" si="434"/>
        <v>0.44397496703393891</v>
      </c>
      <c r="BT258" s="178">
        <f t="shared" si="435"/>
        <v>0.14799165567797964</v>
      </c>
      <c r="BU258" s="178">
        <f t="shared" si="436"/>
        <v>17.895550570938934</v>
      </c>
      <c r="BY258" s="180">
        <f t="shared" si="437"/>
        <v>0.16943678818388097</v>
      </c>
      <c r="BZ258" s="180">
        <f t="shared" si="498"/>
        <v>0.16943678818388097</v>
      </c>
      <c r="CA258" s="180">
        <f t="shared" si="499"/>
        <v>0</v>
      </c>
      <c r="CB258" s="180">
        <f t="shared" si="500"/>
        <v>4.2606431396791003E-2</v>
      </c>
      <c r="CC258" s="180">
        <f t="shared" si="438"/>
        <v>2.7953516860727001E-2</v>
      </c>
      <c r="CG258" s="182">
        <f t="shared" si="439"/>
        <v>0.43901311950347049</v>
      </c>
      <c r="CH258" s="182">
        <f t="shared" si="440"/>
        <v>0.43901311950347049</v>
      </c>
      <c r="CI258" s="182">
        <f t="shared" si="441"/>
        <v>0.43901311950347049</v>
      </c>
      <c r="CJ258" s="182">
        <f t="shared" si="442"/>
        <v>0.43901311950347049</v>
      </c>
      <c r="CK258" s="182">
        <f t="shared" si="443"/>
        <v>0.43901311950347049</v>
      </c>
      <c r="CL258" s="182">
        <f t="shared" si="444"/>
        <v>0.43901311950347049</v>
      </c>
      <c r="CM258" s="182">
        <f t="shared" si="445"/>
        <v>0.43901311950347049</v>
      </c>
      <c r="CN258" s="182">
        <f t="shared" si="446"/>
        <v>0.43901311950347049</v>
      </c>
      <c r="CO258" s="182">
        <f t="shared" si="447"/>
        <v>0.39670104792485178</v>
      </c>
      <c r="CP258" s="182">
        <f t="shared" si="448"/>
        <v>0.33864803010471656</v>
      </c>
      <c r="CQ258" s="182">
        <f t="shared" si="449"/>
        <v>0.28059501228458139</v>
      </c>
      <c r="CR258" s="182">
        <f t="shared" si="450"/>
        <v>0.2225419944644462</v>
      </c>
      <c r="CS258" s="182">
        <f t="shared" si="451"/>
        <v>0.16448897664431106</v>
      </c>
      <c r="CT258" s="182">
        <f t="shared" si="452"/>
        <v>0.14302980814751115</v>
      </c>
      <c r="CU258" s="182">
        <f t="shared" si="453"/>
        <v>0.14302980814751115</v>
      </c>
      <c r="CV258" s="182">
        <f t="shared" si="454"/>
        <v>0.14302980814751115</v>
      </c>
      <c r="CW258" s="182">
        <f t="shared" si="455"/>
        <v>0.14302980814751115</v>
      </c>
      <c r="CX258" s="182">
        <f t="shared" si="456"/>
        <v>0.14302980814751115</v>
      </c>
      <c r="CY258" s="182">
        <f t="shared" si="457"/>
        <v>0.14302980814751115</v>
      </c>
      <c r="DA258" s="184">
        <f t="shared" si="501"/>
        <v>0.16745838441699479</v>
      </c>
      <c r="DB258" s="184">
        <f t="shared" si="502"/>
        <v>0.16745838441699479</v>
      </c>
      <c r="DC258" s="184">
        <f t="shared" si="503"/>
        <v>0.16745838441699479</v>
      </c>
      <c r="DD258" s="184">
        <f t="shared" si="504"/>
        <v>0.16745838441699479</v>
      </c>
      <c r="DE258" s="184">
        <f t="shared" si="505"/>
        <v>0.16745838441699479</v>
      </c>
      <c r="DF258" s="184">
        <f t="shared" si="506"/>
        <v>0.16745838441699479</v>
      </c>
      <c r="DG258" s="184">
        <f t="shared" si="507"/>
        <v>0.16745838441699479</v>
      </c>
      <c r="DH258" s="184">
        <f t="shared" si="508"/>
        <v>0.16745838441699479</v>
      </c>
      <c r="DI258" s="184">
        <f t="shared" si="509"/>
        <v>0.15059146191484996</v>
      </c>
      <c r="DJ258" s="184">
        <f t="shared" si="510"/>
        <v>0.12746432598805982</v>
      </c>
      <c r="DK258" s="184">
        <f t="shared" si="511"/>
        <v>0.10436299709160567</v>
      </c>
      <c r="DL258" s="184">
        <f t="shared" si="512"/>
        <v>8.1305943618480814E-2</v>
      </c>
      <c r="DM258" s="184">
        <f t="shared" si="513"/>
        <v>5.833477668805092E-2</v>
      </c>
      <c r="DN258" s="184">
        <f t="shared" si="514"/>
        <v>-5.4052339024318326E-10</v>
      </c>
      <c r="DO258" s="184">
        <f t="shared" si="515"/>
        <v>-5.4052339024318326E-10</v>
      </c>
      <c r="DP258" s="184">
        <f t="shared" si="516"/>
        <v>-5.4052339024318326E-10</v>
      </c>
      <c r="DQ258" s="184">
        <f t="shared" si="517"/>
        <v>-5.4052339024318326E-10</v>
      </c>
      <c r="DR258" s="184">
        <f t="shared" si="518"/>
        <v>-5.4052339024318326E-10</v>
      </c>
      <c r="DS258" s="184">
        <f t="shared" si="519"/>
        <v>-5.4052339024318326E-10</v>
      </c>
      <c r="DU258" s="185">
        <f t="shared" si="458"/>
        <v>1.0451927529488238E-2</v>
      </c>
      <c r="DV258" s="185">
        <f t="shared" si="459"/>
        <v>2.8005855408749889E-3</v>
      </c>
      <c r="DW258" s="185">
        <f t="shared" si="460"/>
        <v>-6.2064593183050118E-3</v>
      </c>
      <c r="DX258" s="185">
        <f t="shared" si="461"/>
        <v>8.863742504363328E-3</v>
      </c>
      <c r="DY258" s="186">
        <f t="shared" si="462"/>
        <v>1.0451927529488238E-2</v>
      </c>
      <c r="DZ258" s="186">
        <f t="shared" si="463"/>
        <v>2.8005855408749889E-3</v>
      </c>
      <c r="EA258" s="186">
        <f t="shared" si="464"/>
        <v>-9.4308018502513693E-4</v>
      </c>
      <c r="EB258" s="186">
        <f t="shared" si="465"/>
        <v>-1.0779455840535046E-2</v>
      </c>
      <c r="EC258" s="186">
        <f t="shared" si="466"/>
        <v>-9.8068226893884489E-3</v>
      </c>
      <c r="ED258" s="186">
        <f t="shared" si="467"/>
        <v>4.572996522230045E-3</v>
      </c>
      <c r="EE258" s="186">
        <f t="shared" si="468"/>
        <v>7.6513419886132597E-3</v>
      </c>
      <c r="EF258" s="186">
        <f t="shared" si="469"/>
        <v>7.6513419886132302E-3</v>
      </c>
      <c r="EG258" s="186">
        <f t="shared" si="470"/>
        <v>4.5729965222300103E-3</v>
      </c>
      <c r="EH258" s="186">
        <f t="shared" si="471"/>
        <v>-9.8068226893884662E-3</v>
      </c>
      <c r="EI258" s="186">
        <f t="shared" si="472"/>
        <v>-1.0779455840535048E-2</v>
      </c>
      <c r="EJ258" s="186">
        <f t="shared" si="473"/>
        <v>-9.4308018502511307E-4</v>
      </c>
      <c r="EK258" s="186">
        <f t="shared" si="474"/>
        <v>2.8005855408750305E-3</v>
      </c>
      <c r="EL258" s="186">
        <f t="shared" si="475"/>
        <v>1.0451927529488227E-2</v>
      </c>
      <c r="EM258" s="186">
        <f t="shared" si="476"/>
        <v>8.8637425043633176E-3</v>
      </c>
      <c r="EN258" s="186">
        <f t="shared" si="477"/>
        <v>-6.2064593183050257E-3</v>
      </c>
      <c r="EO258" s="186">
        <f t="shared" si="478"/>
        <v>-8.8637425043633332E-3</v>
      </c>
      <c r="EP258" s="186">
        <f t="shared" si="479"/>
        <v>-6.2064593183050031E-3</v>
      </c>
      <c r="EQ258" s="186">
        <f t="shared" si="480"/>
        <v>1.0779455840535045E-2</v>
      </c>
      <c r="ER258" s="186">
        <f t="shared" si="481"/>
        <v>-9.430801850251701E-4</v>
      </c>
      <c r="ES258" s="186">
        <f t="shared" si="482"/>
        <v>-4.572996522230071E-3</v>
      </c>
      <c r="ET258" s="186">
        <f t="shared" si="483"/>
        <v>-9.8068226893884385E-3</v>
      </c>
      <c r="EU258" s="186">
        <f t="shared" si="484"/>
        <v>-7.6513419886132059E-3</v>
      </c>
      <c r="EV258" s="186">
        <f t="shared" si="485"/>
        <v>7.651341988613284E-3</v>
      </c>
      <c r="EW258" s="186">
        <f t="shared" si="486"/>
        <v>9.8068226893884836E-3</v>
      </c>
      <c r="EX258" s="186">
        <f t="shared" si="487"/>
        <v>4.5729965222299713E-3</v>
      </c>
    </row>
    <row r="259" spans="15:154" ht="20.100000000000001" customHeight="1" x14ac:dyDescent="0.3">
      <c r="O259" s="211">
        <v>251</v>
      </c>
      <c r="P259" s="211">
        <f t="shared" si="488"/>
        <v>-0.95120444233690948</v>
      </c>
      <c r="Q259" s="212">
        <f t="shared" si="489"/>
        <v>2.1903882112528836</v>
      </c>
      <c r="R259" s="212">
        <f t="shared" si="393"/>
        <v>264.80663770151909</v>
      </c>
      <c r="S259" s="212">
        <f t="shared" si="394"/>
        <v>230.26664147958184</v>
      </c>
      <c r="T259" s="212">
        <f t="shared" si="395"/>
        <v>287.83330184947727</v>
      </c>
      <c r="U259" s="212">
        <f t="shared" si="396"/>
        <v>1</v>
      </c>
      <c r="V259" s="212">
        <f t="shared" si="397"/>
        <v>1</v>
      </c>
      <c r="W259" s="212">
        <f t="shared" si="398"/>
        <v>5.060296115048301E-2</v>
      </c>
      <c r="X259" s="212">
        <f t="shared" si="399"/>
        <v>5.8193405323055461E-2</v>
      </c>
      <c r="Y259" s="212">
        <f t="shared" si="400"/>
        <v>4.6554724258444369E-2</v>
      </c>
      <c r="Z259" s="212">
        <f t="shared" si="401"/>
        <v>8.4592619794911634</v>
      </c>
      <c r="AA259" s="212">
        <f t="shared" si="402"/>
        <v>8.4592619794911634</v>
      </c>
      <c r="AB259" s="212">
        <f t="shared" si="403"/>
        <v>8.2796234211032349</v>
      </c>
      <c r="AC259" s="212">
        <f t="shared" si="404"/>
        <v>7.8900679296650162</v>
      </c>
      <c r="AD259" s="212">
        <f t="shared" si="405"/>
        <v>167.09460321858197</v>
      </c>
      <c r="AE259" s="212">
        <f t="shared" si="406"/>
        <v>218.72793527821057</v>
      </c>
      <c r="AF259" s="212">
        <f t="shared" si="407"/>
        <v>2.1577999717028336</v>
      </c>
      <c r="AG259" s="212">
        <f t="shared" si="408"/>
        <v>2.409097408332618</v>
      </c>
      <c r="AH259" s="212">
        <f t="shared" si="409"/>
        <v>1.8365996842297494</v>
      </c>
      <c r="AI259" s="212">
        <f t="shared" si="410"/>
        <v>10.617061951193996</v>
      </c>
      <c r="AJ259" s="212">
        <f t="shared" si="411"/>
        <v>11.417061951193997</v>
      </c>
      <c r="AK259" s="212">
        <f t="shared" si="412"/>
        <v>11.488720829435854</v>
      </c>
      <c r="AL259" s="212">
        <f t="shared" si="413"/>
        <v>10.526667613894766</v>
      </c>
      <c r="AM259" s="212">
        <f t="shared" si="490"/>
        <v>87.588208268890057</v>
      </c>
      <c r="AN259" s="212">
        <f t="shared" si="520"/>
        <v>87.041892204208452</v>
      </c>
      <c r="AO259" s="212">
        <f t="shared" si="521"/>
        <v>94.996824890722436</v>
      </c>
      <c r="AP259" s="212">
        <f t="shared" si="414"/>
        <v>7.0561355832950925</v>
      </c>
      <c r="AQ259" s="212">
        <f t="shared" si="415"/>
        <v>0.21158197499547993</v>
      </c>
      <c r="AR259" s="212">
        <f t="shared" si="416"/>
        <v>0.20541114512605183</v>
      </c>
      <c r="AS259" s="212">
        <f t="shared" si="417"/>
        <v>0.19574657036018595</v>
      </c>
      <c r="AT259" s="212">
        <f t="shared" si="418"/>
        <v>1.4064579513998645E-2</v>
      </c>
      <c r="AU259" s="212">
        <f t="shared" si="419"/>
        <v>7.9024100036699574E-2</v>
      </c>
      <c r="AV259" s="212">
        <f t="shared" si="420"/>
        <v>7.4017244572768301E-2</v>
      </c>
      <c r="AW259" s="212">
        <f t="shared" si="421"/>
        <v>7.335910017429835E-2</v>
      </c>
      <c r="AX259" s="212">
        <f t="shared" si="491"/>
        <v>1.9994267422291167E-2</v>
      </c>
      <c r="AY259" s="212">
        <f t="shared" si="492"/>
        <v>2.1536577688349417E-2</v>
      </c>
      <c r="AZ259" s="178">
        <f t="shared" si="493"/>
        <v>1.7076063503612394E-2</v>
      </c>
      <c r="BA259" s="178">
        <f t="shared" si="422"/>
        <v>-1.483497271088104E-2</v>
      </c>
      <c r="BB259" s="178">
        <f t="shared" si="423"/>
        <v>-1.2899976270331341E-2</v>
      </c>
      <c r="BC259" s="178">
        <f t="shared" si="424"/>
        <v>-1.6124970337914175E-2</v>
      </c>
      <c r="BD259" s="178">
        <f t="shared" si="425"/>
        <v>0</v>
      </c>
      <c r="BE259" s="178">
        <f t="shared" si="426"/>
        <v>0</v>
      </c>
      <c r="BF259" s="178">
        <f t="shared" si="427"/>
        <v>0</v>
      </c>
      <c r="BG259" s="178">
        <f t="shared" si="494"/>
        <v>5.159294711410127E-3</v>
      </c>
      <c r="BH259" s="178">
        <f t="shared" si="495"/>
        <v>8.6366014180180757E-3</v>
      </c>
      <c r="BI259" s="178">
        <f t="shared" si="496"/>
        <v>9.5109316569821911E-4</v>
      </c>
      <c r="BJ259" s="178">
        <f t="shared" si="428"/>
        <v>1.366215485439745</v>
      </c>
      <c r="BK259" s="178">
        <f t="shared" si="429"/>
        <v>1.9887212023248164</v>
      </c>
      <c r="BL259" s="178">
        <f t="shared" si="430"/>
        <v>0.27375628624939041</v>
      </c>
      <c r="BM259" s="180">
        <f t="shared" si="497"/>
        <v>2.6618321919184504E-5</v>
      </c>
      <c r="BN259" s="180">
        <f t="shared" si="497"/>
        <v>7.459088405371183E-5</v>
      </c>
      <c r="BO259" s="180">
        <f t="shared" si="497"/>
        <v>9.0457820983786004E-7</v>
      </c>
      <c r="BP259" s="178">
        <f t="shared" si="431"/>
        <v>94.513873161823582</v>
      </c>
      <c r="BQ259" s="178">
        <f t="shared" si="432"/>
        <v>211.33560153146556</v>
      </c>
      <c r="BR259" s="178">
        <f t="shared" si="433"/>
        <v>0.4412452034320366</v>
      </c>
      <c r="BS259" s="178">
        <f t="shared" si="434"/>
        <v>0.4412452034320366</v>
      </c>
      <c r="BT259" s="178">
        <f t="shared" si="435"/>
        <v>0.14708173447734552</v>
      </c>
      <c r="BU259" s="178">
        <f t="shared" si="436"/>
        <v>17.785520442639342</v>
      </c>
      <c r="BY259" s="180">
        <f t="shared" si="437"/>
        <v>0.16814651347361623</v>
      </c>
      <c r="BZ259" s="180">
        <f t="shared" si="498"/>
        <v>0.16814651347361623</v>
      </c>
      <c r="CA259" s="180">
        <f t="shared" si="499"/>
        <v>0</v>
      </c>
      <c r="CB259" s="180">
        <f t="shared" si="500"/>
        <v>4.2543557494251587E-2</v>
      </c>
      <c r="CC259" s="180">
        <f t="shared" si="438"/>
        <v>2.7708584783370547E-2</v>
      </c>
      <c r="CG259" s="182">
        <f t="shared" si="439"/>
        <v>0.43628335590156808</v>
      </c>
      <c r="CH259" s="182">
        <f t="shared" si="440"/>
        <v>0.43628335590156808</v>
      </c>
      <c r="CI259" s="182">
        <f t="shared" si="441"/>
        <v>0.43628335590156808</v>
      </c>
      <c r="CJ259" s="182">
        <f t="shared" si="442"/>
        <v>0.43628335590156808</v>
      </c>
      <c r="CK259" s="182">
        <f t="shared" si="443"/>
        <v>0.43628335590156808</v>
      </c>
      <c r="CL259" s="182">
        <f t="shared" si="444"/>
        <v>0.43628335590156808</v>
      </c>
      <c r="CM259" s="182">
        <f t="shared" si="445"/>
        <v>0.43628335590156808</v>
      </c>
      <c r="CN259" s="182">
        <f t="shared" si="446"/>
        <v>0.43628335590156808</v>
      </c>
      <c r="CO259" s="182">
        <f t="shared" si="447"/>
        <v>0.39423143852418291</v>
      </c>
      <c r="CP259" s="182">
        <f t="shared" si="448"/>
        <v>0.33653535752885272</v>
      </c>
      <c r="CQ259" s="182">
        <f t="shared" si="449"/>
        <v>0.27883927653352258</v>
      </c>
      <c r="CR259" s="182">
        <f t="shared" si="450"/>
        <v>0.22114319553819231</v>
      </c>
      <c r="CS259" s="182">
        <f t="shared" si="451"/>
        <v>0.16344711454286218</v>
      </c>
      <c r="CT259" s="182">
        <f t="shared" si="452"/>
        <v>0.14211988694687702</v>
      </c>
      <c r="CU259" s="182">
        <f t="shared" si="453"/>
        <v>0.14211988694687702</v>
      </c>
      <c r="CV259" s="182">
        <f t="shared" si="454"/>
        <v>0.14211988694687702</v>
      </c>
      <c r="CW259" s="182">
        <f t="shared" si="455"/>
        <v>0.14211988694687702</v>
      </c>
      <c r="CX259" s="182">
        <f t="shared" si="456"/>
        <v>0.14211988694687702</v>
      </c>
      <c r="CY259" s="182">
        <f t="shared" si="457"/>
        <v>0.14211988694687702</v>
      </c>
      <c r="DA259" s="184">
        <f t="shared" si="501"/>
        <v>0.1661706064656103</v>
      </c>
      <c r="DB259" s="184">
        <f t="shared" si="502"/>
        <v>0.1661706064656103</v>
      </c>
      <c r="DC259" s="184">
        <f t="shared" si="503"/>
        <v>0.1661706064656103</v>
      </c>
      <c r="DD259" s="184">
        <f t="shared" si="504"/>
        <v>0.1661706064656103</v>
      </c>
      <c r="DE259" s="184">
        <f t="shared" si="505"/>
        <v>0.1661706064656103</v>
      </c>
      <c r="DF259" s="184">
        <f t="shared" si="506"/>
        <v>0.1661706064656103</v>
      </c>
      <c r="DG259" s="184">
        <f t="shared" si="507"/>
        <v>0.1661706064656103</v>
      </c>
      <c r="DH259" s="184">
        <f t="shared" si="508"/>
        <v>0.1661706064656103</v>
      </c>
      <c r="DI259" s="184">
        <f t="shared" si="509"/>
        <v>0.14942858565767095</v>
      </c>
      <c r="DJ259" s="184">
        <f t="shared" si="510"/>
        <v>0.12647285335824585</v>
      </c>
      <c r="DK259" s="184">
        <f t="shared" si="511"/>
        <v>0.10354298926865271</v>
      </c>
      <c r="DL259" s="184">
        <f t="shared" si="512"/>
        <v>8.0657499609618891E-2</v>
      </c>
      <c r="DM259" s="184">
        <f t="shared" si="513"/>
        <v>5.7858070935336625E-2</v>
      </c>
      <c r="DN259" s="184">
        <f t="shared" si="514"/>
        <v>-5.429340511969821E-10</v>
      </c>
      <c r="DO259" s="184">
        <f t="shared" si="515"/>
        <v>-5.429340511969821E-10</v>
      </c>
      <c r="DP259" s="184">
        <f t="shared" si="516"/>
        <v>-5.429340511969821E-10</v>
      </c>
      <c r="DQ259" s="184">
        <f t="shared" si="517"/>
        <v>-5.429340511969821E-10</v>
      </c>
      <c r="DR259" s="184">
        <f t="shared" si="518"/>
        <v>-5.429340511969821E-10</v>
      </c>
      <c r="DS259" s="184">
        <f t="shared" si="519"/>
        <v>-5.429340511969821E-10</v>
      </c>
      <c r="DU259" s="185">
        <f t="shared" si="458"/>
        <v>9.8936671746022581E-3</v>
      </c>
      <c r="DV259" s="185">
        <f t="shared" si="459"/>
        <v>2.9306377317805448E-3</v>
      </c>
      <c r="DW259" s="185">
        <f t="shared" si="460"/>
        <v>-5.9920353765993625E-3</v>
      </c>
      <c r="DX259" s="185">
        <f t="shared" si="461"/>
        <v>8.4005237766653432E-3</v>
      </c>
      <c r="DY259" s="186">
        <f t="shared" si="462"/>
        <v>9.8936671746022581E-3</v>
      </c>
      <c r="DZ259" s="186">
        <f t="shared" si="463"/>
        <v>2.9306377317805448E-3</v>
      </c>
      <c r="EA259" s="186">
        <f t="shared" si="464"/>
        <v>-4.5009054909784705E-4</v>
      </c>
      <c r="EB259" s="186">
        <f t="shared" si="465"/>
        <v>-1.0308768412101944E-2</v>
      </c>
      <c r="EC259" s="186">
        <f t="shared" si="466"/>
        <v>-9.6005968757854627E-3</v>
      </c>
      <c r="ED259" s="186">
        <f t="shared" si="467"/>
        <v>3.781775681527981E-3</v>
      </c>
      <c r="EE259" s="186">
        <f t="shared" si="468"/>
        <v>6.7013877621710811E-3</v>
      </c>
      <c r="EF259" s="186">
        <f t="shared" si="469"/>
        <v>7.8463169536899073E-3</v>
      </c>
      <c r="EG259" s="186">
        <f t="shared" si="470"/>
        <v>5.2370799837218405E-3</v>
      </c>
      <c r="EH259" s="186">
        <f t="shared" si="471"/>
        <v>-8.8907975413254174E-3</v>
      </c>
      <c r="EI259" s="186">
        <f t="shared" si="472"/>
        <v>-1.0111440692260753E-2</v>
      </c>
      <c r="EJ259" s="186">
        <f t="shared" si="473"/>
        <v>-2.0571958593268184E-3</v>
      </c>
      <c r="EK259" s="186">
        <f t="shared" si="474"/>
        <v>1.3468461864428027E-3</v>
      </c>
      <c r="EL259" s="186">
        <f t="shared" si="475"/>
        <v>1.0230312459881296E-2</v>
      </c>
      <c r="EM259" s="186">
        <f t="shared" si="476"/>
        <v>9.2344602377450527E-3</v>
      </c>
      <c r="EN259" s="186">
        <f t="shared" si="477"/>
        <v>-4.6041320348404018E-3</v>
      </c>
      <c r="EO259" s="186">
        <f t="shared" si="478"/>
        <v>-7.3597385404641259E-3</v>
      </c>
      <c r="EP259" s="186">
        <f t="shared" si="479"/>
        <v>-7.2323949209611741E-3</v>
      </c>
      <c r="EQ259" s="186">
        <f t="shared" si="480"/>
        <v>1.0252260040796327E-2</v>
      </c>
      <c r="ER259" s="186">
        <f t="shared" si="481"/>
        <v>1.1680974842147953E-3</v>
      </c>
      <c r="ES259" s="186">
        <f t="shared" si="482"/>
        <v>-2.2333515110609841E-3</v>
      </c>
      <c r="ET259" s="186">
        <f t="shared" si="483"/>
        <v>-1.0073997652609398E-2</v>
      </c>
      <c r="EU259" s="186">
        <f t="shared" si="484"/>
        <v>-8.7980437813758756E-3</v>
      </c>
      <c r="EV259" s="186">
        <f t="shared" si="485"/>
        <v>5.3914481633167248E-3</v>
      </c>
      <c r="EW259" s="186">
        <f t="shared" si="486"/>
        <v>7.9620772645325952E-3</v>
      </c>
      <c r="EX259" s="186">
        <f t="shared" si="487"/>
        <v>6.5634299958444876E-3</v>
      </c>
    </row>
    <row r="260" spans="15:154" ht="20.100000000000001" customHeight="1" x14ac:dyDescent="0.3">
      <c r="O260" s="211">
        <v>252</v>
      </c>
      <c r="P260" s="211">
        <f t="shared" si="488"/>
        <v>-0.94247779607693793</v>
      </c>
      <c r="Q260" s="212">
        <f t="shared" si="489"/>
        <v>2.1991148575128552</v>
      </c>
      <c r="R260" s="212">
        <f t="shared" si="393"/>
        <v>263.1482452961348</v>
      </c>
      <c r="S260" s="212">
        <f t="shared" si="394"/>
        <v>228.82456112707374</v>
      </c>
      <c r="T260" s="212">
        <f t="shared" si="395"/>
        <v>286.03070140884216</v>
      </c>
      <c r="U260" s="212">
        <f t="shared" si="396"/>
        <v>1</v>
      </c>
      <c r="V260" s="212">
        <f t="shared" si="397"/>
        <v>1</v>
      </c>
      <c r="W260" s="212">
        <f t="shared" si="398"/>
        <v>5.0921867196645237E-2</v>
      </c>
      <c r="X260" s="212">
        <f t="shared" si="399"/>
        <v>5.8560147276142019E-2</v>
      </c>
      <c r="Y260" s="212">
        <f t="shared" si="400"/>
        <v>4.6848117820913616E-2</v>
      </c>
      <c r="Z260" s="212">
        <f t="shared" si="401"/>
        <v>8.3895357602462699</v>
      </c>
      <c r="AA260" s="212">
        <f t="shared" si="402"/>
        <v>8.3895357602462699</v>
      </c>
      <c r="AB260" s="212">
        <f t="shared" si="403"/>
        <v>8.212545941901114</v>
      </c>
      <c r="AC260" s="212">
        <f t="shared" si="404"/>
        <v>7.8261464394549112</v>
      </c>
      <c r="AD260" s="212">
        <f t="shared" si="405"/>
        <v>165.50579704558902</v>
      </c>
      <c r="AE260" s="212">
        <f t="shared" si="406"/>
        <v>216.6980430969343</v>
      </c>
      <c r="AF260" s="212">
        <f t="shared" si="407"/>
        <v>2.1538070755063963</v>
      </c>
      <c r="AG260" s="212">
        <f t="shared" si="408"/>
        <v>2.4046394993490585</v>
      </c>
      <c r="AH260" s="212">
        <f t="shared" si="409"/>
        <v>1.8332011523965364</v>
      </c>
      <c r="AI260" s="212">
        <f t="shared" si="410"/>
        <v>10.543342835752666</v>
      </c>
      <c r="AJ260" s="212">
        <f t="shared" si="411"/>
        <v>11.343342835752667</v>
      </c>
      <c r="AK260" s="212">
        <f t="shared" si="412"/>
        <v>11.417185441250172</v>
      </c>
      <c r="AL260" s="212">
        <f t="shared" si="413"/>
        <v>10.459347591851449</v>
      </c>
      <c r="AM260" s="212">
        <f t="shared" si="490"/>
        <v>88.157434230775138</v>
      </c>
      <c r="AN260" s="212">
        <f t="shared" si="520"/>
        <v>87.587260901185886</v>
      </c>
      <c r="AO260" s="212">
        <f t="shared" si="521"/>
        <v>95.608257706156436</v>
      </c>
      <c r="AP260" s="212">
        <f t="shared" si="414"/>
        <v>6.986391178155273</v>
      </c>
      <c r="AQ260" s="212">
        <f t="shared" si="415"/>
        <v>0.20986784081262216</v>
      </c>
      <c r="AR260" s="212">
        <f t="shared" si="416"/>
        <v>0.20374700400340634</v>
      </c>
      <c r="AS260" s="212">
        <f t="shared" si="417"/>
        <v>0.19416072691847155</v>
      </c>
      <c r="AT260" s="212">
        <f t="shared" si="418"/>
        <v>1.3837613880121363E-2</v>
      </c>
      <c r="AU260" s="212">
        <f t="shared" si="419"/>
        <v>7.8254138265332965E-2</v>
      </c>
      <c r="AV260" s="212">
        <f t="shared" si="420"/>
        <v>7.3279076979657506E-2</v>
      </c>
      <c r="AW260" s="212">
        <f t="shared" si="421"/>
        <v>7.2639820942322117E-2</v>
      </c>
      <c r="AX260" s="212">
        <f t="shared" si="491"/>
        <v>1.9924234284746586E-2</v>
      </c>
      <c r="AY260" s="212">
        <f t="shared" si="492"/>
        <v>2.1456167819193007E-2</v>
      </c>
      <c r="AZ260" s="178">
        <f t="shared" si="493"/>
        <v>1.7015194552592823E-2</v>
      </c>
      <c r="BA260" s="178">
        <f t="shared" si="422"/>
        <v>-1.5015901145090205E-2</v>
      </c>
      <c r="BB260" s="178">
        <f t="shared" si="423"/>
        <v>-1.3057305343556697E-2</v>
      </c>
      <c r="BC260" s="178">
        <f t="shared" si="424"/>
        <v>-1.6321631679445874E-2</v>
      </c>
      <c r="BD260" s="178">
        <f t="shared" si="425"/>
        <v>0</v>
      </c>
      <c r="BE260" s="178">
        <f t="shared" si="426"/>
        <v>0</v>
      </c>
      <c r="BF260" s="178">
        <f t="shared" si="427"/>
        <v>0</v>
      </c>
      <c r="BG260" s="178">
        <f t="shared" si="494"/>
        <v>4.908333139656381E-3</v>
      </c>
      <c r="BH260" s="178">
        <f t="shared" si="495"/>
        <v>8.3988624756363098E-3</v>
      </c>
      <c r="BI260" s="178">
        <f t="shared" si="496"/>
        <v>6.9356287314694884E-4</v>
      </c>
      <c r="BJ260" s="178">
        <f t="shared" si="428"/>
        <v>1.2916192530294448</v>
      </c>
      <c r="BK260" s="178">
        <f t="shared" si="429"/>
        <v>1.9218660199541266</v>
      </c>
      <c r="BL260" s="178">
        <f t="shared" si="430"/>
        <v>0.19838027507735359</v>
      </c>
      <c r="BM260" s="180">
        <f t="shared" si="497"/>
        <v>2.4091734209849067E-5</v>
      </c>
      <c r="BN260" s="180">
        <f t="shared" si="497"/>
        <v>7.054089088465168E-5</v>
      </c>
      <c r="BO260" s="180">
        <f t="shared" si="497"/>
        <v>4.8102945900785068E-7</v>
      </c>
      <c r="BP260" s="178">
        <f t="shared" si="431"/>
        <v>93.430363968766969</v>
      </c>
      <c r="BQ260" s="178">
        <f t="shared" si="432"/>
        <v>209.74516747869399</v>
      </c>
      <c r="BR260" s="178">
        <f t="shared" si="433"/>
        <v>0.43848183729954282</v>
      </c>
      <c r="BS260" s="178">
        <f t="shared" si="434"/>
        <v>0.43848183729954282</v>
      </c>
      <c r="BT260" s="178">
        <f t="shared" si="435"/>
        <v>0.14616061243318093</v>
      </c>
      <c r="BU260" s="178">
        <f t="shared" si="436"/>
        <v>17.674135878098607</v>
      </c>
      <c r="BY260" s="180">
        <f t="shared" si="437"/>
        <v>0.16684108277182527</v>
      </c>
      <c r="BZ260" s="180">
        <f t="shared" si="498"/>
        <v>0.16684108277182527</v>
      </c>
      <c r="CA260" s="180">
        <f t="shared" si="499"/>
        <v>0</v>
      </c>
      <c r="CB260" s="180">
        <f t="shared" si="500"/>
        <v>4.2479297349597586E-2</v>
      </c>
      <c r="CC260" s="180">
        <f t="shared" si="438"/>
        <v>2.7463396204507381E-2</v>
      </c>
      <c r="CG260" s="182">
        <f t="shared" si="439"/>
        <v>0.43351998976907424</v>
      </c>
      <c r="CH260" s="182">
        <f t="shared" si="440"/>
        <v>0.43351998976907424</v>
      </c>
      <c r="CI260" s="182">
        <f t="shared" si="441"/>
        <v>0.43351998976907424</v>
      </c>
      <c r="CJ260" s="182">
        <f t="shared" si="442"/>
        <v>0.43351998976907424</v>
      </c>
      <c r="CK260" s="182">
        <f t="shared" si="443"/>
        <v>0.43351998976907424</v>
      </c>
      <c r="CL260" s="182">
        <f t="shared" si="444"/>
        <v>0.43351998976907424</v>
      </c>
      <c r="CM260" s="182">
        <f t="shared" si="445"/>
        <v>0.43351998976907424</v>
      </c>
      <c r="CN260" s="182">
        <f t="shared" si="446"/>
        <v>0.43351998976907424</v>
      </c>
      <c r="CO260" s="182">
        <f t="shared" si="447"/>
        <v>0.39173142900924157</v>
      </c>
      <c r="CP260" s="182">
        <f t="shared" si="448"/>
        <v>0.33439667861866351</v>
      </c>
      <c r="CQ260" s="182">
        <f t="shared" si="449"/>
        <v>0.27706192822808562</v>
      </c>
      <c r="CR260" s="182">
        <f t="shared" si="450"/>
        <v>0.21972717783750759</v>
      </c>
      <c r="CS260" s="182">
        <f t="shared" si="451"/>
        <v>0.16239242744692969</v>
      </c>
      <c r="CT260" s="182">
        <f t="shared" si="452"/>
        <v>0.14119876490271241</v>
      </c>
      <c r="CU260" s="182">
        <f t="shared" si="453"/>
        <v>0.14119876490271241</v>
      </c>
      <c r="CV260" s="182">
        <f t="shared" si="454"/>
        <v>0.14119876490271241</v>
      </c>
      <c r="CW260" s="182">
        <f t="shared" si="455"/>
        <v>0.14119876490271241</v>
      </c>
      <c r="CX260" s="182">
        <f t="shared" si="456"/>
        <v>0.14119876490271241</v>
      </c>
      <c r="CY260" s="182">
        <f t="shared" si="457"/>
        <v>0.14119876490271241</v>
      </c>
      <c r="DA260" s="184">
        <f t="shared" si="501"/>
        <v>0.16486772861353383</v>
      </c>
      <c r="DB260" s="184">
        <f t="shared" si="502"/>
        <v>0.16486772861353383</v>
      </c>
      <c r="DC260" s="184">
        <f t="shared" si="503"/>
        <v>0.16486772861353383</v>
      </c>
      <c r="DD260" s="184">
        <f t="shared" si="504"/>
        <v>0.16486772861353383</v>
      </c>
      <c r="DE260" s="184">
        <f t="shared" si="505"/>
        <v>0.16486772861353383</v>
      </c>
      <c r="DF260" s="184">
        <f t="shared" si="506"/>
        <v>0.16486772861353383</v>
      </c>
      <c r="DG260" s="184">
        <f t="shared" si="507"/>
        <v>0.16486772861353383</v>
      </c>
      <c r="DH260" s="184">
        <f t="shared" si="508"/>
        <v>0.16486772861353383</v>
      </c>
      <c r="DI260" s="184">
        <f t="shared" si="509"/>
        <v>0.14825209394329483</v>
      </c>
      <c r="DJ260" s="184">
        <f t="shared" si="510"/>
        <v>0.12546980246353279</v>
      </c>
      <c r="DK260" s="184">
        <f t="shared" si="511"/>
        <v>0.10271344120347052</v>
      </c>
      <c r="DL260" s="184">
        <f t="shared" si="512"/>
        <v>8.0001554647428211E-2</v>
      </c>
      <c r="DM260" s="184">
        <f t="shared" si="513"/>
        <v>5.7375905514489303E-2</v>
      </c>
      <c r="DN260" s="184">
        <f t="shared" si="514"/>
        <v>-5.4539639205846216E-10</v>
      </c>
      <c r="DO260" s="184">
        <f t="shared" si="515"/>
        <v>-5.4539639205846216E-10</v>
      </c>
      <c r="DP260" s="184">
        <f t="shared" si="516"/>
        <v>-5.4539639205846216E-10</v>
      </c>
      <c r="DQ260" s="184">
        <f t="shared" si="517"/>
        <v>-5.4539639205846216E-10</v>
      </c>
      <c r="DR260" s="184">
        <f t="shared" si="518"/>
        <v>-5.4539639205846216E-10</v>
      </c>
      <c r="DS260" s="184">
        <f t="shared" si="519"/>
        <v>-5.4539639205846216E-10</v>
      </c>
      <c r="DU260" s="185">
        <f t="shared" si="458"/>
        <v>9.3362044332353025E-3</v>
      </c>
      <c r="DV260" s="185">
        <f t="shared" si="459"/>
        <v>3.0335167084151269E-3</v>
      </c>
      <c r="DW260" s="185">
        <f t="shared" si="460"/>
        <v>-5.7700916656568645E-3</v>
      </c>
      <c r="DX260" s="185">
        <f t="shared" si="461"/>
        <v>7.9418498480715097E-3</v>
      </c>
      <c r="DY260" s="186">
        <f t="shared" si="462"/>
        <v>9.3362044332353025E-3</v>
      </c>
      <c r="DZ260" s="186">
        <f t="shared" si="463"/>
        <v>3.0335167084151269E-3</v>
      </c>
      <c r="EA260" s="186">
        <f t="shared" si="464"/>
        <v>-1.2026873524453581E-18</v>
      </c>
      <c r="EB260" s="186">
        <f t="shared" si="465"/>
        <v>-9.8166662793127621E-3</v>
      </c>
      <c r="EC260" s="186">
        <f t="shared" si="466"/>
        <v>-9.3362044332353025E-3</v>
      </c>
      <c r="ED260" s="186">
        <f t="shared" si="467"/>
        <v>3.0335167084151295E-3</v>
      </c>
      <c r="EE260" s="186">
        <f t="shared" si="468"/>
        <v>5.7700916656568749E-3</v>
      </c>
      <c r="EF260" s="186">
        <f t="shared" si="469"/>
        <v>7.9418498480715027E-3</v>
      </c>
      <c r="EG260" s="186">
        <f t="shared" si="470"/>
        <v>5.7700916656568705E-3</v>
      </c>
      <c r="EH260" s="186">
        <f t="shared" si="471"/>
        <v>-7.9418498480715062E-3</v>
      </c>
      <c r="EI260" s="186">
        <f t="shared" si="472"/>
        <v>-9.336204433235306E-3</v>
      </c>
      <c r="EJ260" s="186">
        <f t="shared" si="473"/>
        <v>-3.0335167084151165E-3</v>
      </c>
      <c r="EK260" s="186">
        <f t="shared" si="474"/>
        <v>-5.1108890853474425E-18</v>
      </c>
      <c r="EL260" s="186">
        <f t="shared" si="475"/>
        <v>9.8166662793127621E-3</v>
      </c>
      <c r="EM260" s="186">
        <f t="shared" si="476"/>
        <v>9.3362044332353008E-3</v>
      </c>
      <c r="EN260" s="186">
        <f t="shared" si="477"/>
        <v>-3.0335167084151317E-3</v>
      </c>
      <c r="EO260" s="186">
        <f t="shared" si="478"/>
        <v>-5.7700916656568697E-3</v>
      </c>
      <c r="EP260" s="186">
        <f t="shared" si="479"/>
        <v>-7.9418498480715062E-3</v>
      </c>
      <c r="EQ260" s="186">
        <f t="shared" si="480"/>
        <v>9.3362044332353043E-3</v>
      </c>
      <c r="ER260" s="186">
        <f t="shared" si="481"/>
        <v>3.0335167084151226E-3</v>
      </c>
      <c r="ES260" s="186">
        <f t="shared" si="482"/>
        <v>-6.0134367622267917E-18</v>
      </c>
      <c r="ET260" s="186">
        <f t="shared" si="483"/>
        <v>-9.8166662793127621E-3</v>
      </c>
      <c r="EU260" s="186">
        <f t="shared" si="484"/>
        <v>-9.3362044332353008E-3</v>
      </c>
      <c r="EV260" s="186">
        <f t="shared" si="485"/>
        <v>3.0335167084151338E-3</v>
      </c>
      <c r="EW260" s="186">
        <f t="shared" si="486"/>
        <v>5.7700916656568714E-3</v>
      </c>
      <c r="EX260" s="186">
        <f t="shared" si="487"/>
        <v>7.9418498480715045E-3</v>
      </c>
    </row>
    <row r="261" spans="15:154" ht="20.100000000000001" customHeight="1" x14ac:dyDescent="0.3">
      <c r="O261" s="211">
        <v>253</v>
      </c>
      <c r="P261" s="211">
        <f t="shared" si="488"/>
        <v>-0.93375114981696627</v>
      </c>
      <c r="Q261" s="212">
        <f t="shared" si="489"/>
        <v>2.2078415037728267</v>
      </c>
      <c r="R261" s="212">
        <f t="shared" si="393"/>
        <v>261.46981313305133</v>
      </c>
      <c r="S261" s="212">
        <f t="shared" si="394"/>
        <v>227.36505489830552</v>
      </c>
      <c r="T261" s="212">
        <f t="shared" si="395"/>
        <v>284.20631862288189</v>
      </c>
      <c r="U261" s="212">
        <f t="shared" si="396"/>
        <v>1</v>
      </c>
      <c r="V261" s="212">
        <f t="shared" si="397"/>
        <v>1</v>
      </c>
      <c r="W261" s="212">
        <f t="shared" si="398"/>
        <v>5.1248745847312351E-2</v>
      </c>
      <c r="X261" s="212">
        <f t="shared" si="399"/>
        <v>5.8936057724409199E-2</v>
      </c>
      <c r="Y261" s="212">
        <f t="shared" si="400"/>
        <v>4.7148846179527359E-2</v>
      </c>
      <c r="Z261" s="212">
        <f t="shared" si="401"/>
        <v>8.3191884384353312</v>
      </c>
      <c r="AA261" s="212">
        <f t="shared" si="402"/>
        <v>8.3191884384353312</v>
      </c>
      <c r="AB261" s="212">
        <f t="shared" si="403"/>
        <v>8.1448533015393387</v>
      </c>
      <c r="AC261" s="212">
        <f t="shared" si="404"/>
        <v>7.7616387313589765</v>
      </c>
      <c r="AD261" s="212">
        <f t="shared" si="405"/>
        <v>163.90330820738865</v>
      </c>
      <c r="AE261" s="212">
        <f t="shared" si="406"/>
        <v>214.65038746519946</v>
      </c>
      <c r="AF261" s="212">
        <f t="shared" si="407"/>
        <v>2.1497659297689973</v>
      </c>
      <c r="AG261" s="212">
        <f t="shared" si="408"/>
        <v>2.4001277216818364</v>
      </c>
      <c r="AH261" s="212">
        <f t="shared" si="409"/>
        <v>1.829761553229531</v>
      </c>
      <c r="AI261" s="212">
        <f t="shared" si="410"/>
        <v>10.468954368204329</v>
      </c>
      <c r="AJ261" s="212">
        <f t="shared" si="411"/>
        <v>11.26895436820433</v>
      </c>
      <c r="AK261" s="212">
        <f t="shared" si="412"/>
        <v>11.344981023221177</v>
      </c>
      <c r="AL261" s="212">
        <f t="shared" si="413"/>
        <v>10.391400284588508</v>
      </c>
      <c r="AM261" s="212">
        <f t="shared" si="490"/>
        <v>88.739377880660157</v>
      </c>
      <c r="AN261" s="212">
        <f t="shared" si="520"/>
        <v>88.144704513227154</v>
      </c>
      <c r="AO261" s="212">
        <f t="shared" si="521"/>
        <v>96.233421157214067</v>
      </c>
      <c r="AP261" s="212">
        <f t="shared" si="414"/>
        <v>6.9160611291588925</v>
      </c>
      <c r="AQ261" s="212">
        <f t="shared" si="415"/>
        <v>0.20813798646877626</v>
      </c>
      <c r="AR261" s="212">
        <f t="shared" si="416"/>
        <v>0.2020676012013565</v>
      </c>
      <c r="AS261" s="212">
        <f t="shared" si="417"/>
        <v>0.19256033985791157</v>
      </c>
      <c r="AT261" s="212">
        <f t="shared" si="418"/>
        <v>1.3610438485090155E-2</v>
      </c>
      <c r="AU261" s="212">
        <f t="shared" si="419"/>
        <v>7.7477510969728366E-2</v>
      </c>
      <c r="AV261" s="212">
        <f t="shared" si="420"/>
        <v>7.2534760357313988E-2</v>
      </c>
      <c r="AW261" s="212">
        <f t="shared" si="421"/>
        <v>7.1914455312445294E-2</v>
      </c>
      <c r="AX261" s="212">
        <f t="shared" si="491"/>
        <v>1.9853126447285239E-2</v>
      </c>
      <c r="AY261" s="212">
        <f t="shared" si="492"/>
        <v>2.1374564237015496E-2</v>
      </c>
      <c r="AZ261" s="178">
        <f t="shared" si="493"/>
        <v>1.6953418062018725E-2</v>
      </c>
      <c r="BA261" s="178">
        <f t="shared" si="422"/>
        <v>-1.5195686060290741E-2</v>
      </c>
      <c r="BB261" s="178">
        <f t="shared" si="423"/>
        <v>-1.321364005242673E-2</v>
      </c>
      <c r="BC261" s="178">
        <f t="shared" si="424"/>
        <v>-1.6517050065533414E-2</v>
      </c>
      <c r="BD261" s="178">
        <f t="shared" si="425"/>
        <v>0</v>
      </c>
      <c r="BE261" s="178">
        <f t="shared" si="426"/>
        <v>0</v>
      </c>
      <c r="BF261" s="178">
        <f t="shared" si="427"/>
        <v>0</v>
      </c>
      <c r="BG261" s="178">
        <f t="shared" si="494"/>
        <v>4.6574403869944977E-3</v>
      </c>
      <c r="BH261" s="178">
        <f t="shared" si="495"/>
        <v>8.1609241845887661E-3</v>
      </c>
      <c r="BI261" s="178">
        <f t="shared" si="496"/>
        <v>4.3636799648531094E-4</v>
      </c>
      <c r="BJ261" s="178">
        <f t="shared" si="428"/>
        <v>1.2177800676657775</v>
      </c>
      <c r="BK261" s="178">
        <f t="shared" si="429"/>
        <v>1.8555089752499341</v>
      </c>
      <c r="BL261" s="178">
        <f t="shared" si="430"/>
        <v>0.12401854184593289</v>
      </c>
      <c r="BM261" s="180">
        <f t="shared" si="497"/>
        <v>2.1691750958407457E-5</v>
      </c>
      <c r="BN261" s="180">
        <f t="shared" si="497"/>
        <v>6.6600683546605812E-5</v>
      </c>
      <c r="BO261" s="180">
        <f t="shared" si="497"/>
        <v>1.9041702835660434E-7</v>
      </c>
      <c r="BP261" s="178">
        <f t="shared" si="431"/>
        <v>92.347203061021176</v>
      </c>
      <c r="BQ261" s="178">
        <f t="shared" si="432"/>
        <v>208.1362135769231</v>
      </c>
      <c r="BR261" s="178">
        <f t="shared" si="433"/>
        <v>0.4356850790774871</v>
      </c>
      <c r="BS261" s="178">
        <f t="shared" si="434"/>
        <v>0.4356850790774871</v>
      </c>
      <c r="BT261" s="178">
        <f t="shared" si="435"/>
        <v>0.1452283596924957</v>
      </c>
      <c r="BU261" s="178">
        <f t="shared" si="436"/>
        <v>17.561405359682553</v>
      </c>
      <c r="BY261" s="180">
        <f t="shared" si="437"/>
        <v>0.16552063295553909</v>
      </c>
      <c r="BZ261" s="180">
        <f t="shared" si="498"/>
        <v>0.16552063295553909</v>
      </c>
      <c r="CA261" s="180">
        <f t="shared" si="499"/>
        <v>0</v>
      </c>
      <c r="CB261" s="180">
        <f t="shared" si="500"/>
        <v>4.2413624305042689E-2</v>
      </c>
      <c r="CC261" s="180">
        <f t="shared" si="438"/>
        <v>2.7217938244751948E-2</v>
      </c>
      <c r="CG261" s="182">
        <f t="shared" si="439"/>
        <v>0.43072323154701858</v>
      </c>
      <c r="CH261" s="182">
        <f t="shared" si="440"/>
        <v>0.43072323154701858</v>
      </c>
      <c r="CI261" s="182">
        <f t="shared" si="441"/>
        <v>0.43072323154701858</v>
      </c>
      <c r="CJ261" s="182">
        <f t="shared" si="442"/>
        <v>0.43072323154701858</v>
      </c>
      <c r="CK261" s="182">
        <f t="shared" si="443"/>
        <v>0.43072323154701858</v>
      </c>
      <c r="CL261" s="182">
        <f t="shared" si="444"/>
        <v>0.43072323154701858</v>
      </c>
      <c r="CM261" s="182">
        <f t="shared" si="445"/>
        <v>0.43072323154701858</v>
      </c>
      <c r="CN261" s="182">
        <f t="shared" si="446"/>
        <v>0.43072323154701858</v>
      </c>
      <c r="CO261" s="182">
        <f t="shared" si="447"/>
        <v>0.38920120976543121</v>
      </c>
      <c r="CP261" s="182">
        <f t="shared" si="448"/>
        <v>0.33223215624282815</v>
      </c>
      <c r="CQ261" s="182">
        <f t="shared" si="449"/>
        <v>0.27526310272022519</v>
      </c>
      <c r="CR261" s="182">
        <f t="shared" si="450"/>
        <v>0.21829404919762213</v>
      </c>
      <c r="CS261" s="182">
        <f t="shared" si="451"/>
        <v>0.16132499567501926</v>
      </c>
      <c r="CT261" s="182">
        <f t="shared" si="452"/>
        <v>0.14026651216202718</v>
      </c>
      <c r="CU261" s="182">
        <f t="shared" si="453"/>
        <v>0.14026651216202718</v>
      </c>
      <c r="CV261" s="182">
        <f t="shared" si="454"/>
        <v>0.14026651216202718</v>
      </c>
      <c r="CW261" s="182">
        <f t="shared" si="455"/>
        <v>0.14026651216202718</v>
      </c>
      <c r="CX261" s="182">
        <f t="shared" si="456"/>
        <v>0.14026651216202718</v>
      </c>
      <c r="CY261" s="182">
        <f t="shared" si="457"/>
        <v>0.14026651216202718</v>
      </c>
      <c r="DA261" s="184">
        <f t="shared" si="501"/>
        <v>0.16354988886581978</v>
      </c>
      <c r="DB261" s="184">
        <f t="shared" si="502"/>
        <v>0.16354988886581978</v>
      </c>
      <c r="DC261" s="184">
        <f t="shared" si="503"/>
        <v>0.16354988886581978</v>
      </c>
      <c r="DD261" s="184">
        <f t="shared" si="504"/>
        <v>0.16354988886581978</v>
      </c>
      <c r="DE261" s="184">
        <f t="shared" si="505"/>
        <v>0.16354988886581978</v>
      </c>
      <c r="DF261" s="184">
        <f t="shared" si="506"/>
        <v>0.16354988886581978</v>
      </c>
      <c r="DG261" s="184">
        <f t="shared" si="507"/>
        <v>0.16354988886581978</v>
      </c>
      <c r="DH261" s="184">
        <f t="shared" si="508"/>
        <v>0.16354988886581978</v>
      </c>
      <c r="DI261" s="184">
        <f t="shared" si="509"/>
        <v>0.14706211237788702</v>
      </c>
      <c r="DJ261" s="184">
        <f t="shared" si="510"/>
        <v>0.12445528189532601</v>
      </c>
      <c r="DK261" s="184">
        <f t="shared" si="511"/>
        <v>0.10187444446541497</v>
      </c>
      <c r="DL261" s="184">
        <f t="shared" si="512"/>
        <v>7.9338183262776307E-2</v>
      </c>
      <c r="DM261" s="184">
        <f t="shared" si="513"/>
        <v>5.6888337874989252E-2</v>
      </c>
      <c r="DN261" s="184">
        <f t="shared" si="514"/>
        <v>-5.4791133871837628E-10</v>
      </c>
      <c r="DO261" s="184">
        <f t="shared" si="515"/>
        <v>-5.4791133871837628E-10</v>
      </c>
      <c r="DP261" s="184">
        <f t="shared" si="516"/>
        <v>-5.4791133871837628E-10</v>
      </c>
      <c r="DQ261" s="184">
        <f t="shared" si="517"/>
        <v>-5.4791133871837628E-10</v>
      </c>
      <c r="DR261" s="184">
        <f t="shared" si="518"/>
        <v>-5.4791133871837628E-10</v>
      </c>
      <c r="DS261" s="184">
        <f t="shared" si="519"/>
        <v>-5.4791133871837628E-10</v>
      </c>
      <c r="DU261" s="185">
        <f t="shared" si="458"/>
        <v>8.7805931021388527E-3</v>
      </c>
      <c r="DV261" s="185">
        <f t="shared" si="459"/>
        <v>3.1093710953023048E-3</v>
      </c>
      <c r="DW261" s="185">
        <f t="shared" si="460"/>
        <v>-5.5407033402406249E-3</v>
      </c>
      <c r="DX261" s="185">
        <f t="shared" si="461"/>
        <v>7.4878308160024696E-3</v>
      </c>
      <c r="DY261" s="186">
        <f t="shared" si="462"/>
        <v>8.7805931021388527E-3</v>
      </c>
      <c r="DZ261" s="186">
        <f t="shared" si="463"/>
        <v>3.1093710953023048E-3</v>
      </c>
      <c r="EA261" s="186">
        <f t="shared" si="464"/>
        <v>4.0630939274254106E-4</v>
      </c>
      <c r="EB261" s="186">
        <f t="shared" si="465"/>
        <v>-9.3060150715007454E-3</v>
      </c>
      <c r="EC261" s="186">
        <f t="shared" si="466"/>
        <v>-9.0181798417408483E-3</v>
      </c>
      <c r="ED261" s="186">
        <f t="shared" si="467"/>
        <v>2.3322598859580068E-3</v>
      </c>
      <c r="EE261" s="186">
        <f t="shared" si="468"/>
        <v>4.8670118349094429E-3</v>
      </c>
      <c r="EF261" s="186">
        <f t="shared" si="469"/>
        <v>7.9422414740727473E-3</v>
      </c>
      <c r="EG261" s="186">
        <f t="shared" si="470"/>
        <v>6.1722267475844209E-3</v>
      </c>
      <c r="EH261" s="186">
        <f t="shared" si="471"/>
        <v>-6.9764332441465578E-3</v>
      </c>
      <c r="EI261" s="186">
        <f t="shared" si="472"/>
        <v>-8.4761807471625053E-3</v>
      </c>
      <c r="EJ261" s="186">
        <f t="shared" si="473"/>
        <v>-3.8628181131217521E-3</v>
      </c>
      <c r="EK261" s="186">
        <f t="shared" si="474"/>
        <v>-1.2158359184125458E-3</v>
      </c>
      <c r="EL261" s="186">
        <f t="shared" si="475"/>
        <v>9.2351906776810926E-3</v>
      </c>
      <c r="EM261" s="186">
        <f t="shared" si="476"/>
        <v>9.187132787421325E-3</v>
      </c>
      <c r="EN261" s="186">
        <f t="shared" si="477"/>
        <v>-1.5373987706245548E-3</v>
      </c>
      <c r="EO261" s="186">
        <f t="shared" si="478"/>
        <v>-4.1562794307325093E-3</v>
      </c>
      <c r="EP261" s="186">
        <f t="shared" si="479"/>
        <v>-8.3362068788688098E-3</v>
      </c>
      <c r="EQ261" s="186">
        <f t="shared" si="480"/>
        <v>8.1072595386423932E-3</v>
      </c>
      <c r="ER261" s="186">
        <f t="shared" si="481"/>
        <v>4.586866752666981E-3</v>
      </c>
      <c r="ES261" s="186">
        <f t="shared" si="482"/>
        <v>2.0161091986016354E-3</v>
      </c>
      <c r="ET261" s="186">
        <f t="shared" si="483"/>
        <v>-9.0940809064436919E-3</v>
      </c>
      <c r="EU261" s="186">
        <f t="shared" si="484"/>
        <v>-9.2861661052470838E-3</v>
      </c>
      <c r="EV261" s="186">
        <f t="shared" si="485"/>
        <v>7.3083712233987534E-4</v>
      </c>
      <c r="EW261" s="186">
        <f t="shared" si="486"/>
        <v>3.4139152304575428E-3</v>
      </c>
      <c r="EX261" s="186">
        <f t="shared" si="487"/>
        <v>8.6667287157773578E-3</v>
      </c>
    </row>
    <row r="262" spans="15:154" ht="20.100000000000001" customHeight="1" x14ac:dyDescent="0.3">
      <c r="O262" s="211">
        <v>254</v>
      </c>
      <c r="P262" s="211">
        <f t="shared" si="488"/>
        <v>-0.92502450355699462</v>
      </c>
      <c r="Q262" s="212">
        <f t="shared" si="489"/>
        <v>2.2165681500327987</v>
      </c>
      <c r="R262" s="212">
        <f t="shared" si="393"/>
        <v>259.77146903137617</v>
      </c>
      <c r="S262" s="212">
        <f t="shared" si="394"/>
        <v>225.88823394032713</v>
      </c>
      <c r="T262" s="212">
        <f t="shared" si="395"/>
        <v>282.36029242540889</v>
      </c>
      <c r="U262" s="212">
        <f t="shared" si="396"/>
        <v>1</v>
      </c>
      <c r="V262" s="212">
        <f t="shared" si="397"/>
        <v>1</v>
      </c>
      <c r="W262" s="212">
        <f t="shared" si="398"/>
        <v>5.1583801908520979E-2</v>
      </c>
      <c r="X262" s="212">
        <f t="shared" si="399"/>
        <v>5.9321372194799118E-2</v>
      </c>
      <c r="Y262" s="212">
        <f t="shared" si="400"/>
        <v>4.7457097755839298E-2</v>
      </c>
      <c r="Z262" s="212">
        <f t="shared" si="401"/>
        <v>8.2482326389062166</v>
      </c>
      <c r="AA262" s="212">
        <f t="shared" si="402"/>
        <v>8.2482326389062166</v>
      </c>
      <c r="AB262" s="212">
        <f t="shared" si="403"/>
        <v>8.0765576731898783</v>
      </c>
      <c r="AC262" s="212">
        <f t="shared" si="404"/>
        <v>7.6965564058026041</v>
      </c>
      <c r="AD262" s="212">
        <f t="shared" si="405"/>
        <v>162.28746338546895</v>
      </c>
      <c r="AE262" s="212">
        <f t="shared" si="406"/>
        <v>212.5853737718256</v>
      </c>
      <c r="AF262" s="212">
        <f t="shared" si="407"/>
        <v>2.14567684223953</v>
      </c>
      <c r="AG262" s="212">
        <f t="shared" si="408"/>
        <v>2.3955624189202878</v>
      </c>
      <c r="AH262" s="212">
        <f t="shared" si="409"/>
        <v>1.8262811486675266</v>
      </c>
      <c r="AI262" s="212">
        <f t="shared" si="410"/>
        <v>10.393909481145746</v>
      </c>
      <c r="AJ262" s="212">
        <f t="shared" si="411"/>
        <v>11.193909481145747</v>
      </c>
      <c r="AK262" s="212">
        <f t="shared" si="412"/>
        <v>11.272120092110168</v>
      </c>
      <c r="AL262" s="212">
        <f t="shared" si="413"/>
        <v>10.322837554470132</v>
      </c>
      <c r="AM262" s="212">
        <f t="shared" si="490"/>
        <v>89.334293946572586</v>
      </c>
      <c r="AN262" s="212">
        <f t="shared" si="520"/>
        <v>88.71445582805157</v>
      </c>
      <c r="AO262" s="212">
        <f t="shared" si="521"/>
        <v>96.872589026354163</v>
      </c>
      <c r="AP262" s="212">
        <f t="shared" si="414"/>
        <v>6.8451603308927789</v>
      </c>
      <c r="AQ262" s="212">
        <f t="shared" si="415"/>
        <v>0.20639272304376283</v>
      </c>
      <c r="AR262" s="212">
        <f t="shared" si="416"/>
        <v>0.20037323872701868</v>
      </c>
      <c r="AS262" s="212">
        <f t="shared" si="417"/>
        <v>0.19094569697621638</v>
      </c>
      <c r="AT262" s="212">
        <f t="shared" si="418"/>
        <v>1.338314493265161E-2</v>
      </c>
      <c r="AU262" s="212">
        <f t="shared" si="419"/>
        <v>7.6694382290102073E-2</v>
      </c>
      <c r="AV262" s="212">
        <f t="shared" si="420"/>
        <v>7.1784455643338796E-2</v>
      </c>
      <c r="AW262" s="212">
        <f t="shared" si="421"/>
        <v>7.1183156293084554E-2</v>
      </c>
      <c r="AX262" s="212">
        <f t="shared" si="491"/>
        <v>1.9780939223587105E-2</v>
      </c>
      <c r="AY262" s="212">
        <f t="shared" si="492"/>
        <v>2.1291762176476717E-2</v>
      </c>
      <c r="AZ262" s="178">
        <f t="shared" si="493"/>
        <v>1.6890730139206653E-2</v>
      </c>
      <c r="BA262" s="178">
        <f t="shared" si="422"/>
        <v>-1.5374313765165303E-2</v>
      </c>
      <c r="BB262" s="178">
        <f t="shared" si="423"/>
        <v>-1.3368968491448091E-2</v>
      </c>
      <c r="BC262" s="178">
        <f t="shared" si="424"/>
        <v>-1.6711210614310114E-2</v>
      </c>
      <c r="BD262" s="178">
        <f t="shared" si="425"/>
        <v>0</v>
      </c>
      <c r="BE262" s="178">
        <f t="shared" si="426"/>
        <v>0</v>
      </c>
      <c r="BF262" s="178">
        <f t="shared" si="427"/>
        <v>0</v>
      </c>
      <c r="BG262" s="178">
        <f t="shared" si="494"/>
        <v>4.4066254584218013E-3</v>
      </c>
      <c r="BH262" s="178">
        <f t="shared" si="495"/>
        <v>7.9227936850286267E-3</v>
      </c>
      <c r="BI262" s="178">
        <f t="shared" si="496"/>
        <v>1.7951952489653894E-4</v>
      </c>
      <c r="BJ262" s="178">
        <f t="shared" si="428"/>
        <v>1.1447155688052928</v>
      </c>
      <c r="BK262" s="178">
        <f t="shared" si="429"/>
        <v>1.7896658733846929</v>
      </c>
      <c r="BL262" s="178">
        <f t="shared" si="430"/>
        <v>5.0689185545857204E-2</v>
      </c>
      <c r="BM262" s="180">
        <f t="shared" si="497"/>
        <v>1.9418347930811152E-5</v>
      </c>
      <c r="BN262" s="180">
        <f t="shared" si="497"/>
        <v>6.2770659775529482E-5</v>
      </c>
      <c r="BO262" s="180">
        <f t="shared" si="497"/>
        <v>3.2227259819079061E-8</v>
      </c>
      <c r="BP262" s="178">
        <f t="shared" si="431"/>
        <v>91.264456438174918</v>
      </c>
      <c r="BQ262" s="178">
        <f t="shared" si="432"/>
        <v>206.50889847497601</v>
      </c>
      <c r="BR262" s="178">
        <f t="shared" si="433"/>
        <v>0.43285514174983614</v>
      </c>
      <c r="BS262" s="178">
        <f t="shared" si="434"/>
        <v>0.43285514174983614</v>
      </c>
      <c r="BT262" s="178">
        <f t="shared" si="435"/>
        <v>0.1442850472499454</v>
      </c>
      <c r="BU262" s="178">
        <f t="shared" si="436"/>
        <v>17.447337472256606</v>
      </c>
      <c r="BY262" s="180">
        <f t="shared" si="437"/>
        <v>0.16418530320391586</v>
      </c>
      <c r="BZ262" s="180">
        <f t="shared" si="498"/>
        <v>0.16418530320391586</v>
      </c>
      <c r="CA262" s="180">
        <f t="shared" si="499"/>
        <v>0</v>
      </c>
      <c r="CB262" s="180">
        <f t="shared" si="500"/>
        <v>4.2346510835321129E-2</v>
      </c>
      <c r="CC262" s="180">
        <f t="shared" si="438"/>
        <v>2.6972197070155825E-2</v>
      </c>
      <c r="CG262" s="182">
        <f t="shared" si="439"/>
        <v>0.42789329421936773</v>
      </c>
      <c r="CH262" s="182">
        <f t="shared" si="440"/>
        <v>0.42789329421936773</v>
      </c>
      <c r="CI262" s="182">
        <f t="shared" si="441"/>
        <v>0.42789329421936773</v>
      </c>
      <c r="CJ262" s="182">
        <f t="shared" si="442"/>
        <v>0.42789329421936773</v>
      </c>
      <c r="CK262" s="182">
        <f t="shared" si="443"/>
        <v>0.42789329421936773</v>
      </c>
      <c r="CL262" s="182">
        <f t="shared" si="444"/>
        <v>0.42789329421936773</v>
      </c>
      <c r="CM262" s="182">
        <f t="shared" si="445"/>
        <v>0.42789329421936773</v>
      </c>
      <c r="CN262" s="182">
        <f t="shared" si="446"/>
        <v>0.42789329421936773</v>
      </c>
      <c r="CO262" s="182">
        <f t="shared" si="447"/>
        <v>0.38664097347874327</v>
      </c>
      <c r="CP262" s="182">
        <f t="shared" si="448"/>
        <v>0.3300419552381057</v>
      </c>
      <c r="CQ262" s="182">
        <f t="shared" si="449"/>
        <v>0.27344293699746813</v>
      </c>
      <c r="CR262" s="182">
        <f t="shared" si="450"/>
        <v>0.21684391875683048</v>
      </c>
      <c r="CS262" s="182">
        <f t="shared" si="451"/>
        <v>0.16024490051619295</v>
      </c>
      <c r="CT262" s="182">
        <f t="shared" si="452"/>
        <v>0.13932319971947688</v>
      </c>
      <c r="CU262" s="182">
        <f t="shared" si="453"/>
        <v>0.13932319971947688</v>
      </c>
      <c r="CV262" s="182">
        <f t="shared" si="454"/>
        <v>0.13932319971947688</v>
      </c>
      <c r="CW262" s="182">
        <f t="shared" si="455"/>
        <v>0.13932319971947688</v>
      </c>
      <c r="CX262" s="182">
        <f t="shared" si="456"/>
        <v>0.13932319971947688</v>
      </c>
      <c r="CY262" s="182">
        <f t="shared" si="457"/>
        <v>0.13932319971947688</v>
      </c>
      <c r="DA262" s="184">
        <f t="shared" si="501"/>
        <v>0.16221722756746343</v>
      </c>
      <c r="DB262" s="184">
        <f t="shared" si="502"/>
        <v>0.16221722756746343</v>
      </c>
      <c r="DC262" s="184">
        <f t="shared" si="503"/>
        <v>0.16221722756746343</v>
      </c>
      <c r="DD262" s="184">
        <f t="shared" si="504"/>
        <v>0.16221722756746343</v>
      </c>
      <c r="DE262" s="184">
        <f t="shared" si="505"/>
        <v>0.16221722756746343</v>
      </c>
      <c r="DF262" s="184">
        <f t="shared" si="506"/>
        <v>0.16221722756746343</v>
      </c>
      <c r="DG262" s="184">
        <f t="shared" si="507"/>
        <v>0.16221722756746343</v>
      </c>
      <c r="DH262" s="184">
        <f t="shared" si="508"/>
        <v>0.16221722756746343</v>
      </c>
      <c r="DI262" s="184">
        <f t="shared" si="509"/>
        <v>0.14585876870642578</v>
      </c>
      <c r="DJ262" s="184">
        <f t="shared" si="510"/>
        <v>0.12342940210754789</v>
      </c>
      <c r="DK262" s="184">
        <f t="shared" si="511"/>
        <v>0.10102609220940728</v>
      </c>
      <c r="DL262" s="184">
        <f t="shared" si="512"/>
        <v>7.8667461293901633E-2</v>
      </c>
      <c r="DM262" s="184">
        <f t="shared" si="513"/>
        <v>5.6395426492765653E-2</v>
      </c>
      <c r="DN262" s="184">
        <f t="shared" si="514"/>
        <v>-5.5047984581118209E-10</v>
      </c>
      <c r="DO262" s="184">
        <f t="shared" si="515"/>
        <v>-5.5047984581118209E-10</v>
      </c>
      <c r="DP262" s="184">
        <f t="shared" si="516"/>
        <v>-5.5047984581118209E-10</v>
      </c>
      <c r="DQ262" s="184">
        <f t="shared" si="517"/>
        <v>-5.5047984581118209E-10</v>
      </c>
      <c r="DR262" s="184">
        <f t="shared" si="518"/>
        <v>-5.5047984581118209E-10</v>
      </c>
      <c r="DS262" s="184">
        <f t="shared" si="519"/>
        <v>-5.5047984581118209E-10</v>
      </c>
      <c r="DU262" s="185">
        <f t="shared" si="458"/>
        <v>8.2278785497737032E-3</v>
      </c>
      <c r="DV262" s="185">
        <f t="shared" si="459"/>
        <v>3.1583866598974813E-3</v>
      </c>
      <c r="DW262" s="185">
        <f t="shared" si="460"/>
        <v>-5.3039468045650443E-3</v>
      </c>
      <c r="DX262" s="185">
        <f t="shared" si="461"/>
        <v>7.0385751411481609E-3</v>
      </c>
      <c r="DY262" s="186">
        <f t="shared" si="462"/>
        <v>8.2278785497737032E-3</v>
      </c>
      <c r="DZ262" s="186">
        <f t="shared" si="463"/>
        <v>3.1583866598974813E-3</v>
      </c>
      <c r="EA262" s="186">
        <f t="shared" si="464"/>
        <v>7.6812542967898936E-4</v>
      </c>
      <c r="EB262" s="186">
        <f t="shared" si="465"/>
        <v>-8.779713836311813E-3</v>
      </c>
      <c r="EC262" s="186">
        <f t="shared" si="466"/>
        <v>-8.6513266745187282E-3</v>
      </c>
      <c r="ED262" s="186">
        <f t="shared" si="467"/>
        <v>1.6816475534443345E-3</v>
      </c>
      <c r="EE262" s="186">
        <f t="shared" si="468"/>
        <v>4.001132188067834E-3</v>
      </c>
      <c r="EF262" s="186">
        <f t="shared" si="469"/>
        <v>7.8526640662167704E-3</v>
      </c>
      <c r="EG262" s="186">
        <f t="shared" si="470"/>
        <v>6.445603681332129E-3</v>
      </c>
      <c r="EH262" s="186">
        <f t="shared" si="471"/>
        <v>-6.0106226721066353E-3</v>
      </c>
      <c r="EI262" s="186">
        <f t="shared" si="472"/>
        <v>-7.5544304988012442E-3</v>
      </c>
      <c r="EJ262" s="186">
        <f t="shared" si="473"/>
        <v>-4.5391597859104037E-3</v>
      </c>
      <c r="EK262" s="186">
        <f t="shared" si="474"/>
        <v>-2.2810371865463865E-3</v>
      </c>
      <c r="EL262" s="186">
        <f t="shared" si="475"/>
        <v>8.5129466741450423E-3</v>
      </c>
      <c r="EM262" s="186">
        <f t="shared" si="476"/>
        <v>8.8119086160410275E-3</v>
      </c>
      <c r="EN262" s="186">
        <f t="shared" si="477"/>
        <v>-1.5381243703449466E-4</v>
      </c>
      <c r="EO262" s="186">
        <f t="shared" si="478"/>
        <v>-2.5767451947067699E-3</v>
      </c>
      <c r="EP262" s="186">
        <f t="shared" si="479"/>
        <v>-8.4281537672731242E-3</v>
      </c>
      <c r="EQ262" s="186">
        <f t="shared" si="480"/>
        <v>6.6514448998489691E-3</v>
      </c>
      <c r="ER262" s="186">
        <f t="shared" si="481"/>
        <v>5.7820128387541421E-3</v>
      </c>
      <c r="ES262" s="186">
        <f t="shared" si="482"/>
        <v>3.7246407827610743E-3</v>
      </c>
      <c r="ET262" s="186">
        <f t="shared" si="483"/>
        <v>-7.9875179350432507E-3</v>
      </c>
      <c r="EU262" s="186">
        <f t="shared" si="484"/>
        <v>-8.7047451733058313E-3</v>
      </c>
      <c r="EV262" s="186">
        <f t="shared" si="485"/>
        <v>-1.3786961924417704E-3</v>
      </c>
      <c r="EW262" s="186">
        <f t="shared" si="486"/>
        <v>1.0740651025005149E-3</v>
      </c>
      <c r="EX262" s="186">
        <f t="shared" si="487"/>
        <v>8.7475582809624745E-3</v>
      </c>
    </row>
    <row r="263" spans="15:154" ht="20.100000000000001" customHeight="1" x14ac:dyDescent="0.3">
      <c r="O263" s="211">
        <v>255</v>
      </c>
      <c r="P263" s="211">
        <f t="shared" si="488"/>
        <v>-0.91629785729702307</v>
      </c>
      <c r="Q263" s="212">
        <f t="shared" si="489"/>
        <v>2.2252947962927703</v>
      </c>
      <c r="R263" s="212">
        <f t="shared" si="393"/>
        <v>258.05334232658828</v>
      </c>
      <c r="S263" s="212">
        <f t="shared" si="394"/>
        <v>224.3942107187724</v>
      </c>
      <c r="T263" s="212">
        <f t="shared" si="395"/>
        <v>280.49276339846551</v>
      </c>
      <c r="U263" s="212">
        <f t="shared" si="396"/>
        <v>1</v>
      </c>
      <c r="V263" s="212">
        <f t="shared" si="397"/>
        <v>1</v>
      </c>
      <c r="W263" s="212">
        <f t="shared" si="398"/>
        <v>5.1927248371157191E-2</v>
      </c>
      <c r="X263" s="212">
        <f t="shared" si="399"/>
        <v>5.9716335626830777E-2</v>
      </c>
      <c r="Y263" s="212">
        <f t="shared" si="400"/>
        <v>4.7773068501464615E-2</v>
      </c>
      <c r="Z263" s="212">
        <f t="shared" si="401"/>
        <v>8.1766810693088292</v>
      </c>
      <c r="AA263" s="212">
        <f t="shared" si="402"/>
        <v>8.1766810693088292</v>
      </c>
      <c r="AB263" s="212">
        <f t="shared" si="403"/>
        <v>8.0076713134944395</v>
      </c>
      <c r="AC263" s="212">
        <f t="shared" si="404"/>
        <v>7.6309111427536811</v>
      </c>
      <c r="AD263" s="212">
        <f t="shared" si="405"/>
        <v>160.65859193663519</v>
      </c>
      <c r="AE263" s="212">
        <f t="shared" si="406"/>
        <v>210.50341062643852</v>
      </c>
      <c r="AF263" s="212">
        <f t="shared" si="407"/>
        <v>2.1415401243178422</v>
      </c>
      <c r="AG263" s="212">
        <f t="shared" si="408"/>
        <v>2.3909439387298939</v>
      </c>
      <c r="AH263" s="212">
        <f t="shared" si="409"/>
        <v>1.8227602037568063</v>
      </c>
      <c r="AI263" s="212">
        <f t="shared" si="410"/>
        <v>10.318221193626671</v>
      </c>
      <c r="AJ263" s="212">
        <f t="shared" si="411"/>
        <v>11.118221193626672</v>
      </c>
      <c r="AK263" s="212">
        <f t="shared" si="412"/>
        <v>11.198615252224334</v>
      </c>
      <c r="AL263" s="212">
        <f t="shared" si="413"/>
        <v>10.253671346510489</v>
      </c>
      <c r="AM263" s="212">
        <f t="shared" si="490"/>
        <v>89.942445161392612</v>
      </c>
      <c r="AN263" s="212">
        <f t="shared" si="520"/>
        <v>89.296754775227612</v>
      </c>
      <c r="AO263" s="212">
        <f t="shared" si="521"/>
        <v>97.526043717045624</v>
      </c>
      <c r="AP263" s="212">
        <f t="shared" si="414"/>
        <v>6.7737038078459886</v>
      </c>
      <c r="AQ263" s="212">
        <f t="shared" si="415"/>
        <v>0.20463236375043309</v>
      </c>
      <c r="AR263" s="212">
        <f t="shared" si="416"/>
        <v>0.19866422065832978</v>
      </c>
      <c r="AS263" s="212">
        <f t="shared" si="417"/>
        <v>0.18931708804448516</v>
      </c>
      <c r="AT263" s="212">
        <f t="shared" si="418"/>
        <v>1.3155824189927183E-2</v>
      </c>
      <c r="AU263" s="212">
        <f t="shared" si="419"/>
        <v>7.5904917840697597E-2</v>
      </c>
      <c r="AV263" s="212">
        <f t="shared" si="420"/>
        <v>7.1028325186894281E-2</v>
      </c>
      <c r="AW263" s="212">
        <f t="shared" si="421"/>
        <v>7.0446078223270661E-2</v>
      </c>
      <c r="AX263" s="212">
        <f t="shared" si="491"/>
        <v>1.9707667713822929E-2</v>
      </c>
      <c r="AY263" s="212">
        <f t="shared" si="492"/>
        <v>2.1207756652376529E-2</v>
      </c>
      <c r="AZ263" s="178">
        <f t="shared" si="493"/>
        <v>1.6827126709890498E-2</v>
      </c>
      <c r="BA263" s="178">
        <f t="shared" si="422"/>
        <v>-1.5551770656522567E-2</v>
      </c>
      <c r="BB263" s="178">
        <f t="shared" si="423"/>
        <v>-1.3523278831758755E-2</v>
      </c>
      <c r="BC263" s="178">
        <f t="shared" si="424"/>
        <v>-1.6904098539698442E-2</v>
      </c>
      <c r="BD263" s="178">
        <f t="shared" si="425"/>
        <v>0</v>
      </c>
      <c r="BE263" s="178">
        <f t="shared" si="426"/>
        <v>0</v>
      </c>
      <c r="BF263" s="178">
        <f t="shared" si="427"/>
        <v>0</v>
      </c>
      <c r="BG263" s="178">
        <f t="shared" si="494"/>
        <v>4.1558970573003628E-3</v>
      </c>
      <c r="BH263" s="178">
        <f t="shared" si="495"/>
        <v>7.6844778206177737E-3</v>
      </c>
      <c r="BI263" s="178">
        <f t="shared" si="496"/>
        <v>0</v>
      </c>
      <c r="BJ263" s="178">
        <f t="shared" si="428"/>
        <v>1.0724431260015914</v>
      </c>
      <c r="BK263" s="178">
        <f t="shared" si="429"/>
        <v>1.7243523353434376</v>
      </c>
      <c r="BL263" s="178">
        <f t="shared" si="430"/>
        <v>0</v>
      </c>
      <c r="BM263" s="180">
        <f t="shared" si="497"/>
        <v>1.7271480350877816E-5</v>
      </c>
      <c r="BN263" s="180">
        <f t="shared" si="497"/>
        <v>5.9051199375566486E-5</v>
      </c>
      <c r="BO263" s="180">
        <f t="shared" si="497"/>
        <v>0</v>
      </c>
      <c r="BP263" s="178">
        <f t="shared" si="431"/>
        <v>90.182190187904723</v>
      </c>
      <c r="BQ263" s="178">
        <f t="shared" si="432"/>
        <v>204.86338337360451</v>
      </c>
      <c r="BR263" s="178">
        <f t="shared" si="433"/>
        <v>0.4299922408272745</v>
      </c>
      <c r="BS263" s="178">
        <f t="shared" si="434"/>
        <v>0.4299922408272745</v>
      </c>
      <c r="BT263" s="178">
        <f t="shared" si="435"/>
        <v>0.14333074694242481</v>
      </c>
      <c r="BU263" s="178">
        <f t="shared" si="436"/>
        <v>17.33194090253205</v>
      </c>
      <c r="BY263" s="180">
        <f t="shared" si="437"/>
        <v>0.16283523502739899</v>
      </c>
      <c r="BZ263" s="180">
        <f t="shared" si="498"/>
        <v>0.16283523502739899</v>
      </c>
      <c r="CA263" s="180">
        <f t="shared" si="499"/>
        <v>0</v>
      </c>
      <c r="CB263" s="180">
        <f t="shared" si="500"/>
        <v>4.2277928516345778E-2</v>
      </c>
      <c r="CC263" s="180">
        <f t="shared" si="438"/>
        <v>2.6726157859823213E-2</v>
      </c>
      <c r="CG263" s="182">
        <f t="shared" si="439"/>
        <v>0.42503039329680592</v>
      </c>
      <c r="CH263" s="182">
        <f t="shared" si="440"/>
        <v>0.42503039329680592</v>
      </c>
      <c r="CI263" s="182">
        <f t="shared" si="441"/>
        <v>0.42503039329680592</v>
      </c>
      <c r="CJ263" s="182">
        <f t="shared" si="442"/>
        <v>0.42503039329680592</v>
      </c>
      <c r="CK263" s="182">
        <f t="shared" si="443"/>
        <v>0.42503039329680592</v>
      </c>
      <c r="CL263" s="182">
        <f t="shared" si="444"/>
        <v>0.42503039329680592</v>
      </c>
      <c r="CM263" s="182">
        <f t="shared" si="445"/>
        <v>0.42503039329680592</v>
      </c>
      <c r="CN263" s="182">
        <f t="shared" si="446"/>
        <v>0.42503039329680592</v>
      </c>
      <c r="CO263" s="182">
        <f t="shared" si="447"/>
        <v>0.38405091512108375</v>
      </c>
      <c r="CP263" s="182">
        <f t="shared" si="448"/>
        <v>0.32782624239678254</v>
      </c>
      <c r="CQ263" s="182">
        <f t="shared" si="449"/>
        <v>0.27160156967248145</v>
      </c>
      <c r="CR263" s="182">
        <f t="shared" si="450"/>
        <v>0.21537689694818021</v>
      </c>
      <c r="CS263" s="182">
        <f t="shared" si="451"/>
        <v>0.15915222422387906</v>
      </c>
      <c r="CT263" s="182">
        <f t="shared" si="452"/>
        <v>0.13836889941195632</v>
      </c>
      <c r="CU263" s="182">
        <f t="shared" si="453"/>
        <v>0.13836889941195632</v>
      </c>
      <c r="CV263" s="182">
        <f t="shared" si="454"/>
        <v>0.13836889941195632</v>
      </c>
      <c r="CW263" s="182">
        <f t="shared" si="455"/>
        <v>0.13836889941195632</v>
      </c>
      <c r="CX263" s="182">
        <f t="shared" si="456"/>
        <v>0.13836889941195632</v>
      </c>
      <c r="CY263" s="182">
        <f t="shared" si="457"/>
        <v>0.13836889941195632</v>
      </c>
      <c r="DA263" s="184">
        <f t="shared" si="501"/>
        <v>0.16086988743398054</v>
      </c>
      <c r="DB263" s="184">
        <f t="shared" si="502"/>
        <v>0.16086988743398054</v>
      </c>
      <c r="DC263" s="184">
        <f t="shared" si="503"/>
        <v>0.16086988743398054</v>
      </c>
      <c r="DD263" s="184">
        <f t="shared" si="504"/>
        <v>0.16086988743398054</v>
      </c>
      <c r="DE263" s="184">
        <f t="shared" si="505"/>
        <v>0.16086988743398054</v>
      </c>
      <c r="DF263" s="184">
        <f t="shared" si="506"/>
        <v>0.16086988743398054</v>
      </c>
      <c r="DG263" s="184">
        <f t="shared" si="507"/>
        <v>0.16086988743398054</v>
      </c>
      <c r="DH263" s="184">
        <f t="shared" si="508"/>
        <v>0.16086988743398054</v>
      </c>
      <c r="DI263" s="184">
        <f t="shared" si="509"/>
        <v>0.14464219284102642</v>
      </c>
      <c r="DJ263" s="184">
        <f t="shared" si="510"/>
        <v>0.12239227544184428</v>
      </c>
      <c r="DK263" s="184">
        <f t="shared" si="511"/>
        <v>0.10016847919798105</v>
      </c>
      <c r="DL263" s="184">
        <f t="shared" si="512"/>
        <v>7.7989465905225236E-2</v>
      </c>
      <c r="DM263" s="184">
        <f t="shared" si="513"/>
        <v>5.5897230885619452E-2</v>
      </c>
      <c r="DN263" s="184">
        <f t="shared" si="514"/>
        <v>-5.5310289768747109E-10</v>
      </c>
      <c r="DO263" s="184">
        <f t="shared" si="515"/>
        <v>-5.5310289768747109E-10</v>
      </c>
      <c r="DP263" s="184">
        <f t="shared" si="516"/>
        <v>-5.5310289768747109E-10</v>
      </c>
      <c r="DQ263" s="184">
        <f t="shared" si="517"/>
        <v>-5.5310289768747109E-10</v>
      </c>
      <c r="DR263" s="184">
        <f t="shared" si="518"/>
        <v>-5.5310289768747109E-10</v>
      </c>
      <c r="DS263" s="184">
        <f t="shared" si="519"/>
        <v>-5.5310289768747109E-10</v>
      </c>
      <c r="DU263" s="185">
        <f t="shared" si="458"/>
        <v>7.6790964609273829E-3</v>
      </c>
      <c r="DV263" s="185">
        <f t="shared" si="459"/>
        <v>3.1807859008873571E-3</v>
      </c>
      <c r="DW263" s="185">
        <f t="shared" si="460"/>
        <v>-5.0598996628306121E-3</v>
      </c>
      <c r="DX263" s="185">
        <f t="shared" si="461"/>
        <v>6.5941896246315152E-3</v>
      </c>
      <c r="DY263" s="186">
        <f t="shared" si="462"/>
        <v>7.6790964609273829E-3</v>
      </c>
      <c r="DZ263" s="186">
        <f t="shared" si="463"/>
        <v>3.1807859008873571E-3</v>
      </c>
      <c r="EA263" s="186">
        <f t="shared" si="464"/>
        <v>1.0849068362958694E-3</v>
      </c>
      <c r="EB263" s="186">
        <f t="shared" si="465"/>
        <v>-8.2406855637179692E-3</v>
      </c>
      <c r="EC263" s="186">
        <f t="shared" si="466"/>
        <v>-8.2406855637179692E-3</v>
      </c>
      <c r="ED263" s="186">
        <f t="shared" si="467"/>
        <v>1.0849068362958681E-3</v>
      </c>
      <c r="EE263" s="186">
        <f t="shared" si="468"/>
        <v>3.1807859008873493E-3</v>
      </c>
      <c r="EF263" s="186">
        <f t="shared" si="469"/>
        <v>7.6790964609273864E-3</v>
      </c>
      <c r="EG263" s="186">
        <f t="shared" si="470"/>
        <v>6.5941896246315135E-3</v>
      </c>
      <c r="EH263" s="186">
        <f t="shared" si="471"/>
        <v>-5.0598996628306147E-3</v>
      </c>
      <c r="EI263" s="186">
        <f t="shared" si="472"/>
        <v>-6.5941896246315117E-3</v>
      </c>
      <c r="EJ263" s="186">
        <f t="shared" si="473"/>
        <v>-5.0598996628306164E-3</v>
      </c>
      <c r="EK263" s="186">
        <f t="shared" si="474"/>
        <v>-3.1807859008873519E-3</v>
      </c>
      <c r="EL263" s="186">
        <f t="shared" si="475"/>
        <v>7.6790964609273855E-3</v>
      </c>
      <c r="EM263" s="186">
        <f t="shared" si="476"/>
        <v>8.2406855637179692E-3</v>
      </c>
      <c r="EN263" s="186">
        <f t="shared" si="477"/>
        <v>1.0849068362958777E-3</v>
      </c>
      <c r="EO263" s="186">
        <f t="shared" si="478"/>
        <v>-1.0849068362958779E-3</v>
      </c>
      <c r="EP263" s="186">
        <f t="shared" si="479"/>
        <v>-8.2406855637179692E-3</v>
      </c>
      <c r="EQ263" s="186">
        <f t="shared" si="480"/>
        <v>5.0598996628306164E-3</v>
      </c>
      <c r="ER263" s="186">
        <f t="shared" si="481"/>
        <v>6.5941896246315117E-3</v>
      </c>
      <c r="ES263" s="186">
        <f t="shared" si="482"/>
        <v>5.0598996628306199E-3</v>
      </c>
      <c r="ET263" s="186">
        <f t="shared" si="483"/>
        <v>-6.5941896246315083E-3</v>
      </c>
      <c r="EU263" s="186">
        <f t="shared" si="484"/>
        <v>-7.6790964609273838E-3</v>
      </c>
      <c r="EV263" s="186">
        <f t="shared" si="485"/>
        <v>-3.1807859008873562E-3</v>
      </c>
      <c r="EW263" s="186">
        <f t="shared" si="486"/>
        <v>-1.0849068362958534E-3</v>
      </c>
      <c r="EX263" s="186">
        <f t="shared" si="487"/>
        <v>8.2406855637179709E-3</v>
      </c>
    </row>
    <row r="264" spans="15:154" ht="20.100000000000001" customHeight="1" x14ac:dyDescent="0.3">
      <c r="O264" s="211">
        <v>256</v>
      </c>
      <c r="P264" s="211">
        <f t="shared" si="488"/>
        <v>-0.90757121103705141</v>
      </c>
      <c r="Q264" s="212">
        <f t="shared" si="489"/>
        <v>2.2340214425527418</v>
      </c>
      <c r="R264" s="212">
        <f t="shared" ref="R264:R327" si="522">SQRT(2)*Vintyp*SIN($Q264)</f>
        <v>256.31556386068803</v>
      </c>
      <c r="S264" s="212">
        <f t="shared" ref="S264:S327" si="523">SQRT(2)*Vinmin*SIN($Q264)</f>
        <v>222.88309900929391</v>
      </c>
      <c r="T264" s="212">
        <f t="shared" ref="T264:T327" si="524">SQRT(2)*Vinmax*SIN($Q264)</f>
        <v>278.60387376161742</v>
      </c>
      <c r="U264" s="212">
        <f t="shared" ref="U264:U327" si="525">IF(R_TRIAC/(R_TRIAC+ROVP_H)*R264&gt;0.15,1,0)</f>
        <v>1</v>
      </c>
      <c r="V264" s="212">
        <f t="shared" ref="V264:V327" si="526">IF(R_TRIAC/(R_TRIAC+ROVP_H)*S264&lt;0.15,0,IF(V$5&gt;Q264,0,1))</f>
        <v>1</v>
      </c>
      <c r="W264" s="212">
        <f t="shared" ref="W264:W327" si="527">IF(Vout*Tdrr&gt;Tonmax*R264,Tonmax,Vout*Tdrr/R264)</f>
        <v>5.227930679731619E-2</v>
      </c>
      <c r="X264" s="212">
        <f t="shared" ref="X264:X327" si="528">IF(Vout*Tdrr&gt;Tonmax*S264,Tonmax,Vout*Tdrr/S264)</f>
        <v>6.0121202816913626E-2</v>
      </c>
      <c r="Y264" s="212">
        <f t="shared" ref="Y264:Y327" si="529">IF(Vout*Tdrr&gt;Tonmax*T264,Tonmax,Vout*Tdrr/T264)</f>
        <v>4.8096962253530898E-2</v>
      </c>
      <c r="Z264" s="212">
        <f t="shared" ref="Z264:Z327" si="530">IF(AF265*R265/Vout&lt;2.5,2.5,AF265*R265/Vout)</f>
        <v>8.1045465169024844</v>
      </c>
      <c r="AA264" s="212">
        <f t="shared" ref="AA264:AA327" si="531">IF(AF265*R265/Vout&lt;2.5,2.5,AF265*R265/Vout)</f>
        <v>8.1045465169024844</v>
      </c>
      <c r="AB264" s="212">
        <f t="shared" ref="AB264:AB327" si="532">IF(AG264*S264/Vout&lt;2.5,2.5,AG264*S264/Vout)</f>
        <v>7.9382065594818174</v>
      </c>
      <c r="AC264" s="212">
        <f t="shared" ref="AC264:AC327" si="533">IF(AH264*T264/Vout&lt;2.5,2.5,AH264*T264/Vout)</f>
        <v>7.5647146987849734</v>
      </c>
      <c r="AD264" s="212">
        <f t="shared" ref="AD264:AD327" si="534">((1-THD_comp)*SIN($Q264)+THD_comp)*S264^2/(Vout+S264)</f>
        <v>159.01702583569744</v>
      </c>
      <c r="AE264" s="212">
        <f t="shared" ref="AE264:AE327" si="535">((1-THD_comp)*SIN($Q264)+THD_comp)*T264^2/(Vout+T264)</f>
        <v>208.40490978321702</v>
      </c>
      <c r="AF264" s="212">
        <f t="shared" ref="AF264:AF327" si="536">IF(Tonmax_0*SIN($Q264)*(1-THD_comp)+THD_comp*Tonmax_0&gt;Tonmax,Tonmax,Tonmax_0*SIN($Q264)*(1-THD_comp)+THD_comp*Tonmax_0)</f>
        <v>2.1373560910310183</v>
      </c>
      <c r="AG264" s="212">
        <f t="shared" ref="AG264:AG327" si="537">IF(Tonmax_L*SIN($Q264)*(1-THD_comp)+THD_comp*Tonmax_L&gt;Tonmax,Tonmax,Tonmax_L*SIN($Q264)*(1-THD_comp)+THD_comp*Tonmax_L)</f>
        <v>2.3862726328258024</v>
      </c>
      <c r="AH264" s="212">
        <f t="shared" ref="AH264:AH327" si="538">IF(Tonmax_H*SIN($Q264)*(1-THD_comp)+THD_comp*Tonmax_H&gt;Tonmax,Tonmax,Tonmax_H*SIN($Q264)*(1-THD_comp)+THD_comp*Tonmax_H)</f>
        <v>1.8191989866309561</v>
      </c>
      <c r="AI264" s="212">
        <f t="shared" ref="AI264:AI327" si="539">AA264+AF264</f>
        <v>10.241902607933502</v>
      </c>
      <c r="AJ264" s="212">
        <f t="shared" ref="AJ264:AJ327" si="540">AI264+Ton_delay</f>
        <v>11.041902607933503</v>
      </c>
      <c r="AK264" s="212">
        <f t="shared" ref="AK264:AK327" si="541">AB264+AG264+Ton_delay</f>
        <v>11.124479192307621</v>
      </c>
      <c r="AL264" s="212">
        <f t="shared" ref="AL264:AL327" si="542">AC264+AH264+Ton_delay</f>
        <v>10.183913685415931</v>
      </c>
      <c r="AM264" s="212">
        <f t="shared" si="490"/>
        <v>90.564102538045333</v>
      </c>
      <c r="AN264" s="212">
        <f t="shared" si="520"/>
        <v>89.891848662136212</v>
      </c>
      <c r="AO264" s="212">
        <f t="shared" si="521"/>
        <v>98.194076549575357</v>
      </c>
      <c r="AP264" s="212">
        <f t="shared" ref="AP264:AP327" si="543">R264*AF264/Io*AA264/AJ264</f>
        <v>6.7017067121746239</v>
      </c>
      <c r="AQ264" s="212">
        <f t="shared" ref="AQ264:AQ327" si="544">IF(R264*AF264/Lm/1000&gt;Vcspk/Rcs,Vcspk/Rcs,R264*AF264/Lm/1000)</f>
        <v>0.20285722385589339</v>
      </c>
      <c r="AR264" s="212">
        <f t="shared" ref="AR264:AR327" si="545">IF(S264*AG264/Lm/1000&gt;Vcspk/Rcs,Vcspk/Rcs,S264*AG264/Lm/1000)</f>
        <v>0.19694085306756912</v>
      </c>
      <c r="AS264" s="212">
        <f t="shared" ref="AS264:AS327" si="546">IF(T264*AH264/Lm/1000&gt;Vcspk/Rcs,Vcspk/Rcs,T264*AH264/Lm/1000)</f>
        <v>0.18767480473432552</v>
      </c>
      <c r="AT264" s="212">
        <f t="shared" ref="AT264:AT327" si="547">IF(toffmin&lt;Lm*AR264/Vout*10^3,(1/SQRT(3)*AR264)^2,1/3*AR264^2*(Tonmax+Lm*AR264)/Vout/(Tonmax+toffmin))</f>
        <v>1.2928566535660621E-2</v>
      </c>
      <c r="AU264" s="212">
        <f t="shared" ref="AU264:AU327" si="548">1/2*AQ264*Lm*AQ264/Vout*1/AJ264*1000-1/2*Idrr*Tdrr/AJ264*10^-6-Idrr*Ton_delay/AJ264*10^-6-1/2*Idrr*W264/AJ264*10^-6</f>
        <v>7.510928468489389E-2</v>
      </c>
      <c r="AV264" s="212">
        <f t="shared" ref="AV264:AV327" si="549">1/2*AR264*Lm*AR264/Vout*1/AK264*1000-1/2*Idrr*Tdrr/AK264*10^-6-Idrr*Ton_delay/AK264*10^-6-1/2*Idrr*X264/AK264*10^-6</f>
        <v>7.0266532724620384E-2</v>
      </c>
      <c r="AW264" s="212">
        <f t="shared" ref="AW264:AW327" si="550">1/2*AS264*Lm*AS264/Vout*1/AL264*1000-1/2*Idrr*Tdrr/AL264*10^-6-Idrr*Ton_delay/AL264*10^-6-1/2*Idrr*Y264/AL264*10^-6</f>
        <v>6.970337674937753E-2</v>
      </c>
      <c r="AX264" s="212">
        <f t="shared" si="491"/>
        <v>1.963330679562935E-2</v>
      </c>
      <c r="AY264" s="212">
        <f t="shared" si="492"/>
        <v>2.1122542450592776E-2</v>
      </c>
      <c r="AZ264" s="178">
        <f t="shared" si="493"/>
        <v>1.6762603510563013E-2</v>
      </c>
      <c r="BA264" s="178">
        <f t="shared" ref="BA264:BA327" si="551">Cin*SQRT(2)*Vintyp*COS(Q264)*2*PI()*Fac*10^-9</f>
        <v>-1.5728043220333207E-2</v>
      </c>
      <c r="BB264" s="178">
        <f t="shared" ref="BB264:BB327" si="552">Cin*SQRT(2)*Vinmin*COS(Q264)*2*PI()*Fac*10^-9</f>
        <v>-1.3676559322028879E-2</v>
      </c>
      <c r="BC264" s="178">
        <f t="shared" ref="BC264:BC327" si="553">Cin*SQRT(2)*Vinmax*COS(Q264)*2*PI()*Fac*10^-9</f>
        <v>-1.7095699152536097E-2</v>
      </c>
      <c r="BD264" s="178">
        <f t="shared" ref="BD264:BD327" si="554">Cxin*SQRT(2)*Vintyp*COS(Q264)*2*PI()*Fac*10^-9</f>
        <v>0</v>
      </c>
      <c r="BE264" s="178">
        <f t="shared" ref="BE264:BE327" si="555">Cxin*SQRT(2)*Vinmin*COS(Q264)*2*PI()*Fac*10^-9</f>
        <v>0</v>
      </c>
      <c r="BF264" s="178">
        <f t="shared" ref="BF264:BF327" si="556">Cxin*SQRT(2)*Vinmax*COS(Q264)*2*PI()*Fac*10^-9</f>
        <v>0</v>
      </c>
      <c r="BG264" s="178">
        <f t="shared" si="494"/>
        <v>3.9052635752961432E-3</v>
      </c>
      <c r="BH264" s="178">
        <f t="shared" si="495"/>
        <v>7.4459831285638971E-3</v>
      </c>
      <c r="BI264" s="178">
        <f t="shared" si="496"/>
        <v>0</v>
      </c>
      <c r="BJ264" s="178">
        <f t="shared" ref="BJ264:BJ327" si="557">BG264*R264</f>
        <v>1.0009798353266375</v>
      </c>
      <c r="BK264" s="178">
        <f t="shared" ref="BK264:BK327" si="558">BH264*S264</f>
        <v>1.6595837948652392</v>
      </c>
      <c r="BL264" s="178">
        <f t="shared" ref="BL264:BL327" si="559">BI264*T264</f>
        <v>0</v>
      </c>
      <c r="BM264" s="180">
        <f t="shared" si="497"/>
        <v>1.5251083592534814E-5</v>
      </c>
      <c r="BN264" s="180">
        <f t="shared" si="497"/>
        <v>5.5442664750858202E-5</v>
      </c>
      <c r="BO264" s="180">
        <f t="shared" si="497"/>
        <v>0</v>
      </c>
      <c r="BP264" s="178">
        <f t="shared" ref="BP264:BP327" si="560">IF((180-Deg_Triac)/180*PI()&gt;Q264,0,IF(Q264&gt;deg_Ipk,deg_Ipk/Q264*R264^2/(Vout+R264),R264^2/(Vout+R264)))</f>
        <v>89.100470497144599</v>
      </c>
      <c r="BQ264" s="178">
        <f t="shared" ref="BQ264:BQ327" si="561">IF((180-Deg_Triac)/180*PI()&gt;Q264,0,R264^2/(Vout+R264))</f>
        <v>203.1998320548856</v>
      </c>
      <c r="BR264" s="178">
        <f t="shared" ref="BR264:BR327" si="562">IF((180-Deg_Triac)/180*PI()&gt;Q264,0,IF($R264*Tonmax8/Lm*Rcs&gt;Vcspk*1000,Vcspk/Rcs,$R264*Tonmax8/Lm/1000))</f>
        <v>0.42709659433079106</v>
      </c>
      <c r="BS264" s="178">
        <f t="shared" ref="BS264:BS327" si="563">IF((180-Deg_triacmax)/180*PI()&gt;R264,0,IF($R264*BZ$3/Lm*Rcs&gt;Vcspk*1000,Vcspk/Rcs,$R264*BZ$3/Lm/1000))</f>
        <v>0.42709659433079106</v>
      </c>
      <c r="BT264" s="178">
        <f t="shared" ref="BT264:BT327" si="564">IF((180-Deg_triacmax)/180*PI()&gt;S264,0,IF($R264*CA$3/Lm*Rcs&gt;Vcspk*1000,Vcspk/Rcs,$R264*CA$3/Lm/1000))</f>
        <v>0.14236553144359701</v>
      </c>
      <c r="BU264" s="178">
        <f t="shared" ref="BU264:BU327" si="565">IF(Lm*BR264/Vout*1000&gt;2.5,Lm*BR264*1000/Vout,2.5)</f>
        <v>17.21522443840442</v>
      </c>
      <c r="BY264" s="180">
        <f t="shared" ref="BY264:BY327" si="566">IF((180-Deg_Triac)/180*PI()&gt;$Q264,0,1/2*BR264*Lm*BR264*1/Vout*1000*1/(Lm*BR264*1/Vout*1000+Lm*BR264*1/(Vintyp*SQRT(2)*SIN($Q264))*1000+Tdrr+Ton_delay+Tdrr*Vout*1/(Vintyp*SQRT(2)*SIN($Q264)))+(-1/2*Idrr*Tdrr*10^-6-Idrr*Ton_delay*10^-6-1/2*Idrr*Tdrr*Vout*1/(Vintyp*SQRT(2)*SIN($Q264))*10^-6)*1/(Lm*BR264*1/Vout*1000+Lm*BR264*1/(Vintyp*SQRT(2)*SIN($Q264))*1000+Tdrr+Ton_delay+Tdrr*Vout*1/(Vintyp*SQRT(2)*SIN($Q264))))</f>
        <v>0.16147057229850159</v>
      </c>
      <c r="BZ264" s="180">
        <f t="shared" si="498"/>
        <v>0.16147057229850159</v>
      </c>
      <c r="CA264" s="180">
        <f t="shared" si="499"/>
        <v>0</v>
      </c>
      <c r="CB264" s="180">
        <f t="shared" si="500"/>
        <v>4.2207847992417884E-2</v>
      </c>
      <c r="CC264" s="180">
        <f t="shared" ref="CC264:CC327" si="567">IF(CB264=0,0,IF((CB264+BA264)&gt;0,CB264+BA264+BD264,BD264))</f>
        <v>2.6479804772084677E-2</v>
      </c>
      <c r="CG264" s="182">
        <f t="shared" ref="CG264:CG327" si="568">IF(Lm*Vcspk/Rcs/SQRT(2)/Vintyp*10^3&gt;(DA$3-$W264)*SIN($Q264),Vintyp*SQRT(2)*SIN($Q264)*(DA$3-$W264)/Lm/10^3,Vcspk/Rcs)</f>
        <v>0.42213474680032248</v>
      </c>
      <c r="CH264" s="182">
        <f t="shared" ref="CH264:CH327" si="569">IF(Lm*Vcspk/Rcs/SQRT(2)/Vintyp*10^3&gt;(DB$3-$W264)*SIN($Q264),Vintyp*SQRT(2)*SIN($Q264)*(DB$3-$W264)/Lm/10^3,Vcspk/Rcs)</f>
        <v>0.42213474680032248</v>
      </c>
      <c r="CI264" s="182">
        <f t="shared" ref="CI264:CI327" si="570">IF(Lm*Vcspk/Rcs/SQRT(2)/Vintyp*10^3&gt;(DC$3-$W264)*SIN($Q264),Vintyp*SQRT(2)*SIN($Q264)*(DC$3-$W264)/Lm/10^3,Vcspk/Rcs)</f>
        <v>0.42213474680032248</v>
      </c>
      <c r="CJ264" s="182">
        <f t="shared" ref="CJ264:CJ327" si="571">IF(Lm*Vcspk/Rcs/SQRT(2)/Vintyp*10^3&gt;(DD$3-$W264)*SIN($Q264),Vintyp*SQRT(2)*SIN($Q264)*(DD$3-$W264)/Lm/10^3,Vcspk/Rcs)</f>
        <v>0.42213474680032248</v>
      </c>
      <c r="CK264" s="182">
        <f t="shared" ref="CK264:CK327" si="572">IF(Lm*Vcspk/Rcs/SQRT(2)/Vintyp*10^3&gt;(DE$3-$W264)*SIN($Q264),Vintyp*SQRT(2)*SIN($Q264)*(DE$3-$W264)/Lm/10^3,Vcspk/Rcs)</f>
        <v>0.42213474680032248</v>
      </c>
      <c r="CL264" s="182">
        <f t="shared" ref="CL264:CL327" si="573">IF(Lm*Vcspk/Rcs/SQRT(2)/Vintyp*10^3&gt;(DF$3-$W264)*SIN($Q264),Vintyp*SQRT(2)*SIN($Q264)*(DF$3-$W264)/Lm/10^3,Vcspk/Rcs)</f>
        <v>0.42213474680032248</v>
      </c>
      <c r="CM264" s="182">
        <f t="shared" ref="CM264:CM327" si="574">IF(Lm*Vcspk/Rcs/SQRT(2)/Vintyp*10^3&gt;(DG$3-$W264)*SIN($Q264),Vintyp*SQRT(2)*SIN($Q264)*(DG$3-$W264)/Lm/10^3,Vcspk/Rcs)</f>
        <v>0.42213474680032248</v>
      </c>
      <c r="CN264" s="182">
        <f t="shared" ref="CN264:CN327" si="575">IF(Lm*Vcspk/Rcs/SQRT(2)/Vintyp*10^3&gt;(DH$3-$W264)*SIN($Q264),Vintyp*SQRT(2)*SIN($Q264)*(DH$3-$W264)/Lm/10^3,Vcspk/Rcs)</f>
        <v>0.42213474680032248</v>
      </c>
      <c r="CO264" s="182">
        <f t="shared" ref="CO264:CO327" si="576">IF(Lm*Vcspk/Rcs/SQRT(2)/Vintyp*10^3&gt;(DI$3-$W264)*SIN($Q264),Vintyp*SQRT(2)*SIN($Q264)*(DI$3-$W264)/Lm/10^3,Vcspk/Rcs)</f>
        <v>0.38143123193542416</v>
      </c>
      <c r="CP264" s="182">
        <f t="shared" ref="CP264:CP327" si="577">IF(Lm*Vcspk/Rcs/SQRT(2)/Vintyp*10^3&gt;(DJ$3-$W264)*SIN($Q264),Vintyp*SQRT(2)*SIN($Q264)*(DJ$3-$W264)/Lm/10^3,Vcspk/Rcs)</f>
        <v>0.32558518645396994</v>
      </c>
      <c r="CQ264" s="182">
        <f t="shared" ref="CQ264:CQ327" si="578">IF(Lm*Vcspk/Rcs/SQRT(2)/Vintyp*10^3&gt;(DK$3-$W264)*SIN($Q264),Vintyp*SQRT(2)*SIN($Q264)*(DK$3-$W264)/Lm/10^3,Vcspk/Rcs)</f>
        <v>0.26973914097251589</v>
      </c>
      <c r="CR264" s="182">
        <f t="shared" ref="CR264:CR327" si="579">IF(Lm*Vcspk/Rcs/SQRT(2)/Vintyp*10^3&gt;(DL$3-$W264)*SIN($Q264),Vintyp*SQRT(2)*SIN($Q264)*(DL$3-$W264)/Lm/10^3,Vcspk/Rcs)</f>
        <v>0.21389309549106164</v>
      </c>
      <c r="CS264" s="182">
        <f t="shared" ref="CS264:CS327" si="580">IF(Lm*Vcspk/Rcs/SQRT(2)/Vintyp*10^3&gt;(DM$3-$W264)*SIN($Q264),Vintyp*SQRT(2)*SIN($Q264)*(DM$3-$W264)/Lm/10^3,Vcspk/Rcs)</f>
        <v>0.15804705000960764</v>
      </c>
      <c r="CT264" s="182">
        <f t="shared" ref="CT264:CT327" si="581">IF(Lm*Vcspk/Rcs/SQRT(2)/Vintyp*10^3&gt;(DN$3-$W264)*SIN($Q264),Vintyp*SQRT(2)*SIN($Q264)*(DN$3-$W264)/Lm/10^3,Vcspk/Rcs)</f>
        <v>0.13740368391312852</v>
      </c>
      <c r="CU264" s="182">
        <f t="shared" ref="CU264:CU327" si="582">IF(Lm*Vcspk/Rcs/SQRT(2)/Vintyp*10^3&gt;(DO$3-$W264)*SIN($Q264),Vintyp*SQRT(2)*SIN($Q264)*(DO$3-$W264)/Lm/10^3,Vcspk/Rcs)</f>
        <v>0.13740368391312852</v>
      </c>
      <c r="CV264" s="182">
        <f t="shared" ref="CV264:CV327" si="583">IF(Lm*Vcspk/Rcs/SQRT(2)/Vintyp*10^3&gt;(DP$3-$W264)*SIN($Q264),Vintyp*SQRT(2)*SIN($Q264)*(DP$3-$W264)/Lm/10^3,Vcspk/Rcs)</f>
        <v>0.13740368391312852</v>
      </c>
      <c r="CW264" s="182">
        <f t="shared" ref="CW264:CW327" si="584">IF(Lm*Vcspk/Rcs/SQRT(2)/Vintyp*10^3&gt;(DQ$3-$W264)*SIN($Q264),Vintyp*SQRT(2)*SIN($Q264)*(DQ$3-$W264)/Lm/10^3,Vcspk/Rcs)</f>
        <v>0.13740368391312852</v>
      </c>
      <c r="CX264" s="182">
        <f t="shared" ref="CX264:CX327" si="585">IF(Lm*Vcspk/Rcs/SQRT(2)/Vintyp*10^3&gt;(DR$3-$W264)*SIN($Q264),Vintyp*SQRT(2)*SIN($Q264)*(DR$3-$W264)/Lm/10^3,Vcspk/Rcs)</f>
        <v>0.13740368391312852</v>
      </c>
      <c r="CY264" s="182">
        <f t="shared" ref="CY264:CY327" si="586">IF(Lm*Vcspk/Rcs/SQRT(2)/Vintyp*10^3&gt;(DS$3-$W264)*SIN($Q264),Vintyp*SQRT(2)*SIN($Q264)*(DS$3-$W264)/Lm/10^3,Vcspk/Rcs)</f>
        <v>0.13740368391312852</v>
      </c>
      <c r="DA264" s="184">
        <f t="shared" si="501"/>
        <v>0.15950801358368175</v>
      </c>
      <c r="DB264" s="184">
        <f t="shared" si="502"/>
        <v>0.15950801358368175</v>
      </c>
      <c r="DC264" s="184">
        <f t="shared" si="503"/>
        <v>0.15950801358368175</v>
      </c>
      <c r="DD264" s="184">
        <f t="shared" si="504"/>
        <v>0.15950801358368175</v>
      </c>
      <c r="DE264" s="184">
        <f t="shared" si="505"/>
        <v>0.15950801358368175</v>
      </c>
      <c r="DF264" s="184">
        <f t="shared" si="506"/>
        <v>0.15950801358368175</v>
      </c>
      <c r="DG264" s="184">
        <f t="shared" si="507"/>
        <v>0.15950801358368175</v>
      </c>
      <c r="DH264" s="184">
        <f t="shared" si="508"/>
        <v>0.15950801358368175</v>
      </c>
      <c r="DI264" s="184">
        <f t="shared" si="509"/>
        <v>0.14341251689082349</v>
      </c>
      <c r="DJ264" s="184">
        <f t="shared" si="510"/>
        <v>0.12134401615416125</v>
      </c>
      <c r="DK264" s="184">
        <f t="shared" si="511"/>
        <v>9.930170182450801E-2</v>
      </c>
      <c r="DL264" s="184">
        <f t="shared" si="512"/>
        <v>7.7304275607146103E-2</v>
      </c>
      <c r="DM264" s="184">
        <f t="shared" si="513"/>
        <v>5.5393811629425624E-2</v>
      </c>
      <c r="DN264" s="184">
        <f t="shared" si="514"/>
        <v>-5.5578150942890398E-10</v>
      </c>
      <c r="DO264" s="184">
        <f t="shared" si="515"/>
        <v>-5.5578150942890398E-10</v>
      </c>
      <c r="DP264" s="184">
        <f t="shared" si="516"/>
        <v>-5.5578150942890398E-10</v>
      </c>
      <c r="DQ264" s="184">
        <f t="shared" si="517"/>
        <v>-5.5578150942890398E-10</v>
      </c>
      <c r="DR264" s="184">
        <f t="shared" si="518"/>
        <v>-5.5578150942890398E-10</v>
      </c>
      <c r="DS264" s="184">
        <f t="shared" si="519"/>
        <v>-5.5578150942890398E-10</v>
      </c>
      <c r="DU264" s="185">
        <f t="shared" ref="DU264:DU327" si="587">$BG264*COS(DU$2*$Q264)-$BG264*COS(DU$2*$P264)</f>
        <v>7.1352716002177899E-3</v>
      </c>
      <c r="DV264" s="185">
        <f t="shared" ref="DV264:DV327" si="588">$BG264*SIN(DU$2*$Q264)-$BG264*SIN(DU$2*$P264)</f>
        <v>3.1768275938843021E-3</v>
      </c>
      <c r="DW264" s="185">
        <f t="shared" ref="DW264:DW327" si="589">$BG264*COS(DW$1*$Q264)-$BG264*COS(DW$1*$P264)</f>
        <v>-4.8086406686047569E-3</v>
      </c>
      <c r="DX264" s="185">
        <f t="shared" ref="DX264:DX327" si="590">$BG264*SIN(DW$1*$Q264)-$BG264*SIN(DW$1*$P264)</f>
        <v>6.1547793860039909E-3</v>
      </c>
      <c r="DY264" s="186">
        <f t="shared" ref="DY264:DY327" si="591">$BG264*COS(DY$1*$Q264)-$BG264*COS(DY$1*$P264)</f>
        <v>7.1352716002177899E-3</v>
      </c>
      <c r="DZ264" s="186">
        <f t="shared" ref="DZ264:DZ327" si="592">$BG264*SIN(DY$1*$Q264)-$BG264*SIN(DY$1*$P264)</f>
        <v>3.1768275938843021E-3</v>
      </c>
      <c r="EA264" s="186">
        <f t="shared" ref="EA264:EA327" si="593">$BG264*COS(EA$1*$Q264)-$BG264*COS(EA$1*$P264)</f>
        <v>1.35628380631843E-3</v>
      </c>
      <c r="EB264" s="186">
        <f t="shared" ref="EB264:EB327" si="594">$BG264*SIN(EA$1*$Q264)-$BG264*SIN(EA$1*$P264)</f>
        <v>-7.6918676930156343E-3</v>
      </c>
      <c r="EC264" s="186">
        <f t="shared" ref="EC264:EC327" si="595">$BG264*COS(EC$1*$Q264)-$BG264*COS(EC$1*$P264)</f>
        <v>-7.7915010990091656E-3</v>
      </c>
      <c r="ED264" s="186">
        <f t="shared" ref="ED264:ED327" si="596">$BG264*SIN(EC$1*$Q264)-$BG264*SIN(EC$1*$P264)</f>
        <v>5.4483483210806735E-4</v>
      </c>
      <c r="EE264" s="186">
        <f t="shared" ref="EE264:EE327" si="597">$BG264*COS(EE$1*$Q264)-$BG264*COS(EE$1*$P264)</f>
        <v>2.4135856245599526E-3</v>
      </c>
      <c r="EF264" s="186">
        <f t="shared" ref="EF264:EF327" si="598">$BG264*SIN(EE$1*$Q264)-$BG264*SIN(EE$1*$P264)</f>
        <v>7.4282527422710118E-3</v>
      </c>
      <c r="EG264" s="186">
        <f t="shared" ref="EG264:EG327" si="599">$BG264*COS(EG$1*$Q264)-$BG264*COS(EG$1*$P264)</f>
        <v>6.6237026800378589E-3</v>
      </c>
      <c r="EH264" s="186">
        <f t="shared" ref="EH264:EH327" si="600">$BG264*SIN(EG$1*$Q264)-$BG264*SIN(EG$1*$P264)</f>
        <v>-4.1389488009153427E-3</v>
      </c>
      <c r="EI264" s="186">
        <f t="shared" ref="EI264:EI327" si="601">$BG264*COS(EI$1*$Q264)-$BG264*COS(EI$1*$P264)</f>
        <v>-5.6184230410466704E-3</v>
      </c>
      <c r="EJ264" s="186">
        <f t="shared" ref="EJ264:EJ327" si="602">$BG264*SIN(EI$1*$Q264)-$BG264*SIN(EI$1*$P264)</f>
        <v>-5.4256480628561924E-3</v>
      </c>
      <c r="EK264" s="186">
        <f t="shared" ref="EK264:EK327" si="603">$BG264*COS(EK$1*$Q264)-$BG264*COS(EK$1*$P264)</f>
        <v>-3.9052635752961306E-3</v>
      </c>
      <c r="EL264" s="186">
        <f t="shared" ref="EL264:EL327" si="604">$BG264*SIN(EK$1*$Q264)-$BG264*SIN(EK$1*$P264)</f>
        <v>6.7641149293610134E-3</v>
      </c>
      <c r="EM264" s="186">
        <f t="shared" ref="EM264:EM327" si="605">$BG264*COS(EM$1*$Q264)-$BG264*COS(EM$1*$P264)</f>
        <v>7.5079605749506246E-3</v>
      </c>
      <c r="EN264" s="186">
        <f t="shared" ref="EN264:EN327" si="606">$BG264*SIN(EM$1*$Q264)-$BG264*SIN(EM$1*$P264)</f>
        <v>2.1528730513261452E-3</v>
      </c>
      <c r="EO264" s="186">
        <f t="shared" ref="EO264:EO327" si="607">$BG264*COS(EO$1*$Q264)-$BG264*COS(EO$1*$P264)</f>
        <v>2.7258346653689675E-4</v>
      </c>
      <c r="EP264" s="186">
        <f t="shared" ref="EP264:EP327" si="608">$BG264*SIN(EO$1*$Q264)-$BG264*SIN(EO$1*$P264)</f>
        <v>-7.8057691884855264E-3</v>
      </c>
      <c r="EQ264" s="186">
        <f t="shared" ref="EQ264:EQ327" si="609">$BG264*COS(EQ$1*$Q264)-$BG264*COS(EQ$1*$P264)</f>
        <v>3.4239097440323715E-3</v>
      </c>
      <c r="ER264" s="186">
        <f t="shared" ref="ER264:ER327" si="610">$BG264*SIN(EQ$1*$Q264)-$BG264*SIN(EQ$1*$P264)</f>
        <v>7.0200553014103419E-3</v>
      </c>
      <c r="ES264" s="186">
        <f t="shared" ref="ES264:ES327" si="611">$BG264*COS(ES$1*$Q264)-$BG264*COS(ES$1*$P264)</f>
        <v>5.9832109215411187E-3</v>
      </c>
      <c r="ET264" s="186">
        <f t="shared" ref="ET264:ET327" si="612">$BG264*SIN(ES$1*$Q264)-$BG264*SIN(ES$1*$P264)</f>
        <v>-5.0205100775210423E-3</v>
      </c>
      <c r="EU264" s="186">
        <f t="shared" ref="EU264:EU327" si="613">$BG264*COS(EU$1*$Q264)-$BG264*COS(EU$1*$P264)</f>
        <v>-6.3188491998560966E-3</v>
      </c>
      <c r="EV264" s="186">
        <f t="shared" ref="EV264:EV327" si="614">$BG264*SIN(EU$1*$Q264)-$BG264*SIN(EU$1*$P264)</f>
        <v>-4.5909126717480937E-3</v>
      </c>
      <c r="EW264" s="186">
        <f t="shared" ref="EW264:EW327" si="615">$BG264*COS(EW$1*$Q264)-$BG264*COS(EW$1*$P264)</f>
        <v>-2.9258749686658812E-3</v>
      </c>
      <c r="EX264" s="186">
        <f t="shared" ref="EX264:EX327" si="616">$BG264*SIN(EW$1*$Q264)-$BG264*SIN(EW$1*$P264)</f>
        <v>7.2417946696846968E-3</v>
      </c>
    </row>
    <row r="265" spans="15:154" ht="20.100000000000001" customHeight="1" x14ac:dyDescent="0.3">
      <c r="O265" s="211">
        <v>257</v>
      </c>
      <c r="P265" s="211">
        <f t="shared" ref="P265:P328" si="617">-(360-O265)*PI()/360</f>
        <v>-0.89884456477707964</v>
      </c>
      <c r="Q265" s="212">
        <f t="shared" ref="Q265:Q328" si="618">O265*PI()/360</f>
        <v>2.2427480888127134</v>
      </c>
      <c r="R265" s="212">
        <f t="shared" si="522"/>
        <v>254.55826597223373</v>
      </c>
      <c r="S265" s="212">
        <f t="shared" si="523"/>
        <v>221.3550138888989</v>
      </c>
      <c r="T265" s="212">
        <f t="shared" si="524"/>
        <v>276.69376736112361</v>
      </c>
      <c r="U265" s="212">
        <f t="shared" si="525"/>
        <v>1</v>
      </c>
      <c r="V265" s="212">
        <f t="shared" si="526"/>
        <v>1</v>
      </c>
      <c r="W265" s="212">
        <f t="shared" si="527"/>
        <v>5.2640207729344066E-2</v>
      </c>
      <c r="X265" s="212">
        <f t="shared" si="528"/>
        <v>6.0536238888745673E-2</v>
      </c>
      <c r="Y265" s="212">
        <f t="shared" si="529"/>
        <v>4.8428991110996543E-2</v>
      </c>
      <c r="Z265" s="212">
        <f t="shared" si="530"/>
        <v>8.031841845346781</v>
      </c>
      <c r="AA265" s="212">
        <f t="shared" si="531"/>
        <v>8.031841845346781</v>
      </c>
      <c r="AB265" s="212">
        <f t="shared" si="532"/>
        <v>7.8681758254683976</v>
      </c>
      <c r="AC265" s="212">
        <f t="shared" si="533"/>
        <v>7.4979789041204663</v>
      </c>
      <c r="AD265" s="212">
        <f t="shared" si="534"/>
        <v>157.363099618771</v>
      </c>
      <c r="AE265" s="212">
        <f t="shared" si="535"/>
        <v>206.29028606524227</v>
      </c>
      <c r="AF265" s="212">
        <f t="shared" si="536"/>
        <v>2.1331250610093933</v>
      </c>
      <c r="AG265" s="212">
        <f t="shared" si="537"/>
        <v>2.381548856946043</v>
      </c>
      <c r="AH265" s="212">
        <f t="shared" si="538"/>
        <v>1.8155977684904483</v>
      </c>
      <c r="AI265" s="212">
        <f t="shared" si="539"/>
        <v>10.164966906356174</v>
      </c>
      <c r="AJ265" s="212">
        <f t="shared" si="540"/>
        <v>10.964966906356175</v>
      </c>
      <c r="AK265" s="212">
        <f t="shared" si="541"/>
        <v>11.049724682414441</v>
      </c>
      <c r="AL265" s="212">
        <f t="shared" si="542"/>
        <v>10.113576672610915</v>
      </c>
      <c r="AM265" s="212">
        <f t="shared" ref="AM265:AM328" si="619">1000/AJ265</f>
        <v>91.199545656660376</v>
      </c>
      <c r="AN265" s="212">
        <f t="shared" si="520"/>
        <v>90.499992419855758</v>
      </c>
      <c r="AO265" s="212">
        <f t="shared" si="521"/>
        <v>98.876988069725158</v>
      </c>
      <c r="AP265" s="212">
        <f t="shared" si="543"/>
        <v>6.6291843215032955</v>
      </c>
      <c r="AQ265" s="212">
        <f t="shared" si="544"/>
        <v>0.20106762060229896</v>
      </c>
      <c r="AR265" s="212">
        <f t="shared" si="545"/>
        <v>0.19520344394446218</v>
      </c>
      <c r="AS265" s="212">
        <f t="shared" si="546"/>
        <v>0.1860191405445758</v>
      </c>
      <c r="AT265" s="212">
        <f t="shared" si="547"/>
        <v>1.2701461509259599E-2</v>
      </c>
      <c r="AU265" s="212">
        <f t="shared" si="548"/>
        <v>7.4307651310697914E-2</v>
      </c>
      <c r="AV265" s="212">
        <f t="shared" si="549"/>
        <v>6.9499243356925519E-2</v>
      </c>
      <c r="AW265" s="212">
        <f t="shared" si="550"/>
        <v>6.8955208802216672E-2</v>
      </c>
      <c r="AX265" s="212">
        <f t="shared" ref="AX265:AX328" si="620">1/2*AQ265*Lm*AQ265/R265*1/AJ265*1000</f>
        <v>1.955785111470178E-2</v>
      </c>
      <c r="AY265" s="212">
        <f t="shared" ref="AY265:AY328" si="621">1/2*AR265*Lm*AR265/S265*1/AK265*1000</f>
        <v>2.1036114118649876E-2</v>
      </c>
      <c r="AZ265" s="178">
        <f t="shared" ref="AZ265:AZ328" si="622">1/2*AS265*Lm*AS265/T265*1/AL265*1000</f>
        <v>1.6697156080493387E-2</v>
      </c>
      <c r="BA265" s="178">
        <f t="shared" si="551"/>
        <v>-1.5903118032759025E-2</v>
      </c>
      <c r="BB265" s="178">
        <f t="shared" si="552"/>
        <v>-1.3828798289355675E-2</v>
      </c>
      <c r="BC265" s="178">
        <f t="shared" si="553"/>
        <v>-1.7285997861694592E-2</v>
      </c>
      <c r="BD265" s="178">
        <f t="shared" si="554"/>
        <v>0</v>
      </c>
      <c r="BE265" s="178">
        <f t="shared" si="555"/>
        <v>0</v>
      </c>
      <c r="BF265" s="178">
        <f t="shared" si="556"/>
        <v>0</v>
      </c>
      <c r="BG265" s="178">
        <f t="shared" ref="BG265:BG328" si="623">IF((AX265+BA265)&gt;0,AX265+BA265+BD265,BD265)</f>
        <v>3.654733081942755E-3</v>
      </c>
      <c r="BH265" s="178">
        <f t="shared" ref="BH265:BH328" si="624">IF((AY265+BB265)&gt;0,AY265+BB265+BE265,BE265)</f>
        <v>7.2073158292942016E-3</v>
      </c>
      <c r="BI265" s="178">
        <f t="shared" ref="BI265:BI328" si="625">IF((AZ265+BC265)&gt;0,AZ265+BC265+BF265,BF265)</f>
        <v>0</v>
      </c>
      <c r="BJ265" s="178">
        <f t="shared" si="557"/>
        <v>0.93034251593070527</v>
      </c>
      <c r="BK265" s="178">
        <f t="shared" si="558"/>
        <v>1.5953754954950989</v>
      </c>
      <c r="BL265" s="178">
        <f t="shared" si="559"/>
        <v>0</v>
      </c>
      <c r="BM265" s="180">
        <f t="shared" ref="BM265:BO328" si="626">BG265^2</f>
        <v>1.3357073900246788E-5</v>
      </c>
      <c r="BN265" s="180">
        <f t="shared" si="626"/>
        <v>5.1945401463194765E-5</v>
      </c>
      <c r="BO265" s="180">
        <f t="shared" si="626"/>
        <v>0</v>
      </c>
      <c r="BP265" s="178">
        <f t="shared" si="560"/>
        <v>88.019363663769653</v>
      </c>
      <c r="BQ265" s="178">
        <f t="shared" si="561"/>
        <v>201.5184109133923</v>
      </c>
      <c r="BR265" s="178">
        <f t="shared" si="562"/>
        <v>0.42416842277507755</v>
      </c>
      <c r="BS265" s="178">
        <f t="shared" si="563"/>
        <v>0.42416842277507755</v>
      </c>
      <c r="BT265" s="178">
        <f t="shared" si="564"/>
        <v>0.14138947425835921</v>
      </c>
      <c r="BU265" s="178">
        <f t="shared" si="565"/>
        <v>17.097196968284351</v>
      </c>
      <c r="BY265" s="180">
        <f t="shared" si="566"/>
        <v>0.16009146128431107</v>
      </c>
      <c r="BZ265" s="180">
        <f t="shared" ref="BZ265:BZ328" si="627">IF((180-Deg_triacmax)/180*PI()&gt;$Q265,0,1/2*BS265*Lm*BS265*1/Vout*1000*1/(Lm*BS265*1/Vout*1000+Lm*BS265*1/(Vintyp*SQRT(2)*SIN($Q265))*1000+Tdrr+Ton_delay+Tdrr*Vout*1/(Vintyp*SQRT(2)*SIN($Q265)))+(-1/2*Idrr*Tdrr*10^-6-Idrr*Ton_delay*10^-6-1/2*Idrr*Tdrr*Vout*1/(Vintyp*SQRT(2)*SIN($Q265))*10^-6)*1/(Lm*BS265*1/Vout*1000+Lm*BS265*1/(Vintyp*SQRT(2)*SIN($Q265))*1000+Tdrr+Ton_delay+Tdrr*Vout*1/(Vintyp*SQRT(2)*SIN($Q265))))</f>
        <v>0.16009146128431107</v>
      </c>
      <c r="CA265" s="180">
        <f t="shared" ref="CA265:CA328" si="628">IF((180-Deg_triacmin)/180*PI()&gt;$Q265,0,1/2*BT265*Lm*BT265*1/Vout*1000*1/(Lm*BT265*1/Vout*1000+Lm*BT265*1/(Vintyp*SQRT(2)*SIN($Q265))*1000+Tdrr+Ton_delay+Tdrr*Vout*1/(Vintyp*SQRT(2)*SIN($Q265)))+(-1/2*Idrr*Tdrr*10^-6-Idrr*Ton_delay*10^-6-1/2*Idrr*Tdrr*Vout*1/(Vintyp*SQRT(2)*SIN($Q265))*10^-6)*1/(Lm*BT265*1/Vout*1000+Lm*BT265*1/(Vintyp*SQRT(2)*SIN($Q265))*1000+Tdrr+Ton_delay+Tdrr*Vout*1/(Vintyp*SQRT(2)*SIN($Q265))))</f>
        <v>0</v>
      </c>
      <c r="CB265" s="180">
        <f t="shared" ref="CB265:CB328" si="629">IF((180-Deg_Triac)/180*PI()&gt;$Q265,0,1/2*BR265*Lm*BR265*1/(Vintyp*SQRT(2)*SIN($Q265))*1000*1/(Lm*BR265*1/Vout*1000+Lm*BR265*1/(Vintyp*SQRT(2)*SIN($Q265))*1000+Tdrr+Ton_delay+Tdrr*Vout*1/(Vintyp*SQRT(2)*SIN($Q265))))</f>
        <v>4.2136238941912443E-2</v>
      </c>
      <c r="CC265" s="180">
        <f t="shared" si="567"/>
        <v>2.6233120909153418E-2</v>
      </c>
      <c r="CG265" s="182">
        <f t="shared" si="568"/>
        <v>0.41920657524460903</v>
      </c>
      <c r="CH265" s="182">
        <f t="shared" si="569"/>
        <v>0.41920657524460903</v>
      </c>
      <c r="CI265" s="182">
        <f t="shared" si="570"/>
        <v>0.41920657524460903</v>
      </c>
      <c r="CJ265" s="182">
        <f t="shared" si="571"/>
        <v>0.41920657524460903</v>
      </c>
      <c r="CK265" s="182">
        <f t="shared" si="572"/>
        <v>0.41920657524460903</v>
      </c>
      <c r="CL265" s="182">
        <f t="shared" si="573"/>
        <v>0.41920657524460903</v>
      </c>
      <c r="CM265" s="182">
        <f t="shared" si="574"/>
        <v>0.41920657524460903</v>
      </c>
      <c r="CN265" s="182">
        <f t="shared" si="575"/>
        <v>0.41920657524460903</v>
      </c>
      <c r="CO265" s="182">
        <f t="shared" si="576"/>
        <v>0.37878212342078149</v>
      </c>
      <c r="CP265" s="182">
        <f t="shared" si="577"/>
        <v>0.32331895807475458</v>
      </c>
      <c r="CQ265" s="182">
        <f t="shared" si="578"/>
        <v>0.26785579272872767</v>
      </c>
      <c r="CR265" s="182">
        <f t="shared" si="579"/>
        <v>0.2123926273827007</v>
      </c>
      <c r="CS265" s="182">
        <f t="shared" si="580"/>
        <v>0.15692946203667388</v>
      </c>
      <c r="CT265" s="182">
        <f t="shared" si="581"/>
        <v>0.13642762672789069</v>
      </c>
      <c r="CU265" s="182">
        <f t="shared" si="582"/>
        <v>0.13642762672789069</v>
      </c>
      <c r="CV265" s="182">
        <f t="shared" si="583"/>
        <v>0.13642762672789069</v>
      </c>
      <c r="CW265" s="182">
        <f t="shared" si="584"/>
        <v>0.13642762672789069</v>
      </c>
      <c r="CX265" s="182">
        <f t="shared" si="585"/>
        <v>0.13642762672789069</v>
      </c>
      <c r="CY265" s="182">
        <f t="shared" si="586"/>
        <v>0.13642762672789069</v>
      </c>
      <c r="DA265" s="184">
        <f t="shared" ref="DA265:DA328" si="630">IF(DA$1/180*PI()&gt;$Q265,0,1/2*CG265*Lm*CG265*1/Vout*1000*1/(Lm*CG265*1/Vout*1000+Lm*CG265*1/(Vintyp*SQRT(2)*SIN($Q265))*1000+Tdrr+Ton_delay+Tdrr*Vout*1/(Vintyp*SQRT(2)*SIN($Q265))))+(-1/2*Idrr*Tdrr*10^-6-Idrr*Ton_delay*10^-6-1/2*Idrr*Tdrr*1/(Vintyp*SQRT(2)*SIN($Q265))*10^-6)*1/(Lm*CG265*1/Vout*1000+Lm*CG265*1/(Vintyp*SQRT(2)*SIN($Q265))*1000+Tdrr+Ton_delay+Tdrr*Vout*1/(Vintyp*SQRT(2)*SIN($Q265)))</f>
        <v>0.15813175357173831</v>
      </c>
      <c r="DB265" s="184">
        <f t="shared" ref="DB265:DB328" si="631">IF(DB$1/180*PI()&gt;$Q265,0,1/2*CH265*Lm*CH265*1/Vout*1000*1/(Lm*CH265*1/Vout*1000+Lm*CH265*1/(Vintyp*SQRT(2)*SIN($Q265))*1000+Tdrr+Ton_delay+Tdrr*Vout*1/(Vintyp*SQRT(2)*SIN($Q265))))+(-1/2*Idrr*Tdrr*10^-6-Idrr*Ton_delay*10^-6-1/2*Idrr*Tdrr*1/(Vintyp*SQRT(2)*SIN($Q265))*10^-6)*1/(Lm*CH265*1/Vout*1000+Lm*CH265*1/(Vintyp*SQRT(2)*SIN($Q265))*1000+Tdrr+Ton_delay+Tdrr*Vout*1/(Vintyp*SQRT(2)*SIN($Q265)))</f>
        <v>0.15813175357173831</v>
      </c>
      <c r="DC265" s="184">
        <f t="shared" ref="DC265:DC328" si="632">IF(DC$1/180*PI()&gt;$Q265,0,1/2*CI265*Lm*CI265*1/Vout*1000*1/(Lm*CI265*1/Vout*1000+Lm*CI265*1/(Vintyp*SQRT(2)*SIN($Q265))*1000+Tdrr+Ton_delay+Tdrr*Vout*1/(Vintyp*SQRT(2)*SIN($Q265))))+(-1/2*Idrr*Tdrr*10^-6-Idrr*Ton_delay*10^-6-1/2*Idrr*Tdrr*1/(Vintyp*SQRT(2)*SIN($Q265))*10^-6)*1/(Lm*CI265*1/Vout*1000+Lm*CI265*1/(Vintyp*SQRT(2)*SIN($Q265))*1000+Tdrr+Ton_delay+Tdrr*Vout*1/(Vintyp*SQRT(2)*SIN($Q265)))</f>
        <v>0.15813175357173831</v>
      </c>
      <c r="DD265" s="184">
        <f t="shared" ref="DD265:DD328" si="633">IF(DD$1/180*PI()&gt;$Q265,0,1/2*CJ265*Lm*CJ265*1/Vout*1000*1/(Lm*CJ265*1/Vout*1000+Lm*CJ265*1/(Vintyp*SQRT(2)*SIN($Q265))*1000+Tdrr+Ton_delay+Tdrr*Vout*1/(Vintyp*SQRT(2)*SIN($Q265))))+(-1/2*Idrr*Tdrr*10^-6-Idrr*Ton_delay*10^-6-1/2*Idrr*Tdrr*1/(Vintyp*SQRT(2)*SIN($Q265))*10^-6)*1/(Lm*CJ265*1/Vout*1000+Lm*CJ265*1/(Vintyp*SQRT(2)*SIN($Q265))*1000+Tdrr+Ton_delay+Tdrr*Vout*1/(Vintyp*SQRT(2)*SIN($Q265)))</f>
        <v>0.15813175357173831</v>
      </c>
      <c r="DE265" s="184">
        <f t="shared" ref="DE265:DE328" si="634">IF(DE$1/180*PI()&gt;$Q265,0,1/2*CK265*Lm*CK265*1/Vout*1000*1/(Lm*CK265*1/Vout*1000+Lm*CK265*1/(Vintyp*SQRT(2)*SIN($Q265))*1000+Tdrr+Ton_delay+Tdrr*Vout*1/(Vintyp*SQRT(2)*SIN($Q265))))+(-1/2*Idrr*Tdrr*10^-6-Idrr*Ton_delay*10^-6-1/2*Idrr*Tdrr*1/(Vintyp*SQRT(2)*SIN($Q265))*10^-6)*1/(Lm*CK265*1/Vout*1000+Lm*CK265*1/(Vintyp*SQRT(2)*SIN($Q265))*1000+Tdrr+Ton_delay+Tdrr*Vout*1/(Vintyp*SQRT(2)*SIN($Q265)))</f>
        <v>0.15813175357173831</v>
      </c>
      <c r="DF265" s="184">
        <f t="shared" ref="DF265:DF328" si="635">IF(DF$1/180*PI()&gt;$Q265,0,1/2*CL265*Lm*CL265*1/Vout*1000*1/(Lm*CL265*1/Vout*1000+Lm*CL265*1/(Vintyp*SQRT(2)*SIN($Q265))*1000+Tdrr+Ton_delay+Tdrr*Vout*1/(Vintyp*SQRT(2)*SIN($Q265))))+(-1/2*Idrr*Tdrr*10^-6-Idrr*Ton_delay*10^-6-1/2*Idrr*Tdrr*1/(Vintyp*SQRT(2)*SIN($Q265))*10^-6)*1/(Lm*CL265*1/Vout*1000+Lm*CL265*1/(Vintyp*SQRT(2)*SIN($Q265))*1000+Tdrr+Ton_delay+Tdrr*Vout*1/(Vintyp*SQRT(2)*SIN($Q265)))</f>
        <v>0.15813175357173831</v>
      </c>
      <c r="DG265" s="184">
        <f t="shared" ref="DG265:DG328" si="636">IF(DG$1/180*PI()&gt;$Q265,0,1/2*CM265*Lm*CM265*1/Vout*1000*1/(Lm*CM265*1/Vout*1000+Lm*CM265*1/(Vintyp*SQRT(2)*SIN($Q265))*1000+Tdrr+Ton_delay+Tdrr*Vout*1/(Vintyp*SQRT(2)*SIN($Q265))))+(-1/2*Idrr*Tdrr*10^-6-Idrr*Ton_delay*10^-6-1/2*Idrr*Tdrr*1/(Vintyp*SQRT(2)*SIN($Q265))*10^-6)*1/(Lm*CM265*1/Vout*1000+Lm*CM265*1/(Vintyp*SQRT(2)*SIN($Q265))*1000+Tdrr+Ton_delay+Tdrr*Vout*1/(Vintyp*SQRT(2)*SIN($Q265)))</f>
        <v>0.15813175357173831</v>
      </c>
      <c r="DH265" s="184">
        <f t="shared" ref="DH265:DH328" si="637">IF(DH$1/180*PI()&gt;$Q265,0,1/2*CN265*Lm*CN265*1/Vout*1000*1/(Lm*CN265*1/Vout*1000+Lm*CN265*1/(Vintyp*SQRT(2)*SIN($Q265))*1000+Tdrr+Ton_delay+Tdrr*Vout*1/(Vintyp*SQRT(2)*SIN($Q265))))+(-1/2*Idrr*Tdrr*10^-6-Idrr*Ton_delay*10^-6-1/2*Idrr*Tdrr*1/(Vintyp*SQRT(2)*SIN($Q265))*10^-6)*1/(Lm*CN265*1/Vout*1000+Lm*CN265*1/(Vintyp*SQRT(2)*SIN($Q265))*1000+Tdrr+Ton_delay+Tdrr*Vout*1/(Vintyp*SQRT(2)*SIN($Q265)))</f>
        <v>0.15813175357173831</v>
      </c>
      <c r="DI265" s="184">
        <f t="shared" ref="DI265:DI328" si="638">IF(DI$1/180*PI()&gt;$Q265,0,1/2*CO265*Lm*CO265*1/Vout*1000*1/(Lm*CO265*1/Vout*1000+Lm*CO265*1/(Vintyp*SQRT(2)*SIN($Q265))*1000+Tdrr+Ton_delay+Tdrr*Vout*1/(Vintyp*SQRT(2)*SIN($Q265))))+(-1/2*Idrr*Tdrr*10^-6-Idrr*Ton_delay*10^-6-1/2*Idrr*Tdrr*1/(Vintyp*SQRT(2)*SIN($Q265))*10^-6)*1/(Lm*CO265*1/Vout*1000+Lm*CO265*1/(Vintyp*SQRT(2)*SIN($Q265))*1000+Tdrr+Ton_delay+Tdrr*Vout*1/(Vintyp*SQRT(2)*SIN($Q265)))</f>
        <v>0.14216987519350063</v>
      </c>
      <c r="DJ265" s="184">
        <f t="shared" ref="DJ265:DJ328" si="639">IF(DJ$1/180*PI()&gt;$Q265,0,1/2*CP265*Lm*CP265*1/Vout*1000*1/(Lm*CP265*1/Vout*1000+Lm*CP265*1/(Vintyp*SQRT(2)*SIN($Q265))*1000+Tdrr+Ton_delay+Tdrr*Vout*1/(Vintyp*SQRT(2)*SIN($Q265))))+(-1/2*Idrr*Tdrr*10^-6-Idrr*Ton_delay*10^-6-1/2*Idrr*Tdrr*1/(Vintyp*SQRT(2)*SIN($Q265))*10^-6)*1/(Lm*CP265*1/Vout*1000+Lm*CP265*1/(Vintyp*SQRT(2)*SIN($Q265))*1000+Tdrr+Ton_delay+Tdrr*Vout*1/(Vintyp*SQRT(2)*SIN($Q265)))</f>
        <v>0.12028474044276841</v>
      </c>
      <c r="DK265" s="184">
        <f t="shared" ref="DK265:DK328" si="640">IF(DK$1/180*PI()&gt;$Q265,0,1/2*CQ265*Lm*CQ265*1/Vout*1000*1/(Lm*CQ265*1/Vout*1000+Lm*CQ265*1/(Vintyp*SQRT(2)*SIN($Q265))*1000+Tdrr+Ton_delay+Tdrr*Vout*1/(Vintyp*SQRT(2)*SIN($Q265))))+(-1/2*Idrr*Tdrr*10^-6-Idrr*Ton_delay*10^-6-1/2*Idrr*Tdrr*1/(Vintyp*SQRT(2)*SIN($Q265))*10^-6)*1/(Lm*CQ265*1/Vout*1000+Lm*CQ265*1/(Vintyp*SQRT(2)*SIN($Q265))*1000+Tdrr+Ton_delay+Tdrr*Vout*1/(Vintyp*SQRT(2)*SIN($Q265)))</f>
        <v>9.842585813766877E-2</v>
      </c>
      <c r="DL265" s="184">
        <f t="shared" ref="DL265:DL328" si="641">IF(DL$1/180*PI()&gt;$Q265,0,1/2*CR265*Lm*CR265*1/Vout*1000*1/(Lm*CR265*1/Vout*1000+Lm*CR265*1/(Vintyp*SQRT(2)*SIN($Q265))*1000+Tdrr+Ton_delay+Tdrr*Vout*1/(Vintyp*SQRT(2)*SIN($Q265))))+(-1/2*Idrr*Tdrr*10^-6-Idrr*Ton_delay*10^-6-1/2*Idrr*Tdrr*1/(Vintyp*SQRT(2)*SIN($Q265))*10^-6)*1/(Lm*CR265*1/Vout*1000+Lm*CR265*1/(Vintyp*SQRT(2)*SIN($Q265))*1000+Tdrr+Ton_delay+Tdrr*Vout*1/(Vintyp*SQRT(2)*SIN($Q265)))</f>
        <v>7.6611970276874525E-2</v>
      </c>
      <c r="DM265" s="184">
        <f t="shared" ref="DM265:DM328" si="642">IF(DM$1/180*PI()&gt;$Q265,0,1/2*CS265*Lm*CS265*1/Vout*1000*1/(Lm*CS265*1/Vout*1000+Lm*CS265*1/(Vintyp*SQRT(2)*SIN($Q265))*1000+Tdrr+Ton_delay+Tdrr*Vout*1/(Vintyp*SQRT(2)*SIN($Q265))))+(-1/2*Idrr*Tdrr*10^-6-Idrr*Ton_delay*10^-6-1/2*Idrr*Tdrr*1/(Vintyp*SQRT(2)*SIN($Q265))*10^-6)*1/(Lm*CS265*1/Vout*1000+Lm*CS265*1/(Vintyp*SQRT(2)*SIN($Q265))*1000+Tdrr+Ton_delay+Tdrr*Vout*1/(Vintyp*SQRT(2)*SIN($Q265)))</f>
        <v>5.4885230375157384E-2</v>
      </c>
      <c r="DN265" s="184">
        <f t="shared" ref="DN265:DN328" si="643">IF(DN$1/180*PI()&gt;$Q265,0,1/2*CT265*Lm*CT265*1/Vout*1000*1/(Lm*CT265*1/Vout*1000+Lm*CT265*1/(Vintyp*SQRT(2)*SIN($Q265))*1000+Tdrr+Ton_delay+Tdrr*Vout*1/(Vintyp*SQRT(2)*SIN($Q265))))+(-1/2*Idrr*Tdrr*10^-6-Idrr*Ton_delay*10^-6-1/2*Idrr*Tdrr*1/(Vintyp*SQRT(2)*SIN($Q265))*10^-6)*1/(Lm*CT265*1/Vout*1000+Lm*CT265*1/(Vintyp*SQRT(2)*SIN($Q265))*1000+Tdrr+Ton_delay+Tdrr*Vout*1/(Vintyp*SQRT(2)*SIN($Q265)))</f>
        <v>-5.5851672790776055E-10</v>
      </c>
      <c r="DO265" s="184">
        <f t="shared" ref="DO265:DO328" si="644">IF(DO$1/180*PI()&gt;$Q265,0,1/2*CU265*Lm*CU265*1/Vout*1000*1/(Lm*CU265*1/Vout*1000+Lm*CU265*1/(Vintyp*SQRT(2)*SIN($Q265))*1000+Tdrr+Ton_delay+Tdrr*Vout*1/(Vintyp*SQRT(2)*SIN($Q265))))+(-1/2*Idrr*Tdrr*10^-6-Idrr*Ton_delay*10^-6-1/2*Idrr*Tdrr*1/(Vintyp*SQRT(2)*SIN($Q265))*10^-6)*1/(Lm*CU265*1/Vout*1000+Lm*CU265*1/(Vintyp*SQRT(2)*SIN($Q265))*1000+Tdrr+Ton_delay+Tdrr*Vout*1/(Vintyp*SQRT(2)*SIN($Q265)))</f>
        <v>-5.5851672790776055E-10</v>
      </c>
      <c r="DP265" s="184">
        <f t="shared" ref="DP265:DP328" si="645">IF(DP$1/180*PI()&gt;$Q265,0,1/2*CV265*Lm*CV265*1/Vout*1000*1/(Lm*CV265*1/Vout*1000+Lm*CV265*1/(Vintyp*SQRT(2)*SIN($Q265))*1000+Tdrr+Ton_delay+Tdrr*Vout*1/(Vintyp*SQRT(2)*SIN($Q265))))+(-1/2*Idrr*Tdrr*10^-6-Idrr*Ton_delay*10^-6-1/2*Idrr*Tdrr*1/(Vintyp*SQRT(2)*SIN($Q265))*10^-6)*1/(Lm*CV265*1/Vout*1000+Lm*CV265*1/(Vintyp*SQRT(2)*SIN($Q265))*1000+Tdrr+Ton_delay+Tdrr*Vout*1/(Vintyp*SQRT(2)*SIN($Q265)))</f>
        <v>-5.5851672790776055E-10</v>
      </c>
      <c r="DQ265" s="184">
        <f t="shared" ref="DQ265:DQ328" si="646">IF(DQ$1/180*PI()&gt;$Q265,0,1/2*CW265*Lm*CW265*1/Vout*1000*1/(Lm*CW265*1/Vout*1000+Lm*CW265*1/(Vintyp*SQRT(2)*SIN($Q265))*1000+Tdrr+Ton_delay+Tdrr*Vout*1/(Vintyp*SQRT(2)*SIN($Q265))))+(-1/2*Idrr*Tdrr*10^-6-Idrr*Ton_delay*10^-6-1/2*Idrr*Tdrr*1/(Vintyp*SQRT(2)*SIN($Q265))*10^-6)*1/(Lm*CW265*1/Vout*1000+Lm*CW265*1/(Vintyp*SQRT(2)*SIN($Q265))*1000+Tdrr+Ton_delay+Tdrr*Vout*1/(Vintyp*SQRT(2)*SIN($Q265)))</f>
        <v>-5.5851672790776055E-10</v>
      </c>
      <c r="DR265" s="184">
        <f t="shared" ref="DR265:DR328" si="647">IF(DR$1/180*PI()&gt;$Q265,0,1/2*CX265*Lm*CX265*1/Vout*1000*1/(Lm*CX265*1/Vout*1000+Lm*CX265*1/(Vintyp*SQRT(2)*SIN($Q265))*1000+Tdrr+Ton_delay+Tdrr*Vout*1/(Vintyp*SQRT(2)*SIN($Q265))))+(-1/2*Idrr*Tdrr*10^-6-Idrr*Ton_delay*10^-6-1/2*Idrr*Tdrr*1/(Vintyp*SQRT(2)*SIN($Q265))*10^-6)*1/(Lm*CX265*1/Vout*1000+Lm*CX265*1/(Vintyp*SQRT(2)*SIN($Q265))*1000+Tdrr+Ton_delay+Tdrr*Vout*1/(Vintyp*SQRT(2)*SIN($Q265)))</f>
        <v>-5.5851672790776055E-10</v>
      </c>
      <c r="DS265" s="184">
        <f t="shared" ref="DS265:DS328" si="648">IF(DS$1/180*PI()&gt;$Q265,0,1/2*CY265*Lm*CY265*1/Vout*1000*1/(Lm*CY265*1/Vout*1000+Lm*CY265*1/(Vintyp*SQRT(2)*SIN($Q265))*1000+Tdrr+Ton_delay+Tdrr*Vout*1/(Vintyp*SQRT(2)*SIN($Q265))))+(-1/2*Idrr*Tdrr*10^-6-Idrr*Ton_delay*10^-6-1/2*Idrr*Tdrr*1/(Vintyp*SQRT(2)*SIN($Q265))*10^-6)*1/(Lm*CY265*1/Vout*1000+Lm*CY265*1/(Vintyp*SQRT(2)*SIN($Q265))*1000+Tdrr+Ton_delay+Tdrr*Vout*1/(Vintyp*SQRT(2)*SIN($Q265)))</f>
        <v>-5.5851672790776055E-10</v>
      </c>
      <c r="DU265" s="185">
        <f t="shared" si="587"/>
        <v>6.5974165959762875E-3</v>
      </c>
      <c r="DV265" s="185">
        <f t="shared" si="588"/>
        <v>3.1468062952974725E-3</v>
      </c>
      <c r="DW265" s="185">
        <f t="shared" si="589"/>
        <v>-4.5502496730261627E-3</v>
      </c>
      <c r="DX265" s="185">
        <f t="shared" si="590"/>
        <v>5.7204478420935234E-3</v>
      </c>
      <c r="DY265" s="186">
        <f t="shared" si="591"/>
        <v>6.5974165959762875E-3</v>
      </c>
      <c r="DZ265" s="186">
        <f t="shared" si="592"/>
        <v>3.1468062952974725E-3</v>
      </c>
      <c r="EA265" s="186">
        <f t="shared" si="593"/>
        <v>1.5820580346050093E-3</v>
      </c>
      <c r="EB265" s="186">
        <f t="shared" si="594"/>
        <v>-7.136202629979679E-3</v>
      </c>
      <c r="EC265" s="186">
        <f t="shared" si="595"/>
        <v>-7.309187841811446E-3</v>
      </c>
      <c r="ED265" s="186">
        <f t="shared" si="596"/>
        <v>6.3786315953313916E-5</v>
      </c>
      <c r="EE265" s="186">
        <f t="shared" si="597"/>
        <v>1.7063609882206805E-3</v>
      </c>
      <c r="EF265" s="186">
        <f t="shared" si="598"/>
        <v>7.107505031926864E-3</v>
      </c>
      <c r="EG265" s="186">
        <f t="shared" si="599"/>
        <v>6.5414924350284797E-3</v>
      </c>
      <c r="EH265" s="186">
        <f t="shared" si="600"/>
        <v>-3.2614678173258629E-3</v>
      </c>
      <c r="EI265" s="186">
        <f t="shared" si="601"/>
        <v>-4.6493922287048298E-3</v>
      </c>
      <c r="EJ265" s="186">
        <f t="shared" si="602"/>
        <v>-5.6401637834947917E-3</v>
      </c>
      <c r="EK265" s="186">
        <f t="shared" si="603"/>
        <v>-4.4497210672178374E-3</v>
      </c>
      <c r="EL265" s="186">
        <f t="shared" si="604"/>
        <v>5.798989396864327E-3</v>
      </c>
      <c r="EM265" s="186">
        <f t="shared" si="605"/>
        <v>6.6513311199183538E-3</v>
      </c>
      <c r="EN265" s="186">
        <f t="shared" si="606"/>
        <v>3.0311862255877342E-3</v>
      </c>
      <c r="EO265" s="186">
        <f t="shared" si="607"/>
        <v>1.4572731707862443E-3</v>
      </c>
      <c r="EP265" s="186">
        <f t="shared" si="608"/>
        <v>-7.1627264715814574E-3</v>
      </c>
      <c r="EQ265" s="186">
        <f t="shared" si="609"/>
        <v>1.8301441677494499E-3</v>
      </c>
      <c r="ER265" s="186">
        <f t="shared" si="610"/>
        <v>7.0766424189893772E-3</v>
      </c>
      <c r="ES265" s="186">
        <f t="shared" si="611"/>
        <v>6.4835756721161025E-3</v>
      </c>
      <c r="ET265" s="186">
        <f t="shared" si="612"/>
        <v>-3.3751358646625443E-3</v>
      </c>
      <c r="EU265" s="186">
        <f t="shared" si="613"/>
        <v>-4.7471185344709647E-3</v>
      </c>
      <c r="EV265" s="186">
        <f t="shared" si="614"/>
        <v>-5.5581616763701099E-3</v>
      </c>
      <c r="EW265" s="186">
        <f t="shared" si="615"/>
        <v>-4.3478370332670178E-3</v>
      </c>
      <c r="EX265" s="186">
        <f t="shared" si="616"/>
        <v>5.875764523288779E-3</v>
      </c>
    </row>
    <row r="266" spans="15:154" ht="20.100000000000001" customHeight="1" x14ac:dyDescent="0.3">
      <c r="O266" s="211">
        <v>258</v>
      </c>
      <c r="P266" s="211">
        <f t="shared" si="617"/>
        <v>-0.89011791851710798</v>
      </c>
      <c r="Q266" s="212">
        <f t="shared" si="618"/>
        <v>2.2514747350726849</v>
      </c>
      <c r="R266" s="212">
        <f t="shared" si="522"/>
        <v>252.78158248626323</v>
      </c>
      <c r="S266" s="212">
        <f t="shared" si="523"/>
        <v>219.8100717271854</v>
      </c>
      <c r="T266" s="212">
        <f t="shared" si="524"/>
        <v>274.76258965898177</v>
      </c>
      <c r="U266" s="212">
        <f t="shared" si="525"/>
        <v>1</v>
      </c>
      <c r="V266" s="212">
        <f t="shared" si="526"/>
        <v>1</v>
      </c>
      <c r="W266" s="212">
        <f t="shared" si="527"/>
        <v>5.301019112311392E-2</v>
      </c>
      <c r="X266" s="212">
        <f t="shared" si="528"/>
        <v>6.0961719791581014E-2</v>
      </c>
      <c r="Y266" s="212">
        <f t="shared" si="529"/>
        <v>4.8769375833264808E-2</v>
      </c>
      <c r="Z266" s="212">
        <f t="shared" si="530"/>
        <v>7.9585799914769053</v>
      </c>
      <c r="AA266" s="212">
        <f t="shared" si="531"/>
        <v>7.9585799914769053</v>
      </c>
      <c r="AB266" s="212">
        <f t="shared" si="532"/>
        <v>7.7975915999426171</v>
      </c>
      <c r="AC266" s="212">
        <f t="shared" si="533"/>
        <v>7.4307156596664097</v>
      </c>
      <c r="AD266" s="212">
        <f t="shared" si="534"/>
        <v>155.69715032726816</v>
      </c>
      <c r="AE266" s="212">
        <f t="shared" si="535"/>
        <v>204.15995728954167</v>
      </c>
      <c r="AF266" s="212">
        <f t="shared" si="536"/>
        <v>2.1288473564622841</v>
      </c>
      <c r="AG266" s="212">
        <f t="shared" si="537"/>
        <v>2.3767729708244385</v>
      </c>
      <c r="AH266" s="212">
        <f t="shared" si="538"/>
        <v>1.811956823581987</v>
      </c>
      <c r="AI266" s="212">
        <f t="shared" si="539"/>
        <v>10.08742734793919</v>
      </c>
      <c r="AJ266" s="212">
        <f t="shared" si="540"/>
        <v>10.887427347939191</v>
      </c>
      <c r="AK266" s="212">
        <f t="shared" si="541"/>
        <v>10.974364570767056</v>
      </c>
      <c r="AL266" s="212">
        <f t="shared" si="542"/>
        <v>10.042672483248397</v>
      </c>
      <c r="AM266" s="212">
        <f t="shared" si="619"/>
        <v>91.849062964290027</v>
      </c>
      <c r="AN266" s="212">
        <f t="shared" si="520"/>
        <v>91.121448859439951</v>
      </c>
      <c r="AO266" s="212">
        <f t="shared" si="521"/>
        <v>99.575088370953281</v>
      </c>
      <c r="AP266" s="212">
        <f t="shared" si="543"/>
        <v>6.5561520367669406</v>
      </c>
      <c r="AQ266" s="212">
        <f t="shared" si="544"/>
        <v>0.19926387312723803</v>
      </c>
      <c r="AR266" s="212">
        <f t="shared" si="545"/>
        <v>0.19345230311888656</v>
      </c>
      <c r="AS266" s="212">
        <f t="shared" si="546"/>
        <v>0.1843503907276475</v>
      </c>
      <c r="AT266" s="212">
        <f t="shared" si="547"/>
        <v>1.2474597860667192E-2</v>
      </c>
      <c r="AU266" s="212">
        <f t="shared" si="548"/>
        <v>7.3500187606662104E-2</v>
      </c>
      <c r="AV266" s="212">
        <f t="shared" si="549"/>
        <v>6.8726623524688502E-2</v>
      </c>
      <c r="AW266" s="212">
        <f t="shared" si="550"/>
        <v>6.8201732574532145E-2</v>
      </c>
      <c r="AX266" s="212">
        <f t="shared" si="620"/>
        <v>1.9481295074986246E-2</v>
      </c>
      <c r="AY266" s="212">
        <f t="shared" si="621"/>
        <v>2.0948465955900372E-2</v>
      </c>
      <c r="AZ266" s="178">
        <f t="shared" si="622"/>
        <v>1.6630779753404823E-2</v>
      </c>
      <c r="BA266" s="178">
        <f t="shared" si="551"/>
        <v>-1.6076981761175221E-2</v>
      </c>
      <c r="BB266" s="178">
        <f t="shared" si="552"/>
        <v>-1.3979984140152366E-2</v>
      </c>
      <c r="BC266" s="178">
        <f t="shared" si="553"/>
        <v>-1.7474980175190457E-2</v>
      </c>
      <c r="BD266" s="178">
        <f t="shared" si="554"/>
        <v>0</v>
      </c>
      <c r="BE266" s="178">
        <f t="shared" si="555"/>
        <v>0</v>
      </c>
      <c r="BF266" s="178">
        <f t="shared" si="556"/>
        <v>0</v>
      </c>
      <c r="BG266" s="178">
        <f t="shared" si="623"/>
        <v>3.4043133138110249E-3</v>
      </c>
      <c r="BH266" s="178">
        <f t="shared" si="624"/>
        <v>6.9684818157480059E-3</v>
      </c>
      <c r="BI266" s="178">
        <f t="shared" si="625"/>
        <v>0</v>
      </c>
      <c r="BJ266" s="178">
        <f t="shared" si="557"/>
        <v>0.86054770674420566</v>
      </c>
      <c r="BK266" s="178">
        <f t="shared" si="558"/>
        <v>1.5317424877491563</v>
      </c>
      <c r="BL266" s="178">
        <f t="shared" si="559"/>
        <v>0</v>
      </c>
      <c r="BM266" s="180">
        <f t="shared" si="626"/>
        <v>1.1589349138591002E-5</v>
      </c>
      <c r="BN266" s="180">
        <f t="shared" si="626"/>
        <v>4.8559738816410625E-5</v>
      </c>
      <c r="BO266" s="180">
        <f t="shared" si="626"/>
        <v>0</v>
      </c>
      <c r="BP266" s="178">
        <f t="shared" si="560"/>
        <v>86.93893610882472</v>
      </c>
      <c r="BQ266" s="178">
        <f t="shared" si="561"/>
        <v>199.81928898924119</v>
      </c>
      <c r="BR266" s="178">
        <f t="shared" si="562"/>
        <v>0.42120794915173498</v>
      </c>
      <c r="BS266" s="178">
        <f t="shared" si="563"/>
        <v>0.42120794915173498</v>
      </c>
      <c r="BT266" s="178">
        <f t="shared" si="564"/>
        <v>0.14040264971724498</v>
      </c>
      <c r="BU266" s="178">
        <f t="shared" si="565"/>
        <v>16.977867480420667</v>
      </c>
      <c r="BY266" s="180">
        <f t="shared" si="566"/>
        <v>0.15869805068080994</v>
      </c>
      <c r="BZ266" s="180">
        <f t="shared" si="627"/>
        <v>0.15869805068080994</v>
      </c>
      <c r="CA266" s="180">
        <f t="shared" si="628"/>
        <v>0</v>
      </c>
      <c r="CB266" s="180">
        <f t="shared" si="629"/>
        <v>4.2063070041357502E-2</v>
      </c>
      <c r="CC266" s="180">
        <f t="shared" si="567"/>
        <v>2.5986088280182281E-2</v>
      </c>
      <c r="CG266" s="182">
        <f t="shared" si="568"/>
        <v>0.41624610162126641</v>
      </c>
      <c r="CH266" s="182">
        <f t="shared" si="569"/>
        <v>0.41624610162126641</v>
      </c>
      <c r="CI266" s="182">
        <f t="shared" si="570"/>
        <v>0.41624610162126641</v>
      </c>
      <c r="CJ266" s="182">
        <f t="shared" si="571"/>
        <v>0.41624610162126641</v>
      </c>
      <c r="CK266" s="182">
        <f t="shared" si="572"/>
        <v>0.41624610162126641</v>
      </c>
      <c r="CL266" s="182">
        <f t="shared" si="573"/>
        <v>0.41624610162126641</v>
      </c>
      <c r="CM266" s="182">
        <f t="shared" si="574"/>
        <v>0.41624610162126641</v>
      </c>
      <c r="CN266" s="182">
        <f t="shared" si="575"/>
        <v>0.41624610162126641</v>
      </c>
      <c r="CO266" s="182">
        <f t="shared" si="576"/>
        <v>0.37610379131702576</v>
      </c>
      <c r="CP266" s="182">
        <f t="shared" si="577"/>
        <v>0.32102772984120148</v>
      </c>
      <c r="CQ266" s="182">
        <f t="shared" si="578"/>
        <v>0.26595166836537731</v>
      </c>
      <c r="CR266" s="182">
        <f t="shared" si="579"/>
        <v>0.21087560688955306</v>
      </c>
      <c r="CS266" s="182">
        <f t="shared" si="580"/>
        <v>0.15579954541372887</v>
      </c>
      <c r="CT266" s="182">
        <f t="shared" si="581"/>
        <v>0.13544080218677645</v>
      </c>
      <c r="CU266" s="182">
        <f t="shared" si="582"/>
        <v>0.13544080218677645</v>
      </c>
      <c r="CV266" s="182">
        <f t="shared" si="583"/>
        <v>0.13544080218677645</v>
      </c>
      <c r="CW266" s="182">
        <f t="shared" si="584"/>
        <v>0.13544080218677645</v>
      </c>
      <c r="CX266" s="182">
        <f t="shared" si="585"/>
        <v>0.13544080218677645</v>
      </c>
      <c r="CY266" s="182">
        <f t="shared" si="586"/>
        <v>0.13544080218677645</v>
      </c>
      <c r="DA266" s="184">
        <f t="shared" si="630"/>
        <v>0.15674125742613937</v>
      </c>
      <c r="DB266" s="184">
        <f t="shared" si="631"/>
        <v>0.15674125742613937</v>
      </c>
      <c r="DC266" s="184">
        <f t="shared" si="632"/>
        <v>0.15674125742613937</v>
      </c>
      <c r="DD266" s="184">
        <f t="shared" si="633"/>
        <v>0.15674125742613937</v>
      </c>
      <c r="DE266" s="184">
        <f t="shared" si="634"/>
        <v>0.15674125742613937</v>
      </c>
      <c r="DF266" s="184">
        <f t="shared" si="635"/>
        <v>0.15674125742613937</v>
      </c>
      <c r="DG266" s="184">
        <f t="shared" si="636"/>
        <v>0.15674125742613937</v>
      </c>
      <c r="DH266" s="184">
        <f t="shared" si="637"/>
        <v>0.15674125742613937</v>
      </c>
      <c r="DI266" s="184">
        <f t="shared" si="638"/>
        <v>0.14091440434855854</v>
      </c>
      <c r="DJ266" s="184">
        <f t="shared" si="639"/>
        <v>0.11921456647781012</v>
      </c>
      <c r="DK266" s="184">
        <f t="shared" si="640"/>
        <v>9.7541047867236205E-2</v>
      </c>
      <c r="DL266" s="184">
        <f t="shared" si="641"/>
        <v>7.5912631180358528E-2</v>
      </c>
      <c r="DM266" s="184">
        <f t="shared" si="642"/>
        <v>5.4371549866774976E-2</v>
      </c>
      <c r="DN266" s="184">
        <f t="shared" si="643"/>
        <v>-5.6130963289334337E-10</v>
      </c>
      <c r="DO266" s="184">
        <f t="shared" si="644"/>
        <v>-5.6130963289334337E-10</v>
      </c>
      <c r="DP266" s="184">
        <f t="shared" si="645"/>
        <v>-5.6130963289334337E-10</v>
      </c>
      <c r="DQ266" s="184">
        <f t="shared" si="646"/>
        <v>-5.6130963289334337E-10</v>
      </c>
      <c r="DR266" s="184">
        <f t="shared" si="647"/>
        <v>-5.6130963289334337E-10</v>
      </c>
      <c r="DS266" s="184">
        <f t="shared" si="648"/>
        <v>-5.6130963289334337E-10</v>
      </c>
      <c r="DU266" s="185">
        <f t="shared" si="587"/>
        <v>6.0665307459738926E-3</v>
      </c>
      <c r="DV266" s="185">
        <f t="shared" si="588"/>
        <v>3.0910518052141159E-3</v>
      </c>
      <c r="DW266" s="185">
        <f t="shared" si="589"/>
        <v>-4.2848075718074441E-3</v>
      </c>
      <c r="DX266" s="185">
        <f t="shared" si="590"/>
        <v>5.2912966867248714E-3</v>
      </c>
      <c r="DY266" s="186">
        <f t="shared" si="591"/>
        <v>6.0665307459738926E-3</v>
      </c>
      <c r="DZ266" s="186">
        <f t="shared" si="592"/>
        <v>3.0910518052141159E-3</v>
      </c>
      <c r="EA266" s="186">
        <f t="shared" si="593"/>
        <v>1.7622022422207353E-3</v>
      </c>
      <c r="EB266" s="186">
        <f t="shared" si="594"/>
        <v>-6.5766283011795806E-3</v>
      </c>
      <c r="EC266" s="186">
        <f t="shared" si="595"/>
        <v>-6.799295641459811E-3</v>
      </c>
      <c r="ED266" s="186">
        <f t="shared" si="596"/>
        <v>-3.5633598525776453E-4</v>
      </c>
      <c r="EE266" s="186">
        <f t="shared" si="597"/>
        <v>1.065103864150734E-3</v>
      </c>
      <c r="EF266" s="186">
        <f t="shared" si="598"/>
        <v>6.7248011355678892E-3</v>
      </c>
      <c r="EG266" s="186">
        <f t="shared" si="599"/>
        <v>6.3564005508755959E-3</v>
      </c>
      <c r="EH266" s="186">
        <f t="shared" si="600"/>
        <v>-2.4399935637604503E-3</v>
      </c>
      <c r="EI266" s="186">
        <f t="shared" si="601"/>
        <v>-3.7082438362456968E-3</v>
      </c>
      <c r="EJ266" s="186">
        <f t="shared" si="602"/>
        <v>-5.7101947607161177E-3</v>
      </c>
      <c r="EK266" s="186">
        <f t="shared" si="603"/>
        <v>-4.814426058958844E-3</v>
      </c>
      <c r="EL266" s="186">
        <f t="shared" si="604"/>
        <v>4.8144260589588483E-3</v>
      </c>
      <c r="EM266" s="186">
        <f t="shared" si="605"/>
        <v>5.7101947607161273E-3</v>
      </c>
      <c r="EN266" s="186">
        <f t="shared" si="606"/>
        <v>3.708243836245682E-3</v>
      </c>
      <c r="EO266" s="186">
        <f t="shared" si="607"/>
        <v>2.4399935637604451E-3</v>
      </c>
      <c r="EP266" s="186">
        <f t="shared" si="608"/>
        <v>-6.3564005508755976E-3</v>
      </c>
      <c r="EQ266" s="186">
        <f t="shared" si="609"/>
        <v>3.5633598525778806E-4</v>
      </c>
      <c r="ER266" s="186">
        <f t="shared" si="610"/>
        <v>6.7992956414598092E-3</v>
      </c>
      <c r="ES266" s="186">
        <f t="shared" si="611"/>
        <v>6.5766283011795806E-3</v>
      </c>
      <c r="ET266" s="186">
        <f t="shared" si="612"/>
        <v>-1.7622022422207374E-3</v>
      </c>
      <c r="EU266" s="186">
        <f t="shared" si="613"/>
        <v>-3.0910518052141294E-3</v>
      </c>
      <c r="EV266" s="186">
        <f t="shared" si="614"/>
        <v>-6.0665307459738856E-3</v>
      </c>
      <c r="EW266" s="186">
        <f t="shared" si="615"/>
        <v>-5.2912966867248584E-3</v>
      </c>
      <c r="EX266" s="186">
        <f t="shared" si="616"/>
        <v>4.2848075718074589E-3</v>
      </c>
    </row>
    <row r="267" spans="15:154" ht="20.100000000000001" customHeight="1" x14ac:dyDescent="0.3">
      <c r="O267" s="211">
        <v>259</v>
      </c>
      <c r="P267" s="211">
        <f t="shared" si="617"/>
        <v>-0.88139127225713643</v>
      </c>
      <c r="Q267" s="212">
        <f t="shared" si="618"/>
        <v>2.2602013813326565</v>
      </c>
      <c r="R267" s="212">
        <f t="shared" si="522"/>
        <v>250.98564870410274</v>
      </c>
      <c r="S267" s="212">
        <f t="shared" si="523"/>
        <v>218.24839017748064</v>
      </c>
      <c r="T267" s="212">
        <f t="shared" si="524"/>
        <v>272.81048772185079</v>
      </c>
      <c r="U267" s="212">
        <f t="shared" si="525"/>
        <v>1</v>
      </c>
      <c r="V267" s="212">
        <f t="shared" si="526"/>
        <v>1</v>
      </c>
      <c r="W267" s="212">
        <f t="shared" si="527"/>
        <v>5.3389506807211155E-2</v>
      </c>
      <c r="X267" s="212">
        <f t="shared" si="528"/>
        <v>6.1397932828292826E-2</v>
      </c>
      <c r="Y267" s="212">
        <f t="shared" si="529"/>
        <v>4.9118346262634262E-2</v>
      </c>
      <c r="Z267" s="212">
        <f t="shared" si="530"/>
        <v>7.8847739620643003</v>
      </c>
      <c r="AA267" s="212">
        <f t="shared" si="531"/>
        <v>7.8847739620643003</v>
      </c>
      <c r="AB267" s="212">
        <f t="shared" si="532"/>
        <v>7.7264664424343286</v>
      </c>
      <c r="AC267" s="212">
        <f t="shared" si="533"/>
        <v>7.3629369340279736</v>
      </c>
      <c r="AD267" s="212">
        <f t="shared" si="534"/>
        <v>154.01951745266464</v>
      </c>
      <c r="AE267" s="212">
        <f t="shared" si="535"/>
        <v>202.01434419292528</v>
      </c>
      <c r="AF267" s="212">
        <f t="shared" si="536"/>
        <v>2.1245233031534534</v>
      </c>
      <c r="AG267" s="212">
        <f t="shared" si="537"/>
        <v>2.3719453381632079</v>
      </c>
      <c r="AH267" s="212">
        <f t="shared" si="538"/>
        <v>1.8082764291776234</v>
      </c>
      <c r="AI267" s="212">
        <f t="shared" si="539"/>
        <v>10.009297265217754</v>
      </c>
      <c r="AJ267" s="212">
        <f t="shared" si="540"/>
        <v>10.809297265217754</v>
      </c>
      <c r="AK267" s="212">
        <f t="shared" si="541"/>
        <v>10.898411780597538</v>
      </c>
      <c r="AL267" s="212">
        <f t="shared" si="542"/>
        <v>9.9712133632055977</v>
      </c>
      <c r="AM267" s="212">
        <f t="shared" si="619"/>
        <v>92.512952087811314</v>
      </c>
      <c r="AN267" s="212">
        <f t="shared" si="520"/>
        <v>91.75648893908577</v>
      </c>
      <c r="AO267" s="212">
        <f t="shared" si="521"/>
        <v>100.28869743075228</v>
      </c>
      <c r="AP267" s="212">
        <f t="shared" si="543"/>
        <v>6.4826253800969686</v>
      </c>
      <c r="AQ267" s="212">
        <f t="shared" si="544"/>
        <v>0.19744630238372909</v>
      </c>
      <c r="AR267" s="212">
        <f t="shared" si="545"/>
        <v>0.19168774218320314</v>
      </c>
      <c r="AS267" s="212">
        <f t="shared" si="546"/>
        <v>0.1826688522155106</v>
      </c>
      <c r="AT267" s="212">
        <f t="shared" si="547"/>
        <v>1.2248063501098055E-2</v>
      </c>
      <c r="AU267" s="212">
        <f t="shared" si="548"/>
        <v>7.268706483826877E-2</v>
      </c>
      <c r="AV267" s="212">
        <f t="shared" si="549"/>
        <v>6.7948840986413239E-2</v>
      </c>
      <c r="AW267" s="212">
        <f t="shared" si="550"/>
        <v>6.7443107498937629E-2</v>
      </c>
      <c r="AX267" s="212">
        <f t="shared" si="620"/>
        <v>1.9403632828450351E-2</v>
      </c>
      <c r="AY267" s="212">
        <f t="shared" si="621"/>
        <v>2.085959200330155E-2</v>
      </c>
      <c r="AZ267" s="178">
        <f t="shared" si="622"/>
        <v>1.6563469648795424E-2</v>
      </c>
      <c r="BA267" s="178">
        <f t="shared" si="551"/>
        <v>-1.6249621165185739E-2</v>
      </c>
      <c r="BB267" s="178">
        <f t="shared" si="552"/>
        <v>-1.4130105361031079E-2</v>
      </c>
      <c r="BC267" s="178">
        <f t="shared" si="553"/>
        <v>-1.7662631701288848E-2</v>
      </c>
      <c r="BD267" s="178">
        <f t="shared" si="554"/>
        <v>0</v>
      </c>
      <c r="BE267" s="178">
        <f t="shared" si="555"/>
        <v>0</v>
      </c>
      <c r="BF267" s="178">
        <f t="shared" si="556"/>
        <v>0</v>
      </c>
      <c r="BG267" s="178">
        <f t="shared" si="623"/>
        <v>3.1540116632646116E-3</v>
      </c>
      <c r="BH267" s="178">
        <f t="shared" si="624"/>
        <v>6.729486642270471E-3</v>
      </c>
      <c r="BI267" s="178">
        <f t="shared" si="625"/>
        <v>0</v>
      </c>
      <c r="BJ267" s="178">
        <f t="shared" si="557"/>
        <v>0.79161166332477462</v>
      </c>
      <c r="BK267" s="178">
        <f t="shared" si="558"/>
        <v>1.4686996263963898</v>
      </c>
      <c r="BL267" s="178">
        <f t="shared" si="559"/>
        <v>0</v>
      </c>
      <c r="BM267" s="180">
        <f t="shared" si="626"/>
        <v>9.947789572009201E-6</v>
      </c>
      <c r="BN267" s="180">
        <f t="shared" si="626"/>
        <v>4.52859904684967E-5</v>
      </c>
      <c r="BO267" s="180">
        <f t="shared" si="626"/>
        <v>0</v>
      </c>
      <c r="BP267" s="178">
        <f t="shared" si="560"/>
        <v>85.859254389332051</v>
      </c>
      <c r="BQ267" s="178">
        <f t="shared" si="561"/>
        <v>198.10263800312981</v>
      </c>
      <c r="BR267" s="178">
        <f t="shared" si="562"/>
        <v>0.41821539891229159</v>
      </c>
      <c r="BS267" s="178">
        <f t="shared" si="563"/>
        <v>0.41821539891229159</v>
      </c>
      <c r="BT267" s="178">
        <f t="shared" si="564"/>
        <v>0.13940513297076387</v>
      </c>
      <c r="BU267" s="178">
        <f t="shared" si="565"/>
        <v>16.857245062215856</v>
      </c>
      <c r="BY267" s="180">
        <f t="shared" si="566"/>
        <v>0.15729049164911602</v>
      </c>
      <c r="BZ267" s="180">
        <f t="shared" si="627"/>
        <v>0.15729049164911602</v>
      </c>
      <c r="CA267" s="180">
        <f t="shared" si="628"/>
        <v>0</v>
      </c>
      <c r="CB267" s="180">
        <f t="shared" si="629"/>
        <v>4.1988308927821488E-2</v>
      </c>
      <c r="CC267" s="180">
        <f t="shared" si="567"/>
        <v>2.5738687762635749E-2</v>
      </c>
      <c r="CG267" s="182">
        <f t="shared" si="568"/>
        <v>0.41325355138182307</v>
      </c>
      <c r="CH267" s="182">
        <f t="shared" si="569"/>
        <v>0.41325355138182307</v>
      </c>
      <c r="CI267" s="182">
        <f t="shared" si="570"/>
        <v>0.41325355138182307</v>
      </c>
      <c r="CJ267" s="182">
        <f t="shared" si="571"/>
        <v>0.41325355138182307</v>
      </c>
      <c r="CK267" s="182">
        <f t="shared" si="572"/>
        <v>0.41325355138182307</v>
      </c>
      <c r="CL267" s="182">
        <f t="shared" si="573"/>
        <v>0.41325355138182307</v>
      </c>
      <c r="CM267" s="182">
        <f t="shared" si="574"/>
        <v>0.41325355138182307</v>
      </c>
      <c r="CN267" s="182">
        <f t="shared" si="575"/>
        <v>0.41325355138182307</v>
      </c>
      <c r="CO267" s="182">
        <f t="shared" si="576"/>
        <v>0.37339643958951618</v>
      </c>
      <c r="CP267" s="182">
        <f t="shared" si="577"/>
        <v>0.31871167623921171</v>
      </c>
      <c r="CQ267" s="182">
        <f t="shared" si="578"/>
        <v>0.26402691288890723</v>
      </c>
      <c r="CR267" s="182">
        <f t="shared" si="579"/>
        <v>0.20934214953860264</v>
      </c>
      <c r="CS267" s="182">
        <f t="shared" si="580"/>
        <v>0.15465738618829813</v>
      </c>
      <c r="CT267" s="182">
        <f t="shared" si="581"/>
        <v>0.13444328544029535</v>
      </c>
      <c r="CU267" s="182">
        <f t="shared" si="582"/>
        <v>0.13444328544029535</v>
      </c>
      <c r="CV267" s="182">
        <f t="shared" si="583"/>
        <v>0.13444328544029535</v>
      </c>
      <c r="CW267" s="182">
        <f t="shared" si="584"/>
        <v>0.13444328544029535</v>
      </c>
      <c r="CX267" s="182">
        <f t="shared" si="585"/>
        <v>0.13444328544029535</v>
      </c>
      <c r="CY267" s="182">
        <f t="shared" si="586"/>
        <v>0.13444328544029535</v>
      </c>
      <c r="DA267" s="184">
        <f t="shared" si="630"/>
        <v>0.15533667768564979</v>
      </c>
      <c r="DB267" s="184">
        <f t="shared" si="631"/>
        <v>0.15533667768564979</v>
      </c>
      <c r="DC267" s="184">
        <f t="shared" si="632"/>
        <v>0.15533667768564979</v>
      </c>
      <c r="DD267" s="184">
        <f t="shared" si="633"/>
        <v>0.15533667768564979</v>
      </c>
      <c r="DE267" s="184">
        <f t="shared" si="634"/>
        <v>0.15533667768564979</v>
      </c>
      <c r="DF267" s="184">
        <f t="shared" si="635"/>
        <v>0.15533667768564979</v>
      </c>
      <c r="DG267" s="184">
        <f t="shared" si="636"/>
        <v>0.15533667768564979</v>
      </c>
      <c r="DH267" s="184">
        <f t="shared" si="637"/>
        <v>0.15533667768564979</v>
      </c>
      <c r="DI267" s="184">
        <f t="shared" si="638"/>
        <v>0.13964624325242089</v>
      </c>
      <c r="DJ267" s="184">
        <f t="shared" si="639"/>
        <v>0.1181336144324697</v>
      </c>
      <c r="DK267" s="184">
        <f t="shared" si="640"/>
        <v>9.6647372451245064E-2</v>
      </c>
      <c r="DL267" s="184">
        <f t="shared" si="641"/>
        <v>7.5206340995364385E-2</v>
      </c>
      <c r="DM267" s="184">
        <f t="shared" si="642"/>
        <v>5.3852833960025631E-2</v>
      </c>
      <c r="DN267" s="184">
        <f t="shared" si="643"/>
        <v>-5.6416133820759744E-10</v>
      </c>
      <c r="DO267" s="184">
        <f t="shared" si="644"/>
        <v>-5.6416133820759744E-10</v>
      </c>
      <c r="DP267" s="184">
        <f t="shared" si="645"/>
        <v>-5.6416133820759744E-10</v>
      </c>
      <c r="DQ267" s="184">
        <f t="shared" si="646"/>
        <v>-5.6416133820759744E-10</v>
      </c>
      <c r="DR267" s="184">
        <f t="shared" si="647"/>
        <v>-5.6416133820759744E-10</v>
      </c>
      <c r="DS267" s="184">
        <f t="shared" si="648"/>
        <v>-5.6416133820759744E-10</v>
      </c>
      <c r="DU267" s="185">
        <f t="shared" si="587"/>
        <v>5.5435988464247387E-3</v>
      </c>
      <c r="DV267" s="185">
        <f t="shared" si="588"/>
        <v>3.0099285901753732E-3</v>
      </c>
      <c r="DW267" s="185">
        <f t="shared" si="589"/>
        <v>-4.0123962510093276E-3</v>
      </c>
      <c r="DX267" s="185">
        <f t="shared" si="590"/>
        <v>4.8674258713331323E-3</v>
      </c>
      <c r="DY267" s="186">
        <f t="shared" si="591"/>
        <v>5.5435988464247387E-3</v>
      </c>
      <c r="DZ267" s="186">
        <f t="shared" si="592"/>
        <v>3.0099285901753732E-3</v>
      </c>
      <c r="EA267" s="186">
        <f t="shared" si="593"/>
        <v>1.896859197695569E-3</v>
      </c>
      <c r="EB267" s="186">
        <f t="shared" si="594"/>
        <v>-6.0160687722261392E-3</v>
      </c>
      <c r="EC267" s="186">
        <f t="shared" si="595"/>
        <v>-6.2674744421908415E-3</v>
      </c>
      <c r="ED267" s="186">
        <f t="shared" si="596"/>
        <v>-7.140885130860232E-4</v>
      </c>
      <c r="EE267" s="186">
        <f t="shared" si="597"/>
        <v>4.949218060296451E-4</v>
      </c>
      <c r="EF267" s="186">
        <f t="shared" si="598"/>
        <v>6.2885777958098885E-3</v>
      </c>
      <c r="EG267" s="186">
        <f t="shared" si="599"/>
        <v>6.0786033769939171E-3</v>
      </c>
      <c r="EH267" s="186">
        <f t="shared" si="600"/>
        <v>-1.6857459100454463E-3</v>
      </c>
      <c r="EI267" s="186">
        <f t="shared" si="601"/>
        <v>-2.8146262133430106E-3</v>
      </c>
      <c r="EJ267" s="186">
        <f t="shared" si="602"/>
        <v>-5.6452668286981079E-3</v>
      </c>
      <c r="EK267" s="186">
        <f t="shared" si="603"/>
        <v>-5.0044913767369791E-3</v>
      </c>
      <c r="EL267" s="186">
        <f t="shared" si="604"/>
        <v>3.840081294478285E-3</v>
      </c>
      <c r="EM267" s="186">
        <f t="shared" si="605"/>
        <v>4.7244301572745458E-3</v>
      </c>
      <c r="EN267" s="186">
        <f t="shared" si="606"/>
        <v>4.1798227207707761E-3</v>
      </c>
      <c r="EO267" s="186">
        <f t="shared" si="607"/>
        <v>3.201563832664559E-3</v>
      </c>
      <c r="EP267" s="186">
        <f t="shared" si="608"/>
        <v>-5.4351768428829456E-3</v>
      </c>
      <c r="EQ267" s="186">
        <f t="shared" si="609"/>
        <v>-9.3238521328610382E-4</v>
      </c>
      <c r="ER267" s="186">
        <f t="shared" si="610"/>
        <v>6.2387351363944145E-3</v>
      </c>
      <c r="ES267" s="186">
        <f t="shared" si="611"/>
        <v>6.3020194860658931E-3</v>
      </c>
      <c r="ET267" s="186">
        <f t="shared" si="612"/>
        <v>-2.7515211298947425E-4</v>
      </c>
      <c r="EU267" s="186">
        <f t="shared" si="613"/>
        <v>-1.4725788006731768E-3</v>
      </c>
      <c r="EV267" s="186">
        <f t="shared" si="614"/>
        <v>-6.1337321398839025E-3</v>
      </c>
      <c r="EW267" s="186">
        <f t="shared" si="615"/>
        <v>-5.7400569229273911E-3</v>
      </c>
      <c r="EX267" s="186">
        <f t="shared" si="616"/>
        <v>2.6158946480296453E-3</v>
      </c>
    </row>
    <row r="268" spans="15:154" ht="20.100000000000001" customHeight="1" x14ac:dyDescent="0.3">
      <c r="O268" s="211">
        <v>260</v>
      </c>
      <c r="P268" s="211">
        <f t="shared" si="617"/>
        <v>-0.87266462599716477</v>
      </c>
      <c r="Q268" s="212">
        <f t="shared" si="618"/>
        <v>2.2689280275926285</v>
      </c>
      <c r="R268" s="212">
        <f t="shared" si="522"/>
        <v>249.17060139306287</v>
      </c>
      <c r="S268" s="212">
        <f t="shared" si="523"/>
        <v>216.67008816788075</v>
      </c>
      <c r="T268" s="212">
        <f t="shared" si="524"/>
        <v>270.83761020985094</v>
      </c>
      <c r="U268" s="212">
        <f t="shared" si="525"/>
        <v>1</v>
      </c>
      <c r="V268" s="212">
        <f t="shared" si="526"/>
        <v>1</v>
      </c>
      <c r="W268" s="212">
        <f t="shared" si="527"/>
        <v>5.3778414969837082E-2</v>
      </c>
      <c r="X268" s="212">
        <f t="shared" si="528"/>
        <v>6.1845177215312644E-2</v>
      </c>
      <c r="Y268" s="212">
        <f t="shared" si="529"/>
        <v>4.9476141772250112E-2</v>
      </c>
      <c r="Z268" s="212">
        <f t="shared" si="530"/>
        <v>7.8104368305636509</v>
      </c>
      <c r="AA268" s="212">
        <f t="shared" si="531"/>
        <v>7.8104368305636509</v>
      </c>
      <c r="AB268" s="212">
        <f t="shared" si="532"/>
        <v>7.6548129803699263</v>
      </c>
      <c r="AC268" s="212">
        <f t="shared" si="533"/>
        <v>7.2946547605123477</v>
      </c>
      <c r="AD268" s="212">
        <f t="shared" si="534"/>
        <v>152.33054288212708</v>
      </c>
      <c r="AE268" s="212">
        <f t="shared" si="535"/>
        <v>199.85387035871702</v>
      </c>
      <c r="AF268" s="212">
        <f t="shared" si="536"/>
        <v>2.1201532303763022</v>
      </c>
      <c r="AG268" s="212">
        <f t="shared" si="537"/>
        <v>2.3670663266052681</v>
      </c>
      <c r="AH268" s="212">
        <f t="shared" si="538"/>
        <v>1.8045568655536406</v>
      </c>
      <c r="AI268" s="212">
        <f t="shared" si="539"/>
        <v>9.9305900609399522</v>
      </c>
      <c r="AJ268" s="212">
        <f t="shared" si="540"/>
        <v>10.730590060939953</v>
      </c>
      <c r="AK268" s="212">
        <f t="shared" si="541"/>
        <v>10.821879306975195</v>
      </c>
      <c r="AL268" s="212">
        <f t="shared" si="542"/>
        <v>9.8992116260659895</v>
      </c>
      <c r="AM268" s="212">
        <f t="shared" si="619"/>
        <v>93.191520160672724</v>
      </c>
      <c r="AN268" s="212">
        <f t="shared" si="520"/>
        <v>92.40539204271613</v>
      </c>
      <c r="AO268" s="212">
        <f t="shared" si="521"/>
        <v>101.01814546189335</v>
      </c>
      <c r="AP268" s="212">
        <f t="shared" si="543"/>
        <v>6.4086199927558383</v>
      </c>
      <c r="AQ268" s="212">
        <f t="shared" si="544"/>
        <v>0.19561523105985601</v>
      </c>
      <c r="AR268" s="212">
        <f t="shared" si="545"/>
        <v>0.18991007441423427</v>
      </c>
      <c r="AS268" s="212">
        <f t="shared" si="546"/>
        <v>0.18097482354534294</v>
      </c>
      <c r="AT268" s="212">
        <f t="shared" si="547"/>
        <v>1.2021945454673335E-2</v>
      </c>
      <c r="AU268" s="212">
        <f t="shared" si="548"/>
        <v>7.1868455624828562E-2</v>
      </c>
      <c r="AV268" s="212">
        <f t="shared" si="549"/>
        <v>6.7166064795876751E-2</v>
      </c>
      <c r="AW268" s="212">
        <f t="shared" si="550"/>
        <v>6.6679494226336428E-2</v>
      </c>
      <c r="AX268" s="212">
        <f t="shared" si="620"/>
        <v>1.93248582644127E-2</v>
      </c>
      <c r="AY268" s="212">
        <f t="shared" si="621"/>
        <v>2.0769486032767535E-2</v>
      </c>
      <c r="AZ268" s="178">
        <f t="shared" si="622"/>
        <v>1.6495220662884846E-2</v>
      </c>
      <c r="BA268" s="178">
        <f t="shared" si="551"/>
        <v>-1.6421023097631573E-2</v>
      </c>
      <c r="BB268" s="178">
        <f t="shared" si="552"/>
        <v>-1.4279150519679627E-2</v>
      </c>
      <c r="BC268" s="178">
        <f t="shared" si="553"/>
        <v>-1.7848938149599536E-2</v>
      </c>
      <c r="BD268" s="178">
        <f t="shared" si="554"/>
        <v>0</v>
      </c>
      <c r="BE268" s="178">
        <f t="shared" si="555"/>
        <v>0</v>
      </c>
      <c r="BF268" s="178">
        <f t="shared" si="556"/>
        <v>0</v>
      </c>
      <c r="BG268" s="178">
        <f t="shared" si="623"/>
        <v>2.9038351667811275E-3</v>
      </c>
      <c r="BH268" s="178">
        <f t="shared" si="624"/>
        <v>6.4903355130879088E-3</v>
      </c>
      <c r="BI268" s="178">
        <f t="shared" si="625"/>
        <v>0</v>
      </c>
      <c r="BJ268" s="178">
        <f t="shared" si="557"/>
        <v>0.72355035485317853</v>
      </c>
      <c r="BK268" s="178">
        <f t="shared" si="558"/>
        <v>1.4062615678598847</v>
      </c>
      <c r="BL268" s="178">
        <f t="shared" si="559"/>
        <v>0</v>
      </c>
      <c r="BM268" s="180">
        <f t="shared" si="626"/>
        <v>8.4322586758347788E-6</v>
      </c>
      <c r="BN268" s="180">
        <f t="shared" si="626"/>
        <v>4.2124455072450085E-5</v>
      </c>
      <c r="BO268" s="180">
        <f t="shared" si="626"/>
        <v>0</v>
      </c>
      <c r="BP268" s="178">
        <f t="shared" si="560"/>
        <v>84.780385211713693</v>
      </c>
      <c r="BQ268" s="178">
        <f t="shared" si="561"/>
        <v>196.36863239348244</v>
      </c>
      <c r="BR268" s="178">
        <f t="shared" si="562"/>
        <v>0.41519099995103409</v>
      </c>
      <c r="BS268" s="178">
        <f t="shared" si="563"/>
        <v>0.41519099995103409</v>
      </c>
      <c r="BT268" s="178">
        <f t="shared" si="564"/>
        <v>0.13839699998367802</v>
      </c>
      <c r="BU268" s="178">
        <f t="shared" si="565"/>
        <v>16.735338899534071</v>
      </c>
      <c r="BY268" s="180">
        <f t="shared" si="566"/>
        <v>0.15586893785375266</v>
      </c>
      <c r="BZ268" s="180">
        <f t="shared" si="627"/>
        <v>0.15586893785375266</v>
      </c>
      <c r="CA268" s="180">
        <f t="shared" si="628"/>
        <v>0</v>
      </c>
      <c r="CB268" s="180">
        <f t="shared" si="629"/>
        <v>4.1911922159516835E-2</v>
      </c>
      <c r="CC268" s="180">
        <f t="shared" si="567"/>
        <v>2.5490899061885262E-2</v>
      </c>
      <c r="CG268" s="182">
        <f t="shared" si="568"/>
        <v>0.41022915242056551</v>
      </c>
      <c r="CH268" s="182">
        <f t="shared" si="569"/>
        <v>0.41022915242056551</v>
      </c>
      <c r="CI268" s="182">
        <f t="shared" si="570"/>
        <v>0.41022915242056551</v>
      </c>
      <c r="CJ268" s="182">
        <f t="shared" si="571"/>
        <v>0.41022915242056551</v>
      </c>
      <c r="CK268" s="182">
        <f t="shared" si="572"/>
        <v>0.41022915242056551</v>
      </c>
      <c r="CL268" s="182">
        <f t="shared" si="573"/>
        <v>0.41022915242056551</v>
      </c>
      <c r="CM268" s="182">
        <f t="shared" si="574"/>
        <v>0.41022915242056551</v>
      </c>
      <c r="CN268" s="182">
        <f t="shared" si="575"/>
        <v>0.41022915242056551</v>
      </c>
      <c r="CO268" s="182">
        <f t="shared" si="576"/>
        <v>0.37066027441356864</v>
      </c>
      <c r="CP268" s="182">
        <f t="shared" si="577"/>
        <v>0.31637097364523364</v>
      </c>
      <c r="CQ268" s="182">
        <f t="shared" si="578"/>
        <v>0.26208167287689865</v>
      </c>
      <c r="CR268" s="182">
        <f t="shared" si="579"/>
        <v>0.20779237210856361</v>
      </c>
      <c r="CS268" s="182">
        <f t="shared" si="580"/>
        <v>0.15350307134022867</v>
      </c>
      <c r="CT268" s="182">
        <f t="shared" si="581"/>
        <v>0.13343515245320953</v>
      </c>
      <c r="CU268" s="182">
        <f t="shared" si="582"/>
        <v>0.13343515245320953</v>
      </c>
      <c r="CV268" s="182">
        <f t="shared" si="583"/>
        <v>0.13343515245320953</v>
      </c>
      <c r="CW268" s="182">
        <f t="shared" si="584"/>
        <v>0.13343515245320953</v>
      </c>
      <c r="CX268" s="182">
        <f t="shared" si="585"/>
        <v>0.13343515245320953</v>
      </c>
      <c r="CY268" s="182">
        <f t="shared" si="586"/>
        <v>0.13343515245320953</v>
      </c>
      <c r="DA268" s="184">
        <f t="shared" si="630"/>
        <v>0.15391816943988076</v>
      </c>
      <c r="DB268" s="184">
        <f t="shared" si="631"/>
        <v>0.15391816943988076</v>
      </c>
      <c r="DC268" s="184">
        <f t="shared" si="632"/>
        <v>0.15391816943988076</v>
      </c>
      <c r="DD268" s="184">
        <f t="shared" si="633"/>
        <v>0.15391816943988076</v>
      </c>
      <c r="DE268" s="184">
        <f t="shared" si="634"/>
        <v>0.15391816943988076</v>
      </c>
      <c r="DF268" s="184">
        <f t="shared" si="635"/>
        <v>0.15391816943988076</v>
      </c>
      <c r="DG268" s="184">
        <f t="shared" si="636"/>
        <v>0.15391816943988076</v>
      </c>
      <c r="DH268" s="184">
        <f t="shared" si="637"/>
        <v>0.15391816943988076</v>
      </c>
      <c r="DI268" s="184">
        <f t="shared" si="638"/>
        <v>0.13836553313548225</v>
      </c>
      <c r="DJ268" s="184">
        <f t="shared" si="639"/>
        <v>0.11704200651583793</v>
      </c>
      <c r="DK268" s="184">
        <f t="shared" si="640"/>
        <v>9.5744935064625003E-2</v>
      </c>
      <c r="DL268" s="184">
        <f t="shared" si="641"/>
        <v>7.4493183835774079E-2</v>
      </c>
      <c r="DM268" s="184">
        <f t="shared" si="642"/>
        <v>5.3329147642203298E-2</v>
      </c>
      <c r="DN268" s="184">
        <f t="shared" si="643"/>
        <v>4.5546657661423434E-2</v>
      </c>
      <c r="DO268" s="184">
        <f t="shared" si="644"/>
        <v>-5.6707299293245409E-10</v>
      </c>
      <c r="DP268" s="184">
        <f t="shared" si="645"/>
        <v>-5.6707299293245409E-10</v>
      </c>
      <c r="DQ268" s="184">
        <f t="shared" si="646"/>
        <v>-5.6707299293245409E-10</v>
      </c>
      <c r="DR268" s="184">
        <f t="shared" si="647"/>
        <v>-5.6707299293245409E-10</v>
      </c>
      <c r="DS268" s="184">
        <f t="shared" si="648"/>
        <v>-5.6707299293245409E-10</v>
      </c>
      <c r="DU268" s="185">
        <f t="shared" si="587"/>
        <v>5.0295900456701573E-3</v>
      </c>
      <c r="DV268" s="185">
        <f t="shared" si="588"/>
        <v>2.9038351667811275E-3</v>
      </c>
      <c r="DW268" s="185">
        <f t="shared" si="589"/>
        <v>-3.7330985315579086E-3</v>
      </c>
      <c r="DX268" s="185">
        <f t="shared" si="590"/>
        <v>4.4489335864923074E-3</v>
      </c>
      <c r="DY268" s="186">
        <f t="shared" si="591"/>
        <v>5.0295900456701573E-3</v>
      </c>
      <c r="DZ268" s="186">
        <f t="shared" si="592"/>
        <v>2.9038351667811275E-3</v>
      </c>
      <c r="EA268" s="186">
        <f t="shared" si="593"/>
        <v>1.9863402398731986E-3</v>
      </c>
      <c r="EB268" s="186">
        <f t="shared" si="594"/>
        <v>-5.4574249564056853E-3</v>
      </c>
      <c r="EC268" s="186">
        <f t="shared" si="595"/>
        <v>-5.7194387714311059E-3</v>
      </c>
      <c r="ED268" s="186">
        <f t="shared" si="596"/>
        <v>-1.0084913699133769E-3</v>
      </c>
      <c r="EE268" s="186">
        <f t="shared" si="597"/>
        <v>-3.7351957918461376E-18</v>
      </c>
      <c r="EF268" s="186">
        <f t="shared" si="598"/>
        <v>5.8076703335622551E-3</v>
      </c>
      <c r="EG268" s="186">
        <f t="shared" si="599"/>
        <v>5.7194387714311051E-3</v>
      </c>
      <c r="EH268" s="186">
        <f t="shared" si="600"/>
        <v>-1.0084913699133797E-3</v>
      </c>
      <c r="EI268" s="186">
        <f t="shared" si="601"/>
        <v>-1.9863402398731917E-3</v>
      </c>
      <c r="EJ268" s="186">
        <f t="shared" si="602"/>
        <v>-5.4574249564056879E-3</v>
      </c>
      <c r="EK268" s="186">
        <f t="shared" si="603"/>
        <v>-5.0295900456701582E-3</v>
      </c>
      <c r="EL268" s="186">
        <f t="shared" si="604"/>
        <v>2.9038351667811267E-3</v>
      </c>
      <c r="EM268" s="186">
        <f t="shared" si="605"/>
        <v>3.7330985315579069E-3</v>
      </c>
      <c r="EN268" s="186">
        <f t="shared" si="606"/>
        <v>4.4489335864923082E-3</v>
      </c>
      <c r="EO268" s="186">
        <f t="shared" si="607"/>
        <v>3.7330985315579181E-3</v>
      </c>
      <c r="EP268" s="186">
        <f t="shared" si="608"/>
        <v>-4.4489335864922996E-3</v>
      </c>
      <c r="EQ268" s="186">
        <f t="shared" si="609"/>
        <v>-1.9863402398732008E-3</v>
      </c>
      <c r="ER268" s="186">
        <f t="shared" si="610"/>
        <v>5.4574249564056845E-3</v>
      </c>
      <c r="ES268" s="186">
        <f t="shared" si="611"/>
        <v>5.7194387714311042E-3</v>
      </c>
      <c r="ET268" s="186">
        <f t="shared" si="612"/>
        <v>1.0084913699133842E-3</v>
      </c>
      <c r="EU268" s="186">
        <f t="shared" si="613"/>
        <v>6.0473399165357898E-18</v>
      </c>
      <c r="EV268" s="186">
        <f t="shared" si="614"/>
        <v>-5.8076703335622551E-3</v>
      </c>
      <c r="EW268" s="186">
        <f t="shared" si="615"/>
        <v>-5.7194387714311085E-3</v>
      </c>
      <c r="EX268" s="186">
        <f t="shared" si="616"/>
        <v>1.0084913699133623E-3</v>
      </c>
    </row>
    <row r="269" spans="15:154" ht="20.100000000000001" customHeight="1" x14ac:dyDescent="0.3">
      <c r="O269" s="211">
        <v>261</v>
      </c>
      <c r="P269" s="211">
        <f t="shared" si="617"/>
        <v>-0.86393797973719322</v>
      </c>
      <c r="Q269" s="212">
        <f t="shared" si="618"/>
        <v>2.2776546738526</v>
      </c>
      <c r="R269" s="212">
        <f t="shared" si="522"/>
        <v>247.33657877602383</v>
      </c>
      <c r="S269" s="212">
        <f t="shared" si="523"/>
        <v>215.07528589219461</v>
      </c>
      <c r="T269" s="212">
        <f t="shared" si="524"/>
        <v>268.8441073652433</v>
      </c>
      <c r="U269" s="212">
        <f t="shared" si="525"/>
        <v>1</v>
      </c>
      <c r="V269" s="212">
        <f t="shared" si="526"/>
        <v>1</v>
      </c>
      <c r="W269" s="212">
        <f t="shared" si="527"/>
        <v>5.4177186675386173E-2</v>
      </c>
      <c r="X269" s="212">
        <f t="shared" si="528"/>
        <v>6.2303764676694101E-2</v>
      </c>
      <c r="Y269" s="212">
        <f t="shared" si="529"/>
        <v>4.9843011741355275E-2</v>
      </c>
      <c r="Z269" s="212">
        <f t="shared" si="530"/>
        <v>7.7355817338470398</v>
      </c>
      <c r="AA269" s="212">
        <f t="shared" si="531"/>
        <v>7.7355817338470398</v>
      </c>
      <c r="AB269" s="212">
        <f t="shared" si="532"/>
        <v>7.5826439059142174</v>
      </c>
      <c r="AC269" s="212">
        <f t="shared" si="533"/>
        <v>7.225881234119198</v>
      </c>
      <c r="AD269" s="212">
        <f t="shared" si="534"/>
        <v>150.63057084509373</v>
      </c>
      <c r="AE269" s="212">
        <f t="shared" si="535"/>
        <v>197.67896214448888</v>
      </c>
      <c r="AF269" s="212">
        <f t="shared" si="536"/>
        <v>2.1157374709287922</v>
      </c>
      <c r="AG269" s="212">
        <f t="shared" si="537"/>
        <v>2.3621363077062401</v>
      </c>
      <c r="AH269" s="212">
        <f t="shared" si="538"/>
        <v>1.8007984159692096</v>
      </c>
      <c r="AI269" s="212">
        <f t="shared" si="539"/>
        <v>9.851319204775832</v>
      </c>
      <c r="AJ269" s="212">
        <f t="shared" si="540"/>
        <v>10.651319204775833</v>
      </c>
      <c r="AK269" s="212">
        <f t="shared" si="541"/>
        <v>10.744780213620459</v>
      </c>
      <c r="AL269" s="212">
        <f t="shared" si="542"/>
        <v>9.8266796500884084</v>
      </c>
      <c r="AM269" s="212">
        <f t="shared" si="619"/>
        <v>93.885084164186964</v>
      </c>
      <c r="AN269" s="212">
        <f t="shared" si="520"/>
        <v>93.06844627053097</v>
      </c>
      <c r="AO269" s="212">
        <f t="shared" si="521"/>
        <v>101.76377327930938</v>
      </c>
      <c r="AP269" s="212">
        <f t="shared" si="543"/>
        <v>6.3341516331243595</v>
      </c>
      <c r="AQ269" s="212">
        <f t="shared" si="544"/>
        <v>0.19377098349806296</v>
      </c>
      <c r="AR269" s="212">
        <f t="shared" si="545"/>
        <v>0.18811961469491298</v>
      </c>
      <c r="AS269" s="212">
        <f t="shared" si="546"/>
        <v>0.17926860478486567</v>
      </c>
      <c r="AT269" s="212">
        <f t="shared" si="547"/>
        <v>1.1796329810987509E-2</v>
      </c>
      <c r="AU269" s="212">
        <f t="shared" si="548"/>
        <v>7.1044533916938393E-2</v>
      </c>
      <c r="AV269" s="212">
        <f t="shared" si="549"/>
        <v>6.6378465280315144E-2</v>
      </c>
      <c r="AW269" s="212">
        <f t="shared" si="550"/>
        <v>6.591105460486843E-2</v>
      </c>
      <c r="AX269" s="212">
        <f t="shared" si="620"/>
        <v>1.9244964998408602E-2</v>
      </c>
      <c r="AY269" s="212">
        <f t="shared" si="621"/>
        <v>2.0678141536076781E-2</v>
      </c>
      <c r="AZ269" s="178">
        <f t="shared" si="622"/>
        <v>1.6426027459167859E-2</v>
      </c>
      <c r="BA269" s="178">
        <f t="shared" si="551"/>
        <v>-1.6591174505591933E-2</v>
      </c>
      <c r="BB269" s="178">
        <f t="shared" si="552"/>
        <v>-1.4427108265732114E-2</v>
      </c>
      <c r="BC269" s="178">
        <f t="shared" si="553"/>
        <v>-1.8033885332165142E-2</v>
      </c>
      <c r="BD269" s="178">
        <f t="shared" si="554"/>
        <v>0</v>
      </c>
      <c r="BE269" s="178">
        <f t="shared" si="555"/>
        <v>0</v>
      </c>
      <c r="BF269" s="178">
        <f t="shared" si="556"/>
        <v>0</v>
      </c>
      <c r="BG269" s="178">
        <f t="shared" si="623"/>
        <v>2.653790492816669E-3</v>
      </c>
      <c r="BH269" s="178">
        <f t="shared" si="624"/>
        <v>6.2510332703446664E-3</v>
      </c>
      <c r="BI269" s="178">
        <f t="shared" si="625"/>
        <v>0</v>
      </c>
      <c r="BJ269" s="178">
        <f t="shared" si="557"/>
        <v>0.65637946128161317</v>
      </c>
      <c r="BK269" s="178">
        <f t="shared" si="558"/>
        <v>1.3444427677409994</v>
      </c>
      <c r="BL269" s="178">
        <f t="shared" si="559"/>
        <v>0</v>
      </c>
      <c r="BM269" s="180">
        <f t="shared" si="626"/>
        <v>7.0426039797641392E-6</v>
      </c>
      <c r="BN269" s="180">
        <f t="shared" si="626"/>
        <v>3.9075416946955932E-5</v>
      </c>
      <c r="BO269" s="180">
        <f t="shared" si="626"/>
        <v>0</v>
      </c>
      <c r="BP269" s="178">
        <f t="shared" si="560"/>
        <v>83.702395445866998</v>
      </c>
      <c r="BQ269" s="178">
        <f t="shared" si="561"/>
        <v>194.61744935583175</v>
      </c>
      <c r="BR269" s="178">
        <f t="shared" si="562"/>
        <v>0.41213498258765324</v>
      </c>
      <c r="BS269" s="178">
        <f t="shared" si="563"/>
        <v>0.41213498258765324</v>
      </c>
      <c r="BT269" s="178">
        <f t="shared" si="564"/>
        <v>0.13737832752921775</v>
      </c>
      <c r="BU269" s="178">
        <f t="shared" si="565"/>
        <v>16.612158276001601</v>
      </c>
      <c r="BY269" s="180">
        <f t="shared" si="566"/>
        <v>0.15443354550306626</v>
      </c>
      <c r="BZ269" s="180">
        <f t="shared" si="627"/>
        <v>0.15443354550306626</v>
      </c>
      <c r="CA269" s="180">
        <f t="shared" si="628"/>
        <v>0</v>
      </c>
      <c r="CB269" s="180">
        <f t="shared" si="629"/>
        <v>4.1833875174522472E-2</v>
      </c>
      <c r="CC269" s="180">
        <f t="shared" si="567"/>
        <v>2.5242700668930539E-2</v>
      </c>
      <c r="CG269" s="182">
        <f t="shared" si="568"/>
        <v>0.40717313505718472</v>
      </c>
      <c r="CH269" s="182">
        <f t="shared" si="569"/>
        <v>0.40717313505718472</v>
      </c>
      <c r="CI269" s="182">
        <f t="shared" si="570"/>
        <v>0.40717313505718472</v>
      </c>
      <c r="CJ269" s="182">
        <f t="shared" si="571"/>
        <v>0.40717313505718472</v>
      </c>
      <c r="CK269" s="182">
        <f t="shared" si="572"/>
        <v>0.40717313505718472</v>
      </c>
      <c r="CL269" s="182">
        <f t="shared" si="573"/>
        <v>0.40717313505718472</v>
      </c>
      <c r="CM269" s="182">
        <f t="shared" si="574"/>
        <v>0.40717313505718472</v>
      </c>
      <c r="CN269" s="182">
        <f t="shared" si="575"/>
        <v>0.40717313505718472</v>
      </c>
      <c r="CO269" s="182">
        <f t="shared" si="576"/>
        <v>0.36789550415875499</v>
      </c>
      <c r="CP269" s="182">
        <f t="shared" si="577"/>
        <v>0.31400580031283259</v>
      </c>
      <c r="CQ269" s="182">
        <f t="shared" si="578"/>
        <v>0.26011609646691025</v>
      </c>
      <c r="CR269" s="182">
        <f t="shared" si="579"/>
        <v>0.20622639262098774</v>
      </c>
      <c r="CS269" s="182">
        <f t="shared" si="580"/>
        <v>0.15233668877506543</v>
      </c>
      <c r="CT269" s="182">
        <f t="shared" si="581"/>
        <v>0.13241647999874923</v>
      </c>
      <c r="CU269" s="182">
        <f t="shared" si="582"/>
        <v>0.13241647999874923</v>
      </c>
      <c r="CV269" s="182">
        <f t="shared" si="583"/>
        <v>0.13241647999874923</v>
      </c>
      <c r="CW269" s="182">
        <f t="shared" si="584"/>
        <v>0.13241647999874923</v>
      </c>
      <c r="CX269" s="182">
        <f t="shared" si="585"/>
        <v>0.13241647999874923</v>
      </c>
      <c r="CY269" s="182">
        <f t="shared" si="586"/>
        <v>0.13241647999874923</v>
      </c>
      <c r="DA269" s="184">
        <f t="shared" si="630"/>
        <v>0.15248589037159768</v>
      </c>
      <c r="DB269" s="184">
        <f t="shared" si="631"/>
        <v>0.15248589037159768</v>
      </c>
      <c r="DC269" s="184">
        <f t="shared" si="632"/>
        <v>0.15248589037159768</v>
      </c>
      <c r="DD269" s="184">
        <f t="shared" si="633"/>
        <v>0.15248589037159768</v>
      </c>
      <c r="DE269" s="184">
        <f t="shared" si="634"/>
        <v>0.15248589037159768</v>
      </c>
      <c r="DF269" s="184">
        <f t="shared" si="635"/>
        <v>0.15248589037159768</v>
      </c>
      <c r="DG269" s="184">
        <f t="shared" si="636"/>
        <v>0.15248589037159768</v>
      </c>
      <c r="DH269" s="184">
        <f t="shared" si="637"/>
        <v>0.15248589037159768</v>
      </c>
      <c r="DI269" s="184">
        <f t="shared" si="638"/>
        <v>0.1370724176012095</v>
      </c>
      <c r="DJ269" s="184">
        <f t="shared" si="639"/>
        <v>0.11593986700758344</v>
      </c>
      <c r="DK269" s="184">
        <f t="shared" si="640"/>
        <v>9.4833840649380149E-2</v>
      </c>
      <c r="DL269" s="184">
        <f t="shared" si="641"/>
        <v>7.3773245277167818E-2</v>
      </c>
      <c r="DM269" s="184">
        <f t="shared" si="642"/>
        <v>5.2800557052920687E-2</v>
      </c>
      <c r="DN269" s="184">
        <f t="shared" si="643"/>
        <v>4.5088876665335335E-2</v>
      </c>
      <c r="DO269" s="184">
        <f t="shared" si="644"/>
        <v>-5.7004578267154825E-10</v>
      </c>
      <c r="DP269" s="184">
        <f t="shared" si="645"/>
        <v>-5.7004578267154825E-10</v>
      </c>
      <c r="DQ269" s="184">
        <f t="shared" si="646"/>
        <v>-5.7004578267154825E-10</v>
      </c>
      <c r="DR269" s="184">
        <f t="shared" si="647"/>
        <v>-5.7004578267154825E-10</v>
      </c>
      <c r="DS269" s="184">
        <f t="shared" si="648"/>
        <v>-5.7004578267154825E-10</v>
      </c>
      <c r="DU269" s="185">
        <f t="shared" si="587"/>
        <v>4.5254567239130655E-3</v>
      </c>
      <c r="DV269" s="185">
        <f t="shared" si="588"/>
        <v>2.773203447107078E-3</v>
      </c>
      <c r="DW269" s="185">
        <f t="shared" si="589"/>
        <v>-3.4469981124739635E-3</v>
      </c>
      <c r="DX269" s="185">
        <f t="shared" si="590"/>
        <v>4.0359162443808832E-3</v>
      </c>
      <c r="DY269" s="186">
        <f t="shared" si="591"/>
        <v>4.5254567239130655E-3</v>
      </c>
      <c r="DZ269" s="186">
        <f t="shared" si="592"/>
        <v>2.773203447107078E-3</v>
      </c>
      <c r="EA269" s="186">
        <f t="shared" si="593"/>
        <v>2.0311233091378513E-3</v>
      </c>
      <c r="EB269" s="186">
        <f t="shared" si="594"/>
        <v>-4.9035654397727238E-3</v>
      </c>
      <c r="EC269" s="186">
        <f t="shared" si="595"/>
        <v>-5.1609321005045119E-3</v>
      </c>
      <c r="ED269" s="186">
        <f t="shared" si="596"/>
        <v>-1.2390301743858564E-3</v>
      </c>
      <c r="EE269" s="186">
        <f t="shared" si="597"/>
        <v>-4.1642800463508734E-4</v>
      </c>
      <c r="EF269" s="186">
        <f t="shared" si="598"/>
        <v>5.2912194847702359E-3</v>
      </c>
      <c r="EG269" s="186">
        <f t="shared" si="599"/>
        <v>5.2912194847702342E-3</v>
      </c>
      <c r="EH269" s="186">
        <f t="shared" si="600"/>
        <v>-4.1642800463509964E-4</v>
      </c>
      <c r="EI269" s="186">
        <f t="shared" si="601"/>
        <v>-1.2390301743858637E-3</v>
      </c>
      <c r="EJ269" s="186">
        <f t="shared" si="602"/>
        <v>-5.1609321005045101E-3</v>
      </c>
      <c r="EK269" s="186">
        <f t="shared" si="603"/>
        <v>-4.9035654397727177E-3</v>
      </c>
      <c r="EL269" s="186">
        <f t="shared" si="604"/>
        <v>2.0311233091378647E-3</v>
      </c>
      <c r="EM269" s="186">
        <f t="shared" si="605"/>
        <v>2.7732034471070807E-3</v>
      </c>
      <c r="EN269" s="186">
        <f t="shared" si="606"/>
        <v>4.5254567239130638E-3</v>
      </c>
      <c r="EO269" s="186">
        <f t="shared" si="607"/>
        <v>4.0359162443808789E-3</v>
      </c>
      <c r="EP269" s="186">
        <f t="shared" si="608"/>
        <v>-3.4469981124739682E-3</v>
      </c>
      <c r="EQ269" s="186">
        <f t="shared" si="609"/>
        <v>-2.7732034471070754E-3</v>
      </c>
      <c r="ER269" s="186">
        <f t="shared" si="610"/>
        <v>4.5254567239130673E-3</v>
      </c>
      <c r="ES269" s="186">
        <f t="shared" si="611"/>
        <v>4.9035654397727273E-3</v>
      </c>
      <c r="ET269" s="186">
        <f t="shared" si="612"/>
        <v>2.0311233091378422E-3</v>
      </c>
      <c r="EU269" s="186">
        <f t="shared" si="613"/>
        <v>1.2390301743858535E-3</v>
      </c>
      <c r="EV269" s="186">
        <f t="shared" si="614"/>
        <v>-5.1609321005045127E-3</v>
      </c>
      <c r="EW269" s="186">
        <f t="shared" si="615"/>
        <v>-5.2912194847702359E-3</v>
      </c>
      <c r="EX269" s="186">
        <f t="shared" si="616"/>
        <v>-4.1642800463508441E-4</v>
      </c>
    </row>
    <row r="270" spans="15:154" ht="20.100000000000001" customHeight="1" x14ac:dyDescent="0.3">
      <c r="O270" s="211">
        <v>262</v>
      </c>
      <c r="P270" s="211">
        <f t="shared" si="617"/>
        <v>-0.85521133347722145</v>
      </c>
      <c r="Q270" s="212">
        <f t="shared" si="618"/>
        <v>2.286381320112572</v>
      </c>
      <c r="R270" s="212">
        <f t="shared" si="522"/>
        <v>245.48372052090835</v>
      </c>
      <c r="S270" s="212">
        <f t="shared" si="523"/>
        <v>213.46410480078987</v>
      </c>
      <c r="T270" s="212">
        <f t="shared" si="524"/>
        <v>266.83013100098731</v>
      </c>
      <c r="U270" s="212">
        <f t="shared" si="525"/>
        <v>1</v>
      </c>
      <c r="V270" s="212">
        <f t="shared" si="526"/>
        <v>1</v>
      </c>
      <c r="W270" s="212">
        <f t="shared" si="527"/>
        <v>5.4586104412812558E-2</v>
      </c>
      <c r="X270" s="212">
        <f t="shared" si="528"/>
        <v>6.2774020074734441E-2</v>
      </c>
      <c r="Y270" s="212">
        <f t="shared" si="529"/>
        <v>5.0219216059787561E-2</v>
      </c>
      <c r="Z270" s="212">
        <f t="shared" si="530"/>
        <v>7.6602218689263744</v>
      </c>
      <c r="AA270" s="212">
        <f t="shared" si="531"/>
        <v>7.6602218689263744</v>
      </c>
      <c r="AB270" s="212">
        <f t="shared" si="532"/>
        <v>7.5099719727998355</v>
      </c>
      <c r="AC270" s="212">
        <f t="shared" si="533"/>
        <v>7.156628508519252</v>
      </c>
      <c r="AD270" s="212">
        <f t="shared" si="534"/>
        <v>148.91994786090163</v>
      </c>
      <c r="AE270" s="212">
        <f t="shared" si="535"/>
        <v>195.49004861090819</v>
      </c>
      <c r="AF270" s="212">
        <f t="shared" si="536"/>
        <v>2.1112763610881005</v>
      </c>
      <c r="AG270" s="212">
        <f t="shared" si="537"/>
        <v>2.3571556569061496</v>
      </c>
      <c r="AH270" s="212">
        <f t="shared" si="538"/>
        <v>1.7970013666448175</v>
      </c>
      <c r="AI270" s="212">
        <f t="shared" si="539"/>
        <v>9.7714982300144744</v>
      </c>
      <c r="AJ270" s="212">
        <f t="shared" si="540"/>
        <v>10.571498230014475</v>
      </c>
      <c r="AK270" s="212">
        <f t="shared" si="541"/>
        <v>10.667127629705986</v>
      </c>
      <c r="AL270" s="212">
        <f t="shared" si="542"/>
        <v>9.7536298751640693</v>
      </c>
      <c r="AM270" s="212">
        <f t="shared" si="619"/>
        <v>94.593971284109159</v>
      </c>
      <c r="AN270" s="212">
        <f t="shared" si="520"/>
        <v>93.745948742113498</v>
      </c>
      <c r="AO270" s="212">
        <f t="shared" si="521"/>
        <v>102.52593268341327</v>
      </c>
      <c r="AP270" s="212">
        <f t="shared" si="543"/>
        <v>6.2592361747462091</v>
      </c>
      <c r="AQ270" s="212">
        <f t="shared" si="544"/>
        <v>0.19191388561413145</v>
      </c>
      <c r="AR270" s="212">
        <f t="shared" si="545"/>
        <v>0.18631667943562313</v>
      </c>
      <c r="AS270" s="212">
        <f t="shared" si="546"/>
        <v>0.17755049745738413</v>
      </c>
      <c r="AT270" s="212">
        <f t="shared" si="547"/>
        <v>1.157130167863892E-2</v>
      </c>
      <c r="AU270" s="212">
        <f t="shared" si="548"/>
        <v>7.0215474974547623E-2</v>
      </c>
      <c r="AV270" s="212">
        <f t="shared" si="549"/>
        <v>6.5586214019191749E-2</v>
      </c>
      <c r="AW270" s="212">
        <f t="shared" si="550"/>
        <v>6.5137951659428234E-2</v>
      </c>
      <c r="AX270" s="212">
        <f t="shared" si="620"/>
        <v>1.9163946360568358E-2</v>
      </c>
      <c r="AY270" s="212">
        <f t="shared" si="621"/>
        <v>2.0585551713313176E-2</v>
      </c>
      <c r="AZ270" s="178">
        <f t="shared" si="622"/>
        <v>1.6355884458554949E-2</v>
      </c>
      <c r="BA270" s="178">
        <f t="shared" si="551"/>
        <v>-1.6760062431378359E-2</v>
      </c>
      <c r="BB270" s="178">
        <f t="shared" si="552"/>
        <v>-1.4573967331633355E-2</v>
      </c>
      <c r="BC270" s="178">
        <f t="shared" si="553"/>
        <v>-1.8217459164541698E-2</v>
      </c>
      <c r="BD270" s="178">
        <f t="shared" si="554"/>
        <v>0</v>
      </c>
      <c r="BE270" s="178">
        <f t="shared" si="555"/>
        <v>0</v>
      </c>
      <c r="BF270" s="178">
        <f t="shared" si="556"/>
        <v>0</v>
      </c>
      <c r="BG270" s="178">
        <f t="shared" si="623"/>
        <v>2.4038839291899983E-3</v>
      </c>
      <c r="BH270" s="178">
        <f t="shared" si="624"/>
        <v>6.0115843816798218E-3</v>
      </c>
      <c r="BI270" s="178">
        <f t="shared" si="625"/>
        <v>0</v>
      </c>
      <c r="BJ270" s="178">
        <f t="shared" si="557"/>
        <v>0.59011437063798056</v>
      </c>
      <c r="BK270" s="178">
        <f t="shared" si="558"/>
        <v>1.2832574784696931</v>
      </c>
      <c r="BL270" s="178">
        <f t="shared" si="559"/>
        <v>0</v>
      </c>
      <c r="BM270" s="180">
        <f t="shared" si="626"/>
        <v>5.7786579450179449E-6</v>
      </c>
      <c r="BN270" s="180">
        <f t="shared" si="626"/>
        <v>3.6139146778056764E-5</v>
      </c>
      <c r="BO270" s="180">
        <f t="shared" si="626"/>
        <v>0</v>
      </c>
      <c r="BP270" s="178">
        <f t="shared" si="560"/>
        <v>82.625352139932787</v>
      </c>
      <c r="BQ270" s="178">
        <f t="shared" si="561"/>
        <v>192.84926888456985</v>
      </c>
      <c r="BR270" s="178">
        <f t="shared" si="562"/>
        <v>0.40904757954970267</v>
      </c>
      <c r="BS270" s="178">
        <f t="shared" si="563"/>
        <v>0.40904757954970267</v>
      </c>
      <c r="BT270" s="178">
        <f t="shared" si="564"/>
        <v>0.13634919318323421</v>
      </c>
      <c r="BU270" s="178">
        <f t="shared" si="565"/>
        <v>16.487712572299817</v>
      </c>
      <c r="BY270" s="180">
        <f t="shared" si="566"/>
        <v>0.15298447339191265</v>
      </c>
      <c r="BZ270" s="180">
        <f t="shared" si="627"/>
        <v>0.15298447339191265</v>
      </c>
      <c r="CA270" s="180">
        <f t="shared" si="628"/>
        <v>0</v>
      </c>
      <c r="CB270" s="180">
        <f t="shared" si="629"/>
        <v>4.1754132247521676E-2</v>
      </c>
      <c r="CC270" s="180">
        <f t="shared" si="567"/>
        <v>2.4994069816143317E-2</v>
      </c>
      <c r="CG270" s="182">
        <f t="shared" si="568"/>
        <v>0.40408573201923409</v>
      </c>
      <c r="CH270" s="182">
        <f t="shared" si="569"/>
        <v>0.40408573201923409</v>
      </c>
      <c r="CI270" s="182">
        <f t="shared" si="570"/>
        <v>0.40408573201923409</v>
      </c>
      <c r="CJ270" s="182">
        <f t="shared" si="571"/>
        <v>0.40408573201923409</v>
      </c>
      <c r="CK270" s="182">
        <f t="shared" si="572"/>
        <v>0.40408573201923409</v>
      </c>
      <c r="CL270" s="182">
        <f t="shared" si="573"/>
        <v>0.40408573201923409</v>
      </c>
      <c r="CM270" s="182">
        <f t="shared" si="574"/>
        <v>0.40408573201923409</v>
      </c>
      <c r="CN270" s="182">
        <f t="shared" si="575"/>
        <v>0.40408573201923409</v>
      </c>
      <c r="CO270" s="182">
        <f t="shared" si="576"/>
        <v>0.3651023393730341</v>
      </c>
      <c r="CP270" s="182">
        <f t="shared" si="577"/>
        <v>0.31161633635911468</v>
      </c>
      <c r="CQ270" s="182">
        <f t="shared" si="578"/>
        <v>0.25813033334519525</v>
      </c>
      <c r="CR270" s="182">
        <f t="shared" si="579"/>
        <v>0.20464433033127574</v>
      </c>
      <c r="CS270" s="182">
        <f t="shared" si="580"/>
        <v>0.15115832731735634</v>
      </c>
      <c r="CT270" s="182">
        <f t="shared" si="581"/>
        <v>0.13138734565276566</v>
      </c>
      <c r="CU270" s="182">
        <f t="shared" si="582"/>
        <v>0.13138734565276566</v>
      </c>
      <c r="CV270" s="182">
        <f t="shared" si="583"/>
        <v>0.13138734565276566</v>
      </c>
      <c r="CW270" s="182">
        <f t="shared" si="584"/>
        <v>0.13138734565276566</v>
      </c>
      <c r="CX270" s="182">
        <f t="shared" si="585"/>
        <v>0.13138734565276566</v>
      </c>
      <c r="CY270" s="182">
        <f t="shared" si="586"/>
        <v>0.13138734565276566</v>
      </c>
      <c r="DA270" s="184">
        <f t="shared" si="630"/>
        <v>0.15104000080139107</v>
      </c>
      <c r="DB270" s="184">
        <f t="shared" si="631"/>
        <v>0.15104000080139107</v>
      </c>
      <c r="DC270" s="184">
        <f t="shared" si="632"/>
        <v>0.15104000080139107</v>
      </c>
      <c r="DD270" s="184">
        <f t="shared" si="633"/>
        <v>0.15104000080139107</v>
      </c>
      <c r="DE270" s="184">
        <f t="shared" si="634"/>
        <v>0.15104000080139107</v>
      </c>
      <c r="DF270" s="184">
        <f t="shared" si="635"/>
        <v>0.15104000080139107</v>
      </c>
      <c r="DG270" s="184">
        <f t="shared" si="636"/>
        <v>0.15104000080139107</v>
      </c>
      <c r="DH270" s="184">
        <f t="shared" si="637"/>
        <v>0.15104000080139107</v>
      </c>
      <c r="DI270" s="184">
        <f t="shared" si="638"/>
        <v>0.13576704266741413</v>
      </c>
      <c r="DJ270" s="184">
        <f t="shared" si="639"/>
        <v>0.11482732229452655</v>
      </c>
      <c r="DK270" s="184">
        <f t="shared" si="640"/>
        <v>9.391419594640063E-2</v>
      </c>
      <c r="DL270" s="184">
        <f t="shared" si="641"/>
        <v>7.3046612383761547E-2</v>
      </c>
      <c r="DM270" s="184">
        <f t="shared" si="642"/>
        <v>5.2267129505947238E-2</v>
      </c>
      <c r="DN270" s="184">
        <f t="shared" si="643"/>
        <v>4.4626945668786604E-2</v>
      </c>
      <c r="DO270" s="184">
        <f t="shared" si="644"/>
        <v>-5.7308093086912741E-10</v>
      </c>
      <c r="DP270" s="184">
        <f t="shared" si="645"/>
        <v>-5.7308093086912741E-10</v>
      </c>
      <c r="DQ270" s="184">
        <f t="shared" si="646"/>
        <v>-5.7308093086912741E-10</v>
      </c>
      <c r="DR270" s="184">
        <f t="shared" si="647"/>
        <v>-5.7308093086912741E-10</v>
      </c>
      <c r="DS270" s="184">
        <f t="shared" si="648"/>
        <v>-5.7308093086912741E-10</v>
      </c>
      <c r="DU270" s="185">
        <f t="shared" si="587"/>
        <v>4.0321334003373052E-3</v>
      </c>
      <c r="DV270" s="185">
        <f t="shared" si="588"/>
        <v>2.6184980469643477E-3</v>
      </c>
      <c r="DW270" s="185">
        <f t="shared" si="589"/>
        <v>-3.1541795127805515E-3</v>
      </c>
      <c r="DX270" s="185">
        <f t="shared" si="590"/>
        <v>3.6284684622065024E-3</v>
      </c>
      <c r="DY270" s="186">
        <f t="shared" si="591"/>
        <v>4.0321334003373052E-3</v>
      </c>
      <c r="DZ270" s="186">
        <f t="shared" si="592"/>
        <v>2.6184980469643477E-3</v>
      </c>
      <c r="EA270" s="186">
        <f t="shared" si="593"/>
        <v>2.0318504951613624E-3</v>
      </c>
      <c r="EB270" s="186">
        <f t="shared" si="594"/>
        <v>-4.357317448314307E-3</v>
      </c>
      <c r="EC270" s="186">
        <f t="shared" si="595"/>
        <v>-4.597691268535006E-3</v>
      </c>
      <c r="ED270" s="186">
        <f t="shared" si="596"/>
        <v>-1.4056552846657469E-3</v>
      </c>
      <c r="EE270" s="186">
        <f t="shared" si="597"/>
        <v>-7.5210059296329632E-4</v>
      </c>
      <c r="EF270" s="186">
        <f t="shared" si="598"/>
        <v>4.7485762580099771E-3</v>
      </c>
      <c r="EG270" s="186">
        <f t="shared" si="599"/>
        <v>4.8070356120482188E-3</v>
      </c>
      <c r="EH270" s="186">
        <f t="shared" si="600"/>
        <v>8.3907118720561927E-5</v>
      </c>
      <c r="EI270" s="186">
        <f t="shared" si="601"/>
        <v>-5.8591951214512889E-4</v>
      </c>
      <c r="EJ270" s="186">
        <f t="shared" si="602"/>
        <v>-4.771931485819907E-3</v>
      </c>
      <c r="EK270" s="186">
        <f t="shared" si="603"/>
        <v>-4.6439471412117236E-3</v>
      </c>
      <c r="EL270" s="186">
        <f t="shared" si="604"/>
        <v>1.2443418861804987E-3</v>
      </c>
      <c r="EM270" s="186">
        <f t="shared" si="605"/>
        <v>1.8785445608192571E-3</v>
      </c>
      <c r="EN270" s="186">
        <f t="shared" si="606"/>
        <v>4.4255736479114393E-3</v>
      </c>
      <c r="EO270" s="186">
        <f t="shared" si="607"/>
        <v>4.1210613975699688E-3</v>
      </c>
      <c r="EP270" s="186">
        <f t="shared" si="608"/>
        <v>-2.4761835023944484E-3</v>
      </c>
      <c r="EQ270" s="186">
        <f t="shared" si="609"/>
        <v>-3.2788897949763631E-3</v>
      </c>
      <c r="ER270" s="186">
        <f t="shared" si="610"/>
        <v>3.5161788197518688E-3</v>
      </c>
      <c r="ES270" s="186">
        <f t="shared" si="611"/>
        <v>3.9382928696588704E-3</v>
      </c>
      <c r="ET270" s="186">
        <f t="shared" si="612"/>
        <v>2.7576223550127149E-3</v>
      </c>
      <c r="EU270" s="186">
        <f t="shared" si="613"/>
        <v>2.1826809326576809E-3</v>
      </c>
      <c r="EV270" s="186">
        <f t="shared" si="614"/>
        <v>-4.2837525285997057E-3</v>
      </c>
      <c r="EW270" s="186">
        <f t="shared" si="615"/>
        <v>-4.5458338172676268E-3</v>
      </c>
      <c r="EX270" s="186">
        <f t="shared" si="616"/>
        <v>-1.5652561087112276E-3</v>
      </c>
    </row>
    <row r="271" spans="15:154" ht="20.100000000000001" customHeight="1" x14ac:dyDescent="0.3">
      <c r="O271" s="211">
        <v>263</v>
      </c>
      <c r="P271" s="211">
        <f t="shared" si="617"/>
        <v>-0.84648468721724979</v>
      </c>
      <c r="Q271" s="212">
        <f t="shared" si="618"/>
        <v>2.2951079663725436</v>
      </c>
      <c r="R271" s="212">
        <f t="shared" si="522"/>
        <v>243.61216773004648</v>
      </c>
      <c r="S271" s="212">
        <f t="shared" si="523"/>
        <v>211.83666759134476</v>
      </c>
      <c r="T271" s="212">
        <f t="shared" si="524"/>
        <v>264.79583448918095</v>
      </c>
      <c r="U271" s="212">
        <f t="shared" si="525"/>
        <v>1</v>
      </c>
      <c r="V271" s="212">
        <f t="shared" si="526"/>
        <v>1</v>
      </c>
      <c r="W271" s="212">
        <f t="shared" si="527"/>
        <v>5.5005462678074928E-2</v>
      </c>
      <c r="X271" s="212">
        <f t="shared" si="528"/>
        <v>6.3256282079786161E-2</v>
      </c>
      <c r="Y271" s="212">
        <f t="shared" si="529"/>
        <v>5.0605025663828934E-2</v>
      </c>
      <c r="Z271" s="212">
        <f t="shared" si="530"/>
        <v>7.5843704896648241</v>
      </c>
      <c r="AA271" s="212">
        <f t="shared" si="531"/>
        <v>7.5843704896648241</v>
      </c>
      <c r="AB271" s="212">
        <f t="shared" si="532"/>
        <v>7.4368099931452418</v>
      </c>
      <c r="AC271" s="212">
        <f t="shared" si="533"/>
        <v>7.0869087930220216</v>
      </c>
      <c r="AD271" s="212">
        <f t="shared" si="534"/>
        <v>147.19902268756249</v>
      </c>
      <c r="AE271" s="212">
        <f t="shared" si="535"/>
        <v>193.2875614518199</v>
      </c>
      <c r="AF271" s="212">
        <f t="shared" si="536"/>
        <v>2.1067702405850151</v>
      </c>
      <c r="AG271" s="212">
        <f t="shared" si="537"/>
        <v>2.3521247535008398</v>
      </c>
      <c r="AH271" s="212">
        <f t="shared" si="538"/>
        <v>1.7931660067404716</v>
      </c>
      <c r="AI271" s="212">
        <f t="shared" si="539"/>
        <v>9.6911407302498382</v>
      </c>
      <c r="AJ271" s="212">
        <f t="shared" si="540"/>
        <v>10.491140730249839</v>
      </c>
      <c r="AK271" s="212">
        <f t="shared" si="541"/>
        <v>10.588934746646082</v>
      </c>
      <c r="AL271" s="212">
        <f t="shared" si="542"/>
        <v>9.6800747997624939</v>
      </c>
      <c r="AM271" s="212">
        <f t="shared" si="619"/>
        <v>95.318519283287287</v>
      </c>
      <c r="AN271" s="212">
        <f t="shared" si="520"/>
        <v>94.438205912708824</v>
      </c>
      <c r="AO271" s="212">
        <f t="shared" si="521"/>
        <v>103.30498686069404</v>
      </c>
      <c r="AP271" s="212">
        <f t="shared" si="543"/>
        <v>6.1838896044343894</v>
      </c>
      <c r="AQ271" s="212">
        <f t="shared" si="544"/>
        <v>0.19004426481586623</v>
      </c>
      <c r="AR271" s="212">
        <f t="shared" si="545"/>
        <v>0.18450158649525644</v>
      </c>
      <c r="AS271" s="212">
        <f t="shared" si="546"/>
        <v>0.17582080446655962</v>
      </c>
      <c r="AT271" s="212">
        <f t="shared" si="547"/>
        <v>1.1346945139755536E-2</v>
      </c>
      <c r="AU271" s="212">
        <f t="shared" si="548"/>
        <v>6.9381455345686252E-2</v>
      </c>
      <c r="AV271" s="212">
        <f t="shared" si="549"/>
        <v>6.4789483823596034E-2</v>
      </c>
      <c r="AW271" s="212">
        <f t="shared" si="550"/>
        <v>6.4360349571803879E-2</v>
      </c>
      <c r="AX271" s="212">
        <f t="shared" si="620"/>
        <v>1.9081795383484004E-2</v>
      </c>
      <c r="AY271" s="212">
        <f t="shared" si="621"/>
        <v>2.0491709460818231E-2</v>
      </c>
      <c r="AZ271" s="178">
        <f t="shared" si="622"/>
        <v>1.6284785829079204E-2</v>
      </c>
      <c r="BA271" s="178">
        <f t="shared" si="551"/>
        <v>-1.6927674013521406E-2</v>
      </c>
      <c r="BB271" s="178">
        <f t="shared" si="552"/>
        <v>-1.4719716533496874E-2</v>
      </c>
      <c r="BC271" s="178">
        <f t="shared" si="553"/>
        <v>-1.8399645666871096E-2</v>
      </c>
      <c r="BD271" s="178">
        <f t="shared" si="554"/>
        <v>0</v>
      </c>
      <c r="BE271" s="178">
        <f t="shared" si="555"/>
        <v>0</v>
      </c>
      <c r="BF271" s="178">
        <f t="shared" si="556"/>
        <v>0</v>
      </c>
      <c r="BG271" s="178">
        <f t="shared" si="623"/>
        <v>2.1541213699625972E-3</v>
      </c>
      <c r="BH271" s="178">
        <f t="shared" si="624"/>
        <v>5.771992927321357E-3</v>
      </c>
      <c r="BI271" s="178">
        <f t="shared" si="625"/>
        <v>0</v>
      </c>
      <c r="BJ271" s="178">
        <f t="shared" si="557"/>
        <v>0.52477017649020574</v>
      </c>
      <c r="BK271" s="178">
        <f t="shared" si="558"/>
        <v>1.2227197470845672</v>
      </c>
      <c r="BL271" s="178">
        <f t="shared" si="559"/>
        <v>0</v>
      </c>
      <c r="BM271" s="180">
        <f t="shared" si="626"/>
        <v>4.6402388765295363E-6</v>
      </c>
      <c r="BN271" s="180">
        <f t="shared" si="626"/>
        <v>3.3315902353047767E-5</v>
      </c>
      <c r="BO271" s="180">
        <f t="shared" si="626"/>
        <v>0</v>
      </c>
      <c r="BP271" s="178">
        <f t="shared" si="560"/>
        <v>81.549322535800641</v>
      </c>
      <c r="BQ271" s="178">
        <f t="shared" si="561"/>
        <v>191.06427381721494</v>
      </c>
      <c r="BR271" s="178">
        <f t="shared" si="562"/>
        <v>0.40592902595487745</v>
      </c>
      <c r="BS271" s="178">
        <f t="shared" si="563"/>
        <v>0.40592902595487745</v>
      </c>
      <c r="BT271" s="178">
        <f t="shared" si="564"/>
        <v>0.13530967531829247</v>
      </c>
      <c r="BU271" s="178">
        <f t="shared" si="565"/>
        <v>16.362011265450885</v>
      </c>
      <c r="BY271" s="180">
        <f t="shared" si="566"/>
        <v>0.15152188294674815</v>
      </c>
      <c r="BZ271" s="180">
        <f t="shared" si="627"/>
        <v>0.15152188294674815</v>
      </c>
      <c r="CA271" s="180">
        <f t="shared" si="628"/>
        <v>0</v>
      </c>
      <c r="CB271" s="180">
        <f t="shared" si="629"/>
        <v>4.1672656444445101E-2</v>
      </c>
      <c r="CC271" s="180">
        <f t="shared" si="567"/>
        <v>2.4744982430923695E-2</v>
      </c>
      <c r="CG271" s="182">
        <f t="shared" si="568"/>
        <v>0.40096717842440899</v>
      </c>
      <c r="CH271" s="182">
        <f t="shared" si="569"/>
        <v>0.40096717842440899</v>
      </c>
      <c r="CI271" s="182">
        <f t="shared" si="570"/>
        <v>0.40096717842440899</v>
      </c>
      <c r="CJ271" s="182">
        <f t="shared" si="571"/>
        <v>0.40096717842440899</v>
      </c>
      <c r="CK271" s="182">
        <f t="shared" si="572"/>
        <v>0.40096717842440899</v>
      </c>
      <c r="CL271" s="182">
        <f t="shared" si="573"/>
        <v>0.40096717842440899</v>
      </c>
      <c r="CM271" s="182">
        <f t="shared" si="574"/>
        <v>0.40096717842440899</v>
      </c>
      <c r="CN271" s="182">
        <f t="shared" si="575"/>
        <v>0.40096717842440899</v>
      </c>
      <c r="CO271" s="182">
        <f t="shared" si="576"/>
        <v>0.36228099276671899</v>
      </c>
      <c r="CP271" s="182">
        <f t="shared" si="577"/>
        <v>0.30920276375101141</v>
      </c>
      <c r="CQ271" s="182">
        <f t="shared" si="578"/>
        <v>0.25612453473530394</v>
      </c>
      <c r="CR271" s="182">
        <f t="shared" si="579"/>
        <v>0.20304630571959631</v>
      </c>
      <c r="CS271" s="182">
        <f t="shared" si="580"/>
        <v>0.14996807670388887</v>
      </c>
      <c r="CT271" s="182">
        <f t="shared" si="581"/>
        <v>0.13034782778782397</v>
      </c>
      <c r="CU271" s="182">
        <f t="shared" si="582"/>
        <v>0.13034782778782397</v>
      </c>
      <c r="CV271" s="182">
        <f t="shared" si="583"/>
        <v>0.13034782778782397</v>
      </c>
      <c r="CW271" s="182">
        <f t="shared" si="584"/>
        <v>0.13034782778782397</v>
      </c>
      <c r="CX271" s="182">
        <f t="shared" si="585"/>
        <v>0.13034782778782397</v>
      </c>
      <c r="CY271" s="182">
        <f t="shared" si="586"/>
        <v>0.13034782778782397</v>
      </c>
      <c r="DA271" s="184">
        <f t="shared" si="630"/>
        <v>0.14958066373485165</v>
      </c>
      <c r="DB271" s="184">
        <f t="shared" si="631"/>
        <v>0.14958066373485165</v>
      </c>
      <c r="DC271" s="184">
        <f t="shared" si="632"/>
        <v>0.14958066373485165</v>
      </c>
      <c r="DD271" s="184">
        <f t="shared" si="633"/>
        <v>0.14958066373485165</v>
      </c>
      <c r="DE271" s="184">
        <f t="shared" si="634"/>
        <v>0.14958066373485165</v>
      </c>
      <c r="DF271" s="184">
        <f t="shared" si="635"/>
        <v>0.14958066373485165</v>
      </c>
      <c r="DG271" s="184">
        <f t="shared" si="636"/>
        <v>0.14958066373485165</v>
      </c>
      <c r="DH271" s="184">
        <f t="shared" si="637"/>
        <v>0.14958066373485165</v>
      </c>
      <c r="DI271" s="184">
        <f t="shared" si="638"/>
        <v>0.13444955680982301</v>
      </c>
      <c r="DJ271" s="184">
        <f t="shared" si="639"/>
        <v>0.11370450090922753</v>
      </c>
      <c r="DK271" s="184">
        <f t="shared" si="640"/>
        <v>9.2986109529001826E-2</v>
      </c>
      <c r="DL271" s="184">
        <f t="shared" si="641"/>
        <v>7.2313373736777639E-2</v>
      </c>
      <c r="DM271" s="184">
        <f t="shared" si="642"/>
        <v>5.1728933512173128E-2</v>
      </c>
      <c r="DN271" s="184">
        <f t="shared" si="643"/>
        <v>4.4160925720640017E-2</v>
      </c>
      <c r="DO271" s="184">
        <f t="shared" si="644"/>
        <v>-5.761797001891279E-10</v>
      </c>
      <c r="DP271" s="184">
        <f t="shared" si="645"/>
        <v>-5.761797001891279E-10</v>
      </c>
      <c r="DQ271" s="184">
        <f t="shared" si="646"/>
        <v>-5.761797001891279E-10</v>
      </c>
      <c r="DR271" s="184">
        <f t="shared" si="647"/>
        <v>-5.761797001891279E-10</v>
      </c>
      <c r="DS271" s="184">
        <f t="shared" si="648"/>
        <v>-5.761797001891279E-10</v>
      </c>
      <c r="DU271" s="185">
        <f t="shared" si="587"/>
        <v>3.5505356689130201E-3</v>
      </c>
      <c r="DV271" s="185">
        <f t="shared" si="588"/>
        <v>2.4402155580797616E-3</v>
      </c>
      <c r="DW271" s="185">
        <f t="shared" si="589"/>
        <v>-2.8547280120543332E-3</v>
      </c>
      <c r="DX271" s="185">
        <f t="shared" si="590"/>
        <v>3.2266830466146593E-3</v>
      </c>
      <c r="DY271" s="186">
        <f t="shared" si="591"/>
        <v>3.5505356689130201E-3</v>
      </c>
      <c r="DZ271" s="186">
        <f t="shared" si="592"/>
        <v>2.4402155580797616E-3</v>
      </c>
      <c r="EA271" s="186">
        <f t="shared" si="593"/>
        <v>1.9893251106403655E-3</v>
      </c>
      <c r="EB271" s="186">
        <f t="shared" si="594"/>
        <v>-3.8214579822750693E-3</v>
      </c>
      <c r="EC271" s="186">
        <f t="shared" si="595"/>
        <v>-4.0354111590192466E-3</v>
      </c>
      <c r="ED271" s="186">
        <f t="shared" si="596"/>
        <v>-1.5087784077793161E-3</v>
      </c>
      <c r="EE271" s="186">
        <f t="shared" si="597"/>
        <v>-1.0057392940014062E-3</v>
      </c>
      <c r="EF271" s="186">
        <f t="shared" si="598"/>
        <v>4.1892056500749276E-3</v>
      </c>
      <c r="EG271" s="186">
        <f t="shared" si="599"/>
        <v>4.2805487338126611E-3</v>
      </c>
      <c r="EH271" s="186">
        <f t="shared" si="600"/>
        <v>4.877069238517866E-4</v>
      </c>
      <c r="EI271" s="186">
        <f t="shared" si="601"/>
        <v>-3.7596033205560586E-5</v>
      </c>
      <c r="EJ271" s="186">
        <f t="shared" si="602"/>
        <v>-4.3080786952428519E-3</v>
      </c>
      <c r="EK271" s="186">
        <f t="shared" si="603"/>
        <v>-4.2713851260498615E-3</v>
      </c>
      <c r="EL271" s="186">
        <f t="shared" si="604"/>
        <v>5.6233852000210367E-4</v>
      </c>
      <c r="EM271" s="186">
        <f t="shared" si="605"/>
        <v>1.0786978346899873E-3</v>
      </c>
      <c r="EN271" s="186">
        <f t="shared" si="606"/>
        <v>4.1710150428346908E-3</v>
      </c>
      <c r="EO271" s="186">
        <f t="shared" si="607"/>
        <v>4.0084647323574158E-3</v>
      </c>
      <c r="EP271" s="186">
        <f t="shared" si="608"/>
        <v>-1.5789762492086253E-3</v>
      </c>
      <c r="EQ271" s="186">
        <f t="shared" si="609"/>
        <v>-3.5074072714190588E-3</v>
      </c>
      <c r="ER271" s="186">
        <f t="shared" si="610"/>
        <v>2.5018092929947433E-3</v>
      </c>
      <c r="ES271" s="186">
        <f t="shared" si="611"/>
        <v>2.9106066071247199E-3</v>
      </c>
      <c r="ET271" s="186">
        <f t="shared" si="612"/>
        <v>3.176369733623602E-3</v>
      </c>
      <c r="EU271" s="186">
        <f t="shared" si="613"/>
        <v>2.797979839177111E-3</v>
      </c>
      <c r="EV271" s="186">
        <f t="shared" si="614"/>
        <v>-3.2760134806921314E-3</v>
      </c>
      <c r="EW271" s="186">
        <f t="shared" si="615"/>
        <v>-3.5925825388474293E-3</v>
      </c>
      <c r="EX271" s="186">
        <f t="shared" si="616"/>
        <v>-2.3778785098668735E-3</v>
      </c>
    </row>
    <row r="272" spans="15:154" ht="20.100000000000001" customHeight="1" x14ac:dyDescent="0.3">
      <c r="O272" s="211">
        <v>264</v>
      </c>
      <c r="P272" s="211">
        <f t="shared" si="617"/>
        <v>-0.83775804095727813</v>
      </c>
      <c r="Q272" s="212">
        <f t="shared" si="618"/>
        <v>2.3038346126325151</v>
      </c>
      <c r="R272" s="212">
        <f t="shared" si="522"/>
        <v>241.72206292942909</v>
      </c>
      <c r="S272" s="212">
        <f t="shared" si="523"/>
        <v>210.19309819950354</v>
      </c>
      <c r="T272" s="212">
        <f t="shared" si="524"/>
        <v>262.74137274937942</v>
      </c>
      <c r="U272" s="212">
        <f t="shared" si="525"/>
        <v>1</v>
      </c>
      <c r="V272" s="212">
        <f t="shared" si="526"/>
        <v>1</v>
      </c>
      <c r="W272" s="212">
        <f t="shared" si="527"/>
        <v>5.5435568593141367E-2</v>
      </c>
      <c r="X272" s="212">
        <f t="shared" si="528"/>
        <v>6.3750903882112575E-2</v>
      </c>
      <c r="Y272" s="212">
        <f t="shared" si="529"/>
        <v>5.1000723105690059E-2</v>
      </c>
      <c r="Z272" s="212">
        <f t="shared" si="530"/>
        <v>7.5080409034783981</v>
      </c>
      <c r="AA272" s="212">
        <f t="shared" si="531"/>
        <v>7.5080409034783981</v>
      </c>
      <c r="AB272" s="212">
        <f t="shared" si="532"/>
        <v>7.3631708342620765</v>
      </c>
      <c r="AC272" s="212">
        <f t="shared" si="533"/>
        <v>7.0167343495333654</v>
      </c>
      <c r="AD272" s="212">
        <f t="shared" si="534"/>
        <v>145.46814627179015</v>
      </c>
      <c r="AE272" s="212">
        <f t="shared" si="535"/>
        <v>191.07193492568396</v>
      </c>
      <c r="AF272" s="212">
        <f t="shared" si="536"/>
        <v>2.1022194525780575</v>
      </c>
      <c r="AG272" s="212">
        <f t="shared" si="537"/>
        <v>2.3470439806130816</v>
      </c>
      <c r="AH272" s="212">
        <f t="shared" si="538"/>
        <v>1.7892926283336772</v>
      </c>
      <c r="AI272" s="212">
        <f t="shared" si="539"/>
        <v>9.6102603560564557</v>
      </c>
      <c r="AJ272" s="212">
        <f t="shared" si="540"/>
        <v>10.410260356056456</v>
      </c>
      <c r="AK272" s="212">
        <f t="shared" si="541"/>
        <v>10.510214814875159</v>
      </c>
      <c r="AL272" s="212">
        <f t="shared" si="542"/>
        <v>9.6060269778670424</v>
      </c>
      <c r="AM272" s="212">
        <f t="shared" si="619"/>
        <v>96.05907689121554</v>
      </c>
      <c r="AN272" s="212">
        <f t="shared" si="520"/>
        <v>95.145533903331369</v>
      </c>
      <c r="AO272" s="212">
        <f t="shared" si="521"/>
        <v>104.10131080248576</v>
      </c>
      <c r="AP272" s="212">
        <f t="shared" si="543"/>
        <v>6.1081280204444779</v>
      </c>
      <c r="AQ272" s="212">
        <f t="shared" si="544"/>
        <v>0.18816244992150846</v>
      </c>
      <c r="AR272" s="212">
        <f t="shared" si="545"/>
        <v>0.1826746551020054</v>
      </c>
      <c r="AS272" s="212">
        <f t="shared" si="546"/>
        <v>0.17407983002092869</v>
      </c>
      <c r="AT272" s="212">
        <f t="shared" si="547"/>
        <v>1.1123343205545545E-2</v>
      </c>
      <c r="AU272" s="212">
        <f t="shared" si="548"/>
        <v>6.8542652845905272E-2</v>
      </c>
      <c r="AV272" s="212">
        <f t="shared" si="549"/>
        <v>6.398844871632145E-2</v>
      </c>
      <c r="AW272" s="212">
        <f t="shared" si="550"/>
        <v>6.357841366148323E-2</v>
      </c>
      <c r="AX272" s="212">
        <f t="shared" si="620"/>
        <v>1.8998504789537397E-2</v>
      </c>
      <c r="AY272" s="212">
        <f t="shared" si="621"/>
        <v>2.0396607358630144E-2</v>
      </c>
      <c r="AZ272" s="178">
        <f t="shared" si="622"/>
        <v>1.6212725475146929E-2</v>
      </c>
      <c r="BA272" s="178">
        <f t="shared" si="551"/>
        <v>-1.7093996487750167E-2</v>
      </c>
      <c r="BB272" s="178">
        <f t="shared" si="552"/>
        <v>-1.4864344771956669E-2</v>
      </c>
      <c r="BC272" s="178">
        <f t="shared" si="553"/>
        <v>-1.8580430964945837E-2</v>
      </c>
      <c r="BD272" s="178">
        <f t="shared" si="554"/>
        <v>0</v>
      </c>
      <c r="BE272" s="178">
        <f t="shared" si="555"/>
        <v>0</v>
      </c>
      <c r="BF272" s="178">
        <f t="shared" si="556"/>
        <v>0</v>
      </c>
      <c r="BG272" s="178">
        <f t="shared" si="623"/>
        <v>1.9045083017872298E-3</v>
      </c>
      <c r="BH272" s="178">
        <f t="shared" si="624"/>
        <v>5.532262586673475E-3</v>
      </c>
      <c r="BI272" s="178">
        <f t="shared" si="625"/>
        <v>0</v>
      </c>
      <c r="BJ272" s="178">
        <f t="shared" si="557"/>
        <v>0.46036167557423291</v>
      </c>
      <c r="BK272" s="178">
        <f t="shared" si="558"/>
        <v>1.1628434131460972</v>
      </c>
      <c r="BL272" s="178">
        <f t="shared" si="559"/>
        <v>0</v>
      </c>
      <c r="BM272" s="180">
        <f t="shared" si="626"/>
        <v>3.6271518715764781E-6</v>
      </c>
      <c r="BN272" s="180">
        <f t="shared" si="626"/>
        <v>3.0605929327907091E-5</v>
      </c>
      <c r="BO272" s="180">
        <f t="shared" si="626"/>
        <v>0</v>
      </c>
      <c r="BP272" s="178">
        <f t="shared" si="560"/>
        <v>80.474374085395013</v>
      </c>
      <c r="BQ272" s="178">
        <f t="shared" si="561"/>
        <v>189.26264988134432</v>
      </c>
      <c r="BR272" s="178">
        <f t="shared" si="562"/>
        <v>0.40277955929310766</v>
      </c>
      <c r="BS272" s="178">
        <f t="shared" si="563"/>
        <v>0.40277955929310766</v>
      </c>
      <c r="BT272" s="178">
        <f t="shared" si="564"/>
        <v>0.13425985309770255</v>
      </c>
      <c r="BU272" s="178">
        <f t="shared" si="565"/>
        <v>16.235063928095983</v>
      </c>
      <c r="BY272" s="180">
        <f t="shared" si="566"/>
        <v>0.15004593827326235</v>
      </c>
      <c r="BZ272" s="180">
        <f t="shared" si="627"/>
        <v>0.15004593827326235</v>
      </c>
      <c r="CA272" s="180">
        <f t="shared" si="628"/>
        <v>0</v>
      </c>
      <c r="CB272" s="180">
        <f t="shared" si="629"/>
        <v>4.1589409574901655E-2</v>
      </c>
      <c r="CC272" s="180">
        <f t="shared" si="567"/>
        <v>2.4495413087151488E-2</v>
      </c>
      <c r="CG272" s="182">
        <f t="shared" si="568"/>
        <v>0.39781771176263908</v>
      </c>
      <c r="CH272" s="182">
        <f t="shared" si="569"/>
        <v>0.39781771176263908</v>
      </c>
      <c r="CI272" s="182">
        <f t="shared" si="570"/>
        <v>0.39781771176263908</v>
      </c>
      <c r="CJ272" s="182">
        <f t="shared" si="571"/>
        <v>0.39781771176263908</v>
      </c>
      <c r="CK272" s="182">
        <f t="shared" si="572"/>
        <v>0.39781771176263908</v>
      </c>
      <c r="CL272" s="182">
        <f t="shared" si="573"/>
        <v>0.39781771176263908</v>
      </c>
      <c r="CM272" s="182">
        <f t="shared" si="574"/>
        <v>0.39781771176263908</v>
      </c>
      <c r="CN272" s="182">
        <f t="shared" si="575"/>
        <v>0.39781771176263908</v>
      </c>
      <c r="CO272" s="182">
        <f t="shared" si="576"/>
        <v>0.35943167919627667</v>
      </c>
      <c r="CP272" s="182">
        <f t="shared" si="577"/>
        <v>0.30676526629142131</v>
      </c>
      <c r="CQ272" s="182">
        <f t="shared" si="578"/>
        <v>0.25409885338656601</v>
      </c>
      <c r="CR272" s="182">
        <f t="shared" si="579"/>
        <v>0.20143244048171058</v>
      </c>
      <c r="CS272" s="182">
        <f t="shared" si="580"/>
        <v>0.14876602757685536</v>
      </c>
      <c r="CT272" s="182">
        <f t="shared" si="581"/>
        <v>0.129298005567234</v>
      </c>
      <c r="CU272" s="182">
        <f t="shared" si="582"/>
        <v>0.129298005567234</v>
      </c>
      <c r="CV272" s="182">
        <f t="shared" si="583"/>
        <v>0.129298005567234</v>
      </c>
      <c r="CW272" s="182">
        <f t="shared" si="584"/>
        <v>0.129298005567234</v>
      </c>
      <c r="CX272" s="182">
        <f t="shared" si="585"/>
        <v>0.129298005567234</v>
      </c>
      <c r="CY272" s="182">
        <f t="shared" si="586"/>
        <v>0.129298005567234</v>
      </c>
      <c r="DA272" s="184">
        <f t="shared" si="630"/>
        <v>0.1481080449123921</v>
      </c>
      <c r="DB272" s="184">
        <f t="shared" si="631"/>
        <v>0.1481080449123921</v>
      </c>
      <c r="DC272" s="184">
        <f t="shared" si="632"/>
        <v>0.1481080449123921</v>
      </c>
      <c r="DD272" s="184">
        <f t="shared" si="633"/>
        <v>0.1481080449123921</v>
      </c>
      <c r="DE272" s="184">
        <f t="shared" si="634"/>
        <v>0.1481080449123921</v>
      </c>
      <c r="DF272" s="184">
        <f t="shared" si="635"/>
        <v>0.1481080449123921</v>
      </c>
      <c r="DG272" s="184">
        <f t="shared" si="636"/>
        <v>0.1481080449123921</v>
      </c>
      <c r="DH272" s="184">
        <f t="shared" si="637"/>
        <v>0.1481080449123921</v>
      </c>
      <c r="DI272" s="184">
        <f t="shared" si="638"/>
        <v>0.13312011100807825</v>
      </c>
      <c r="DJ272" s="184">
        <f t="shared" si="639"/>
        <v>0.11257153357070367</v>
      </c>
      <c r="DK272" s="184">
        <f t="shared" si="640"/>
        <v>9.2049691838286901E-2</v>
      </c>
      <c r="DL272" s="184">
        <f t="shared" si="641"/>
        <v>7.1573619464327443E-2</v>
      </c>
      <c r="DM272" s="184">
        <f t="shared" si="642"/>
        <v>5.1186038803759173E-2</v>
      </c>
      <c r="DN272" s="184">
        <f t="shared" si="643"/>
        <v>4.3690878968301546E-2</v>
      </c>
      <c r="DO272" s="184">
        <f t="shared" si="644"/>
        <v>-5.7934339395759094E-10</v>
      </c>
      <c r="DP272" s="184">
        <f t="shared" si="645"/>
        <v>-5.7934339395759094E-10</v>
      </c>
      <c r="DQ272" s="184">
        <f t="shared" si="646"/>
        <v>-5.7934339395759094E-10</v>
      </c>
      <c r="DR272" s="184">
        <f t="shared" si="647"/>
        <v>-5.7934339395759094E-10</v>
      </c>
      <c r="DS272" s="184">
        <f t="shared" si="648"/>
        <v>-5.7934339395759094E-10</v>
      </c>
      <c r="DU272" s="185">
        <f t="shared" si="587"/>
        <v>3.0815591641480799E-3</v>
      </c>
      <c r="DV272" s="185">
        <f t="shared" si="588"/>
        <v>2.2388837853182329E-3</v>
      </c>
      <c r="DW272" s="185">
        <f t="shared" si="589"/>
        <v>-2.5487295895807371E-3</v>
      </c>
      <c r="DX272" s="185">
        <f t="shared" si="590"/>
        <v>2.8306509791038385E-3</v>
      </c>
      <c r="DY272" s="186">
        <f t="shared" si="591"/>
        <v>3.0815591641480799E-3</v>
      </c>
      <c r="DZ272" s="186">
        <f t="shared" si="592"/>
        <v>2.2388837853182329E-3</v>
      </c>
      <c r="EA272" s="186">
        <f t="shared" si="593"/>
        <v>1.904508301787232E-3</v>
      </c>
      <c r="EB272" s="186">
        <f t="shared" si="594"/>
        <v>-3.2987051421322008E-3</v>
      </c>
      <c r="EC272" s="186">
        <f t="shared" si="595"/>
        <v>-3.4797098162806933E-3</v>
      </c>
      <c r="ED272" s="186">
        <f t="shared" si="596"/>
        <v>-1.5492666267578662E-3</v>
      </c>
      <c r="EE272" s="186">
        <f t="shared" si="597"/>
        <v>-1.1770508623608492E-3</v>
      </c>
      <c r="EF272" s="186">
        <f t="shared" si="598"/>
        <v>3.6225900615059238E-3</v>
      </c>
      <c r="EG272" s="186">
        <f t="shared" si="599"/>
        <v>3.7257804519415863E-3</v>
      </c>
      <c r="EH272" s="186">
        <f t="shared" si="600"/>
        <v>7.9193908240208805E-4</v>
      </c>
      <c r="EI272" s="186">
        <f t="shared" si="601"/>
        <v>3.9815065213261928E-4</v>
      </c>
      <c r="EJ272" s="186">
        <f t="shared" si="602"/>
        <v>-3.7881504120760938E-3</v>
      </c>
      <c r="EK272" s="186">
        <f t="shared" si="603"/>
        <v>-3.8090166035744596E-3</v>
      </c>
      <c r="EL272" s="186">
        <f t="shared" si="604"/>
        <v>-5.1328589128419185E-18</v>
      </c>
      <c r="EM272" s="186">
        <f t="shared" si="605"/>
        <v>3.9815065213261245E-4</v>
      </c>
      <c r="EN272" s="186">
        <f t="shared" si="606"/>
        <v>3.7881504120760947E-3</v>
      </c>
      <c r="EO272" s="186">
        <f t="shared" si="607"/>
        <v>3.7257804519415889E-3</v>
      </c>
      <c r="EP272" s="186">
        <f t="shared" si="608"/>
        <v>-7.9193908240207471E-4</v>
      </c>
      <c r="EQ272" s="186">
        <f t="shared" si="609"/>
        <v>-3.4797098162806959E-3</v>
      </c>
      <c r="ER272" s="186">
        <f t="shared" si="610"/>
        <v>1.5492666267578599E-3</v>
      </c>
      <c r="ES272" s="186">
        <f t="shared" si="611"/>
        <v>1.9045083017872185E-3</v>
      </c>
      <c r="ET272" s="186">
        <f t="shared" si="612"/>
        <v>3.2987051421322091E-3</v>
      </c>
      <c r="EU272" s="186">
        <f t="shared" si="613"/>
        <v>3.0815591641480821E-3</v>
      </c>
      <c r="EV272" s="186">
        <f t="shared" si="614"/>
        <v>-2.2388837853182298E-3</v>
      </c>
      <c r="EW272" s="186">
        <f t="shared" si="615"/>
        <v>-2.5487295895807258E-3</v>
      </c>
      <c r="EX272" s="186">
        <f t="shared" si="616"/>
        <v>-2.8306509791038489E-3</v>
      </c>
    </row>
    <row r="273" spans="15:154" ht="20.100000000000001" customHeight="1" x14ac:dyDescent="0.3">
      <c r="O273" s="211">
        <v>265</v>
      </c>
      <c r="P273" s="211">
        <f t="shared" si="617"/>
        <v>-0.82903139469730658</v>
      </c>
      <c r="Q273" s="212">
        <f t="shared" si="618"/>
        <v>2.3125612588924866</v>
      </c>
      <c r="R273" s="212">
        <f t="shared" si="522"/>
        <v>239.8135500578546</v>
      </c>
      <c r="S273" s="212">
        <f t="shared" si="523"/>
        <v>208.53352178943877</v>
      </c>
      <c r="T273" s="212">
        <f t="shared" si="524"/>
        <v>260.66690223679848</v>
      </c>
      <c r="U273" s="212">
        <f t="shared" si="525"/>
        <v>1</v>
      </c>
      <c r="V273" s="212">
        <f t="shared" si="526"/>
        <v>1</v>
      </c>
      <c r="W273" s="212">
        <f t="shared" si="527"/>
        <v>5.5876742564243236E-2</v>
      </c>
      <c r="X273" s="212">
        <f t="shared" si="528"/>
        <v>6.4258253948879726E-2</v>
      </c>
      <c r="Y273" s="212">
        <f t="shared" si="529"/>
        <v>5.1406603159103781E-2</v>
      </c>
      <c r="Z273" s="212">
        <f t="shared" si="530"/>
        <v>7.4312464680285055</v>
      </c>
      <c r="AA273" s="212">
        <f t="shared" si="531"/>
        <v>7.4312464680285055</v>
      </c>
      <c r="AB273" s="212">
        <f t="shared" si="532"/>
        <v>7.2890674154529549</v>
      </c>
      <c r="AC273" s="212">
        <f t="shared" si="533"/>
        <v>6.9461174895039433</v>
      </c>
      <c r="AD273" s="212">
        <f t="shared" si="534"/>
        <v>143.72767170039256</v>
      </c>
      <c r="AE273" s="212">
        <f t="shared" si="535"/>
        <v>188.84360578850314</v>
      </c>
      <c r="AF273" s="212">
        <f t="shared" si="536"/>
        <v>2.0976243436273534</v>
      </c>
      <c r="AG273" s="212">
        <f t="shared" si="537"/>
        <v>2.3419137251634021</v>
      </c>
      <c r="AH273" s="212">
        <f t="shared" si="538"/>
        <v>1.7853815263971968</v>
      </c>
      <c r="AI273" s="212">
        <f t="shared" si="539"/>
        <v>9.5288708116558585</v>
      </c>
      <c r="AJ273" s="212">
        <f t="shared" si="540"/>
        <v>10.328870811655859</v>
      </c>
      <c r="AK273" s="212">
        <f t="shared" si="541"/>
        <v>10.430981140616357</v>
      </c>
      <c r="AL273" s="212">
        <f t="shared" si="542"/>
        <v>9.5314990159011401</v>
      </c>
      <c r="AM273" s="212">
        <f t="shared" si="619"/>
        <v>96.816004211372871</v>
      </c>
      <c r="AN273" s="212">
        <f t="shared" si="520"/>
        <v>95.868258845390926</v>
      </c>
      <c r="AO273" s="212">
        <f t="shared" si="521"/>
        <v>104.91529174285463</v>
      </c>
      <c r="AP273" s="212">
        <f t="shared" si="543"/>
        <v>6.0319676307199206</v>
      </c>
      <c r="AQ273" s="212">
        <f t="shared" si="544"/>
        <v>0.18626877107790446</v>
      </c>
      <c r="AR273" s="212">
        <f t="shared" si="545"/>
        <v>0.18083620577391885</v>
      </c>
      <c r="AS273" s="212">
        <f t="shared" si="546"/>
        <v>0.17232787955819651</v>
      </c>
      <c r="AT273" s="212">
        <f t="shared" si="547"/>
        <v>1.0900577772902376E-2</v>
      </c>
      <c r="AU273" s="212">
        <f t="shared" si="548"/>
        <v>6.7699246538488883E-2</v>
      </c>
      <c r="AV273" s="212">
        <f t="shared" si="549"/>
        <v>6.3183283912675414E-2</v>
      </c>
      <c r="AW273" s="212">
        <f t="shared" si="550"/>
        <v>6.2792310367182622E-2</v>
      </c>
      <c r="AX273" s="212">
        <f t="shared" si="620"/>
        <v>1.8914066977662441E-2</v>
      </c>
      <c r="AY273" s="212">
        <f t="shared" si="621"/>
        <v>2.0300237657384423E-2</v>
      </c>
      <c r="AZ273" s="178">
        <f t="shared" si="622"/>
        <v>1.6139697026308557E-2</v>
      </c>
      <c r="BA273" s="178">
        <f t="shared" si="551"/>
        <v>-1.7259017187964295E-2</v>
      </c>
      <c r="BB273" s="178">
        <f t="shared" si="552"/>
        <v>-1.5007841033012427E-2</v>
      </c>
      <c r="BC273" s="178">
        <f t="shared" si="553"/>
        <v>-1.8759801291265532E-2</v>
      </c>
      <c r="BD273" s="178">
        <f t="shared" si="554"/>
        <v>0</v>
      </c>
      <c r="BE273" s="178">
        <f t="shared" si="555"/>
        <v>0</v>
      </c>
      <c r="BF273" s="178">
        <f t="shared" si="556"/>
        <v>0</v>
      </c>
      <c r="BG273" s="178">
        <f t="shared" si="623"/>
        <v>1.6550497896981459E-3</v>
      </c>
      <c r="BH273" s="178">
        <f t="shared" si="624"/>
        <v>5.2923966243719964E-3</v>
      </c>
      <c r="BI273" s="178">
        <f t="shared" si="625"/>
        <v>0</v>
      </c>
      <c r="BJ273" s="178">
        <f t="shared" si="557"/>
        <v>0.39690336559001804</v>
      </c>
      <c r="BK273" s="178">
        <f t="shared" si="558"/>
        <v>1.1036421067868298</v>
      </c>
      <c r="BL273" s="178">
        <f t="shared" si="559"/>
        <v>0</v>
      </c>
      <c r="BM273" s="180">
        <f t="shared" si="626"/>
        <v>2.739189806379877E-6</v>
      </c>
      <c r="BN273" s="180">
        <f t="shared" si="626"/>
        <v>2.8009462029664103E-5</v>
      </c>
      <c r="BO273" s="180">
        <f t="shared" si="626"/>
        <v>0</v>
      </c>
      <c r="BP273" s="178">
        <f t="shared" si="560"/>
        <v>79.400574467793177</v>
      </c>
      <c r="BQ273" s="178">
        <f t="shared" si="561"/>
        <v>187.44458574436038</v>
      </c>
      <c r="BR273" s="178">
        <f t="shared" si="562"/>
        <v>0.3995994194084731</v>
      </c>
      <c r="BS273" s="178">
        <f t="shared" si="563"/>
        <v>0.3995994194084731</v>
      </c>
      <c r="BT273" s="178">
        <f t="shared" si="564"/>
        <v>0.13319980646949106</v>
      </c>
      <c r="BU273" s="178">
        <f t="shared" si="565"/>
        <v>16.106880227766354</v>
      </c>
      <c r="BY273" s="180">
        <f t="shared" si="566"/>
        <v>0.14855680620670433</v>
      </c>
      <c r="BZ273" s="180">
        <f t="shared" si="627"/>
        <v>0.14855680620670433</v>
      </c>
      <c r="CA273" s="180">
        <f t="shared" si="628"/>
        <v>0</v>
      </c>
      <c r="CB273" s="180">
        <f t="shared" si="629"/>
        <v>4.1504352142272272E-2</v>
      </c>
      <c r="CC273" s="180">
        <f t="shared" si="567"/>
        <v>2.4245334954307977E-2</v>
      </c>
      <c r="CG273" s="182">
        <f t="shared" si="568"/>
        <v>0.39463757187800469</v>
      </c>
      <c r="CH273" s="182">
        <f t="shared" si="569"/>
        <v>0.39463757187800469</v>
      </c>
      <c r="CI273" s="182">
        <f t="shared" si="570"/>
        <v>0.39463757187800469</v>
      </c>
      <c r="CJ273" s="182">
        <f t="shared" si="571"/>
        <v>0.39463757187800469</v>
      </c>
      <c r="CK273" s="182">
        <f t="shared" si="572"/>
        <v>0.39463757187800469</v>
      </c>
      <c r="CL273" s="182">
        <f t="shared" si="573"/>
        <v>0.39463757187800469</v>
      </c>
      <c r="CM273" s="182">
        <f t="shared" si="574"/>
        <v>0.39463757187800469</v>
      </c>
      <c r="CN273" s="182">
        <f t="shared" si="575"/>
        <v>0.39463757187800469</v>
      </c>
      <c r="CO273" s="182">
        <f t="shared" si="576"/>
        <v>0.35655461564796731</v>
      </c>
      <c r="CP273" s="182">
        <f t="shared" si="577"/>
        <v>0.30430402960521313</v>
      </c>
      <c r="CQ273" s="182">
        <f t="shared" si="578"/>
        <v>0.25205344356245907</v>
      </c>
      <c r="CR273" s="182">
        <f t="shared" si="579"/>
        <v>0.19980285751970481</v>
      </c>
      <c r="CS273" s="182">
        <f t="shared" si="580"/>
        <v>0.14755227147695071</v>
      </c>
      <c r="CT273" s="182">
        <f t="shared" si="581"/>
        <v>0.12823795893902254</v>
      </c>
      <c r="CU273" s="182">
        <f t="shared" si="582"/>
        <v>0.12823795893902254</v>
      </c>
      <c r="CV273" s="182">
        <f t="shared" si="583"/>
        <v>0.12823795893902254</v>
      </c>
      <c r="CW273" s="182">
        <f t="shared" si="584"/>
        <v>0.12823795893902254</v>
      </c>
      <c r="CX273" s="182">
        <f t="shared" si="585"/>
        <v>0.12823795893902254</v>
      </c>
      <c r="CY273" s="182">
        <f t="shared" si="586"/>
        <v>0.12823795893902254</v>
      </c>
      <c r="DA273" s="184">
        <f t="shared" si="630"/>
        <v>0.14662231286187508</v>
      </c>
      <c r="DB273" s="184">
        <f t="shared" si="631"/>
        <v>0.14662231286187508</v>
      </c>
      <c r="DC273" s="184">
        <f t="shared" si="632"/>
        <v>0.14662231286187508</v>
      </c>
      <c r="DD273" s="184">
        <f t="shared" si="633"/>
        <v>0.14662231286187508</v>
      </c>
      <c r="DE273" s="184">
        <f t="shared" si="634"/>
        <v>0.14662231286187508</v>
      </c>
      <c r="DF273" s="184">
        <f t="shared" si="635"/>
        <v>0.14662231286187508</v>
      </c>
      <c r="DG273" s="184">
        <f t="shared" si="636"/>
        <v>0.14662231286187508</v>
      </c>
      <c r="DH273" s="184">
        <f t="shared" si="637"/>
        <v>0.14662231286187508</v>
      </c>
      <c r="DI273" s="184">
        <f t="shared" si="638"/>
        <v>0.13177885879431245</v>
      </c>
      <c r="DJ273" s="184">
        <f t="shared" si="639"/>
        <v>0.11142855322740132</v>
      </c>
      <c r="DK273" s="184">
        <f t="shared" si="640"/>
        <v>9.1105055220440129E-2</v>
      </c>
      <c r="DL273" s="184">
        <f t="shared" si="641"/>
        <v>7.0827441272892352E-2</v>
      </c>
      <c r="DM273" s="184">
        <f t="shared" si="642"/>
        <v>5.0638516359539684E-2</v>
      </c>
      <c r="DN273" s="184">
        <f t="shared" si="643"/>
        <v>4.3216868680750156E-2</v>
      </c>
      <c r="DO273" s="184">
        <f t="shared" si="644"/>
        <v>-5.825733576717623E-10</v>
      </c>
      <c r="DP273" s="184">
        <f t="shared" si="645"/>
        <v>-5.825733576717623E-10</v>
      </c>
      <c r="DQ273" s="184">
        <f t="shared" si="646"/>
        <v>-5.825733576717623E-10</v>
      </c>
      <c r="DR273" s="184">
        <f t="shared" si="647"/>
        <v>-5.825733576717623E-10</v>
      </c>
      <c r="DS273" s="184">
        <f t="shared" si="648"/>
        <v>-5.825733576717623E-10</v>
      </c>
      <c r="DU273" s="185">
        <f t="shared" si="587"/>
        <v>2.6260785580106611E-3</v>
      </c>
      <c r="DV273" s="185">
        <f t="shared" si="588"/>
        <v>2.0150609501144515E-3</v>
      </c>
      <c r="DW273" s="185">
        <f t="shared" si="589"/>
        <v>-2.2362708620728504E-3</v>
      </c>
      <c r="DX273" s="185">
        <f t="shared" si="590"/>
        <v>2.4404614024736097E-3</v>
      </c>
      <c r="DY273" s="186">
        <f t="shared" si="591"/>
        <v>2.6260785580106611E-3</v>
      </c>
      <c r="DZ273" s="186">
        <f t="shared" si="592"/>
        <v>2.0150609501144515E-3</v>
      </c>
      <c r="EA273" s="186">
        <f t="shared" si="593"/>
        <v>1.7785152075986128E-3</v>
      </c>
      <c r="EB273" s="186">
        <f t="shared" si="594"/>
        <v>-2.7917096700516642E-3</v>
      </c>
      <c r="EC273" s="186">
        <f t="shared" si="595"/>
        <v>-2.9360941858231865E-3</v>
      </c>
      <c r="ED273" s="186">
        <f t="shared" si="596"/>
        <v>-1.528433890456106E-3</v>
      </c>
      <c r="EE273" s="186">
        <f t="shared" si="597"/>
        <v>-1.2667202685136122E-3</v>
      </c>
      <c r="EF273" s="186">
        <f t="shared" si="598"/>
        <v>3.0581332519784531E-3</v>
      </c>
      <c r="EG273" s="186">
        <f t="shared" si="599"/>
        <v>3.1568980775348206E-3</v>
      </c>
      <c r="EH273" s="186">
        <f t="shared" si="600"/>
        <v>9.9536614046111791E-4</v>
      </c>
      <c r="EI273" s="186">
        <f t="shared" si="601"/>
        <v>7.1643667506120809E-4</v>
      </c>
      <c r="EJ273" s="186">
        <f t="shared" si="602"/>
        <v>-3.2316370025339707E-3</v>
      </c>
      <c r="EK273" s="186">
        <f t="shared" si="603"/>
        <v>-3.281781218628065E-3</v>
      </c>
      <c r="EL273" s="186">
        <f t="shared" si="604"/>
        <v>-4.3205469396779043E-4</v>
      </c>
      <c r="EM273" s="186">
        <f t="shared" si="605"/>
        <v>-1.4438451577152082E-4</v>
      </c>
      <c r="EN273" s="186">
        <f t="shared" si="606"/>
        <v>3.3069490980547206E-3</v>
      </c>
      <c r="EO273" s="186">
        <f t="shared" si="607"/>
        <v>3.3069490980547206E-3</v>
      </c>
      <c r="EP273" s="186">
        <f t="shared" si="608"/>
        <v>-1.4438451577152426E-4</v>
      </c>
      <c r="EQ273" s="186">
        <f t="shared" si="609"/>
        <v>-3.2316370025339694E-3</v>
      </c>
      <c r="ER273" s="186">
        <f t="shared" si="610"/>
        <v>7.1643667506121427E-4</v>
      </c>
      <c r="ES273" s="186">
        <f t="shared" si="611"/>
        <v>9.953661404611242E-4</v>
      </c>
      <c r="ET273" s="186">
        <f t="shared" si="612"/>
        <v>3.1568980775348188E-3</v>
      </c>
      <c r="EU273" s="186">
        <f t="shared" si="613"/>
        <v>3.0581332519784513E-3</v>
      </c>
      <c r="EV273" s="186">
        <f t="shared" si="614"/>
        <v>-1.2667202685136165E-3</v>
      </c>
      <c r="EW273" s="186">
        <f t="shared" si="615"/>
        <v>-1.5284338904561102E-3</v>
      </c>
      <c r="EX273" s="186">
        <f t="shared" si="616"/>
        <v>-2.9360941858231843E-3</v>
      </c>
    </row>
    <row r="274" spans="15:154" ht="20.100000000000001" customHeight="1" x14ac:dyDescent="0.3">
      <c r="O274" s="211">
        <v>266</v>
      </c>
      <c r="P274" s="211">
        <f t="shared" si="617"/>
        <v>-0.82030474843733492</v>
      </c>
      <c r="Q274" s="212">
        <f t="shared" si="618"/>
        <v>2.3212879051524582</v>
      </c>
      <c r="R274" s="212">
        <f t="shared" si="522"/>
        <v>237.88677445596727</v>
      </c>
      <c r="S274" s="212">
        <f t="shared" si="523"/>
        <v>206.85806474431936</v>
      </c>
      <c r="T274" s="212">
        <f t="shared" si="524"/>
        <v>258.57258093039923</v>
      </c>
      <c r="U274" s="212">
        <f t="shared" si="525"/>
        <v>1</v>
      </c>
      <c r="V274" s="212">
        <f t="shared" si="526"/>
        <v>1</v>
      </c>
      <c r="W274" s="212">
        <f t="shared" si="527"/>
        <v>5.632931898229733E-2</v>
      </c>
      <c r="X274" s="212">
        <f t="shared" si="528"/>
        <v>6.4778716829641925E-2</v>
      </c>
      <c r="Y274" s="212">
        <f t="shared" si="529"/>
        <v>5.1822973463713541E-2</v>
      </c>
      <c r="Z274" s="212">
        <f t="shared" si="530"/>
        <v>7.3540005879064694</v>
      </c>
      <c r="AA274" s="212">
        <f t="shared" si="531"/>
        <v>7.3540005879064694</v>
      </c>
      <c r="AB274" s="212">
        <f t="shared" si="532"/>
        <v>7.2145127048004607</v>
      </c>
      <c r="AC274" s="212">
        <f t="shared" si="533"/>
        <v>6.8750705708692879</v>
      </c>
      <c r="AD274" s="212">
        <f t="shared" si="534"/>
        <v>141.97795415314178</v>
      </c>
      <c r="AE274" s="212">
        <f t="shared" si="535"/>
        <v>186.6030132283758</v>
      </c>
      <c r="AF274" s="212">
        <f t="shared" si="536"/>
        <v>2.0929852636682402</v>
      </c>
      <c r="AG274" s="212">
        <f t="shared" si="537"/>
        <v>2.3367343778406156</v>
      </c>
      <c r="AH274" s="212">
        <f t="shared" si="538"/>
        <v>1.7814329987765851</v>
      </c>
      <c r="AI274" s="212">
        <f t="shared" si="539"/>
        <v>9.4469858515747092</v>
      </c>
      <c r="AJ274" s="212">
        <f t="shared" si="540"/>
        <v>10.24698585157471</v>
      </c>
      <c r="AK274" s="212">
        <f t="shared" si="541"/>
        <v>10.351247082641077</v>
      </c>
      <c r="AL274" s="212">
        <f t="shared" si="542"/>
        <v>9.4565035696458732</v>
      </c>
      <c r="AM274" s="212">
        <f t="shared" si="619"/>
        <v>97.589673147282099</v>
      </c>
      <c r="AN274" s="212">
        <f t="shared" si="520"/>
        <v>96.606717240571768</v>
      </c>
      <c r="AO274" s="212">
        <f t="shared" si="521"/>
        <v>105.74732961661093</v>
      </c>
      <c r="AP274" s="212">
        <f t="shared" si="543"/>
        <v>5.9554247512146921</v>
      </c>
      <c r="AQ274" s="212">
        <f t="shared" si="544"/>
        <v>0.18436355967845058</v>
      </c>
      <c r="AR274" s="212">
        <f t="shared" si="545"/>
        <v>0.17898656023923948</v>
      </c>
      <c r="AS274" s="212">
        <f t="shared" si="546"/>
        <v>0.17056525966932273</v>
      </c>
      <c r="AT274" s="212">
        <f t="shared" si="547"/>
        <v>1.0678729582091637E-2</v>
      </c>
      <c r="AU274" s="212">
        <f t="shared" si="548"/>
        <v>6.6851416715496034E-2</v>
      </c>
      <c r="AV274" s="212">
        <f t="shared" si="549"/>
        <v>6.2374165802074E-2</v>
      </c>
      <c r="AW274" s="212">
        <f t="shared" si="550"/>
        <v>6.2002207229150827E-2</v>
      </c>
      <c r="AX274" s="212">
        <f t="shared" si="620"/>
        <v>1.8828474009511709E-2</v>
      </c>
      <c r="AY274" s="212">
        <f t="shared" si="621"/>
        <v>2.0202592264649041E-2</v>
      </c>
      <c r="AZ274" s="178">
        <f t="shared" si="622"/>
        <v>1.6065693825524939E-2</v>
      </c>
      <c r="BA274" s="178">
        <f t="shared" si="551"/>
        <v>-1.7422723547198551E-2</v>
      </c>
      <c r="BB274" s="178">
        <f t="shared" si="552"/>
        <v>-1.5150194388868303E-2</v>
      </c>
      <c r="BC274" s="178">
        <f t="shared" si="553"/>
        <v>-1.893774298608538E-2</v>
      </c>
      <c r="BD274" s="178">
        <f t="shared" si="554"/>
        <v>0</v>
      </c>
      <c r="BE274" s="178">
        <f t="shared" si="555"/>
        <v>0</v>
      </c>
      <c r="BF274" s="178">
        <f t="shared" si="556"/>
        <v>0</v>
      </c>
      <c r="BG274" s="178">
        <f t="shared" si="623"/>
        <v>1.4057504623131573E-3</v>
      </c>
      <c r="BH274" s="178">
        <f t="shared" si="624"/>
        <v>5.052397875780738E-3</v>
      </c>
      <c r="BI274" s="178">
        <f t="shared" si="625"/>
        <v>0</v>
      </c>
      <c r="BJ274" s="178">
        <f t="shared" si="557"/>
        <v>0.33440944316966176</v>
      </c>
      <c r="BK274" s="178">
        <f t="shared" si="558"/>
        <v>1.0451292469023135</v>
      </c>
      <c r="BL274" s="178">
        <f t="shared" si="559"/>
        <v>0</v>
      </c>
      <c r="BM274" s="180">
        <f t="shared" si="626"/>
        <v>1.9761343622936553E-6</v>
      </c>
      <c r="BN274" s="180">
        <f t="shared" si="626"/>
        <v>2.5526724295193713E-5</v>
      </c>
      <c r="BO274" s="180">
        <f t="shared" si="626"/>
        <v>0</v>
      </c>
      <c r="BP274" s="178">
        <f t="shared" si="560"/>
        <v>78.327991607225385</v>
      </c>
      <c r="BQ274" s="178">
        <f t="shared" si="561"/>
        <v>185.61027306626306</v>
      </c>
      <c r="BR274" s="178">
        <f t="shared" si="562"/>
        <v>0.39638884848093875</v>
      </c>
      <c r="BS274" s="178">
        <f t="shared" si="563"/>
        <v>0.39638884848093875</v>
      </c>
      <c r="BT274" s="178">
        <f t="shared" si="564"/>
        <v>0.13212961616031291</v>
      </c>
      <c r="BU274" s="178">
        <f t="shared" si="565"/>
        <v>15.977469926147057</v>
      </c>
      <c r="BY274" s="180">
        <f t="shared" si="566"/>
        <v>0.14705465636506157</v>
      </c>
      <c r="BZ274" s="180">
        <f t="shared" si="627"/>
        <v>0.14705465636506157</v>
      </c>
      <c r="CA274" s="180">
        <f t="shared" si="628"/>
        <v>0</v>
      </c>
      <c r="CB274" s="180">
        <f t="shared" si="629"/>
        <v>4.1417443291333837E-2</v>
      </c>
      <c r="CC274" s="180">
        <f t="shared" si="567"/>
        <v>2.3994719744135286E-2</v>
      </c>
      <c r="CG274" s="182">
        <f t="shared" si="568"/>
        <v>0.39142700095047017</v>
      </c>
      <c r="CH274" s="182">
        <f t="shared" si="569"/>
        <v>0.39142700095047017</v>
      </c>
      <c r="CI274" s="182">
        <f t="shared" si="570"/>
        <v>0.39142700095047017</v>
      </c>
      <c r="CJ274" s="182">
        <f t="shared" si="571"/>
        <v>0.39142700095047017</v>
      </c>
      <c r="CK274" s="182">
        <f t="shared" si="572"/>
        <v>0.39142700095047017</v>
      </c>
      <c r="CL274" s="182">
        <f t="shared" si="573"/>
        <v>0.39142700095047017</v>
      </c>
      <c r="CM274" s="182">
        <f t="shared" si="574"/>
        <v>0.39142700095047017</v>
      </c>
      <c r="CN274" s="182">
        <f t="shared" si="575"/>
        <v>0.39142700095047017</v>
      </c>
      <c r="CO274" s="182">
        <f t="shared" si="576"/>
        <v>0.35365002122131889</v>
      </c>
      <c r="CP274" s="182">
        <f t="shared" si="577"/>
        <v>0.30181924112508951</v>
      </c>
      <c r="CQ274" s="182">
        <f t="shared" si="578"/>
        <v>0.24998846102886008</v>
      </c>
      <c r="CR274" s="182">
        <f t="shared" si="579"/>
        <v>0.19815768093263059</v>
      </c>
      <c r="CS274" s="182">
        <f t="shared" si="580"/>
        <v>0.14632690083640126</v>
      </c>
      <c r="CT274" s="182">
        <f t="shared" si="581"/>
        <v>0.12716776862984439</v>
      </c>
      <c r="CU274" s="182">
        <f t="shared" si="582"/>
        <v>0.12716776862984439</v>
      </c>
      <c r="CV274" s="182">
        <f t="shared" si="583"/>
        <v>0.12716776862984439</v>
      </c>
      <c r="CW274" s="182">
        <f t="shared" si="584"/>
        <v>0.12716776862984439</v>
      </c>
      <c r="CX274" s="182">
        <f t="shared" si="585"/>
        <v>0.12716776862984439</v>
      </c>
      <c r="CY274" s="182">
        <f t="shared" si="586"/>
        <v>0.12716776862984439</v>
      </c>
      <c r="DA274" s="184">
        <f t="shared" si="630"/>
        <v>0.14512363895421065</v>
      </c>
      <c r="DB274" s="184">
        <f t="shared" si="631"/>
        <v>0.14512363895421065</v>
      </c>
      <c r="DC274" s="184">
        <f t="shared" si="632"/>
        <v>0.14512363895421065</v>
      </c>
      <c r="DD274" s="184">
        <f t="shared" si="633"/>
        <v>0.14512363895421065</v>
      </c>
      <c r="DE274" s="184">
        <f t="shared" si="634"/>
        <v>0.14512363895421065</v>
      </c>
      <c r="DF274" s="184">
        <f t="shared" si="635"/>
        <v>0.14512363895421065</v>
      </c>
      <c r="DG274" s="184">
        <f t="shared" si="636"/>
        <v>0.14512363895421065</v>
      </c>
      <c r="DH274" s="184">
        <f t="shared" si="637"/>
        <v>0.14512363895421065</v>
      </c>
      <c r="DI274" s="184">
        <f t="shared" si="638"/>
        <v>0.13042595630444709</v>
      </c>
      <c r="DJ274" s="184">
        <f t="shared" si="639"/>
        <v>0.11027569510255274</v>
      </c>
      <c r="DK274" s="184">
        <f t="shared" si="640"/>
        <v>9.0152313966061479E-2</v>
      </c>
      <c r="DL274" s="184">
        <f t="shared" si="641"/>
        <v>7.0074932480494498E-2</v>
      </c>
      <c r="DM274" s="184">
        <f t="shared" si="642"/>
        <v>5.0086438431747433E-2</v>
      </c>
      <c r="DN274" s="184">
        <f t="shared" si="643"/>
        <v>4.2738959272746582E-2</v>
      </c>
      <c r="DO274" s="184">
        <f t="shared" si="644"/>
        <v>-5.8587098057945179E-10</v>
      </c>
      <c r="DP274" s="184">
        <f t="shared" si="645"/>
        <v>-5.8587098057945179E-10</v>
      </c>
      <c r="DQ274" s="184">
        <f t="shared" si="646"/>
        <v>-5.8587098057945179E-10</v>
      </c>
      <c r="DR274" s="184">
        <f t="shared" si="647"/>
        <v>-5.8587098057945179E-10</v>
      </c>
      <c r="DS274" s="184">
        <f t="shared" si="648"/>
        <v>-5.8587098057945179E-10</v>
      </c>
      <c r="DU274" s="185">
        <f t="shared" si="587"/>
        <v>2.1849465892058799E-3</v>
      </c>
      <c r="DV274" s="185">
        <f t="shared" si="588"/>
        <v>1.7693348613228117E-3</v>
      </c>
      <c r="DW274" s="185">
        <f t="shared" si="589"/>
        <v>-1.9174390199093445E-3</v>
      </c>
      <c r="DX274" s="185">
        <f t="shared" si="590"/>
        <v>2.0562016083311759E-3</v>
      </c>
      <c r="DY274" s="186">
        <f t="shared" si="591"/>
        <v>2.1849465892058799E-3</v>
      </c>
      <c r="DZ274" s="186">
        <f t="shared" si="592"/>
        <v>1.7693348613228117E-3</v>
      </c>
      <c r="EA274" s="186">
        <f t="shared" si="593"/>
        <v>1.6126106811448306E-3</v>
      </c>
      <c r="EB274" s="186">
        <f t="shared" si="594"/>
        <v>-2.3030467299280377E-3</v>
      </c>
      <c r="EC274" s="186">
        <f t="shared" si="595"/>
        <v>-2.4099266584834324E-3</v>
      </c>
      <c r="ED274" s="186">
        <f t="shared" si="596"/>
        <v>-1.4480300238273723E-3</v>
      </c>
      <c r="EE274" s="186">
        <f t="shared" si="597"/>
        <v>-1.2763947097892978E-3</v>
      </c>
      <c r="EF274" s="186">
        <f t="shared" si="598"/>
        <v>2.5050656666036749E-3</v>
      </c>
      <c r="EG274" s="186">
        <f t="shared" si="599"/>
        <v>2.5880002466045467E-3</v>
      </c>
      <c r="EH274" s="186">
        <f t="shared" si="600"/>
        <v>1.0985409290278753E-3</v>
      </c>
      <c r="EI274" s="186">
        <f t="shared" si="601"/>
        <v>9.1533516728517484E-4</v>
      </c>
      <c r="EJ274" s="186">
        <f t="shared" si="602"/>
        <v>-2.6583263495488364E-3</v>
      </c>
      <c r="EK274" s="186">
        <f t="shared" si="603"/>
        <v>-2.7157013537321534E-3</v>
      </c>
      <c r="EL274" s="186">
        <f t="shared" si="604"/>
        <v>-7.276699846166326E-4</v>
      </c>
      <c r="EM274" s="186">
        <f t="shared" si="605"/>
        <v>-5.3645966692817142E-4</v>
      </c>
      <c r="EN274" s="186">
        <f t="shared" si="606"/>
        <v>2.7598457339014326E-3</v>
      </c>
      <c r="EO274" s="186">
        <f t="shared" si="607"/>
        <v>2.7905444230738683E-3</v>
      </c>
      <c r="EP274" s="186">
        <f t="shared" si="608"/>
        <v>3.4263577166716614E-4</v>
      </c>
      <c r="EQ274" s="186">
        <f t="shared" si="609"/>
        <v>-2.8110727194176834E-3</v>
      </c>
      <c r="ER274" s="186">
        <f t="shared" si="610"/>
        <v>4.9067456835380678E-5</v>
      </c>
      <c r="ES274" s="186">
        <f t="shared" si="611"/>
        <v>2.450384513215409E-4</v>
      </c>
      <c r="ET274" s="186">
        <f t="shared" si="612"/>
        <v>2.8008023147927741E-3</v>
      </c>
      <c r="EU274" s="186">
        <f t="shared" si="613"/>
        <v>2.7768866828258593E-3</v>
      </c>
      <c r="EV274" s="186">
        <f t="shared" si="614"/>
        <v>-4.3981564310403663E-4</v>
      </c>
      <c r="EW274" s="186">
        <f t="shared" si="615"/>
        <v>-6.3245009728345311E-4</v>
      </c>
      <c r="EX274" s="186">
        <f t="shared" si="616"/>
        <v>-2.7394423380718881E-3</v>
      </c>
    </row>
    <row r="275" spans="15:154" ht="20.100000000000001" customHeight="1" x14ac:dyDescent="0.3">
      <c r="O275" s="211">
        <v>267</v>
      </c>
      <c r="P275" s="211">
        <f t="shared" si="617"/>
        <v>-0.81157810217736315</v>
      </c>
      <c r="Q275" s="212">
        <f t="shared" si="618"/>
        <v>2.3300145514124297</v>
      </c>
      <c r="R275" s="212">
        <f t="shared" si="522"/>
        <v>235.94188285518908</v>
      </c>
      <c r="S275" s="212">
        <f t="shared" si="523"/>
        <v>205.16685465668616</v>
      </c>
      <c r="T275" s="212">
        <f t="shared" si="524"/>
        <v>256.45856832085769</v>
      </c>
      <c r="U275" s="212">
        <f t="shared" si="525"/>
        <v>1</v>
      </c>
      <c r="V275" s="212">
        <f t="shared" si="526"/>
        <v>1</v>
      </c>
      <c r="W275" s="212">
        <f t="shared" si="527"/>
        <v>5.6793646968666178E-2</v>
      </c>
      <c r="X275" s="212">
        <f t="shared" si="528"/>
        <v>6.5312694013966111E-2</v>
      </c>
      <c r="Y275" s="212">
        <f t="shared" si="529"/>
        <v>5.2250155211172884E-2</v>
      </c>
      <c r="Z275" s="212">
        <f t="shared" si="530"/>
        <v>7.2763167113109679</v>
      </c>
      <c r="AA275" s="212">
        <f t="shared" si="531"/>
        <v>7.2763167113109679</v>
      </c>
      <c r="AB275" s="212">
        <f t="shared" si="532"/>
        <v>7.1395197159483832</v>
      </c>
      <c r="AC275" s="212">
        <f t="shared" si="533"/>
        <v>6.803605994982493</v>
      </c>
      <c r="AD275" s="212">
        <f t="shared" si="534"/>
        <v>140.21935085724678</v>
      </c>
      <c r="AE275" s="212">
        <f t="shared" si="535"/>
        <v>184.35059880182132</v>
      </c>
      <c r="AF275" s="212">
        <f t="shared" si="536"/>
        <v>2.0883025659846179</v>
      </c>
      <c r="AG275" s="212">
        <f t="shared" si="537"/>
        <v>2.3315063330720749</v>
      </c>
      <c r="AH275" s="212">
        <f t="shared" si="538"/>
        <v>1.777447346167508</v>
      </c>
      <c r="AI275" s="212">
        <f t="shared" si="539"/>
        <v>9.364619277295585</v>
      </c>
      <c r="AJ275" s="212">
        <f t="shared" si="540"/>
        <v>10.164619277295586</v>
      </c>
      <c r="AK275" s="212">
        <f t="shared" si="541"/>
        <v>10.27102604902046</v>
      </c>
      <c r="AL275" s="212">
        <f t="shared" si="542"/>
        <v>9.3810533411500021</v>
      </c>
      <c r="AM275" s="212">
        <f t="shared" si="619"/>
        <v>98.380467848281427</v>
      </c>
      <c r="AN275" s="212">
        <f t="shared" si="520"/>
        <v>97.361256336738549</v>
      </c>
      <c r="AO275" s="212">
        <f t="shared" si="521"/>
        <v>106.59783753850954</v>
      </c>
      <c r="AP275" s="212">
        <f t="shared" si="543"/>
        <v>5.8785158042990497</v>
      </c>
      <c r="AQ275" s="212">
        <f t="shared" si="544"/>
        <v>0.18244714828083863</v>
      </c>
      <c r="AR275" s="212">
        <f t="shared" si="545"/>
        <v>0.1771260413565488</v>
      </c>
      <c r="AS275" s="212">
        <f t="shared" si="546"/>
        <v>0.16879227802242336</v>
      </c>
      <c r="AT275" s="212">
        <f t="shared" si="547"/>
        <v>1.0457878175547282E-2</v>
      </c>
      <c r="AU275" s="212">
        <f t="shared" si="548"/>
        <v>6.5999344879693236E-2</v>
      </c>
      <c r="AV275" s="212">
        <f t="shared" si="549"/>
        <v>6.1561271930479382E-2</v>
      </c>
      <c r="AW275" s="212">
        <f t="shared" si="550"/>
        <v>6.120827287230568E-2</v>
      </c>
      <c r="AX275" s="212">
        <f t="shared" si="620"/>
        <v>1.874171759499595E-2</v>
      </c>
      <c r="AY275" s="212">
        <f t="shared" si="621"/>
        <v>2.0103662730665765E-2</v>
      </c>
      <c r="AZ275" s="178">
        <f t="shared" si="622"/>
        <v>1.5990708916902178E-2</v>
      </c>
      <c r="BA275" s="178">
        <f t="shared" si="551"/>
        <v>-1.7585103098579871E-2</v>
      </c>
      <c r="BB275" s="178">
        <f t="shared" si="552"/>
        <v>-1.5291393998765104E-2</v>
      </c>
      <c r="BC275" s="178">
        <f t="shared" si="553"/>
        <v>-1.911424249845638E-2</v>
      </c>
      <c r="BD275" s="178">
        <f t="shared" si="554"/>
        <v>0</v>
      </c>
      <c r="BE275" s="178">
        <f t="shared" si="555"/>
        <v>0</v>
      </c>
      <c r="BF275" s="178">
        <f t="shared" si="556"/>
        <v>0</v>
      </c>
      <c r="BG275" s="178">
        <f t="shared" si="623"/>
        <v>1.1566144964160786E-3</v>
      </c>
      <c r="BH275" s="178">
        <f t="shared" si="624"/>
        <v>4.8122687319006614E-3</v>
      </c>
      <c r="BI275" s="178">
        <f t="shared" si="625"/>
        <v>0</v>
      </c>
      <c r="BJ275" s="178">
        <f t="shared" si="557"/>
        <v>0.27289380202201591</v>
      </c>
      <c r="BK275" s="178">
        <f t="shared" si="558"/>
        <v>0.98731803948677843</v>
      </c>
      <c r="BL275" s="178">
        <f t="shared" si="559"/>
        <v>0</v>
      </c>
      <c r="BM275" s="180">
        <f t="shared" si="626"/>
        <v>1.3377570933198191E-6</v>
      </c>
      <c r="BN275" s="180">
        <f t="shared" si="626"/>
        <v>2.3157930348028798E-5</v>
      </c>
      <c r="BO275" s="180">
        <f t="shared" si="626"/>
        <v>0</v>
      </c>
      <c r="BP275" s="178">
        <f t="shared" si="560"/>
        <v>77.256693692013272</v>
      </c>
      <c r="BQ275" s="178">
        <f t="shared" si="561"/>
        <v>183.75990655561549</v>
      </c>
      <c r="BR275" s="178">
        <f t="shared" si="562"/>
        <v>0.39314809100791059</v>
      </c>
      <c r="BS275" s="178">
        <f t="shared" si="563"/>
        <v>0.39314809100791059</v>
      </c>
      <c r="BT275" s="178">
        <f t="shared" si="564"/>
        <v>0.13104936366930356</v>
      </c>
      <c r="BU275" s="178">
        <f t="shared" si="565"/>
        <v>15.846842878333593</v>
      </c>
      <c r="BY275" s="180">
        <f t="shared" si="566"/>
        <v>0.14553966120525977</v>
      </c>
      <c r="BZ275" s="180">
        <f t="shared" si="627"/>
        <v>0.14553966120525977</v>
      </c>
      <c r="CA275" s="180">
        <f t="shared" si="628"/>
        <v>0</v>
      </c>
      <c r="CB275" s="180">
        <f t="shared" si="629"/>
        <v>4.1328640753270633E-2</v>
      </c>
      <c r="CC275" s="180">
        <f t="shared" si="567"/>
        <v>2.3743537654690762E-2</v>
      </c>
      <c r="CG275" s="182">
        <f t="shared" si="568"/>
        <v>0.38818624347744213</v>
      </c>
      <c r="CH275" s="182">
        <f t="shared" si="569"/>
        <v>0.38818624347744213</v>
      </c>
      <c r="CI275" s="182">
        <f t="shared" si="570"/>
        <v>0.38818624347744213</v>
      </c>
      <c r="CJ275" s="182">
        <f t="shared" si="571"/>
        <v>0.38818624347744213</v>
      </c>
      <c r="CK275" s="182">
        <f t="shared" si="572"/>
        <v>0.38818624347744213</v>
      </c>
      <c r="CL275" s="182">
        <f t="shared" si="573"/>
        <v>0.38818624347744213</v>
      </c>
      <c r="CM275" s="182">
        <f t="shared" si="574"/>
        <v>0.38818624347744213</v>
      </c>
      <c r="CN275" s="182">
        <f t="shared" si="575"/>
        <v>0.38818624347744213</v>
      </c>
      <c r="CO275" s="182">
        <f t="shared" si="576"/>
        <v>0.35071811711244288</v>
      </c>
      <c r="CP275" s="182">
        <f t="shared" si="577"/>
        <v>0.29931109007731349</v>
      </c>
      <c r="CQ275" s="182">
        <f t="shared" si="578"/>
        <v>0.24790406304218415</v>
      </c>
      <c r="CR275" s="182">
        <f t="shared" si="579"/>
        <v>0.19649703600705476</v>
      </c>
      <c r="CS275" s="182">
        <f t="shared" si="580"/>
        <v>0.14509000897192545</v>
      </c>
      <c r="CT275" s="182">
        <f t="shared" si="581"/>
        <v>0.12608751613883504</v>
      </c>
      <c r="CU275" s="182">
        <f t="shared" si="582"/>
        <v>0.12608751613883504</v>
      </c>
      <c r="CV275" s="182">
        <f t="shared" si="583"/>
        <v>0.12608751613883504</v>
      </c>
      <c r="CW275" s="182">
        <f t="shared" si="584"/>
        <v>0.12608751613883504</v>
      </c>
      <c r="CX275" s="182">
        <f t="shared" si="585"/>
        <v>0.12608751613883504</v>
      </c>
      <c r="CY275" s="182">
        <f t="shared" si="586"/>
        <v>0.12608751613883504</v>
      </c>
      <c r="DA275" s="184">
        <f t="shared" si="630"/>
        <v>0.14361219746210141</v>
      </c>
      <c r="DB275" s="184">
        <f t="shared" si="631"/>
        <v>0.14361219746210141</v>
      </c>
      <c r="DC275" s="184">
        <f t="shared" si="632"/>
        <v>0.14361219746210141</v>
      </c>
      <c r="DD275" s="184">
        <f t="shared" si="633"/>
        <v>0.14361219746210141</v>
      </c>
      <c r="DE275" s="184">
        <f t="shared" si="634"/>
        <v>0.14361219746210141</v>
      </c>
      <c r="DF275" s="184">
        <f t="shared" si="635"/>
        <v>0.14361219746210141</v>
      </c>
      <c r="DG275" s="184">
        <f t="shared" si="636"/>
        <v>0.14361219746210141</v>
      </c>
      <c r="DH275" s="184">
        <f t="shared" si="637"/>
        <v>0.14361219746210141</v>
      </c>
      <c r="DI275" s="184">
        <f t="shared" si="638"/>
        <v>0.12906156233237914</v>
      </c>
      <c r="DJ275" s="184">
        <f t="shared" si="639"/>
        <v>0.10911309674205941</v>
      </c>
      <c r="DK275" s="184">
        <f t="shared" si="640"/>
        <v>8.9191584351662009E-2</v>
      </c>
      <c r="DL275" s="184">
        <f t="shared" si="641"/>
        <v>6.9316188051654071E-2</v>
      </c>
      <c r="DM275" s="184">
        <f t="shared" si="642"/>
        <v>4.9529878574134517E-2</v>
      </c>
      <c r="DN275" s="184">
        <f t="shared" si="643"/>
        <v>4.225721633028684E-2</v>
      </c>
      <c r="DO275" s="184">
        <f t="shared" si="644"/>
        <v>-5.8923769733242712E-10</v>
      </c>
      <c r="DP275" s="184">
        <f t="shared" si="645"/>
        <v>-5.8923769733242712E-10</v>
      </c>
      <c r="DQ275" s="184">
        <f t="shared" si="646"/>
        <v>-5.8923769733242712E-10</v>
      </c>
      <c r="DR275" s="184">
        <f t="shared" si="647"/>
        <v>-5.8923769733242712E-10</v>
      </c>
      <c r="DS275" s="184">
        <f t="shared" si="648"/>
        <v>-5.8923769733242712E-10</v>
      </c>
      <c r="DU275" s="185">
        <f t="shared" si="587"/>
        <v>1.7589931259485237E-3</v>
      </c>
      <c r="DV275" s="185">
        <f t="shared" si="588"/>
        <v>1.5023220547356409E-3</v>
      </c>
      <c r="DW275" s="185">
        <f t="shared" si="589"/>
        <v>-1.5923217618434692E-3</v>
      </c>
      <c r="DX275" s="185">
        <f t="shared" si="590"/>
        <v>1.6779570256830138E-3</v>
      </c>
      <c r="DY275" s="186">
        <f t="shared" si="591"/>
        <v>1.7589931259485237E-3</v>
      </c>
      <c r="DZ275" s="186">
        <f t="shared" si="592"/>
        <v>1.5023220547356409E-3</v>
      </c>
      <c r="EA275" s="186">
        <f t="shared" si="593"/>
        <v>1.408204587300906E-3</v>
      </c>
      <c r="EB275" s="186">
        <f t="shared" si="594"/>
        <v>-1.8352079483219229E-3</v>
      </c>
      <c r="EC275" s="186">
        <f t="shared" si="595"/>
        <v>-1.9063925932727098E-3</v>
      </c>
      <c r="ED275" s="186">
        <f t="shared" si="596"/>
        <v>-1.3102273289754833E-3</v>
      </c>
      <c r="EE275" s="186">
        <f t="shared" si="597"/>
        <v>-1.2086588286141199E-3</v>
      </c>
      <c r="EF275" s="186">
        <f t="shared" si="598"/>
        <v>1.9723519486370632E-3</v>
      </c>
      <c r="EG275" s="186">
        <f t="shared" si="599"/>
        <v>2.0329052244067031E-3</v>
      </c>
      <c r="EH275" s="186">
        <f t="shared" si="600"/>
        <v>1.1037774784163745E-3</v>
      </c>
      <c r="EI275" s="186">
        <f t="shared" si="601"/>
        <v>9.9587075087291706E-4</v>
      </c>
      <c r="EJ275" s="186">
        <f t="shared" si="602"/>
        <v>-2.0878864482617556E-3</v>
      </c>
      <c r="EK275" s="186">
        <f t="shared" si="603"/>
        <v>-2.1371449204893303E-3</v>
      </c>
      <c r="EL275" s="186">
        <f t="shared" si="604"/>
        <v>-8.8523441082344399E-4</v>
      </c>
      <c r="EM275" s="186">
        <f t="shared" si="605"/>
        <v>-7.7217170478580273E-4</v>
      </c>
      <c r="EN275" s="186">
        <f t="shared" si="606"/>
        <v>2.1805456270409624E-3</v>
      </c>
      <c r="EO275" s="186">
        <f t="shared" si="607"/>
        <v>2.2179696095967465E-3</v>
      </c>
      <c r="EP275" s="186">
        <f t="shared" si="608"/>
        <v>6.5699252977833135E-4</v>
      </c>
      <c r="EQ275" s="186">
        <f t="shared" si="609"/>
        <v>-2.2744937595214438E-3</v>
      </c>
      <c r="ER275" s="186">
        <f t="shared" si="610"/>
        <v>-4.2155250109243193E-4</v>
      </c>
      <c r="ES275" s="186">
        <f t="shared" si="611"/>
        <v>-3.0193697216740652E-4</v>
      </c>
      <c r="ET275" s="186">
        <f t="shared" si="612"/>
        <v>2.2934389981243575E-3</v>
      </c>
      <c r="EU275" s="186">
        <f t="shared" si="613"/>
        <v>2.3060980798484034E-3</v>
      </c>
      <c r="EV275" s="186">
        <f t="shared" si="614"/>
        <v>1.8149385498903966E-4</v>
      </c>
      <c r="EW275" s="186">
        <f t="shared" si="615"/>
        <v>6.0553275769643315E-5</v>
      </c>
      <c r="EX275" s="186">
        <f t="shared" si="616"/>
        <v>-2.3124363070304967E-3</v>
      </c>
    </row>
    <row r="276" spans="15:154" ht="20.100000000000001" customHeight="1" x14ac:dyDescent="0.3">
      <c r="O276" s="211">
        <v>268</v>
      </c>
      <c r="P276" s="211">
        <f t="shared" si="617"/>
        <v>-0.80285145591739149</v>
      </c>
      <c r="Q276" s="212">
        <f t="shared" si="618"/>
        <v>2.3387411976724013</v>
      </c>
      <c r="R276" s="212">
        <f t="shared" si="522"/>
        <v>233.97902336654528</v>
      </c>
      <c r="S276" s="212">
        <f t="shared" si="523"/>
        <v>203.46002031873505</v>
      </c>
      <c r="T276" s="212">
        <f t="shared" si="524"/>
        <v>254.3250253984188</v>
      </c>
      <c r="U276" s="212">
        <f t="shared" si="525"/>
        <v>1</v>
      </c>
      <c r="V276" s="212">
        <f t="shared" si="526"/>
        <v>1</v>
      </c>
      <c r="W276" s="212">
        <f t="shared" si="527"/>
        <v>5.7270091169702504E-2</v>
      </c>
      <c r="X276" s="212">
        <f t="shared" si="528"/>
        <v>6.5860604845157877E-2</v>
      </c>
      <c r="Y276" s="212">
        <f t="shared" si="529"/>
        <v>5.2688483876126298E-2</v>
      </c>
      <c r="Z276" s="212">
        <f t="shared" si="530"/>
        <v>7.1982083267193318</v>
      </c>
      <c r="AA276" s="212">
        <f t="shared" si="531"/>
        <v>7.1982083267193318</v>
      </c>
      <c r="AB276" s="212">
        <f t="shared" si="532"/>
        <v>7.0641015048760361</v>
      </c>
      <c r="AC276" s="212">
        <f t="shared" si="533"/>
        <v>6.7317362035402954</v>
      </c>
      <c r="AD276" s="212">
        <f t="shared" si="534"/>
        <v>138.45222104355659</v>
      </c>
      <c r="AE276" s="212">
        <f t="shared" si="535"/>
        <v>182.08680637203111</v>
      </c>
      <c r="AF276" s="212">
        <f t="shared" si="536"/>
        <v>2.083576607182045</v>
      </c>
      <c r="AG276" s="212">
        <f t="shared" si="537"/>
        <v>2.3262299889936284</v>
      </c>
      <c r="AH276" s="212">
        <f t="shared" si="538"/>
        <v>1.7734248720928427</v>
      </c>
      <c r="AI276" s="212">
        <f t="shared" si="539"/>
        <v>9.2817849339013776</v>
      </c>
      <c r="AJ276" s="212">
        <f t="shared" si="540"/>
        <v>10.081784933901378</v>
      </c>
      <c r="AK276" s="212">
        <f t="shared" si="541"/>
        <v>10.190331493869666</v>
      </c>
      <c r="AL276" s="212">
        <f t="shared" si="542"/>
        <v>9.3051610756331389</v>
      </c>
      <c r="AM276" s="212">
        <f t="shared" si="619"/>
        <v>99.188785176061771</v>
      </c>
      <c r="AN276" s="212">
        <f t="shared" si="520"/>
        <v>98.132234520690858</v>
      </c>
      <c r="AO276" s="212">
        <f t="shared" si="521"/>
        <v>107.46724230477207</v>
      </c>
      <c r="AP276" s="212">
        <f t="shared" si="543"/>
        <v>5.8012573172543096</v>
      </c>
      <c r="AQ276" s="212">
        <f t="shared" si="544"/>
        <v>0.18051987052462556</v>
      </c>
      <c r="AR276" s="212">
        <f t="shared" si="545"/>
        <v>0.17525497303474041</v>
      </c>
      <c r="AS276" s="212">
        <f t="shared" si="546"/>
        <v>0.1670092432865096</v>
      </c>
      <c r="AT276" s="212">
        <f t="shared" si="547"/>
        <v>1.0238101857802533E-2</v>
      </c>
      <c r="AU276" s="212">
        <f t="shared" si="548"/>
        <v>6.5143213727444471E-2</v>
      </c>
      <c r="AV276" s="212">
        <f t="shared" si="549"/>
        <v>6.0744780983738096E-2</v>
      </c>
      <c r="AW276" s="212">
        <f t="shared" si="550"/>
        <v>6.0410676990264311E-2</v>
      </c>
      <c r="AX276" s="212">
        <f t="shared" si="620"/>
        <v>1.8653789077163467E-2</v>
      </c>
      <c r="AY276" s="212">
        <f t="shared" si="621"/>
        <v>2.0003440233467298E-2</v>
      </c>
      <c r="AZ276" s="178">
        <f t="shared" si="622"/>
        <v>1.5914735032867139E-2</v>
      </c>
      <c r="BA276" s="178">
        <f t="shared" si="551"/>
        <v>-1.7746143476276743E-2</v>
      </c>
      <c r="BB276" s="178">
        <f t="shared" si="552"/>
        <v>-1.5431429109805861E-2</v>
      </c>
      <c r="BC276" s="178">
        <f t="shared" si="553"/>
        <v>-1.9289286387257323E-2</v>
      </c>
      <c r="BD276" s="178">
        <f t="shared" si="554"/>
        <v>0</v>
      </c>
      <c r="BE276" s="178">
        <f t="shared" si="555"/>
        <v>0</v>
      </c>
      <c r="BF276" s="178">
        <f t="shared" si="556"/>
        <v>0</v>
      </c>
      <c r="BG276" s="178">
        <f t="shared" si="623"/>
        <v>9.0764560088672439E-4</v>
      </c>
      <c r="BH276" s="178">
        <f t="shared" si="624"/>
        <v>4.5720111236614378E-3</v>
      </c>
      <c r="BI276" s="178">
        <f t="shared" si="625"/>
        <v>0</v>
      </c>
      <c r="BJ276" s="178">
        <f t="shared" si="557"/>
        <v>0.21237003125841691</v>
      </c>
      <c r="BK276" s="178">
        <f t="shared" si="558"/>
        <v>0.93022147611763883</v>
      </c>
      <c r="BL276" s="178">
        <f t="shared" si="559"/>
        <v>0</v>
      </c>
      <c r="BM276" s="180">
        <f t="shared" si="626"/>
        <v>8.2382053680902299E-7</v>
      </c>
      <c r="BN276" s="180">
        <f t="shared" si="626"/>
        <v>2.0903285714883925E-5</v>
      </c>
      <c r="BO276" s="180">
        <f t="shared" si="626"/>
        <v>0</v>
      </c>
      <c r="BP276" s="178">
        <f t="shared" si="560"/>
        <v>76.186749194505609</v>
      </c>
      <c r="BQ276" s="178">
        <f t="shared" si="561"/>
        <v>181.89368402890346</v>
      </c>
      <c r="BR276" s="178">
        <f t="shared" si="562"/>
        <v>0.38987739378561753</v>
      </c>
      <c r="BS276" s="178">
        <f t="shared" si="563"/>
        <v>0.38987739378561753</v>
      </c>
      <c r="BT276" s="178">
        <f t="shared" si="564"/>
        <v>0.1299591312618725</v>
      </c>
      <c r="BU276" s="178">
        <f t="shared" si="565"/>
        <v>15.715009032081399</v>
      </c>
      <c r="BY276" s="180">
        <f t="shared" si="566"/>
        <v>0.14401199608256759</v>
      </c>
      <c r="BZ276" s="180">
        <f t="shared" si="627"/>
        <v>0.14401199608256759</v>
      </c>
      <c r="CA276" s="180">
        <f t="shared" si="628"/>
        <v>0</v>
      </c>
      <c r="CB276" s="180">
        <f t="shared" si="629"/>
        <v>4.1237900787923228E-2</v>
      </c>
      <c r="CC276" s="180">
        <f t="shared" si="567"/>
        <v>2.3491757311646485E-2</v>
      </c>
      <c r="CG276" s="182">
        <f t="shared" si="568"/>
        <v>0.38491554625514895</v>
      </c>
      <c r="CH276" s="182">
        <f t="shared" si="569"/>
        <v>0.38491554625514895</v>
      </c>
      <c r="CI276" s="182">
        <f t="shared" si="570"/>
        <v>0.38491554625514895</v>
      </c>
      <c r="CJ276" s="182">
        <f t="shared" si="571"/>
        <v>0.38491554625514895</v>
      </c>
      <c r="CK276" s="182">
        <f t="shared" si="572"/>
        <v>0.38491554625514895</v>
      </c>
      <c r="CL276" s="182">
        <f t="shared" si="573"/>
        <v>0.38491554625514895</v>
      </c>
      <c r="CM276" s="182">
        <f t="shared" si="574"/>
        <v>0.38491554625514895</v>
      </c>
      <c r="CN276" s="182">
        <f t="shared" si="575"/>
        <v>0.38491554625514895</v>
      </c>
      <c r="CO276" s="182">
        <f t="shared" si="576"/>
        <v>0.34775912659718811</v>
      </c>
      <c r="CP276" s="182">
        <f t="shared" si="577"/>
        <v>0.29677976746729801</v>
      </c>
      <c r="CQ276" s="182">
        <f t="shared" si="578"/>
        <v>0.24580040833740791</v>
      </c>
      <c r="CR276" s="182">
        <f t="shared" si="579"/>
        <v>0.19482104920751772</v>
      </c>
      <c r="CS276" s="182">
        <f t="shared" si="580"/>
        <v>0.14384169007762762</v>
      </c>
      <c r="CT276" s="182">
        <f t="shared" si="581"/>
        <v>0.12499728373140398</v>
      </c>
      <c r="CU276" s="182">
        <f t="shared" si="582"/>
        <v>0.12499728373140398</v>
      </c>
      <c r="CV276" s="182">
        <f t="shared" si="583"/>
        <v>0.12499728373140398</v>
      </c>
      <c r="CW276" s="182">
        <f t="shared" si="584"/>
        <v>0.12499728373140398</v>
      </c>
      <c r="CX276" s="182">
        <f t="shared" si="585"/>
        <v>0.12499728373140398</v>
      </c>
      <c r="CY276" s="182">
        <f t="shared" si="586"/>
        <v>0.12499728373140398</v>
      </c>
      <c r="DA276" s="184">
        <f t="shared" si="630"/>
        <v>0.14208816562212373</v>
      </c>
      <c r="DB276" s="184">
        <f t="shared" si="631"/>
        <v>0.14208816562212373</v>
      </c>
      <c r="DC276" s="184">
        <f t="shared" si="632"/>
        <v>0.14208816562212373</v>
      </c>
      <c r="DD276" s="184">
        <f t="shared" si="633"/>
        <v>0.14208816562212373</v>
      </c>
      <c r="DE276" s="184">
        <f t="shared" si="634"/>
        <v>0.14208816562212373</v>
      </c>
      <c r="DF276" s="184">
        <f t="shared" si="635"/>
        <v>0.14208816562212373</v>
      </c>
      <c r="DG276" s="184">
        <f t="shared" si="636"/>
        <v>0.14208816562212373</v>
      </c>
      <c r="DH276" s="184">
        <f t="shared" si="637"/>
        <v>0.14208816562212373</v>
      </c>
      <c r="DI276" s="184">
        <f t="shared" si="638"/>
        <v>0.1276858383872255</v>
      </c>
      <c r="DJ276" s="184">
        <f t="shared" si="639"/>
        <v>0.10794089806505096</v>
      </c>
      <c r="DK276" s="184">
        <f t="shared" si="640"/>
        <v>8.822298468344586E-2</v>
      </c>
      <c r="DL276" s="184">
        <f t="shared" si="641"/>
        <v>6.8551304634235852E-2</v>
      </c>
      <c r="DM276" s="184">
        <f t="shared" si="642"/>
        <v>4.8968911671568145E-2</v>
      </c>
      <c r="DN276" s="184">
        <f t="shared" si="643"/>
        <v>4.1771706637369059E-2</v>
      </c>
      <c r="DO276" s="184">
        <f t="shared" si="644"/>
        <v>-5.9267498971787214E-10</v>
      </c>
      <c r="DP276" s="184">
        <f t="shared" si="645"/>
        <v>-5.9267498971787214E-10</v>
      </c>
      <c r="DQ276" s="184">
        <f t="shared" si="646"/>
        <v>-5.9267498971787214E-10</v>
      </c>
      <c r="DR276" s="184">
        <f t="shared" si="647"/>
        <v>-5.9267498971787214E-10</v>
      </c>
      <c r="DS276" s="184">
        <f t="shared" si="648"/>
        <v>-5.9267498971787214E-10</v>
      </c>
      <c r="DU276" s="185">
        <f t="shared" si="587"/>
        <v>1.3490242633325796E-3</v>
      </c>
      <c r="DV276" s="185">
        <f t="shared" si="588"/>
        <v>1.2146669025605674E-3</v>
      </c>
      <c r="DW276" s="185">
        <f t="shared" si="589"/>
        <v>-1.2610072281324988E-3</v>
      </c>
      <c r="DX276" s="185">
        <f t="shared" si="590"/>
        <v>1.3058112106402227E-3</v>
      </c>
      <c r="DY276" s="186">
        <f t="shared" si="591"/>
        <v>1.3490242633325796E-3</v>
      </c>
      <c r="DZ276" s="186">
        <f t="shared" si="592"/>
        <v>1.2146669025605674E-3</v>
      </c>
      <c r="EA276" s="186">
        <f t="shared" si="593"/>
        <v>1.1668466924729596E-3</v>
      </c>
      <c r="EB276" s="186">
        <f t="shared" si="594"/>
        <v>-1.3905937377613224E-3</v>
      </c>
      <c r="EC276" s="186">
        <f t="shared" si="595"/>
        <v>-1.4304689879251486E-3</v>
      </c>
      <c r="ED276" s="186">
        <f t="shared" si="596"/>
        <v>-1.117604859429527E-3</v>
      </c>
      <c r="EE276" s="186">
        <f t="shared" si="597"/>
        <v>-1.0670013970187123E-3</v>
      </c>
      <c r="EF276" s="186">
        <f t="shared" si="598"/>
        <v>1.4686014319740426E-3</v>
      </c>
      <c r="EG276" s="186">
        <f t="shared" si="599"/>
        <v>1.5049446113987851E-3</v>
      </c>
      <c r="EH276" s="186">
        <f t="shared" si="600"/>
        <v>1.015097957764595E-3</v>
      </c>
      <c r="EI276" s="186">
        <f t="shared" si="601"/>
        <v>9.6195777801279291E-4</v>
      </c>
      <c r="EJ276" s="186">
        <f t="shared" si="602"/>
        <v>-1.5394542476334858E-3</v>
      </c>
      <c r="EK276" s="186">
        <f t="shared" si="603"/>
        <v>-1.5720882960021899E-3</v>
      </c>
      <c r="EL276" s="186">
        <f t="shared" si="604"/>
        <v>-9.0764560088672417E-4</v>
      </c>
      <c r="EM276" s="186">
        <f t="shared" si="605"/>
        <v>-8.5222759740805336E-4</v>
      </c>
      <c r="EN276" s="186">
        <f t="shared" si="606"/>
        <v>1.6028069969438582E-3</v>
      </c>
      <c r="EO276" s="186">
        <f t="shared" si="607"/>
        <v>1.6315729244532379E-3</v>
      </c>
      <c r="EP276" s="186">
        <f t="shared" si="608"/>
        <v>7.9577128587754432E-4</v>
      </c>
      <c r="EQ276" s="186">
        <f t="shared" si="609"/>
        <v>-1.6831086936214843E-3</v>
      </c>
      <c r="ER276" s="186">
        <f t="shared" si="610"/>
        <v>-6.8002005315422314E-4</v>
      </c>
      <c r="ES276" s="186">
        <f t="shared" si="611"/>
        <v>-6.2086615700837546E-4</v>
      </c>
      <c r="ET276" s="186">
        <f t="shared" si="612"/>
        <v>1.7058157468840952E-3</v>
      </c>
      <c r="EU276" s="186">
        <f t="shared" si="613"/>
        <v>1.7264445264199004E-3</v>
      </c>
      <c r="EV276" s="186">
        <f t="shared" si="614"/>
        <v>5.6095583108731282E-4</v>
      </c>
      <c r="EW276" s="186">
        <f t="shared" si="615"/>
        <v>5.0036206689469222E-4</v>
      </c>
      <c r="EX276" s="186">
        <f t="shared" si="616"/>
        <v>-1.7449698992386556E-3</v>
      </c>
    </row>
    <row r="277" spans="15:154" ht="20.100000000000001" customHeight="1" x14ac:dyDescent="0.3">
      <c r="O277" s="211">
        <v>269</v>
      </c>
      <c r="P277" s="211">
        <f t="shared" si="617"/>
        <v>-0.79412480965741994</v>
      </c>
      <c r="Q277" s="212">
        <f t="shared" si="618"/>
        <v>2.3474678439323733</v>
      </c>
      <c r="R277" s="212">
        <f t="shared" si="522"/>
        <v>231.99834546938541</v>
      </c>
      <c r="S277" s="212">
        <f t="shared" si="523"/>
        <v>201.73769171250905</v>
      </c>
      <c r="T277" s="212">
        <f t="shared" si="524"/>
        <v>252.17211464063632</v>
      </c>
      <c r="U277" s="212">
        <f t="shared" si="525"/>
        <v>1</v>
      </c>
      <c r="V277" s="212">
        <f t="shared" si="526"/>
        <v>1</v>
      </c>
      <c r="W277" s="212">
        <f t="shared" si="527"/>
        <v>5.7759032603826345E-2</v>
      </c>
      <c r="X277" s="212">
        <f t="shared" si="528"/>
        <v>6.6422887494400298E-2</v>
      </c>
      <c r="Y277" s="212">
        <f t="shared" si="529"/>
        <v>5.3138309995520237E-2</v>
      </c>
      <c r="Z277" s="212">
        <f t="shared" si="530"/>
        <v>7.1196889595536952</v>
      </c>
      <c r="AA277" s="212">
        <f t="shared" si="531"/>
        <v>7.1196889595536952</v>
      </c>
      <c r="AB277" s="212">
        <f t="shared" si="532"/>
        <v>6.9882711666666655</v>
      </c>
      <c r="AC277" s="212">
        <f t="shared" si="533"/>
        <v>6.6594736755035218</v>
      </c>
      <c r="AD277" s="212">
        <f t="shared" si="534"/>
        <v>136.67692590463059</v>
      </c>
      <c r="AE277" s="212">
        <f t="shared" si="535"/>
        <v>179.8120820492081</v>
      </c>
      <c r="AF277" s="212">
        <f t="shared" si="536"/>
        <v>2.0788077471605808</v>
      </c>
      <c r="AG277" s="212">
        <f t="shared" si="537"/>
        <v>2.3209057474193071</v>
      </c>
      <c r="AH277" s="212">
        <f t="shared" si="538"/>
        <v>1.7693658828795633</v>
      </c>
      <c r="AI277" s="212">
        <f t="shared" si="539"/>
        <v>9.1984967067142769</v>
      </c>
      <c r="AJ277" s="212">
        <f t="shared" si="540"/>
        <v>9.9984967067142776</v>
      </c>
      <c r="AK277" s="212">
        <f t="shared" si="541"/>
        <v>10.109176914085973</v>
      </c>
      <c r="AL277" s="212">
        <f t="shared" si="542"/>
        <v>9.2288395583830862</v>
      </c>
      <c r="AM277" s="212">
        <f t="shared" si="619"/>
        <v>100.01503519308771</v>
      </c>
      <c r="AN277" s="212">
        <f t="shared" si="520"/>
        <v>98.920021728635021</v>
      </c>
      <c r="AO277" s="212">
        <f t="shared" si="521"/>
        <v>108.35598491813009</v>
      </c>
      <c r="AP277" s="212">
        <f t="shared" si="543"/>
        <v>5.7236659208629286</v>
      </c>
      <c r="AQ277" s="212">
        <f t="shared" si="544"/>
        <v>0.1785820610486511</v>
      </c>
      <c r="AR277" s="212">
        <f t="shared" si="545"/>
        <v>0.17337368015284663</v>
      </c>
      <c r="AS277" s="212">
        <f t="shared" si="546"/>
        <v>0.16521646505508616</v>
      </c>
      <c r="AT277" s="212">
        <f t="shared" si="547"/>
        <v>1.0019477656580523E-2</v>
      </c>
      <c r="AU277" s="212">
        <f t="shared" si="548"/>
        <v>6.4283207132625864E-2</v>
      </c>
      <c r="AV277" s="212">
        <f t="shared" si="549"/>
        <v>5.9924872771883186E-2</v>
      </c>
      <c r="AW277" s="212">
        <f t="shared" si="550"/>
        <v>5.9609590330329199E-2</v>
      </c>
      <c r="AX277" s="212">
        <f t="shared" si="620"/>
        <v>1.8564679416383807E-2</v>
      </c>
      <c r="AY277" s="212">
        <f t="shared" si="621"/>
        <v>1.9901915563338438E-2</v>
      </c>
      <c r="AZ277" s="178">
        <f t="shared" si="622"/>
        <v>1.5837764580753512E-2</v>
      </c>
      <c r="BA277" s="178">
        <f t="shared" si="551"/>
        <v>-1.7905832416440913E-2</v>
      </c>
      <c r="BB277" s="178">
        <f t="shared" si="552"/>
        <v>-1.5570289057774703E-2</v>
      </c>
      <c r="BC277" s="178">
        <f t="shared" si="553"/>
        <v>-1.9462861322218378E-2</v>
      </c>
      <c r="BD277" s="178">
        <f t="shared" si="554"/>
        <v>0</v>
      </c>
      <c r="BE277" s="178">
        <f t="shared" si="555"/>
        <v>0</v>
      </c>
      <c r="BF277" s="178">
        <f t="shared" si="556"/>
        <v>0</v>
      </c>
      <c r="BG277" s="178">
        <f t="shared" si="623"/>
        <v>6.588469999428935E-4</v>
      </c>
      <c r="BH277" s="178">
        <f t="shared" si="624"/>
        <v>4.3316265055637349E-3</v>
      </c>
      <c r="BI277" s="178">
        <f t="shared" si="625"/>
        <v>0</v>
      </c>
      <c r="BJ277" s="178">
        <f t="shared" si="557"/>
        <v>0.15285141390421955</v>
      </c>
      <c r="BK277" s="178">
        <f t="shared" si="558"/>
        <v>0.87385233259314965</v>
      </c>
      <c r="BL277" s="178">
        <f t="shared" si="559"/>
        <v>0</v>
      </c>
      <c r="BM277" s="180">
        <f t="shared" si="626"/>
        <v>4.3407936933375112E-7</v>
      </c>
      <c r="BN277" s="180">
        <f t="shared" si="626"/>
        <v>1.8762988183702293E-5</v>
      </c>
      <c r="BO277" s="180">
        <f t="shared" si="626"/>
        <v>0</v>
      </c>
      <c r="BP277" s="178">
        <f t="shared" si="560"/>
        <v>75.118226892074745</v>
      </c>
      <c r="BQ277" s="178">
        <f t="shared" si="561"/>
        <v>180.01180647350202</v>
      </c>
      <c r="BR277" s="178">
        <f t="shared" si="562"/>
        <v>0.38657700589031585</v>
      </c>
      <c r="BS277" s="178">
        <f t="shared" si="563"/>
        <v>0.38657700589031585</v>
      </c>
      <c r="BT277" s="178">
        <f t="shared" si="564"/>
        <v>0.12885900196343861</v>
      </c>
      <c r="BU277" s="178">
        <f t="shared" si="565"/>
        <v>15.581978427048279</v>
      </c>
      <c r="BY277" s="180">
        <f t="shared" si="566"/>
        <v>0.1424718393133968</v>
      </c>
      <c r="BZ277" s="180">
        <f t="shared" si="627"/>
        <v>0.1424718393133968</v>
      </c>
      <c r="CA277" s="180">
        <f t="shared" si="628"/>
        <v>0</v>
      </c>
      <c r="CB277" s="180">
        <f t="shared" si="629"/>
        <v>4.1145178123112081E-2</v>
      </c>
      <c r="CC277" s="180">
        <f t="shared" si="567"/>
        <v>2.3239345706671168E-2</v>
      </c>
      <c r="CG277" s="182">
        <f t="shared" si="568"/>
        <v>0.38161515835984727</v>
      </c>
      <c r="CH277" s="182">
        <f t="shared" si="569"/>
        <v>0.38161515835984727</v>
      </c>
      <c r="CI277" s="182">
        <f t="shared" si="570"/>
        <v>0.38161515835984727</v>
      </c>
      <c r="CJ277" s="182">
        <f t="shared" si="571"/>
        <v>0.38161515835984727</v>
      </c>
      <c r="CK277" s="182">
        <f t="shared" si="572"/>
        <v>0.38161515835984727</v>
      </c>
      <c r="CL277" s="182">
        <f t="shared" si="573"/>
        <v>0.38161515835984727</v>
      </c>
      <c r="CM277" s="182">
        <f t="shared" si="574"/>
        <v>0.38161515835984727</v>
      </c>
      <c r="CN277" s="182">
        <f t="shared" si="575"/>
        <v>0.38161515835984727</v>
      </c>
      <c r="CO277" s="182">
        <f t="shared" si="576"/>
        <v>0.34477327501413885</v>
      </c>
      <c r="CP277" s="182">
        <f t="shared" si="577"/>
        <v>0.29422546606506023</v>
      </c>
      <c r="CQ277" s="182">
        <f t="shared" si="578"/>
        <v>0.24367765711598172</v>
      </c>
      <c r="CR277" s="182">
        <f t="shared" si="579"/>
        <v>0.19312984816690307</v>
      </c>
      <c r="CS277" s="182">
        <f t="shared" si="580"/>
        <v>0.14258203921782453</v>
      </c>
      <c r="CT277" s="182">
        <f t="shared" si="581"/>
        <v>0.12389715443297007</v>
      </c>
      <c r="CU277" s="182">
        <f t="shared" si="582"/>
        <v>0.12389715443297007</v>
      </c>
      <c r="CV277" s="182">
        <f t="shared" si="583"/>
        <v>0.12389715443297007</v>
      </c>
      <c r="CW277" s="182">
        <f t="shared" si="584"/>
        <v>0.12389715443297007</v>
      </c>
      <c r="CX277" s="182">
        <f t="shared" si="585"/>
        <v>0.12389715443297007</v>
      </c>
      <c r="CY277" s="182">
        <f t="shared" si="586"/>
        <v>0.12389715443297007</v>
      </c>
      <c r="DA277" s="184">
        <f t="shared" si="630"/>
        <v>0.14055172370034669</v>
      </c>
      <c r="DB277" s="184">
        <f t="shared" si="631"/>
        <v>0.14055172370034669</v>
      </c>
      <c r="DC277" s="184">
        <f t="shared" si="632"/>
        <v>0.14055172370034669</v>
      </c>
      <c r="DD277" s="184">
        <f t="shared" si="633"/>
        <v>0.14055172370034669</v>
      </c>
      <c r="DE277" s="184">
        <f t="shared" si="634"/>
        <v>0.14055172370034669</v>
      </c>
      <c r="DF277" s="184">
        <f t="shared" si="635"/>
        <v>0.14055172370034669</v>
      </c>
      <c r="DG277" s="184">
        <f t="shared" si="636"/>
        <v>0.14055172370034669</v>
      </c>
      <c r="DH277" s="184">
        <f t="shared" si="637"/>
        <v>0.14055172370034669</v>
      </c>
      <c r="DI277" s="184">
        <f t="shared" si="638"/>
        <v>0.12629894875381123</v>
      </c>
      <c r="DJ277" s="184">
        <f t="shared" si="639"/>
        <v>0.10675924141727978</v>
      </c>
      <c r="DK277" s="184">
        <f t="shared" si="640"/>
        <v>8.72466353435154E-2</v>
      </c>
      <c r="DL277" s="184">
        <f t="shared" si="641"/>
        <v>6.7780380598295845E-2</v>
      </c>
      <c r="DM277" s="184">
        <f t="shared" si="642"/>
        <v>4.8403613971184908E-2</v>
      </c>
      <c r="DN277" s="184">
        <f t="shared" si="643"/>
        <v>4.1282498204147734E-2</v>
      </c>
      <c r="DO277" s="184">
        <f t="shared" si="644"/>
        <v>-5.961843884721754E-10</v>
      </c>
      <c r="DP277" s="184">
        <f t="shared" si="645"/>
        <v>-5.961843884721754E-10</v>
      </c>
      <c r="DQ277" s="184">
        <f t="shared" si="646"/>
        <v>-5.961843884721754E-10</v>
      </c>
      <c r="DR277" s="184">
        <f t="shared" si="647"/>
        <v>-5.961843884721754E-10</v>
      </c>
      <c r="DS277" s="184">
        <f t="shared" si="648"/>
        <v>-5.961843884721754E-10</v>
      </c>
      <c r="DU277" s="185">
        <f t="shared" si="587"/>
        <v>9.5582145635381794E-4</v>
      </c>
      <c r="DV277" s="185">
        <f t="shared" si="588"/>
        <v>9.0704069418558663E-4</v>
      </c>
      <c r="DW277" s="185">
        <f t="shared" si="589"/>
        <v>-9.2358393203227477E-4</v>
      </c>
      <c r="DX277" s="185">
        <f t="shared" si="590"/>
        <v>9.3984583726630763E-4</v>
      </c>
      <c r="DY277" s="186">
        <f t="shared" si="591"/>
        <v>9.5582145635381794E-4</v>
      </c>
      <c r="DZ277" s="186">
        <f t="shared" si="592"/>
        <v>9.0704069418558663E-4</v>
      </c>
      <c r="EA277" s="186">
        <f t="shared" si="593"/>
        <v>8.9022116295674842E-4</v>
      </c>
      <c r="EB277" s="186">
        <f t="shared" si="594"/>
        <v>-9.71505922966473E-4</v>
      </c>
      <c r="EC277" s="186">
        <f t="shared" si="595"/>
        <v>-9.8689445946380325E-4</v>
      </c>
      <c r="ED277" s="186">
        <f t="shared" si="596"/>
        <v>-8.7313046173790774E-4</v>
      </c>
      <c r="EE277" s="186">
        <f t="shared" si="597"/>
        <v>-8.5577379652221819E-4</v>
      </c>
      <c r="EF277" s="186">
        <f t="shared" si="598"/>
        <v>1.0019823783485183E-3</v>
      </c>
      <c r="EG277" s="186">
        <f t="shared" si="599"/>
        <v>1.0167650836943685E-3</v>
      </c>
      <c r="EH277" s="186">
        <f t="shared" si="600"/>
        <v>8.3815645431803984E-4</v>
      </c>
      <c r="EI277" s="186">
        <f t="shared" si="601"/>
        <v>8.2028380153847166E-4</v>
      </c>
      <c r="EJ277" s="186">
        <f t="shared" si="602"/>
        <v>-1.0312380725461009E-3</v>
      </c>
      <c r="EK277" s="186">
        <f t="shared" si="603"/>
        <v>-1.0453969362911064E-3</v>
      </c>
      <c r="EL277" s="186">
        <f t="shared" si="604"/>
        <v>-8.0216128236669016E-4</v>
      </c>
      <c r="EM277" s="186">
        <f t="shared" si="605"/>
        <v>-7.8379441709758432E-4</v>
      </c>
      <c r="EN277" s="186">
        <f t="shared" si="606"/>
        <v>1.0592373620023335E-3</v>
      </c>
      <c r="EO277" s="186">
        <f t="shared" si="607"/>
        <v>1.0727551337520284E-3</v>
      </c>
      <c r="EP277" s="186">
        <f t="shared" si="608"/>
        <v>7.6518880045624814E-4</v>
      </c>
      <c r="EQ277" s="186">
        <f t="shared" si="609"/>
        <v>-1.0988063443277344E-3</v>
      </c>
      <c r="ER277" s="186">
        <f t="shared" si="610"/>
        <v>-7.2728405386074911E-4</v>
      </c>
      <c r="ES277" s="186">
        <f t="shared" si="611"/>
        <v>-7.0799647005959445E-4</v>
      </c>
      <c r="ET277" s="186">
        <f t="shared" si="612"/>
        <v>1.1113318477026374E-3</v>
      </c>
      <c r="EU277" s="186">
        <f t="shared" si="613"/>
        <v>1.1235188286310195E-3</v>
      </c>
      <c r="EV277" s="186">
        <f t="shared" si="614"/>
        <v>6.8849322367513992E-4</v>
      </c>
      <c r="EW277" s="186">
        <f t="shared" si="615"/>
        <v>6.6878025558517445E-4</v>
      </c>
      <c r="EX277" s="186">
        <f t="shared" si="616"/>
        <v>-1.1353635748404267E-3</v>
      </c>
    </row>
    <row r="278" spans="15:154" ht="20.100000000000001" customHeight="1" x14ac:dyDescent="0.3">
      <c r="O278" s="211">
        <v>270</v>
      </c>
      <c r="P278" s="211">
        <f t="shared" si="617"/>
        <v>-0.78539816339744828</v>
      </c>
      <c r="Q278" s="212">
        <f t="shared" si="618"/>
        <v>2.3561944901923448</v>
      </c>
      <c r="R278" s="212">
        <f t="shared" si="522"/>
        <v>230.00000000000003</v>
      </c>
      <c r="S278" s="212">
        <f t="shared" si="523"/>
        <v>200.00000000000003</v>
      </c>
      <c r="T278" s="212">
        <f t="shared" si="524"/>
        <v>250.00000000000003</v>
      </c>
      <c r="U278" s="212">
        <f t="shared" si="525"/>
        <v>1</v>
      </c>
      <c r="V278" s="212">
        <f t="shared" si="526"/>
        <v>1</v>
      </c>
      <c r="W278" s="212">
        <f t="shared" si="527"/>
        <v>5.8260869565217387E-2</v>
      </c>
      <c r="X278" s="212">
        <f t="shared" si="528"/>
        <v>6.699999999999999E-2</v>
      </c>
      <c r="Y278" s="212">
        <f t="shared" si="529"/>
        <v>5.3599999999999995E-2</v>
      </c>
      <c r="Z278" s="212">
        <f t="shared" si="530"/>
        <v>7.0407721688428735</v>
      </c>
      <c r="AA278" s="212">
        <f t="shared" si="531"/>
        <v>7.0407721688428735</v>
      </c>
      <c r="AB278" s="212">
        <f t="shared" si="532"/>
        <v>6.9120418322708073</v>
      </c>
      <c r="AC278" s="212">
        <f t="shared" si="533"/>
        <v>6.5868309240127383</v>
      </c>
      <c r="AD278" s="212">
        <f t="shared" si="534"/>
        <v>134.89382855482046</v>
      </c>
      <c r="AE278" s="212">
        <f t="shared" si="535"/>
        <v>177.52687413316767</v>
      </c>
      <c r="AF278" s="212">
        <f t="shared" si="536"/>
        <v>2.0739963490873805</v>
      </c>
      <c r="AG278" s="212">
        <f t="shared" si="537"/>
        <v>2.3155340138107201</v>
      </c>
      <c r="AH278" s="212">
        <f t="shared" si="538"/>
        <v>1.7652706876354136</v>
      </c>
      <c r="AI278" s="212">
        <f t="shared" si="539"/>
        <v>9.1147685179302549</v>
      </c>
      <c r="AJ278" s="212">
        <f t="shared" si="540"/>
        <v>9.9147685179302556</v>
      </c>
      <c r="AK278" s="212">
        <f t="shared" si="541"/>
        <v>10.027575846081529</v>
      </c>
      <c r="AL278" s="212">
        <f t="shared" si="542"/>
        <v>9.1521016116481526</v>
      </c>
      <c r="AM278" s="212">
        <f t="shared" si="619"/>
        <v>100.85964167409061</v>
      </c>
      <c r="AN278" s="212">
        <f t="shared" si="520"/>
        <v>99.724999875295836</v>
      </c>
      <c r="AO278" s="212">
        <f t="shared" si="521"/>
        <v>109.26452113766636</v>
      </c>
      <c r="AP278" s="212">
        <f t="shared" si="543"/>
        <v>5.6457583481004852</v>
      </c>
      <c r="AQ278" s="212">
        <f t="shared" si="544"/>
        <v>0.17663405540832727</v>
      </c>
      <c r="AR278" s="212">
        <f t="shared" si="545"/>
        <v>0.17148248847973988</v>
      </c>
      <c r="AS278" s="212">
        <f t="shared" si="546"/>
        <v>0.16341425376963128</v>
      </c>
      <c r="AT278" s="212">
        <f t="shared" si="547"/>
        <v>9.8020812850680428E-3</v>
      </c>
      <c r="AU278" s="212">
        <f t="shared" si="548"/>
        <v>6.341951013163849E-2</v>
      </c>
      <c r="AV278" s="212">
        <f t="shared" si="549"/>
        <v>5.9101728214465028E-2</v>
      </c>
      <c r="AW278" s="212">
        <f t="shared" si="550"/>
        <v>5.8805184679497476E-2</v>
      </c>
      <c r="AX278" s="212">
        <f t="shared" si="620"/>
        <v>1.8474379173798568E-2</v>
      </c>
      <c r="AY278" s="212">
        <f t="shared" si="621"/>
        <v>1.9799079106587205E-2</v>
      </c>
      <c r="AZ278" s="178">
        <f t="shared" si="622"/>
        <v>1.5759789628766806E-2</v>
      </c>
      <c r="BA278" s="178">
        <f t="shared" si="551"/>
        <v>-1.8064157758141311E-2</v>
      </c>
      <c r="BB278" s="178">
        <f t="shared" si="552"/>
        <v>-1.5707963267948967E-2</v>
      </c>
      <c r="BC278" s="178">
        <f t="shared" si="553"/>
        <v>-1.9634954084936207E-2</v>
      </c>
      <c r="BD278" s="178">
        <f t="shared" si="554"/>
        <v>0</v>
      </c>
      <c r="BE278" s="178">
        <f t="shared" si="555"/>
        <v>0</v>
      </c>
      <c r="BF278" s="178">
        <f t="shared" si="556"/>
        <v>0</v>
      </c>
      <c r="BG278" s="178">
        <f t="shared" si="623"/>
        <v>4.1022141565725742E-4</v>
      </c>
      <c r="BH278" s="178">
        <f t="shared" si="624"/>
        <v>4.0911158386382381E-3</v>
      </c>
      <c r="BI278" s="178">
        <f t="shared" si="625"/>
        <v>0</v>
      </c>
      <c r="BJ278" s="178">
        <f t="shared" si="557"/>
        <v>9.4350925601169214E-2</v>
      </c>
      <c r="BK278" s="178">
        <f t="shared" si="558"/>
        <v>0.81822316772764769</v>
      </c>
      <c r="BL278" s="178">
        <f t="shared" si="559"/>
        <v>0</v>
      </c>
      <c r="BM278" s="180">
        <f t="shared" si="626"/>
        <v>1.6828160986384436E-7</v>
      </c>
      <c r="BN278" s="180">
        <f t="shared" si="626"/>
        <v>1.6737228805156654E-5</v>
      </c>
      <c r="BO278" s="180">
        <f t="shared" si="626"/>
        <v>0</v>
      </c>
      <c r="BP278" s="178">
        <f t="shared" si="560"/>
        <v>74.051195889241313</v>
      </c>
      <c r="BQ278" s="178">
        <f t="shared" si="561"/>
        <v>178.11447811447817</v>
      </c>
      <c r="BR278" s="178">
        <f t="shared" si="562"/>
        <v>0.38324717865932195</v>
      </c>
      <c r="BS278" s="178">
        <f t="shared" si="563"/>
        <v>0.38324717865932195</v>
      </c>
      <c r="BT278" s="178">
        <f t="shared" si="564"/>
        <v>0.12774905955310731</v>
      </c>
      <c r="BU278" s="178">
        <f t="shared" si="565"/>
        <v>15.447761194029853</v>
      </c>
      <c r="BY278" s="180">
        <f t="shared" si="566"/>
        <v>0.14091937224170617</v>
      </c>
      <c r="BZ278" s="180">
        <f t="shared" si="627"/>
        <v>0.14091937224170617</v>
      </c>
      <c r="CA278" s="180">
        <f t="shared" si="628"/>
        <v>0</v>
      </c>
      <c r="CB278" s="180">
        <f t="shared" si="629"/>
        <v>4.1050425890864523E-2</v>
      </c>
      <c r="CC278" s="180">
        <f t="shared" si="567"/>
        <v>2.2986268132723212E-2</v>
      </c>
      <c r="CG278" s="182">
        <f t="shared" si="568"/>
        <v>0.37828533112885337</v>
      </c>
      <c r="CH278" s="182">
        <f t="shared" si="569"/>
        <v>0.37828533112885337</v>
      </c>
      <c r="CI278" s="182">
        <f t="shared" si="570"/>
        <v>0.37828533112885337</v>
      </c>
      <c r="CJ278" s="182">
        <f t="shared" si="571"/>
        <v>0.37828533112885337</v>
      </c>
      <c r="CK278" s="182">
        <f t="shared" si="572"/>
        <v>0.37828533112885337</v>
      </c>
      <c r="CL278" s="182">
        <f t="shared" si="573"/>
        <v>0.37828533112885337</v>
      </c>
      <c r="CM278" s="182">
        <f t="shared" si="574"/>
        <v>0.37828533112885337</v>
      </c>
      <c r="CN278" s="182">
        <f t="shared" si="575"/>
        <v>0.37828533112885337</v>
      </c>
      <c r="CO278" s="182">
        <f t="shared" si="576"/>
        <v>0.34176078974745316</v>
      </c>
      <c r="CP278" s="182">
        <f t="shared" si="577"/>
        <v>0.29164838039054142</v>
      </c>
      <c r="CQ278" s="182">
        <f t="shared" si="578"/>
        <v>0.24153597103362978</v>
      </c>
      <c r="CR278" s="182">
        <f t="shared" si="579"/>
        <v>0.19142356167671792</v>
      </c>
      <c r="CS278" s="182">
        <f t="shared" si="580"/>
        <v>0.14131115231980626</v>
      </c>
      <c r="CT278" s="182">
        <f t="shared" si="581"/>
        <v>0.12278721202263879</v>
      </c>
      <c r="CU278" s="182">
        <f t="shared" si="582"/>
        <v>0.12278721202263879</v>
      </c>
      <c r="CV278" s="182">
        <f t="shared" si="583"/>
        <v>0.12278721202263879</v>
      </c>
      <c r="CW278" s="182">
        <f t="shared" si="584"/>
        <v>0.12278721202263879</v>
      </c>
      <c r="CX278" s="182">
        <f t="shared" si="585"/>
        <v>0.12278721202263879</v>
      </c>
      <c r="CY278" s="182">
        <f t="shared" si="586"/>
        <v>0.12278721202263879</v>
      </c>
      <c r="DA278" s="184">
        <f t="shared" si="630"/>
        <v>0.13900305506170374</v>
      </c>
      <c r="DB278" s="184">
        <f t="shared" si="631"/>
        <v>0.13900305506170374</v>
      </c>
      <c r="DC278" s="184">
        <f t="shared" si="632"/>
        <v>0.13900305506170374</v>
      </c>
      <c r="DD278" s="184">
        <f t="shared" si="633"/>
        <v>0.13900305506170374</v>
      </c>
      <c r="DE278" s="184">
        <f t="shared" si="634"/>
        <v>0.13900305506170374</v>
      </c>
      <c r="DF278" s="184">
        <f t="shared" si="635"/>
        <v>0.13900305506170374</v>
      </c>
      <c r="DG278" s="184">
        <f t="shared" si="636"/>
        <v>0.13900305506170374</v>
      </c>
      <c r="DH278" s="184">
        <f t="shared" si="637"/>
        <v>0.13900305506170374</v>
      </c>
      <c r="DI278" s="184">
        <f t="shared" si="638"/>
        <v>0.12490106055659667</v>
      </c>
      <c r="DJ278" s="184">
        <f t="shared" si="639"/>
        <v>0.10556827162752142</v>
      </c>
      <c r="DK278" s="184">
        <f t="shared" si="640"/>
        <v>8.6262658838642509E-2</v>
      </c>
      <c r="DL278" s="184">
        <f t="shared" si="641"/>
        <v>6.7003516077044398E-2</v>
      </c>
      <c r="DM278" s="184">
        <f t="shared" si="642"/>
        <v>4.7834063115192602E-2</v>
      </c>
      <c r="DN278" s="184">
        <f t="shared" si="643"/>
        <v>4.0789660296552933E-2</v>
      </c>
      <c r="DO278" s="184">
        <f t="shared" si="644"/>
        <v>-5.9976747518160493E-10</v>
      </c>
      <c r="DP278" s="184">
        <f t="shared" si="645"/>
        <v>-5.9976747518160493E-10</v>
      </c>
      <c r="DQ278" s="184">
        <f t="shared" si="646"/>
        <v>-5.9976747518160493E-10</v>
      </c>
      <c r="DR278" s="184">
        <f t="shared" si="647"/>
        <v>-5.9976747518160493E-10</v>
      </c>
      <c r="DS278" s="184">
        <f t="shared" si="648"/>
        <v>-5.9976747518160493E-10</v>
      </c>
      <c r="DU278" s="185">
        <f t="shared" si="587"/>
        <v>5.8014068959838419E-4</v>
      </c>
      <c r="DV278" s="185">
        <f t="shared" si="588"/>
        <v>5.8014068959838408E-4</v>
      </c>
      <c r="DW278" s="185">
        <f t="shared" si="589"/>
        <v>-5.8014068959838408E-4</v>
      </c>
      <c r="DX278" s="185">
        <f t="shared" si="590"/>
        <v>5.8014068959838408E-4</v>
      </c>
      <c r="DY278" s="186">
        <f t="shared" si="591"/>
        <v>5.8014068959838419E-4</v>
      </c>
      <c r="DZ278" s="186">
        <f t="shared" si="592"/>
        <v>5.8014068959838408E-4</v>
      </c>
      <c r="EA278" s="186">
        <f t="shared" si="593"/>
        <v>5.8014068959838386E-4</v>
      </c>
      <c r="EB278" s="186">
        <f t="shared" si="594"/>
        <v>-5.8014068959838451E-4</v>
      </c>
      <c r="EC278" s="186">
        <f t="shared" si="595"/>
        <v>-5.8014068959838408E-4</v>
      </c>
      <c r="ED278" s="186">
        <f t="shared" si="596"/>
        <v>-5.8014068959838429E-4</v>
      </c>
      <c r="EE278" s="186">
        <f t="shared" si="597"/>
        <v>-5.8014068959838375E-4</v>
      </c>
      <c r="EF278" s="186">
        <f t="shared" si="598"/>
        <v>5.8014068959838462E-4</v>
      </c>
      <c r="EG278" s="186">
        <f t="shared" si="599"/>
        <v>5.8014068959838386E-4</v>
      </c>
      <c r="EH278" s="186">
        <f t="shared" si="600"/>
        <v>5.8014068959838451E-4</v>
      </c>
      <c r="EI278" s="186">
        <f t="shared" si="601"/>
        <v>5.8014068959838343E-4</v>
      </c>
      <c r="EJ278" s="186">
        <f t="shared" si="602"/>
        <v>-5.8014068959838495E-4</v>
      </c>
      <c r="EK278" s="186">
        <f t="shared" si="603"/>
        <v>-5.8014068959838397E-4</v>
      </c>
      <c r="EL278" s="186">
        <f t="shared" si="604"/>
        <v>-5.801406895983844E-4</v>
      </c>
      <c r="EM278" s="186">
        <f t="shared" si="605"/>
        <v>-5.8014068959838343E-4</v>
      </c>
      <c r="EN278" s="186">
        <f t="shared" si="606"/>
        <v>5.8014068959838495E-4</v>
      </c>
      <c r="EO278" s="186">
        <f t="shared" si="607"/>
        <v>5.8014068959838505E-4</v>
      </c>
      <c r="EP278" s="186">
        <f t="shared" si="608"/>
        <v>5.8014068959838332E-4</v>
      </c>
      <c r="EQ278" s="186">
        <f t="shared" si="609"/>
        <v>-5.8014068959838408E-4</v>
      </c>
      <c r="ER278" s="186">
        <f t="shared" si="610"/>
        <v>-5.8014068959838429E-4</v>
      </c>
      <c r="ES278" s="186">
        <f t="shared" si="611"/>
        <v>-5.8014068959838321E-4</v>
      </c>
      <c r="ET278" s="186">
        <f t="shared" si="612"/>
        <v>5.8014068959838516E-4</v>
      </c>
      <c r="EU278" s="186">
        <f t="shared" si="613"/>
        <v>5.8014068959838516E-4</v>
      </c>
      <c r="EV278" s="186">
        <f t="shared" si="614"/>
        <v>5.8014068959838321E-4</v>
      </c>
      <c r="EW278" s="186">
        <f t="shared" si="615"/>
        <v>5.8014068959838213E-4</v>
      </c>
      <c r="EX278" s="186">
        <f t="shared" si="616"/>
        <v>-5.8014068959838625E-4</v>
      </c>
    </row>
    <row r="279" spans="15:154" ht="20.100000000000001" customHeight="1" x14ac:dyDescent="0.3">
      <c r="O279" s="211">
        <v>271</v>
      </c>
      <c r="P279" s="211">
        <f t="shared" si="617"/>
        <v>-0.77667151713747673</v>
      </c>
      <c r="Q279" s="212">
        <f t="shared" si="618"/>
        <v>2.3649211364523164</v>
      </c>
      <c r="R279" s="212">
        <f t="shared" si="522"/>
        <v>227.98413914013344</v>
      </c>
      <c r="S279" s="212">
        <f t="shared" si="523"/>
        <v>198.2470775131595</v>
      </c>
      <c r="T279" s="212">
        <f t="shared" si="524"/>
        <v>247.80884689144938</v>
      </c>
      <c r="U279" s="212">
        <f t="shared" si="525"/>
        <v>1</v>
      </c>
      <c r="V279" s="212">
        <f t="shared" si="526"/>
        <v>1</v>
      </c>
      <c r="W279" s="212">
        <f t="shared" si="527"/>
        <v>5.8776018588571705E-2</v>
      </c>
      <c r="X279" s="212">
        <f t="shared" si="528"/>
        <v>6.7592421376857462E-2</v>
      </c>
      <c r="Y279" s="212">
        <f t="shared" si="529"/>
        <v>5.4073937101485968E-2</v>
      </c>
      <c r="Z279" s="212">
        <f t="shared" si="530"/>
        <v>6.9614715438810224</v>
      </c>
      <c r="AA279" s="212">
        <f t="shared" si="531"/>
        <v>6.9614715438810224</v>
      </c>
      <c r="AB279" s="212">
        <f t="shared" si="532"/>
        <v>6.8354266652655404</v>
      </c>
      <c r="AC279" s="212">
        <f t="shared" si="533"/>
        <v>6.5138204932999795</v>
      </c>
      <c r="AD279" s="212">
        <f t="shared" si="534"/>
        <v>133.10329399251364</v>
      </c>
      <c r="AE279" s="212">
        <f t="shared" si="535"/>
        <v>175.23163305838025</v>
      </c>
      <c r="AF279" s="212">
        <f t="shared" si="536"/>
        <v>2.0691427793690349</v>
      </c>
      <c r="AG279" s="212">
        <f t="shared" si="537"/>
        <v>2.31011519724618</v>
      </c>
      <c r="AH279" s="212">
        <f t="shared" si="538"/>
        <v>1.761139598225367</v>
      </c>
      <c r="AI279" s="212">
        <f t="shared" si="539"/>
        <v>9.0306143232500578</v>
      </c>
      <c r="AJ279" s="212">
        <f t="shared" si="540"/>
        <v>9.8306143232500585</v>
      </c>
      <c r="AK279" s="212">
        <f t="shared" si="541"/>
        <v>9.9455418625117211</v>
      </c>
      <c r="AL279" s="212">
        <f t="shared" si="542"/>
        <v>9.0749600915253481</v>
      </c>
      <c r="AM279" s="212">
        <f t="shared" si="619"/>
        <v>101.72304264189607</v>
      </c>
      <c r="AN279" s="212">
        <f t="shared" si="520"/>
        <v>100.54756330264469</v>
      </c>
      <c r="AO279" s="212">
        <f t="shared" si="521"/>
        <v>110.19332205480993</v>
      </c>
      <c r="AP279" s="212">
        <f t="shared" si="543"/>
        <v>5.5675514329364582</v>
      </c>
      <c r="AQ279" s="212">
        <f t="shared" si="544"/>
        <v>0.17467618999282231</v>
      </c>
      <c r="AR279" s="212">
        <f t="shared" si="545"/>
        <v>0.1695817245937323</v>
      </c>
      <c r="AS279" s="212">
        <f t="shared" si="546"/>
        <v>0.16160292064297854</v>
      </c>
      <c r="AT279" s="212">
        <f t="shared" si="547"/>
        <v>9.5859871053948255E-3</v>
      </c>
      <c r="AU279" s="212">
        <f t="shared" si="548"/>
        <v>6.2552308909592791E-2</v>
      </c>
      <c r="AV279" s="212">
        <f t="shared" si="549"/>
        <v>5.8275529326979388E-2</v>
      </c>
      <c r="AW279" s="212">
        <f t="shared" si="550"/>
        <v>5.7997632851562141E-2</v>
      </c>
      <c r="AX279" s="212">
        <f t="shared" si="620"/>
        <v>1.8382878493998896E-2</v>
      </c>
      <c r="AY279" s="212">
        <f t="shared" si="621"/>
        <v>1.9694920828590277E-2</v>
      </c>
      <c r="AZ279" s="178">
        <f t="shared" si="622"/>
        <v>1.5680801891294255E-2</v>
      </c>
      <c r="BA279" s="178">
        <f t="shared" si="551"/>
        <v>-1.8221107444290199E-2</v>
      </c>
      <c r="BB279" s="178">
        <f t="shared" si="552"/>
        <v>-1.5844441255904524E-2</v>
      </c>
      <c r="BC279" s="178">
        <f t="shared" si="553"/>
        <v>-1.9805551569880654E-2</v>
      </c>
      <c r="BD279" s="178">
        <f t="shared" si="554"/>
        <v>0</v>
      </c>
      <c r="BE279" s="178">
        <f t="shared" si="555"/>
        <v>0</v>
      </c>
      <c r="BF279" s="178">
        <f t="shared" si="556"/>
        <v>0</v>
      </c>
      <c r="BG279" s="178">
        <f t="shared" si="623"/>
        <v>1.6177104970869702E-4</v>
      </c>
      <c r="BH279" s="178">
        <f t="shared" si="624"/>
        <v>3.8504795726857534E-3</v>
      </c>
      <c r="BI279" s="178">
        <f t="shared" si="625"/>
        <v>0</v>
      </c>
      <c r="BJ279" s="178">
        <f t="shared" si="557"/>
        <v>3.6881233505633021E-2</v>
      </c>
      <c r="BK279" s="178">
        <f t="shared" si="558"/>
        <v>0.76334632230906985</v>
      </c>
      <c r="BL279" s="178">
        <f t="shared" si="559"/>
        <v>0</v>
      </c>
      <c r="BM279" s="180">
        <f t="shared" si="626"/>
        <v>2.6169872523853721E-8</v>
      </c>
      <c r="BN279" s="180">
        <f t="shared" si="626"/>
        <v>1.4826192939670263E-5</v>
      </c>
      <c r="BO279" s="180">
        <f t="shared" si="626"/>
        <v>0</v>
      </c>
      <c r="BP279" s="178">
        <f t="shared" si="560"/>
        <v>72.985725640998965</v>
      </c>
      <c r="BQ279" s="178">
        <f t="shared" si="561"/>
        <v>176.20190648547359</v>
      </c>
      <c r="BR279" s="178">
        <f t="shared" si="562"/>
        <v>0.37988816567187139</v>
      </c>
      <c r="BS279" s="178">
        <f t="shared" si="563"/>
        <v>0.37988816567187139</v>
      </c>
      <c r="BT279" s="178">
        <f t="shared" si="564"/>
        <v>0.12662938855729045</v>
      </c>
      <c r="BU279" s="178">
        <f t="shared" si="565"/>
        <v>15.312367554188066</v>
      </c>
      <c r="BY279" s="180">
        <f t="shared" si="566"/>
        <v>0.13935477930922849</v>
      </c>
      <c r="BZ279" s="180">
        <f t="shared" si="627"/>
        <v>0.13935477930922849</v>
      </c>
      <c r="CA279" s="180">
        <f t="shared" si="628"/>
        <v>0</v>
      </c>
      <c r="CB279" s="180">
        <f t="shared" si="629"/>
        <v>4.0953595560360441E-2</v>
      </c>
      <c r="CC279" s="180">
        <f t="shared" si="567"/>
        <v>2.2732488116070242E-2</v>
      </c>
      <c r="CG279" s="182">
        <f t="shared" si="568"/>
        <v>0.37492631814140287</v>
      </c>
      <c r="CH279" s="182">
        <f t="shared" si="569"/>
        <v>0.37492631814140287</v>
      </c>
      <c r="CI279" s="182">
        <f t="shared" si="570"/>
        <v>0.37492631814140287</v>
      </c>
      <c r="CJ279" s="182">
        <f t="shared" si="571"/>
        <v>0.37492631814140287</v>
      </c>
      <c r="CK279" s="182">
        <f t="shared" si="572"/>
        <v>0.37492631814140287</v>
      </c>
      <c r="CL279" s="182">
        <f t="shared" si="573"/>
        <v>0.37492631814140287</v>
      </c>
      <c r="CM279" s="182">
        <f t="shared" si="574"/>
        <v>0.37492631814140287</v>
      </c>
      <c r="CN279" s="182">
        <f t="shared" si="575"/>
        <v>0.37492631814140287</v>
      </c>
      <c r="CO279" s="182">
        <f t="shared" si="576"/>
        <v>0.33872190020954762</v>
      </c>
      <c r="CP279" s="182">
        <f t="shared" si="577"/>
        <v>0.28904870669879329</v>
      </c>
      <c r="CQ279" s="182">
        <f t="shared" si="578"/>
        <v>0.23937551318803904</v>
      </c>
      <c r="CR279" s="182">
        <f t="shared" si="579"/>
        <v>0.18970231967728468</v>
      </c>
      <c r="CS279" s="182">
        <f t="shared" si="580"/>
        <v>0.14002912616653043</v>
      </c>
      <c r="CT279" s="182">
        <f t="shared" si="581"/>
        <v>0.12166754102682195</v>
      </c>
      <c r="CU279" s="182">
        <f t="shared" si="582"/>
        <v>0.12166754102682195</v>
      </c>
      <c r="CV279" s="182">
        <f t="shared" si="583"/>
        <v>0.12166754102682195</v>
      </c>
      <c r="CW279" s="182">
        <f t="shared" si="584"/>
        <v>0.12166754102682195</v>
      </c>
      <c r="CX279" s="182">
        <f t="shared" si="585"/>
        <v>0.12166754102682195</v>
      </c>
      <c r="CY279" s="182">
        <f t="shared" si="586"/>
        <v>0.12166754102682195</v>
      </c>
      <c r="DA279" s="184">
        <f t="shared" si="630"/>
        <v>0.13744234624334592</v>
      </c>
      <c r="DB279" s="184">
        <f t="shared" si="631"/>
        <v>0.13744234624334592</v>
      </c>
      <c r="DC279" s="184">
        <f t="shared" si="632"/>
        <v>0.13744234624334592</v>
      </c>
      <c r="DD279" s="184">
        <f t="shared" si="633"/>
        <v>0.13744234624334592</v>
      </c>
      <c r="DE279" s="184">
        <f t="shared" si="634"/>
        <v>0.13744234624334592</v>
      </c>
      <c r="DF279" s="184">
        <f t="shared" si="635"/>
        <v>0.13744234624334592</v>
      </c>
      <c r="DG279" s="184">
        <f t="shared" si="636"/>
        <v>0.13744234624334592</v>
      </c>
      <c r="DH279" s="184">
        <f t="shared" si="637"/>
        <v>0.13744234624334592</v>
      </c>
      <c r="DI279" s="184">
        <f t="shared" si="638"/>
        <v>0.12349234382725287</v>
      </c>
      <c r="DJ279" s="184">
        <f t="shared" si="639"/>
        <v>0.10436813606716222</v>
      </c>
      <c r="DK279" s="184">
        <f t="shared" si="640"/>
        <v>8.5271179851759429E-2</v>
      </c>
      <c r="DL279" s="184">
        <f t="shared" si="641"/>
        <v>6.6220813010050672E-2</v>
      </c>
      <c r="DM279" s="184">
        <f t="shared" si="642"/>
        <v>4.7260338175413891E-2</v>
      </c>
      <c r="DN279" s="184">
        <f t="shared" si="643"/>
        <v>4.0293263467457881E-2</v>
      </c>
      <c r="DO279" s="184">
        <f t="shared" si="644"/>
        <v>-6.0342588427470118E-10</v>
      </c>
      <c r="DP279" s="184">
        <f t="shared" si="645"/>
        <v>-6.0342588427470118E-10</v>
      </c>
      <c r="DQ279" s="184">
        <f t="shared" si="646"/>
        <v>-6.0342588427470118E-10</v>
      </c>
      <c r="DR279" s="184">
        <f t="shared" si="647"/>
        <v>-6.0342588427470118E-10</v>
      </c>
      <c r="DS279" s="184">
        <f t="shared" si="648"/>
        <v>-6.0342588427470118E-10</v>
      </c>
      <c r="DU279" s="185">
        <f t="shared" si="587"/>
        <v>2.227116845635268E-4</v>
      </c>
      <c r="DV279" s="185">
        <f t="shared" si="588"/>
        <v>2.3468914686088711E-4</v>
      </c>
      <c r="DW279" s="185">
        <f t="shared" si="589"/>
        <v>-2.3076654772974316E-4</v>
      </c>
      <c r="DX279" s="185">
        <f t="shared" si="590"/>
        <v>2.2677365487267491E-4</v>
      </c>
      <c r="DY279" s="186">
        <f t="shared" si="591"/>
        <v>2.227116845635268E-4</v>
      </c>
      <c r="DZ279" s="186">
        <f t="shared" si="592"/>
        <v>2.3468914686088711E-4</v>
      </c>
      <c r="EA279" s="186">
        <f t="shared" si="593"/>
        <v>2.3854025740441259E-4</v>
      </c>
      <c r="EB279" s="186">
        <f t="shared" si="594"/>
        <v>-2.1858187411780391E-4</v>
      </c>
      <c r="EC279" s="186">
        <f t="shared" si="595"/>
        <v>-2.1438548151577489E-4</v>
      </c>
      <c r="ED279" s="186">
        <f t="shared" si="596"/>
        <v>-2.4231870627474105E-4</v>
      </c>
      <c r="EE279" s="186">
        <f t="shared" si="597"/>
        <v>-2.4602334251974455E-4</v>
      </c>
      <c r="EF279" s="186">
        <f t="shared" si="598"/>
        <v>2.1012378501927701E-4</v>
      </c>
      <c r="EG279" s="186">
        <f t="shared" si="599"/>
        <v>2.0579808278234761E-4</v>
      </c>
      <c r="EH279" s="186">
        <f t="shared" si="600"/>
        <v>2.4965303767133476E-4</v>
      </c>
      <c r="EI279" s="186">
        <f t="shared" si="601"/>
        <v>2.5320668608920678E-4</v>
      </c>
      <c r="EJ279" s="186">
        <f t="shared" si="602"/>
        <v>-2.0140969245579216E-4</v>
      </c>
      <c r="EK279" s="186">
        <f t="shared" si="603"/>
        <v>-1.9695995078581496E-4</v>
      </c>
      <c r="EL279" s="186">
        <f t="shared" si="604"/>
        <v>-2.5668320529762797E-4</v>
      </c>
      <c r="EM279" s="186">
        <f t="shared" si="605"/>
        <v>-2.6008153631516964E-4</v>
      </c>
      <c r="EN279" s="186">
        <f t="shared" si="606"/>
        <v>1.9245021320683428E-4</v>
      </c>
      <c r="EO279" s="186">
        <f t="shared" si="607"/>
        <v>1.8788185342860398E-4</v>
      </c>
      <c r="EP279" s="186">
        <f t="shared" si="608"/>
        <v>2.6340064397728313E-4</v>
      </c>
      <c r="EQ279" s="186">
        <f t="shared" si="609"/>
        <v>-1.7857485097397111E-4</v>
      </c>
      <c r="ER279" s="186">
        <f t="shared" si="610"/>
        <v>-2.6979716954601081E-4</v>
      </c>
      <c r="ES279" s="186">
        <f t="shared" si="611"/>
        <v>-2.7287263900897156E-4</v>
      </c>
      <c r="ET279" s="186">
        <f t="shared" si="612"/>
        <v>1.7383904330067621E-4</v>
      </c>
      <c r="EU279" s="186">
        <f t="shared" si="613"/>
        <v>1.690502825707743E-4</v>
      </c>
      <c r="EV279" s="186">
        <f t="shared" si="614"/>
        <v>2.7586498882271426E-4</v>
      </c>
      <c r="EW279" s="186">
        <f t="shared" si="615"/>
        <v>2.7877330748849762E-4</v>
      </c>
      <c r="EX279" s="186">
        <f t="shared" si="616"/>
        <v>-1.64210027487174E-4</v>
      </c>
    </row>
    <row r="280" spans="15:154" ht="20.100000000000001" customHeight="1" x14ac:dyDescent="0.3">
      <c r="O280" s="211">
        <v>272</v>
      </c>
      <c r="P280" s="211">
        <f t="shared" si="617"/>
        <v>-0.76794487087750496</v>
      </c>
      <c r="Q280" s="212">
        <f t="shared" si="618"/>
        <v>2.3736477827122884</v>
      </c>
      <c r="R280" s="212">
        <f t="shared" si="522"/>
        <v>225.95091640539474</v>
      </c>
      <c r="S280" s="212">
        <f t="shared" si="523"/>
        <v>196.4790577438215</v>
      </c>
      <c r="T280" s="212">
        <f t="shared" si="524"/>
        <v>245.5988221797769</v>
      </c>
      <c r="U280" s="212">
        <f t="shared" si="525"/>
        <v>1</v>
      </c>
      <c r="V280" s="212">
        <f t="shared" si="526"/>
        <v>1</v>
      </c>
      <c r="W280" s="212">
        <f t="shared" si="527"/>
        <v>5.9304915479776586E-2</v>
      </c>
      <c r="X280" s="212">
        <f t="shared" si="528"/>
        <v>6.8200652801743075E-2</v>
      </c>
      <c r="Y280" s="212">
        <f t="shared" si="529"/>
        <v>5.456052224139446E-2</v>
      </c>
      <c r="Z280" s="212">
        <f t="shared" si="530"/>
        <v>6.8818007008839954</v>
      </c>
      <c r="AA280" s="212">
        <f t="shared" si="531"/>
        <v>6.8818007008839954</v>
      </c>
      <c r="AB280" s="212">
        <f t="shared" si="532"/>
        <v>6.7584388586105852</v>
      </c>
      <c r="AC280" s="212">
        <f t="shared" si="533"/>
        <v>6.4404549555974739</v>
      </c>
      <c r="AD280" s="212">
        <f t="shared" si="534"/>
        <v>131.30568906470327</v>
      </c>
      <c r="AE280" s="212">
        <f t="shared" si="535"/>
        <v>172.92681134165247</v>
      </c>
      <c r="AF280" s="212">
        <f t="shared" si="536"/>
        <v>2.0642474076236694</v>
      </c>
      <c r="AG280" s="212">
        <f t="shared" si="537"/>
        <v>2.3046497103895467</v>
      </c>
      <c r="AH280" s="212">
        <f t="shared" si="538"/>
        <v>1.7569729292478755</v>
      </c>
      <c r="AI280" s="212">
        <f t="shared" si="539"/>
        <v>8.9460481085076644</v>
      </c>
      <c r="AJ280" s="212">
        <f t="shared" si="540"/>
        <v>9.7460481085076651</v>
      </c>
      <c r="AK280" s="212">
        <f t="shared" si="541"/>
        <v>9.8630885690001335</v>
      </c>
      <c r="AL280" s="212">
        <f t="shared" si="542"/>
        <v>8.9974278848453508</v>
      </c>
      <c r="AM280" s="212">
        <f t="shared" si="619"/>
        <v>102.60569092892791</v>
      </c>
      <c r="AN280" s="212">
        <f t="shared" ref="AN280:AN343" si="649">1000/AK280</f>
        <v>101.38811924928041</v>
      </c>
      <c r="AO280" s="212">
        <f t="shared" ref="AO280:AO343" si="650">1000/AL280</f>
        <v>111.14287469692658</v>
      </c>
      <c r="AP280" s="212">
        <f t="shared" si="543"/>
        <v>5.4890621092511838</v>
      </c>
      <c r="AQ280" s="212">
        <f t="shared" si="544"/>
        <v>0.17270880194216448</v>
      </c>
      <c r="AR280" s="212">
        <f t="shared" si="545"/>
        <v>0.16767171580209692</v>
      </c>
      <c r="AS280" s="212">
        <f t="shared" si="546"/>
        <v>0.15978277758262519</v>
      </c>
      <c r="AT280" s="212">
        <f t="shared" si="547"/>
        <v>9.3712680933397199E-3</v>
      </c>
      <c r="AU280" s="212">
        <f t="shared" si="548"/>
        <v>6.1681790787746986E-2</v>
      </c>
      <c r="AV280" s="212">
        <f t="shared" si="549"/>
        <v>5.7446459208464411E-2</v>
      </c>
      <c r="AW280" s="212">
        <f t="shared" si="550"/>
        <v>5.718710867538053E-2</v>
      </c>
      <c r="AX280" s="212">
        <f t="shared" si="620"/>
        <v>1.829016708688774E-2</v>
      </c>
      <c r="AY280" s="212">
        <f t="shared" si="621"/>
        <v>1.958943025607417E-2</v>
      </c>
      <c r="AZ280" s="178">
        <f t="shared" si="622"/>
        <v>1.5600792713524037E-2</v>
      </c>
      <c r="BA280" s="178">
        <f t="shared" si="551"/>
        <v>-1.8376669522561329E-2</v>
      </c>
      <c r="BB280" s="178">
        <f t="shared" si="552"/>
        <v>-1.5979712628314196E-2</v>
      </c>
      <c r="BC280" s="178">
        <f t="shared" si="553"/>
        <v>-1.9974640785392749E-2</v>
      </c>
      <c r="BD280" s="178">
        <f t="shared" si="554"/>
        <v>0</v>
      </c>
      <c r="BE280" s="178">
        <f t="shared" si="555"/>
        <v>0</v>
      </c>
      <c r="BF280" s="178">
        <f t="shared" si="556"/>
        <v>0</v>
      </c>
      <c r="BG280" s="178">
        <f t="shared" si="623"/>
        <v>0</v>
      </c>
      <c r="BH280" s="178">
        <f t="shared" si="624"/>
        <v>3.6097176277599743E-3</v>
      </c>
      <c r="BI280" s="178">
        <f t="shared" si="625"/>
        <v>0</v>
      </c>
      <c r="BJ280" s="178">
        <f t="shared" si="557"/>
        <v>0</v>
      </c>
      <c r="BK280" s="178">
        <f t="shared" si="558"/>
        <v>0.70923391822354231</v>
      </c>
      <c r="BL280" s="178">
        <f t="shared" si="559"/>
        <v>0</v>
      </c>
      <c r="BM280" s="180">
        <f t="shared" si="626"/>
        <v>0</v>
      </c>
      <c r="BN280" s="180">
        <f t="shared" si="626"/>
        <v>1.3030061352161096E-5</v>
      </c>
      <c r="BO280" s="180">
        <f t="shared" si="626"/>
        <v>0</v>
      </c>
      <c r="BP280" s="178">
        <f t="shared" si="560"/>
        <v>71.921885977417517</v>
      </c>
      <c r="BQ280" s="178">
        <f t="shared" si="561"/>
        <v>174.27430250393135</v>
      </c>
      <c r="BR280" s="178">
        <f t="shared" si="562"/>
        <v>0.37650022272980793</v>
      </c>
      <c r="BS280" s="178">
        <f t="shared" si="563"/>
        <v>0.37650022272980793</v>
      </c>
      <c r="BT280" s="178">
        <f t="shared" si="564"/>
        <v>0.12550007424326928</v>
      </c>
      <c r="BU280" s="178">
        <f t="shared" si="565"/>
        <v>15.17580781827278</v>
      </c>
      <c r="BY280" s="180">
        <f t="shared" si="566"/>
        <v>0.1377782481297567</v>
      </c>
      <c r="BZ280" s="180">
        <f t="shared" si="627"/>
        <v>0.1377782481297567</v>
      </c>
      <c r="CA280" s="180">
        <f t="shared" si="628"/>
        <v>0</v>
      </c>
      <c r="CB280" s="180">
        <f t="shared" si="629"/>
        <v>4.0854636867400256E-2</v>
      </c>
      <c r="CC280" s="180">
        <f t="shared" si="567"/>
        <v>2.2477967344838926E-2</v>
      </c>
      <c r="CG280" s="182">
        <f t="shared" si="568"/>
        <v>0.37153837519933947</v>
      </c>
      <c r="CH280" s="182">
        <f t="shared" si="569"/>
        <v>0.37153837519933947</v>
      </c>
      <c r="CI280" s="182">
        <f t="shared" si="570"/>
        <v>0.37153837519933947</v>
      </c>
      <c r="CJ280" s="182">
        <f t="shared" si="571"/>
        <v>0.37153837519933947</v>
      </c>
      <c r="CK280" s="182">
        <f t="shared" si="572"/>
        <v>0.37153837519933947</v>
      </c>
      <c r="CL280" s="182">
        <f t="shared" si="573"/>
        <v>0.37153837519933947</v>
      </c>
      <c r="CM280" s="182">
        <f t="shared" si="574"/>
        <v>0.37153837519933947</v>
      </c>
      <c r="CN280" s="182">
        <f t="shared" si="575"/>
        <v>0.37153837519933947</v>
      </c>
      <c r="CO280" s="182">
        <f t="shared" si="576"/>
        <v>0.33565683782362576</v>
      </c>
      <c r="CP280" s="182">
        <f t="shared" si="577"/>
        <v>0.28642664296503234</v>
      </c>
      <c r="CQ280" s="182">
        <f t="shared" si="578"/>
        <v>0.23719644810643897</v>
      </c>
      <c r="CR280" s="182">
        <f t="shared" si="579"/>
        <v>0.18796625324784549</v>
      </c>
      <c r="CS280" s="182">
        <f t="shared" si="580"/>
        <v>0.13873605838925213</v>
      </c>
      <c r="CT280" s="182">
        <f t="shared" si="581"/>
        <v>0.12053822671280078</v>
      </c>
      <c r="CU280" s="182">
        <f t="shared" si="582"/>
        <v>0.12053822671280078</v>
      </c>
      <c r="CV280" s="182">
        <f t="shared" si="583"/>
        <v>0.12053822671280078</v>
      </c>
      <c r="CW280" s="182">
        <f t="shared" si="584"/>
        <v>0.12053822671280078</v>
      </c>
      <c r="CX280" s="182">
        <f t="shared" si="585"/>
        <v>0.12053822671280078</v>
      </c>
      <c r="CY280" s="182">
        <f t="shared" si="586"/>
        <v>0.12053822671280078</v>
      </c>
      <c r="DA280" s="184">
        <f t="shared" si="630"/>
        <v>0.13586978703222344</v>
      </c>
      <c r="DB280" s="184">
        <f t="shared" si="631"/>
        <v>0.13586978703222344</v>
      </c>
      <c r="DC280" s="184">
        <f t="shared" si="632"/>
        <v>0.13586978703222344</v>
      </c>
      <c r="DD280" s="184">
        <f t="shared" si="633"/>
        <v>0.13586978703222344</v>
      </c>
      <c r="DE280" s="184">
        <f t="shared" si="634"/>
        <v>0.13586978703222344</v>
      </c>
      <c r="DF280" s="184">
        <f t="shared" si="635"/>
        <v>0.13586978703222344</v>
      </c>
      <c r="DG280" s="184">
        <f t="shared" si="636"/>
        <v>0.13586978703222344</v>
      </c>
      <c r="DH280" s="184">
        <f t="shared" si="637"/>
        <v>0.13586978703222344</v>
      </c>
      <c r="DI280" s="184">
        <f t="shared" si="638"/>
        <v>0.12207297157611051</v>
      </c>
      <c r="DJ280" s="184">
        <f t="shared" si="639"/>
        <v>0.10315898471316912</v>
      </c>
      <c r="DK280" s="184">
        <f t="shared" si="640"/>
        <v>8.4272325296334369E-2</v>
      </c>
      <c r="DL280" s="184">
        <f t="shared" si="641"/>
        <v>6.5432375188821862E-2</v>
      </c>
      <c r="DM280" s="184">
        <f t="shared" si="642"/>
        <v>4.6682519689673407E-2</v>
      </c>
      <c r="DN280" s="184">
        <f t="shared" si="643"/>
        <v>3.9793379589483341E-2</v>
      </c>
      <c r="DO280" s="184">
        <f t="shared" si="644"/>
        <v>-6.0716130511154047E-10</v>
      </c>
      <c r="DP280" s="184">
        <f t="shared" si="645"/>
        <v>-6.0716130511154047E-10</v>
      </c>
      <c r="DQ280" s="184">
        <f t="shared" si="646"/>
        <v>-6.0716130511154047E-10</v>
      </c>
      <c r="DR280" s="184">
        <f t="shared" si="647"/>
        <v>-6.0716130511154047E-10</v>
      </c>
      <c r="DS280" s="184">
        <f t="shared" si="648"/>
        <v>-6.0716130511154047E-10</v>
      </c>
      <c r="DU280" s="185">
        <f t="shared" si="587"/>
        <v>0</v>
      </c>
      <c r="DV280" s="185">
        <f t="shared" si="588"/>
        <v>0</v>
      </c>
      <c r="DW280" s="185">
        <f t="shared" si="589"/>
        <v>0</v>
      </c>
      <c r="DX280" s="185">
        <f t="shared" si="590"/>
        <v>0</v>
      </c>
      <c r="DY280" s="186">
        <f t="shared" si="591"/>
        <v>0</v>
      </c>
      <c r="DZ280" s="186">
        <f t="shared" si="592"/>
        <v>0</v>
      </c>
      <c r="EA280" s="186">
        <f t="shared" si="593"/>
        <v>0</v>
      </c>
      <c r="EB280" s="186">
        <f t="shared" si="594"/>
        <v>0</v>
      </c>
      <c r="EC280" s="186">
        <f t="shared" si="595"/>
        <v>0</v>
      </c>
      <c r="ED280" s="186">
        <f t="shared" si="596"/>
        <v>0</v>
      </c>
      <c r="EE280" s="186">
        <f t="shared" si="597"/>
        <v>0</v>
      </c>
      <c r="EF280" s="186">
        <f t="shared" si="598"/>
        <v>0</v>
      </c>
      <c r="EG280" s="186">
        <f t="shared" si="599"/>
        <v>0</v>
      </c>
      <c r="EH280" s="186">
        <f t="shared" si="600"/>
        <v>0</v>
      </c>
      <c r="EI280" s="186">
        <f t="shared" si="601"/>
        <v>0</v>
      </c>
      <c r="EJ280" s="186">
        <f t="shared" si="602"/>
        <v>0</v>
      </c>
      <c r="EK280" s="186">
        <f t="shared" si="603"/>
        <v>0</v>
      </c>
      <c r="EL280" s="186">
        <f t="shared" si="604"/>
        <v>0</v>
      </c>
      <c r="EM280" s="186">
        <f t="shared" si="605"/>
        <v>0</v>
      </c>
      <c r="EN280" s="186">
        <f t="shared" si="606"/>
        <v>0</v>
      </c>
      <c r="EO280" s="186">
        <f t="shared" si="607"/>
        <v>0</v>
      </c>
      <c r="EP280" s="186">
        <f t="shared" si="608"/>
        <v>0</v>
      </c>
      <c r="EQ280" s="186">
        <f t="shared" si="609"/>
        <v>0</v>
      </c>
      <c r="ER280" s="186">
        <f t="shared" si="610"/>
        <v>0</v>
      </c>
      <c r="ES280" s="186">
        <f t="shared" si="611"/>
        <v>0</v>
      </c>
      <c r="ET280" s="186">
        <f t="shared" si="612"/>
        <v>0</v>
      </c>
      <c r="EU280" s="186">
        <f t="shared" si="613"/>
        <v>0</v>
      </c>
      <c r="EV280" s="186">
        <f t="shared" si="614"/>
        <v>0</v>
      </c>
      <c r="EW280" s="186">
        <f t="shared" si="615"/>
        <v>0</v>
      </c>
      <c r="EX280" s="186">
        <f t="shared" si="616"/>
        <v>0</v>
      </c>
    </row>
    <row r="281" spans="15:154" ht="20.100000000000001" customHeight="1" x14ac:dyDescent="0.3">
      <c r="O281" s="211">
        <v>273</v>
      </c>
      <c r="P281" s="211">
        <f t="shared" si="617"/>
        <v>-0.7592182246175333</v>
      </c>
      <c r="Q281" s="212">
        <f t="shared" si="618"/>
        <v>2.3823744289722599</v>
      </c>
      <c r="R281" s="212">
        <f t="shared" si="522"/>
        <v>223.90048663356734</v>
      </c>
      <c r="S281" s="212">
        <f t="shared" si="523"/>
        <v>194.69607533353681</v>
      </c>
      <c r="T281" s="212">
        <f t="shared" si="524"/>
        <v>243.37009416692101</v>
      </c>
      <c r="U281" s="212">
        <f t="shared" si="525"/>
        <v>1</v>
      </c>
      <c r="V281" s="212">
        <f t="shared" si="526"/>
        <v>1</v>
      </c>
      <c r="W281" s="212">
        <f t="shared" si="527"/>
        <v>5.9848016417803809E-2</v>
      </c>
      <c r="X281" s="212">
        <f t="shared" si="528"/>
        <v>6.8825218880474381E-2</v>
      </c>
      <c r="Y281" s="212">
        <f t="shared" si="529"/>
        <v>5.5060175104379508E-2</v>
      </c>
      <c r="Z281" s="212">
        <f t="shared" si="530"/>
        <v>6.8017732796443093</v>
      </c>
      <c r="AA281" s="212">
        <f t="shared" si="531"/>
        <v>6.8017732796443093</v>
      </c>
      <c r="AB281" s="212">
        <f t="shared" si="532"/>
        <v>6.6810916314021869</v>
      </c>
      <c r="AC281" s="212">
        <f t="shared" si="533"/>
        <v>6.3667469080442434</v>
      </c>
      <c r="AD281" s="212">
        <f t="shared" si="534"/>
        <v>129.50138243405132</v>
      </c>
      <c r="AE281" s="212">
        <f t="shared" si="535"/>
        <v>170.61286353265004</v>
      </c>
      <c r="AF281" s="212">
        <f t="shared" si="536"/>
        <v>2.0593106066527955</v>
      </c>
      <c r="AG281" s="212">
        <f t="shared" si="537"/>
        <v>2.2991379694588057</v>
      </c>
      <c r="AH281" s="212">
        <f t="shared" si="538"/>
        <v>1.7527709980109143</v>
      </c>
      <c r="AI281" s="212">
        <f t="shared" si="539"/>
        <v>8.8610838862971057</v>
      </c>
      <c r="AJ281" s="212">
        <f t="shared" si="540"/>
        <v>9.6610838862971065</v>
      </c>
      <c r="AK281" s="212">
        <f t="shared" si="541"/>
        <v>9.7802296008609932</v>
      </c>
      <c r="AL281" s="212">
        <f t="shared" si="542"/>
        <v>8.9195179060551588</v>
      </c>
      <c r="AM281" s="212">
        <f t="shared" si="619"/>
        <v>103.50805476581772</v>
      </c>
      <c r="AN281" s="212">
        <f t="shared" si="649"/>
        <v>102.24708834156264</v>
      </c>
      <c r="AO281" s="212">
        <f t="shared" si="650"/>
        <v>112.11368266003859</v>
      </c>
      <c r="AP281" s="212">
        <f t="shared" si="543"/>
        <v>5.4103074098766459</v>
      </c>
      <c r="AQ281" s="212">
        <f t="shared" si="544"/>
        <v>0.17073222906428875</v>
      </c>
      <c r="AR281" s="212">
        <f t="shared" si="545"/>
        <v>0.16575279006053401</v>
      </c>
      <c r="AS281" s="212">
        <f t="shared" si="546"/>
        <v>0.15795413711398693</v>
      </c>
      <c r="AT281" s="212">
        <f t="shared" si="547"/>
        <v>9.1579958042838239E-3</v>
      </c>
      <c r="AU281" s="212">
        <f t="shared" si="548"/>
        <v>6.0808144212282533E-2</v>
      </c>
      <c r="AV281" s="212">
        <f t="shared" si="549"/>
        <v>5.6614702030343023E-2</v>
      </c>
      <c r="AW281" s="212">
        <f t="shared" si="550"/>
        <v>5.6373786984386373E-2</v>
      </c>
      <c r="AX281" s="212">
        <f t="shared" si="620"/>
        <v>1.8196234208681626E-2</v>
      </c>
      <c r="AY281" s="212">
        <f t="shared" si="621"/>
        <v>1.9482596458592297E-2</v>
      </c>
      <c r="AZ281" s="178">
        <f t="shared" si="622"/>
        <v>1.5519753055335343E-2</v>
      </c>
      <c r="BA281" s="178">
        <f t="shared" si="551"/>
        <v>-1.8530832146300139E-2</v>
      </c>
      <c r="BB281" s="178">
        <f t="shared" si="552"/>
        <v>-1.6113767083739249E-2</v>
      </c>
      <c r="BC281" s="178">
        <f t="shared" si="553"/>
        <v>-2.0142208854674062E-2</v>
      </c>
      <c r="BD281" s="178">
        <f t="shared" si="554"/>
        <v>0</v>
      </c>
      <c r="BE281" s="178">
        <f t="shared" si="555"/>
        <v>0</v>
      </c>
      <c r="BF281" s="178">
        <f t="shared" si="556"/>
        <v>0</v>
      </c>
      <c r="BG281" s="178">
        <f t="shared" si="623"/>
        <v>0</v>
      </c>
      <c r="BH281" s="178">
        <f t="shared" si="624"/>
        <v>3.3688293748530482E-3</v>
      </c>
      <c r="BI281" s="178">
        <f t="shared" si="625"/>
        <v>0</v>
      </c>
      <c r="BJ281" s="178">
        <f t="shared" si="557"/>
        <v>0</v>
      </c>
      <c r="BK281" s="178">
        <f t="shared" si="558"/>
        <v>0.65589785775222076</v>
      </c>
      <c r="BL281" s="178">
        <f t="shared" si="559"/>
        <v>0</v>
      </c>
      <c r="BM281" s="180">
        <f t="shared" si="626"/>
        <v>0</v>
      </c>
      <c r="BN281" s="180">
        <f t="shared" si="626"/>
        <v>1.134901135687278E-5</v>
      </c>
      <c r="BO281" s="180">
        <f t="shared" si="626"/>
        <v>0</v>
      </c>
      <c r="BP281" s="178">
        <f t="shared" si="560"/>
        <v>70.859747129606745</v>
      </c>
      <c r="BQ281" s="178">
        <f t="shared" si="561"/>
        <v>172.33188055094698</v>
      </c>
      <c r="BR281" s="178">
        <f t="shared" si="562"/>
        <v>0.3730836078381039</v>
      </c>
      <c r="BS281" s="178">
        <f t="shared" si="563"/>
        <v>0.3730836078381039</v>
      </c>
      <c r="BT281" s="178">
        <f t="shared" si="564"/>
        <v>0.12436120261270131</v>
      </c>
      <c r="BU281" s="178">
        <f t="shared" si="565"/>
        <v>15.038092385836613</v>
      </c>
      <c r="BY281" s="180">
        <f t="shared" si="566"/>
        <v>0.1361899695677414</v>
      </c>
      <c r="BZ281" s="180">
        <f t="shared" si="627"/>
        <v>0.1361899695677414</v>
      </c>
      <c r="CA281" s="180">
        <f t="shared" si="628"/>
        <v>0</v>
      </c>
      <c r="CB281" s="180">
        <f t="shared" si="629"/>
        <v>4.075349774018467E-2</v>
      </c>
      <c r="CC281" s="180">
        <f t="shared" si="567"/>
        <v>2.2222665593884531E-2</v>
      </c>
      <c r="CG281" s="182">
        <f t="shared" si="568"/>
        <v>0.36812176030763538</v>
      </c>
      <c r="CH281" s="182">
        <f t="shared" si="569"/>
        <v>0.36812176030763538</v>
      </c>
      <c r="CI281" s="182">
        <f t="shared" si="570"/>
        <v>0.36812176030763538</v>
      </c>
      <c r="CJ281" s="182">
        <f t="shared" si="571"/>
        <v>0.36812176030763538</v>
      </c>
      <c r="CK281" s="182">
        <f t="shared" si="572"/>
        <v>0.36812176030763538</v>
      </c>
      <c r="CL281" s="182">
        <f t="shared" si="573"/>
        <v>0.36812176030763538</v>
      </c>
      <c r="CM281" s="182">
        <f t="shared" si="574"/>
        <v>0.36812176030763538</v>
      </c>
      <c r="CN281" s="182">
        <f t="shared" si="575"/>
        <v>0.36812176030763538</v>
      </c>
      <c r="CO281" s="182">
        <f t="shared" si="576"/>
        <v>0.33256583600605549</v>
      </c>
      <c r="CP281" s="182">
        <f t="shared" si="577"/>
        <v>0.28378238886956386</v>
      </c>
      <c r="CQ281" s="182">
        <f t="shared" si="578"/>
        <v>0.23499894173307229</v>
      </c>
      <c r="CR281" s="182">
        <f t="shared" si="579"/>
        <v>0.1862154945965806</v>
      </c>
      <c r="CS281" s="182">
        <f t="shared" si="580"/>
        <v>0.13743204746008905</v>
      </c>
      <c r="CT281" s="182">
        <f t="shared" si="581"/>
        <v>0.11939935508223277</v>
      </c>
      <c r="CU281" s="182">
        <f t="shared" si="582"/>
        <v>0.11939935508223277</v>
      </c>
      <c r="CV281" s="182">
        <f t="shared" si="583"/>
        <v>0.11939935508223277</v>
      </c>
      <c r="CW281" s="182">
        <f t="shared" si="584"/>
        <v>0.11939935508223277</v>
      </c>
      <c r="CX281" s="182">
        <f t="shared" si="585"/>
        <v>0.11939935508223277</v>
      </c>
      <c r="CY281" s="182">
        <f t="shared" si="586"/>
        <v>0.11939935508223277</v>
      </c>
      <c r="DA281" s="184">
        <f t="shared" si="630"/>
        <v>0.13428557054715748</v>
      </c>
      <c r="DB281" s="184">
        <f t="shared" si="631"/>
        <v>0.13428557054715748</v>
      </c>
      <c r="DC281" s="184">
        <f t="shared" si="632"/>
        <v>0.13428557054715748</v>
      </c>
      <c r="DD281" s="184">
        <f t="shared" si="633"/>
        <v>0.13428557054715748</v>
      </c>
      <c r="DE281" s="184">
        <f t="shared" si="634"/>
        <v>0.13428557054715748</v>
      </c>
      <c r="DF281" s="184">
        <f t="shared" si="635"/>
        <v>0.13428557054715748</v>
      </c>
      <c r="DG281" s="184">
        <f t="shared" si="636"/>
        <v>0.13428557054715748</v>
      </c>
      <c r="DH281" s="184">
        <f t="shared" si="637"/>
        <v>0.13428557054715748</v>
      </c>
      <c r="DI281" s="184">
        <f t="shared" si="638"/>
        <v>0.12064311986772099</v>
      </c>
      <c r="DJ281" s="184">
        <f t="shared" si="639"/>
        <v>0.10194097021464921</v>
      </c>
      <c r="DK281" s="184">
        <f t="shared" si="640"/>
        <v>8.3266224373805986E-2</v>
      </c>
      <c r="DL281" s="184">
        <f t="shared" si="641"/>
        <v>6.4638308304899125E-2</v>
      </c>
      <c r="DM281" s="184">
        <f t="shared" si="642"/>
        <v>4.610068970013529E-2</v>
      </c>
      <c r="DN281" s="184">
        <f t="shared" si="643"/>
        <v>3.929008188953282E-2</v>
      </c>
      <c r="DO281" s="184">
        <f t="shared" si="644"/>
        <v>-6.1097548417535546E-10</v>
      </c>
      <c r="DP281" s="184">
        <f t="shared" si="645"/>
        <v>-6.1097548417535546E-10</v>
      </c>
      <c r="DQ281" s="184">
        <f t="shared" si="646"/>
        <v>-6.1097548417535546E-10</v>
      </c>
      <c r="DR281" s="184">
        <f t="shared" si="647"/>
        <v>-6.1097548417535546E-10</v>
      </c>
      <c r="DS281" s="184">
        <f t="shared" si="648"/>
        <v>-6.1097548417535546E-10</v>
      </c>
      <c r="DU281" s="185">
        <f t="shared" si="587"/>
        <v>0</v>
      </c>
      <c r="DV281" s="185">
        <f t="shared" si="588"/>
        <v>0</v>
      </c>
      <c r="DW281" s="185">
        <f t="shared" si="589"/>
        <v>0</v>
      </c>
      <c r="DX281" s="185">
        <f t="shared" si="590"/>
        <v>0</v>
      </c>
      <c r="DY281" s="186">
        <f t="shared" si="591"/>
        <v>0</v>
      </c>
      <c r="DZ281" s="186">
        <f t="shared" si="592"/>
        <v>0</v>
      </c>
      <c r="EA281" s="186">
        <f t="shared" si="593"/>
        <v>0</v>
      </c>
      <c r="EB281" s="186">
        <f t="shared" si="594"/>
        <v>0</v>
      </c>
      <c r="EC281" s="186">
        <f t="shared" si="595"/>
        <v>0</v>
      </c>
      <c r="ED281" s="186">
        <f t="shared" si="596"/>
        <v>0</v>
      </c>
      <c r="EE281" s="186">
        <f t="shared" si="597"/>
        <v>0</v>
      </c>
      <c r="EF281" s="186">
        <f t="shared" si="598"/>
        <v>0</v>
      </c>
      <c r="EG281" s="186">
        <f t="shared" si="599"/>
        <v>0</v>
      </c>
      <c r="EH281" s="186">
        <f t="shared" si="600"/>
        <v>0</v>
      </c>
      <c r="EI281" s="186">
        <f t="shared" si="601"/>
        <v>0</v>
      </c>
      <c r="EJ281" s="186">
        <f t="shared" si="602"/>
        <v>0</v>
      </c>
      <c r="EK281" s="186">
        <f t="shared" si="603"/>
        <v>0</v>
      </c>
      <c r="EL281" s="186">
        <f t="shared" si="604"/>
        <v>0</v>
      </c>
      <c r="EM281" s="186">
        <f t="shared" si="605"/>
        <v>0</v>
      </c>
      <c r="EN281" s="186">
        <f t="shared" si="606"/>
        <v>0</v>
      </c>
      <c r="EO281" s="186">
        <f t="shared" si="607"/>
        <v>0</v>
      </c>
      <c r="EP281" s="186">
        <f t="shared" si="608"/>
        <v>0</v>
      </c>
      <c r="EQ281" s="186">
        <f t="shared" si="609"/>
        <v>0</v>
      </c>
      <c r="ER281" s="186">
        <f t="shared" si="610"/>
        <v>0</v>
      </c>
      <c r="ES281" s="186">
        <f t="shared" si="611"/>
        <v>0</v>
      </c>
      <c r="ET281" s="186">
        <f t="shared" si="612"/>
        <v>0</v>
      </c>
      <c r="EU281" s="186">
        <f t="shared" si="613"/>
        <v>0</v>
      </c>
      <c r="EV281" s="186">
        <f t="shared" si="614"/>
        <v>0</v>
      </c>
      <c r="EW281" s="186">
        <f t="shared" si="615"/>
        <v>0</v>
      </c>
      <c r="EX281" s="186">
        <f t="shared" si="616"/>
        <v>0</v>
      </c>
    </row>
    <row r="282" spans="15:154" ht="20.100000000000001" customHeight="1" x14ac:dyDescent="0.3">
      <c r="O282" s="211">
        <v>274</v>
      </c>
      <c r="P282" s="211">
        <f t="shared" si="617"/>
        <v>-0.75049157835756164</v>
      </c>
      <c r="Q282" s="212">
        <f t="shared" si="618"/>
        <v>2.3911010752322315</v>
      </c>
      <c r="R282" s="212">
        <f t="shared" si="522"/>
        <v>221.83300597281684</v>
      </c>
      <c r="S282" s="212">
        <f t="shared" si="523"/>
        <v>192.89826606331897</v>
      </c>
      <c r="T282" s="212">
        <f t="shared" si="524"/>
        <v>241.12283257914874</v>
      </c>
      <c r="U282" s="212">
        <f t="shared" si="525"/>
        <v>1</v>
      </c>
      <c r="V282" s="212">
        <f t="shared" si="526"/>
        <v>1</v>
      </c>
      <c r="W282" s="212">
        <f t="shared" si="527"/>
        <v>6.0405799133615046E-2</v>
      </c>
      <c r="X282" s="212">
        <f t="shared" si="528"/>
        <v>6.9466669003657305E-2</v>
      </c>
      <c r="Y282" s="212">
        <f t="shared" si="529"/>
        <v>5.5573335202925844E-2</v>
      </c>
      <c r="Z282" s="212">
        <f t="shared" si="530"/>
        <v>6.7214029401857669</v>
      </c>
      <c r="AA282" s="212">
        <f t="shared" si="531"/>
        <v>6.7214029401857669</v>
      </c>
      <c r="AB282" s="212">
        <f t="shared" si="532"/>
        <v>6.6033982256256305</v>
      </c>
      <c r="AC282" s="212">
        <f t="shared" si="533"/>
        <v>6.2927089695914384</v>
      </c>
      <c r="AD282" s="212">
        <f t="shared" si="534"/>
        <v>127.69074454862822</v>
      </c>
      <c r="AE282" s="212">
        <f t="shared" si="535"/>
        <v>168.29024616748165</v>
      </c>
      <c r="AF282" s="212">
        <f t="shared" si="536"/>
        <v>2.0543327524129209</v>
      </c>
      <c r="AG282" s="212">
        <f t="shared" si="537"/>
        <v>2.2935803941943682</v>
      </c>
      <c r="AH282" s="212">
        <f t="shared" si="538"/>
        <v>1.7485341245078154</v>
      </c>
      <c r="AI282" s="212">
        <f t="shared" si="539"/>
        <v>8.7757356925986869</v>
      </c>
      <c r="AJ282" s="212">
        <f t="shared" si="540"/>
        <v>9.5757356925986876</v>
      </c>
      <c r="AK282" s="212">
        <f t="shared" si="541"/>
        <v>9.6969786198199994</v>
      </c>
      <c r="AL282" s="212">
        <f t="shared" si="542"/>
        <v>8.841243094099255</v>
      </c>
      <c r="AM282" s="212">
        <f t="shared" si="619"/>
        <v>104.43061839863893</v>
      </c>
      <c r="AN282" s="212">
        <f t="shared" si="649"/>
        <v>103.12490510766564</v>
      </c>
      <c r="AO282" s="212">
        <f t="shared" si="650"/>
        <v>113.10626677230617</v>
      </c>
      <c r="AP282" s="212">
        <f t="shared" si="543"/>
        <v>5.3313044657692483</v>
      </c>
      <c r="AQ282" s="212">
        <f t="shared" si="544"/>
        <v>0.16874680975204925</v>
      </c>
      <c r="AR282" s="212">
        <f t="shared" si="545"/>
        <v>0.16382527589260354</v>
      </c>
      <c r="AS282" s="212">
        <f t="shared" si="546"/>
        <v>0.15611731230362177</v>
      </c>
      <c r="AT282" s="212">
        <f t="shared" si="547"/>
        <v>8.9462403404292241E-3</v>
      </c>
      <c r="AU282" s="212">
        <f t="shared" si="548"/>
        <v>5.993155874450487E-2</v>
      </c>
      <c r="AV282" s="212">
        <f t="shared" si="549"/>
        <v>5.5780443026588841E-2</v>
      </c>
      <c r="AW282" s="212">
        <f t="shared" si="550"/>
        <v>5.5557843607427895E-2</v>
      </c>
      <c r="AX282" s="212">
        <f t="shared" si="620"/>
        <v>1.8101068642003674E-2</v>
      </c>
      <c r="AY282" s="212">
        <f t="shared" si="621"/>
        <v>1.9374408029154421E-2</v>
      </c>
      <c r="AZ282" s="178">
        <f t="shared" si="622"/>
        <v>1.5437673474418663E-2</v>
      </c>
      <c r="BA282" s="178">
        <f t="shared" si="551"/>
        <v>-1.8683583575425971E-2</v>
      </c>
      <c r="BB282" s="178">
        <f t="shared" si="552"/>
        <v>-1.624659441341389E-2</v>
      </c>
      <c r="BC282" s="178">
        <f t="shared" si="553"/>
        <v>-2.0308243016767362E-2</v>
      </c>
      <c r="BD282" s="178">
        <f t="shared" si="554"/>
        <v>0</v>
      </c>
      <c r="BE282" s="178">
        <f t="shared" si="555"/>
        <v>0</v>
      </c>
      <c r="BF282" s="178">
        <f t="shared" si="556"/>
        <v>0</v>
      </c>
      <c r="BG282" s="178">
        <f t="shared" si="623"/>
        <v>0</v>
      </c>
      <c r="BH282" s="178">
        <f t="shared" si="624"/>
        <v>3.1278136157405316E-3</v>
      </c>
      <c r="BI282" s="178">
        <f t="shared" si="625"/>
        <v>0</v>
      </c>
      <c r="BJ282" s="178">
        <f t="shared" si="557"/>
        <v>0</v>
      </c>
      <c r="BK282" s="178">
        <f t="shared" si="558"/>
        <v>0.60334982304558882</v>
      </c>
      <c r="BL282" s="178">
        <f t="shared" si="559"/>
        <v>0</v>
      </c>
      <c r="BM282" s="180">
        <f t="shared" si="626"/>
        <v>0</v>
      </c>
      <c r="BN282" s="180">
        <f t="shared" si="626"/>
        <v>9.7832180148118575E-6</v>
      </c>
      <c r="BO282" s="180">
        <f t="shared" si="626"/>
        <v>0</v>
      </c>
      <c r="BP282" s="178">
        <f t="shared" si="560"/>
        <v>69.799379757129216</v>
      </c>
      <c r="BQ282" s="178">
        <f t="shared" si="561"/>
        <v>170.37485855604436</v>
      </c>
      <c r="BR282" s="178">
        <f t="shared" si="562"/>
        <v>0.36963858118521109</v>
      </c>
      <c r="BS282" s="178">
        <f t="shared" si="563"/>
        <v>0.36963858118521109</v>
      </c>
      <c r="BT282" s="178">
        <f t="shared" si="564"/>
        <v>0.12321286039507036</v>
      </c>
      <c r="BU282" s="178">
        <f t="shared" si="565"/>
        <v>14.899231744442922</v>
      </c>
      <c r="BY282" s="180">
        <f t="shared" si="566"/>
        <v>0.13459013782146786</v>
      </c>
      <c r="BZ282" s="180">
        <f t="shared" si="627"/>
        <v>0.13459013782146786</v>
      </c>
      <c r="CA282" s="180">
        <f t="shared" si="628"/>
        <v>0</v>
      </c>
      <c r="CB282" s="180">
        <f t="shared" si="629"/>
        <v>4.0650124221181014E-2</v>
      </c>
      <c r="CC282" s="180">
        <f t="shared" si="567"/>
        <v>2.1966540645755043E-2</v>
      </c>
      <c r="CG282" s="182">
        <f t="shared" si="568"/>
        <v>0.36467673365474257</v>
      </c>
      <c r="CH282" s="182">
        <f t="shared" si="569"/>
        <v>0.36467673365474257</v>
      </c>
      <c r="CI282" s="182">
        <f t="shared" si="570"/>
        <v>0.36467673365474257</v>
      </c>
      <c r="CJ282" s="182">
        <f t="shared" si="571"/>
        <v>0.36467673365474257</v>
      </c>
      <c r="CK282" s="182">
        <f t="shared" si="572"/>
        <v>0.36467673365474257</v>
      </c>
      <c r="CL282" s="182">
        <f t="shared" si="573"/>
        <v>0.36467673365474257</v>
      </c>
      <c r="CM282" s="182">
        <f t="shared" si="574"/>
        <v>0.36467673365474257</v>
      </c>
      <c r="CN282" s="182">
        <f t="shared" si="575"/>
        <v>0.36467673365474257</v>
      </c>
      <c r="CO282" s="182">
        <f t="shared" si="576"/>
        <v>0.3294491301485924</v>
      </c>
      <c r="CP282" s="182">
        <f t="shared" si="577"/>
        <v>0.28111614578257477</v>
      </c>
      <c r="CQ282" s="182">
        <f t="shared" si="578"/>
        <v>0.23278316141655725</v>
      </c>
      <c r="CR282" s="182">
        <f t="shared" si="579"/>
        <v>0.18445017705053959</v>
      </c>
      <c r="CS282" s="182">
        <f t="shared" si="580"/>
        <v>0.13611719268452208</v>
      </c>
      <c r="CT282" s="182">
        <f t="shared" si="581"/>
        <v>0.11825101286460185</v>
      </c>
      <c r="CU282" s="182">
        <f t="shared" si="582"/>
        <v>0.11825101286460185</v>
      </c>
      <c r="CV282" s="182">
        <f t="shared" si="583"/>
        <v>0.11825101286460185</v>
      </c>
      <c r="CW282" s="182">
        <f t="shared" si="584"/>
        <v>0.11825101286460185</v>
      </c>
      <c r="CX282" s="182">
        <f t="shared" si="585"/>
        <v>0.11825101286460185</v>
      </c>
      <c r="CY282" s="182">
        <f t="shared" si="586"/>
        <v>0.11825101286460185</v>
      </c>
      <c r="DA282" s="184">
        <f t="shared" si="630"/>
        <v>0.13268989332568265</v>
      </c>
      <c r="DB282" s="184">
        <f t="shared" si="631"/>
        <v>0.13268989332568265</v>
      </c>
      <c r="DC282" s="184">
        <f t="shared" si="632"/>
        <v>0.13268989332568265</v>
      </c>
      <c r="DD282" s="184">
        <f t="shared" si="633"/>
        <v>0.13268989332568265</v>
      </c>
      <c r="DE282" s="184">
        <f t="shared" si="634"/>
        <v>0.13268989332568265</v>
      </c>
      <c r="DF282" s="184">
        <f t="shared" si="635"/>
        <v>0.13268989332568265</v>
      </c>
      <c r="DG282" s="184">
        <f t="shared" si="636"/>
        <v>0.13268989332568265</v>
      </c>
      <c r="DH282" s="184">
        <f t="shared" si="637"/>
        <v>0.13268989332568265</v>
      </c>
      <c r="DI282" s="184">
        <f t="shared" si="638"/>
        <v>0.11920296790078494</v>
      </c>
      <c r="DJ282" s="184">
        <f t="shared" si="639"/>
        <v>0.10071424796321954</v>
      </c>
      <c r="DK282" s="184">
        <f t="shared" si="640"/>
        <v>8.2253008634263963E-2</v>
      </c>
      <c r="DL282" s="184">
        <f t="shared" si="641"/>
        <v>6.3838720000621463E-2</v>
      </c>
      <c r="DM282" s="184">
        <f t="shared" si="642"/>
        <v>4.5514931793705589E-2</v>
      </c>
      <c r="DN282" s="184">
        <f t="shared" si="643"/>
        <v>3.8783444985158511E-2</v>
      </c>
      <c r="DO282" s="184">
        <f t="shared" si="644"/>
        <v>-6.1487022737235879E-10</v>
      </c>
      <c r="DP282" s="184">
        <f t="shared" si="645"/>
        <v>-6.1487022737235879E-10</v>
      </c>
      <c r="DQ282" s="184">
        <f t="shared" si="646"/>
        <v>-6.1487022737235879E-10</v>
      </c>
      <c r="DR282" s="184">
        <f t="shared" si="647"/>
        <v>-6.1487022737235879E-10</v>
      </c>
      <c r="DS282" s="184">
        <f t="shared" si="648"/>
        <v>-6.1487022737235879E-10</v>
      </c>
      <c r="DU282" s="185">
        <f t="shared" si="587"/>
        <v>0</v>
      </c>
      <c r="DV282" s="185">
        <f t="shared" si="588"/>
        <v>0</v>
      </c>
      <c r="DW282" s="185">
        <f t="shared" si="589"/>
        <v>0</v>
      </c>
      <c r="DX282" s="185">
        <f t="shared" si="590"/>
        <v>0</v>
      </c>
      <c r="DY282" s="186">
        <f t="shared" si="591"/>
        <v>0</v>
      </c>
      <c r="DZ282" s="186">
        <f t="shared" si="592"/>
        <v>0</v>
      </c>
      <c r="EA282" s="186">
        <f t="shared" si="593"/>
        <v>0</v>
      </c>
      <c r="EB282" s="186">
        <f t="shared" si="594"/>
        <v>0</v>
      </c>
      <c r="EC282" s="186">
        <f t="shared" si="595"/>
        <v>0</v>
      </c>
      <c r="ED282" s="186">
        <f t="shared" si="596"/>
        <v>0</v>
      </c>
      <c r="EE282" s="186">
        <f t="shared" si="597"/>
        <v>0</v>
      </c>
      <c r="EF282" s="186">
        <f t="shared" si="598"/>
        <v>0</v>
      </c>
      <c r="EG282" s="186">
        <f t="shared" si="599"/>
        <v>0</v>
      </c>
      <c r="EH282" s="186">
        <f t="shared" si="600"/>
        <v>0</v>
      </c>
      <c r="EI282" s="186">
        <f t="shared" si="601"/>
        <v>0</v>
      </c>
      <c r="EJ282" s="186">
        <f t="shared" si="602"/>
        <v>0</v>
      </c>
      <c r="EK282" s="186">
        <f t="shared" si="603"/>
        <v>0</v>
      </c>
      <c r="EL282" s="186">
        <f t="shared" si="604"/>
        <v>0</v>
      </c>
      <c r="EM282" s="186">
        <f t="shared" si="605"/>
        <v>0</v>
      </c>
      <c r="EN282" s="186">
        <f t="shared" si="606"/>
        <v>0</v>
      </c>
      <c r="EO282" s="186">
        <f t="shared" si="607"/>
        <v>0</v>
      </c>
      <c r="EP282" s="186">
        <f t="shared" si="608"/>
        <v>0</v>
      </c>
      <c r="EQ282" s="186">
        <f t="shared" si="609"/>
        <v>0</v>
      </c>
      <c r="ER282" s="186">
        <f t="shared" si="610"/>
        <v>0</v>
      </c>
      <c r="ES282" s="186">
        <f t="shared" si="611"/>
        <v>0</v>
      </c>
      <c r="ET282" s="186">
        <f t="shared" si="612"/>
        <v>0</v>
      </c>
      <c r="EU282" s="186">
        <f t="shared" si="613"/>
        <v>0</v>
      </c>
      <c r="EV282" s="186">
        <f t="shared" si="614"/>
        <v>0</v>
      </c>
      <c r="EW282" s="186">
        <f t="shared" si="615"/>
        <v>0</v>
      </c>
      <c r="EX282" s="186">
        <f t="shared" si="616"/>
        <v>0</v>
      </c>
    </row>
    <row r="283" spans="15:154" ht="20.100000000000001" customHeight="1" x14ac:dyDescent="0.3">
      <c r="O283" s="211">
        <v>275</v>
      </c>
      <c r="P283" s="211">
        <f t="shared" si="617"/>
        <v>-0.74176493209759009</v>
      </c>
      <c r="Q283" s="212">
        <f t="shared" si="618"/>
        <v>2.399827721492203</v>
      </c>
      <c r="R283" s="212">
        <f t="shared" si="522"/>
        <v>219.74863186980005</v>
      </c>
      <c r="S283" s="212">
        <f t="shared" si="523"/>
        <v>191.08576684330438</v>
      </c>
      <c r="T283" s="212">
        <f t="shared" si="524"/>
        <v>238.85720855413049</v>
      </c>
      <c r="U283" s="212">
        <f t="shared" si="525"/>
        <v>1</v>
      </c>
      <c r="V283" s="212">
        <f t="shared" si="526"/>
        <v>1</v>
      </c>
      <c r="W283" s="212">
        <f t="shared" si="527"/>
        <v>6.0978764172417842E-2</v>
      </c>
      <c r="X283" s="212">
        <f t="shared" si="528"/>
        <v>7.0125578798280519E-2</v>
      </c>
      <c r="Y283" s="212">
        <f t="shared" si="529"/>
        <v>5.6100463038624412E-2</v>
      </c>
      <c r="Z283" s="212">
        <f t="shared" si="530"/>
        <v>6.6407033594186249</v>
      </c>
      <c r="AA283" s="212">
        <f t="shared" si="531"/>
        <v>6.6407033594186249</v>
      </c>
      <c r="AB283" s="212">
        <f t="shared" si="532"/>
        <v>6.5253719029074428</v>
      </c>
      <c r="AC283" s="212">
        <f t="shared" si="533"/>
        <v>6.2183537779073177</v>
      </c>
      <c r="AD283" s="212">
        <f t="shared" si="534"/>
        <v>125.87414761452085</v>
      </c>
      <c r="AE283" s="212">
        <f t="shared" si="535"/>
        <v>165.9594177255772</v>
      </c>
      <c r="AF283" s="212">
        <f t="shared" si="536"/>
        <v>2.0493142239869186</v>
      </c>
      <c r="AG283" s="212">
        <f t="shared" si="537"/>
        <v>2.2879774078271078</v>
      </c>
      <c r="AH283" s="212">
        <f t="shared" si="538"/>
        <v>1.7442626313928997</v>
      </c>
      <c r="AI283" s="212">
        <f t="shared" si="539"/>
        <v>8.6900175834055435</v>
      </c>
      <c r="AJ283" s="212">
        <f t="shared" si="540"/>
        <v>9.4900175834055442</v>
      </c>
      <c r="AK283" s="212">
        <f t="shared" si="541"/>
        <v>9.6133493107345522</v>
      </c>
      <c r="AL283" s="212">
        <f t="shared" si="542"/>
        <v>8.7626164093002181</v>
      </c>
      <c r="AM283" s="212">
        <f t="shared" si="619"/>
        <v>105.3738827363842</v>
      </c>
      <c r="AN283" s="212">
        <f t="shared" si="649"/>
        <v>104.02201851579139</v>
      </c>
      <c r="AO283" s="212">
        <f t="shared" si="650"/>
        <v>114.12116579000859</v>
      </c>
      <c r="AP283" s="212">
        <f t="shared" si="543"/>
        <v>5.2520705053231778</v>
      </c>
      <c r="AQ283" s="212">
        <f t="shared" si="544"/>
        <v>0.16675288290022283</v>
      </c>
      <c r="AR283" s="212">
        <f t="shared" si="545"/>
        <v>0.16188950230914967</v>
      </c>
      <c r="AS283" s="212">
        <f t="shared" si="546"/>
        <v>0.15427261668244494</v>
      </c>
      <c r="AT283" s="212">
        <f t="shared" si="547"/>
        <v>8.7360703193013946E-3</v>
      </c>
      <c r="AU283" s="212">
        <f t="shared" si="548"/>
        <v>5.905222505256455E-2</v>
      </c>
      <c r="AV283" s="212">
        <f t="shared" si="549"/>
        <v>5.4943868485301021E-2</v>
      </c>
      <c r="AW283" s="212">
        <f t="shared" si="550"/>
        <v>5.4739455361018867E-2</v>
      </c>
      <c r="AX283" s="212">
        <f t="shared" si="620"/>
        <v>1.8004658675016934E-2</v>
      </c>
      <c r="AY283" s="212">
        <f t="shared" si="621"/>
        <v>1.926485306396334E-2</v>
      </c>
      <c r="AZ283" s="178">
        <f t="shared" si="622"/>
        <v>1.5354544108583159E-2</v>
      </c>
      <c r="BA283" s="178">
        <f t="shared" si="551"/>
        <v>-1.8834912177326101E-2</v>
      </c>
      <c r="BB283" s="178">
        <f t="shared" si="552"/>
        <v>-1.6378184502022698E-2</v>
      </c>
      <c r="BC283" s="178">
        <f t="shared" si="553"/>
        <v>-2.0472730627528371E-2</v>
      </c>
      <c r="BD283" s="178">
        <f t="shared" si="554"/>
        <v>0</v>
      </c>
      <c r="BE283" s="178">
        <f t="shared" si="555"/>
        <v>0</v>
      </c>
      <c r="BF283" s="178">
        <f t="shared" si="556"/>
        <v>0</v>
      </c>
      <c r="BG283" s="178">
        <f t="shared" si="623"/>
        <v>0</v>
      </c>
      <c r="BH283" s="178">
        <f t="shared" si="624"/>
        <v>2.8866685619406418E-3</v>
      </c>
      <c r="BI283" s="178">
        <f t="shared" si="625"/>
        <v>0</v>
      </c>
      <c r="BJ283" s="178">
        <f t="shared" si="557"/>
        <v>0</v>
      </c>
      <c r="BK283" s="178">
        <f t="shared" si="558"/>
        <v>0.55160127578088625</v>
      </c>
      <c r="BL283" s="178">
        <f t="shared" si="559"/>
        <v>0</v>
      </c>
      <c r="BM283" s="180">
        <f t="shared" si="626"/>
        <v>0</v>
      </c>
      <c r="BN283" s="180">
        <f t="shared" si="626"/>
        <v>8.3328553864964528E-6</v>
      </c>
      <c r="BO283" s="180">
        <f t="shared" si="626"/>
        <v>0</v>
      </c>
      <c r="BP283" s="178">
        <f t="shared" si="560"/>
        <v>68.740854976958843</v>
      </c>
      <c r="BQ283" s="178">
        <f t="shared" si="561"/>
        <v>168.40345808720377</v>
      </c>
      <c r="BR283" s="178">
        <f t="shared" si="562"/>
        <v>0.36616540512324702</v>
      </c>
      <c r="BS283" s="178">
        <f t="shared" si="563"/>
        <v>0.36616540512324702</v>
      </c>
      <c r="BT283" s="178">
        <f t="shared" si="564"/>
        <v>0.12205513504108234</v>
      </c>
      <c r="BU283" s="178">
        <f t="shared" si="565"/>
        <v>14.759236468867167</v>
      </c>
      <c r="BY283" s="180">
        <f t="shared" si="566"/>
        <v>0.13297895051110278</v>
      </c>
      <c r="BZ283" s="180">
        <f t="shared" si="627"/>
        <v>0.13297895051110278</v>
      </c>
      <c r="CA283" s="180">
        <f t="shared" si="628"/>
        <v>0</v>
      </c>
      <c r="CB283" s="180">
        <f t="shared" si="629"/>
        <v>4.0544460384835578E-2</v>
      </c>
      <c r="CC283" s="180">
        <f t="shared" si="567"/>
        <v>2.1709548207509477E-2</v>
      </c>
      <c r="CG283" s="182">
        <f t="shared" si="568"/>
        <v>0.36120355759277845</v>
      </c>
      <c r="CH283" s="182">
        <f t="shared" si="569"/>
        <v>0.36120355759277845</v>
      </c>
      <c r="CI283" s="182">
        <f t="shared" si="570"/>
        <v>0.36120355759277845</v>
      </c>
      <c r="CJ283" s="182">
        <f t="shared" si="571"/>
        <v>0.36120355759277845</v>
      </c>
      <c r="CK283" s="182">
        <f t="shared" si="572"/>
        <v>0.36120355759277845</v>
      </c>
      <c r="CL283" s="182">
        <f t="shared" si="573"/>
        <v>0.36120355759277845</v>
      </c>
      <c r="CM283" s="182">
        <f t="shared" si="574"/>
        <v>0.36120355759277845</v>
      </c>
      <c r="CN283" s="182">
        <f t="shared" si="575"/>
        <v>0.36120355759277845</v>
      </c>
      <c r="CO283" s="182">
        <f t="shared" si="576"/>
        <v>0.32630695760045414</v>
      </c>
      <c r="CP283" s="182">
        <f t="shared" si="577"/>
        <v>0.27842811674879886</v>
      </c>
      <c r="CQ283" s="182">
        <f t="shared" si="578"/>
        <v>0.23054927589714358</v>
      </c>
      <c r="CR283" s="182">
        <f t="shared" si="579"/>
        <v>0.18267043504548824</v>
      </c>
      <c r="CS283" s="182">
        <f t="shared" si="580"/>
        <v>0.13479159419383299</v>
      </c>
      <c r="CT283" s="182">
        <f t="shared" si="581"/>
        <v>0.11709328751061383</v>
      </c>
      <c r="CU283" s="182">
        <f t="shared" si="582"/>
        <v>0.11709328751061383</v>
      </c>
      <c r="CV283" s="182">
        <f t="shared" si="583"/>
        <v>0.11709328751061383</v>
      </c>
      <c r="CW283" s="182">
        <f t="shared" si="584"/>
        <v>0.11709328751061383</v>
      </c>
      <c r="CX283" s="182">
        <f t="shared" si="585"/>
        <v>0.11709328751061383</v>
      </c>
      <c r="CY283" s="182">
        <f t="shared" si="586"/>
        <v>0.11709328751061383</v>
      </c>
      <c r="DA283" s="184">
        <f t="shared" si="630"/>
        <v>0.13108295541596182</v>
      </c>
      <c r="DB283" s="184">
        <f t="shared" si="631"/>
        <v>0.13108295541596182</v>
      </c>
      <c r="DC283" s="184">
        <f t="shared" si="632"/>
        <v>0.13108295541596182</v>
      </c>
      <c r="DD283" s="184">
        <f t="shared" si="633"/>
        <v>0.13108295541596182</v>
      </c>
      <c r="DE283" s="184">
        <f t="shared" si="634"/>
        <v>0.13108295541596182</v>
      </c>
      <c r="DF283" s="184">
        <f t="shared" si="635"/>
        <v>0.13108295541596182</v>
      </c>
      <c r="DG283" s="184">
        <f t="shared" si="636"/>
        <v>0.13108295541596182</v>
      </c>
      <c r="DH283" s="184">
        <f t="shared" si="637"/>
        <v>0.13108295541596182</v>
      </c>
      <c r="DI283" s="184">
        <f t="shared" si="638"/>
        <v>0.11775269809272447</v>
      </c>
      <c r="DJ283" s="184">
        <f t="shared" si="639"/>
        <v>9.947897616742668E-2</v>
      </c>
      <c r="DK283" s="184">
        <f t="shared" si="640"/>
        <v>8.1232812040576696E-2</v>
      </c>
      <c r="DL283" s="184">
        <f t="shared" si="641"/>
        <v>6.3033719922719805E-2</v>
      </c>
      <c r="DM283" s="184">
        <f t="shared" si="642"/>
        <v>4.4925331144622209E-2</v>
      </c>
      <c r="DN283" s="184">
        <f t="shared" si="643"/>
        <v>3.8273544922865464E-2</v>
      </c>
      <c r="DO283" s="184">
        <f t="shared" si="644"/>
        <v>-6.1884740244600139E-10</v>
      </c>
      <c r="DP283" s="184">
        <f t="shared" si="645"/>
        <v>-6.1884740244600139E-10</v>
      </c>
      <c r="DQ283" s="184">
        <f t="shared" si="646"/>
        <v>-6.1884740244600139E-10</v>
      </c>
      <c r="DR283" s="184">
        <f t="shared" si="647"/>
        <v>-6.1884740244600139E-10</v>
      </c>
      <c r="DS283" s="184">
        <f t="shared" si="648"/>
        <v>-6.1884740244600139E-10</v>
      </c>
      <c r="DU283" s="185">
        <f t="shared" si="587"/>
        <v>0</v>
      </c>
      <c r="DV283" s="185">
        <f t="shared" si="588"/>
        <v>0</v>
      </c>
      <c r="DW283" s="185">
        <f t="shared" si="589"/>
        <v>0</v>
      </c>
      <c r="DX283" s="185">
        <f t="shared" si="590"/>
        <v>0</v>
      </c>
      <c r="DY283" s="186">
        <f t="shared" si="591"/>
        <v>0</v>
      </c>
      <c r="DZ283" s="186">
        <f t="shared" si="592"/>
        <v>0</v>
      </c>
      <c r="EA283" s="186">
        <f t="shared" si="593"/>
        <v>0</v>
      </c>
      <c r="EB283" s="186">
        <f t="shared" si="594"/>
        <v>0</v>
      </c>
      <c r="EC283" s="186">
        <f t="shared" si="595"/>
        <v>0</v>
      </c>
      <c r="ED283" s="186">
        <f t="shared" si="596"/>
        <v>0</v>
      </c>
      <c r="EE283" s="186">
        <f t="shared" si="597"/>
        <v>0</v>
      </c>
      <c r="EF283" s="186">
        <f t="shared" si="598"/>
        <v>0</v>
      </c>
      <c r="EG283" s="186">
        <f t="shared" si="599"/>
        <v>0</v>
      </c>
      <c r="EH283" s="186">
        <f t="shared" si="600"/>
        <v>0</v>
      </c>
      <c r="EI283" s="186">
        <f t="shared" si="601"/>
        <v>0</v>
      </c>
      <c r="EJ283" s="186">
        <f t="shared" si="602"/>
        <v>0</v>
      </c>
      <c r="EK283" s="186">
        <f t="shared" si="603"/>
        <v>0</v>
      </c>
      <c r="EL283" s="186">
        <f t="shared" si="604"/>
        <v>0</v>
      </c>
      <c r="EM283" s="186">
        <f t="shared" si="605"/>
        <v>0</v>
      </c>
      <c r="EN283" s="186">
        <f t="shared" si="606"/>
        <v>0</v>
      </c>
      <c r="EO283" s="186">
        <f t="shared" si="607"/>
        <v>0</v>
      </c>
      <c r="EP283" s="186">
        <f t="shared" si="608"/>
        <v>0</v>
      </c>
      <c r="EQ283" s="186">
        <f t="shared" si="609"/>
        <v>0</v>
      </c>
      <c r="ER283" s="186">
        <f t="shared" si="610"/>
        <v>0</v>
      </c>
      <c r="ES283" s="186">
        <f t="shared" si="611"/>
        <v>0</v>
      </c>
      <c r="ET283" s="186">
        <f t="shared" si="612"/>
        <v>0</v>
      </c>
      <c r="EU283" s="186">
        <f t="shared" si="613"/>
        <v>0</v>
      </c>
      <c r="EV283" s="186">
        <f t="shared" si="614"/>
        <v>0</v>
      </c>
      <c r="EW283" s="186">
        <f t="shared" si="615"/>
        <v>0</v>
      </c>
      <c r="EX283" s="186">
        <f t="shared" si="616"/>
        <v>0</v>
      </c>
    </row>
    <row r="284" spans="15:154" ht="20.100000000000001" customHeight="1" x14ac:dyDescent="0.3">
      <c r="O284" s="211">
        <v>276</v>
      </c>
      <c r="P284" s="211">
        <f t="shared" si="617"/>
        <v>-0.73303828583761843</v>
      </c>
      <c r="Q284" s="212">
        <f t="shared" si="618"/>
        <v>2.4085543677521746</v>
      </c>
      <c r="R284" s="212">
        <f t="shared" si="522"/>
        <v>217.64752305767496</v>
      </c>
      <c r="S284" s="212">
        <f t="shared" si="523"/>
        <v>189.25871570232604</v>
      </c>
      <c r="T284" s="212">
        <f t="shared" si="524"/>
        <v>236.57339462790756</v>
      </c>
      <c r="U284" s="212">
        <f t="shared" si="525"/>
        <v>1</v>
      </c>
      <c r="V284" s="212">
        <f t="shared" si="526"/>
        <v>1</v>
      </c>
      <c r="W284" s="212">
        <f t="shared" si="527"/>
        <v>6.1567436246214947E-2</v>
      </c>
      <c r="X284" s="212">
        <f t="shared" si="528"/>
        <v>7.0802551683147197E-2</v>
      </c>
      <c r="Y284" s="212">
        <f t="shared" si="529"/>
        <v>5.6642041346517749E-2</v>
      </c>
      <c r="Z284" s="212">
        <f t="shared" si="530"/>
        <v>6.5596882277962951</v>
      </c>
      <c r="AA284" s="212">
        <f t="shared" si="531"/>
        <v>6.5596882277962951</v>
      </c>
      <c r="AB284" s="212">
        <f t="shared" si="532"/>
        <v>6.447025941268107</v>
      </c>
      <c r="AC284" s="212">
        <f t="shared" si="533"/>
        <v>6.1436939862827709</v>
      </c>
      <c r="AD284" s="212">
        <f t="shared" si="534"/>
        <v>124.05196557151275</v>
      </c>
      <c r="AE284" s="212">
        <f t="shared" si="535"/>
        <v>163.62083859010829</v>
      </c>
      <c r="AF284" s="212">
        <f t="shared" si="536"/>
        <v>2.0442554035551579</v>
      </c>
      <c r="AG284" s="212">
        <f t="shared" si="537"/>
        <v>2.2823294370461289</v>
      </c>
      <c r="AH284" s="212">
        <f t="shared" si="538"/>
        <v>1.7399568439569058</v>
      </c>
      <c r="AI284" s="212">
        <f t="shared" si="539"/>
        <v>8.6039436313514521</v>
      </c>
      <c r="AJ284" s="212">
        <f t="shared" si="540"/>
        <v>9.4039436313514528</v>
      </c>
      <c r="AK284" s="212">
        <f t="shared" si="541"/>
        <v>9.5293553783142357</v>
      </c>
      <c r="AL284" s="212">
        <f t="shared" si="542"/>
        <v>8.6836508302396762</v>
      </c>
      <c r="AM284" s="212">
        <f t="shared" si="619"/>
        <v>106.33836603041065</v>
      </c>
      <c r="AN284" s="212">
        <f t="shared" si="649"/>
        <v>104.93889253786044</v>
      </c>
      <c r="AO284" s="212">
        <f t="shared" si="650"/>
        <v>115.1589371278761</v>
      </c>
      <c r="AP284" s="212">
        <f t="shared" si="543"/>
        <v>5.1726228538334436</v>
      </c>
      <c r="AQ284" s="212">
        <f t="shared" si="544"/>
        <v>0.16475078782252639</v>
      </c>
      <c r="AR284" s="212">
        <f t="shared" si="545"/>
        <v>0.15994579872773806</v>
      </c>
      <c r="AS284" s="212">
        <f t="shared" si="546"/>
        <v>0.15242036416895718</v>
      </c>
      <c r="AT284" s="212">
        <f t="shared" si="547"/>
        <v>8.5275528435513667E-3</v>
      </c>
      <c r="AU284" s="212">
        <f t="shared" si="548"/>
        <v>5.8170334904797449E-2</v>
      </c>
      <c r="AV284" s="212">
        <f t="shared" si="549"/>
        <v>5.4105165741775235E-2</v>
      </c>
      <c r="AW284" s="212">
        <f t="shared" si="550"/>
        <v>5.3918800043093823E-2</v>
      </c>
      <c r="AX284" s="212">
        <f t="shared" si="620"/>
        <v>1.7906992079543545E-2</v>
      </c>
      <c r="AY284" s="212">
        <f t="shared" si="621"/>
        <v>1.9153919141210046E-2</v>
      </c>
      <c r="AZ284" s="178">
        <f t="shared" si="622"/>
        <v>1.527035465720477E-2</v>
      </c>
      <c r="BA284" s="178">
        <f t="shared" si="551"/>
        <v>-1.8984806427741599E-2</v>
      </c>
      <c r="BB284" s="178">
        <f t="shared" si="552"/>
        <v>-1.6508527328470957E-2</v>
      </c>
      <c r="BC284" s="178">
        <f t="shared" si="553"/>
        <v>-2.0635659160588696E-2</v>
      </c>
      <c r="BD284" s="178">
        <f t="shared" si="554"/>
        <v>0</v>
      </c>
      <c r="BE284" s="178">
        <f t="shared" si="555"/>
        <v>0</v>
      </c>
      <c r="BF284" s="178">
        <f t="shared" si="556"/>
        <v>0</v>
      </c>
      <c r="BG284" s="178">
        <f t="shared" si="623"/>
        <v>0</v>
      </c>
      <c r="BH284" s="178">
        <f t="shared" si="624"/>
        <v>2.6453918127390882E-3</v>
      </c>
      <c r="BI284" s="178">
        <f t="shared" si="625"/>
        <v>0</v>
      </c>
      <c r="BJ284" s="178">
        <f t="shared" si="557"/>
        <v>0</v>
      </c>
      <c r="BK284" s="178">
        <f t="shared" si="558"/>
        <v>0.50066345700844805</v>
      </c>
      <c r="BL284" s="178">
        <f t="shared" si="559"/>
        <v>0</v>
      </c>
      <c r="BM284" s="180">
        <f t="shared" si="626"/>
        <v>0</v>
      </c>
      <c r="BN284" s="180">
        <f t="shared" si="626"/>
        <v>6.998097842906999E-6</v>
      </c>
      <c r="BO284" s="180">
        <f t="shared" si="626"/>
        <v>0</v>
      </c>
      <c r="BP284" s="178">
        <f t="shared" si="560"/>
        <v>67.684244394086193</v>
      </c>
      <c r="BQ284" s="178">
        <f t="shared" si="561"/>
        <v>166.41790444648629</v>
      </c>
      <c r="BR284" s="178">
        <f t="shared" si="562"/>
        <v>0.36266434414801579</v>
      </c>
      <c r="BS284" s="178">
        <f t="shared" si="563"/>
        <v>0.36266434414801579</v>
      </c>
      <c r="BT284" s="178">
        <f t="shared" si="564"/>
        <v>0.12088811471600526</v>
      </c>
      <c r="BU284" s="178">
        <f t="shared" si="565"/>
        <v>14.6181172202916</v>
      </c>
      <c r="BY284" s="180">
        <f t="shared" si="566"/>
        <v>0.13135660877191865</v>
      </c>
      <c r="BZ284" s="180">
        <f t="shared" si="627"/>
        <v>0.13135660877191865</v>
      </c>
      <c r="CA284" s="180">
        <f t="shared" si="628"/>
        <v>0</v>
      </c>
      <c r="CB284" s="180">
        <f t="shared" si="629"/>
        <v>4.0436448250873412E-2</v>
      </c>
      <c r="CC284" s="180">
        <f t="shared" si="567"/>
        <v>2.1451641823131813E-2</v>
      </c>
      <c r="CG284" s="182">
        <f t="shared" si="568"/>
        <v>0.35770249661754722</v>
      </c>
      <c r="CH284" s="182">
        <f t="shared" si="569"/>
        <v>0.35770249661754722</v>
      </c>
      <c r="CI284" s="182">
        <f t="shared" si="570"/>
        <v>0.35770249661754722</v>
      </c>
      <c r="CJ284" s="182">
        <f t="shared" si="571"/>
        <v>0.35770249661754722</v>
      </c>
      <c r="CK284" s="182">
        <f t="shared" si="572"/>
        <v>0.35770249661754722</v>
      </c>
      <c r="CL284" s="182">
        <f t="shared" si="573"/>
        <v>0.35770249661754722</v>
      </c>
      <c r="CM284" s="182">
        <f t="shared" si="574"/>
        <v>0.35770249661754722</v>
      </c>
      <c r="CN284" s="182">
        <f t="shared" si="575"/>
        <v>0.35770249661754722</v>
      </c>
      <c r="CO284" s="182">
        <f t="shared" si="576"/>
        <v>0.32313955765024593</v>
      </c>
      <c r="CP284" s="182">
        <f t="shared" si="577"/>
        <v>0.2757185064720542</v>
      </c>
      <c r="CQ284" s="182">
        <f t="shared" si="578"/>
        <v>0.22829745529386258</v>
      </c>
      <c r="CR284" s="182">
        <f t="shared" si="579"/>
        <v>0.1808764041156708</v>
      </c>
      <c r="CS284" s="182">
        <f t="shared" si="580"/>
        <v>0.13345535293747915</v>
      </c>
      <c r="CT284" s="182">
        <f t="shared" si="581"/>
        <v>0.11592626718553674</v>
      </c>
      <c r="CU284" s="182">
        <f t="shared" si="582"/>
        <v>0.11592626718553674</v>
      </c>
      <c r="CV284" s="182">
        <f t="shared" si="583"/>
        <v>0.11592626718553674</v>
      </c>
      <c r="CW284" s="182">
        <f t="shared" si="584"/>
        <v>0.11592626718553674</v>
      </c>
      <c r="CX284" s="182">
        <f t="shared" si="585"/>
        <v>0.11592626718553674</v>
      </c>
      <c r="CY284" s="182">
        <f t="shared" si="586"/>
        <v>0.11592626718553674</v>
      </c>
      <c r="DA284" s="184">
        <f t="shared" si="630"/>
        <v>0.12946496047409461</v>
      </c>
      <c r="DB284" s="184">
        <f t="shared" si="631"/>
        <v>0.12946496047409461</v>
      </c>
      <c r="DC284" s="184">
        <f t="shared" si="632"/>
        <v>0.12946496047409461</v>
      </c>
      <c r="DD284" s="184">
        <f t="shared" si="633"/>
        <v>0.12946496047409461</v>
      </c>
      <c r="DE284" s="184">
        <f t="shared" si="634"/>
        <v>0.12946496047409461</v>
      </c>
      <c r="DF284" s="184">
        <f t="shared" si="635"/>
        <v>0.12946496047409461</v>
      </c>
      <c r="DG284" s="184">
        <f t="shared" si="636"/>
        <v>0.12946496047409461</v>
      </c>
      <c r="DH284" s="184">
        <f t="shared" si="637"/>
        <v>0.12946496047409461</v>
      </c>
      <c r="DI284" s="184">
        <f t="shared" si="638"/>
        <v>0.11629249616919098</v>
      </c>
      <c r="DJ284" s="184">
        <f t="shared" si="639"/>
        <v>9.8235315931468642E-2</v>
      </c>
      <c r="DK284" s="184">
        <f t="shared" si="640"/>
        <v>8.0205771036179263E-2</v>
      </c>
      <c r="DL284" s="184">
        <f t="shared" si="641"/>
        <v>6.2223419778914685E-2</v>
      </c>
      <c r="DM284" s="184">
        <f t="shared" si="642"/>
        <v>4.4331974559362435E-2</v>
      </c>
      <c r="DN284" s="184">
        <f t="shared" si="643"/>
        <v>3.7760459218467365E-2</v>
      </c>
      <c r="DO284" s="184">
        <f t="shared" si="644"/>
        <v>-6.2290894151231778E-10</v>
      </c>
      <c r="DP284" s="184">
        <f t="shared" si="645"/>
        <v>-6.2290894151231778E-10</v>
      </c>
      <c r="DQ284" s="184">
        <f t="shared" si="646"/>
        <v>-6.2290894151231778E-10</v>
      </c>
      <c r="DR284" s="184">
        <f t="shared" si="647"/>
        <v>-6.2290894151231778E-10</v>
      </c>
      <c r="DS284" s="184">
        <f t="shared" si="648"/>
        <v>-6.2290894151231778E-10</v>
      </c>
      <c r="DU284" s="185">
        <f t="shared" si="587"/>
        <v>0</v>
      </c>
      <c r="DV284" s="185">
        <f t="shared" si="588"/>
        <v>0</v>
      </c>
      <c r="DW284" s="185">
        <f t="shared" si="589"/>
        <v>0</v>
      </c>
      <c r="DX284" s="185">
        <f t="shared" si="590"/>
        <v>0</v>
      </c>
      <c r="DY284" s="186">
        <f t="shared" si="591"/>
        <v>0</v>
      </c>
      <c r="DZ284" s="186">
        <f t="shared" si="592"/>
        <v>0</v>
      </c>
      <c r="EA284" s="186">
        <f t="shared" si="593"/>
        <v>0</v>
      </c>
      <c r="EB284" s="186">
        <f t="shared" si="594"/>
        <v>0</v>
      </c>
      <c r="EC284" s="186">
        <f t="shared" si="595"/>
        <v>0</v>
      </c>
      <c r="ED284" s="186">
        <f t="shared" si="596"/>
        <v>0</v>
      </c>
      <c r="EE284" s="186">
        <f t="shared" si="597"/>
        <v>0</v>
      </c>
      <c r="EF284" s="186">
        <f t="shared" si="598"/>
        <v>0</v>
      </c>
      <c r="EG284" s="186">
        <f t="shared" si="599"/>
        <v>0</v>
      </c>
      <c r="EH284" s="186">
        <f t="shared" si="600"/>
        <v>0</v>
      </c>
      <c r="EI284" s="186">
        <f t="shared" si="601"/>
        <v>0</v>
      </c>
      <c r="EJ284" s="186">
        <f t="shared" si="602"/>
        <v>0</v>
      </c>
      <c r="EK284" s="186">
        <f t="shared" si="603"/>
        <v>0</v>
      </c>
      <c r="EL284" s="186">
        <f t="shared" si="604"/>
        <v>0</v>
      </c>
      <c r="EM284" s="186">
        <f t="shared" si="605"/>
        <v>0</v>
      </c>
      <c r="EN284" s="186">
        <f t="shared" si="606"/>
        <v>0</v>
      </c>
      <c r="EO284" s="186">
        <f t="shared" si="607"/>
        <v>0</v>
      </c>
      <c r="EP284" s="186">
        <f t="shared" si="608"/>
        <v>0</v>
      </c>
      <c r="EQ284" s="186">
        <f t="shared" si="609"/>
        <v>0</v>
      </c>
      <c r="ER284" s="186">
        <f t="shared" si="610"/>
        <v>0</v>
      </c>
      <c r="ES284" s="186">
        <f t="shared" si="611"/>
        <v>0</v>
      </c>
      <c r="ET284" s="186">
        <f t="shared" si="612"/>
        <v>0</v>
      </c>
      <c r="EU284" s="186">
        <f t="shared" si="613"/>
        <v>0</v>
      </c>
      <c r="EV284" s="186">
        <f t="shared" si="614"/>
        <v>0</v>
      </c>
      <c r="EW284" s="186">
        <f t="shared" si="615"/>
        <v>0</v>
      </c>
      <c r="EX284" s="186">
        <f t="shared" si="616"/>
        <v>0</v>
      </c>
    </row>
    <row r="285" spans="15:154" ht="20.100000000000001" customHeight="1" x14ac:dyDescent="0.3">
      <c r="O285" s="211">
        <v>277</v>
      </c>
      <c r="P285" s="211">
        <f t="shared" si="617"/>
        <v>-0.72431163957764677</v>
      </c>
      <c r="Q285" s="212">
        <f t="shared" si="618"/>
        <v>2.4172810140121466</v>
      </c>
      <c r="R285" s="212">
        <f t="shared" si="522"/>
        <v>215.5298395440123</v>
      </c>
      <c r="S285" s="212">
        <f t="shared" si="523"/>
        <v>187.41725177740202</v>
      </c>
      <c r="T285" s="212">
        <f t="shared" si="524"/>
        <v>234.2715647217525</v>
      </c>
      <c r="U285" s="212">
        <f t="shared" si="525"/>
        <v>1</v>
      </c>
      <c r="V285" s="212">
        <f t="shared" si="526"/>
        <v>1</v>
      </c>
      <c r="W285" s="212">
        <f t="shared" si="527"/>
        <v>6.2172365684259004E-2</v>
      </c>
      <c r="X285" s="212">
        <f t="shared" si="528"/>
        <v>7.1498220536897847E-2</v>
      </c>
      <c r="Y285" s="212">
        <f t="shared" si="529"/>
        <v>5.719857642951829E-2</v>
      </c>
      <c r="Z285" s="212">
        <f t="shared" si="530"/>
        <v>6.4783712459745315</v>
      </c>
      <c r="AA285" s="212">
        <f t="shared" si="531"/>
        <v>6.4783712459745315</v>
      </c>
      <c r="AB285" s="212">
        <f t="shared" si="532"/>
        <v>6.3683736318762714</v>
      </c>
      <c r="AC285" s="212">
        <f t="shared" si="533"/>
        <v>6.0687422605382269</v>
      </c>
      <c r="AD285" s="212">
        <f t="shared" si="534"/>
        <v>122.22457407205384</v>
      </c>
      <c r="AE285" s="212">
        <f t="shared" si="535"/>
        <v>161.27497101221527</v>
      </c>
      <c r="AF285" s="212">
        <f t="shared" si="536"/>
        <v>2.0391566763664009</v>
      </c>
      <c r="AG285" s="212">
        <f t="shared" si="537"/>
        <v>2.2766369119662739</v>
      </c>
      <c r="AH285" s="212">
        <f t="shared" si="538"/>
        <v>1.7356170901022168</v>
      </c>
      <c r="AI285" s="212">
        <f t="shared" si="539"/>
        <v>8.5175279223409319</v>
      </c>
      <c r="AJ285" s="212">
        <f t="shared" si="540"/>
        <v>9.3175279223409326</v>
      </c>
      <c r="AK285" s="212">
        <f t="shared" si="541"/>
        <v>9.445010543842546</v>
      </c>
      <c r="AL285" s="212">
        <f t="shared" si="542"/>
        <v>8.6043593506404434</v>
      </c>
      <c r="AM285" s="212">
        <f t="shared" si="619"/>
        <v>107.32460458768986</v>
      </c>
      <c r="AN285" s="212">
        <f t="shared" si="649"/>
        <v>105.87600674007999</v>
      </c>
      <c r="AO285" s="212">
        <f t="shared" si="650"/>
        <v>116.22015762574672</v>
      </c>
      <c r="AP285" s="212">
        <f t="shared" si="543"/>
        <v>5.0929789331182063</v>
      </c>
      <c r="AQ285" s="212">
        <f t="shared" si="544"/>
        <v>0.1627408641686722</v>
      </c>
      <c r="AR285" s="212">
        <f t="shared" si="545"/>
        <v>0.15799449489213044</v>
      </c>
      <c r="AS285" s="212">
        <f t="shared" si="546"/>
        <v>0.15056086899250759</v>
      </c>
      <c r="AT285" s="212">
        <f t="shared" si="547"/>
        <v>8.3207534720731446E-3</v>
      </c>
      <c r="AU285" s="212">
        <f t="shared" si="548"/>
        <v>5.7286081164788928E-2</v>
      </c>
      <c r="AV285" s="212">
        <f t="shared" si="549"/>
        <v>5.326452317316431E-2</v>
      </c>
      <c r="AW285" s="212">
        <f t="shared" si="550"/>
        <v>5.3096056428364083E-2</v>
      </c>
      <c r="AX285" s="212">
        <f t="shared" si="620"/>
        <v>1.7808056088111545E-2</v>
      </c>
      <c r="AY285" s="212">
        <f t="shared" si="621"/>
        <v>1.904159329887602E-2</v>
      </c>
      <c r="AZ285" s="178">
        <f t="shared" si="622"/>
        <v>1.5185094361765976E-2</v>
      </c>
      <c r="BA285" s="178">
        <f t="shared" si="551"/>
        <v>-1.9133254911644967E-2</v>
      </c>
      <c r="BB285" s="178">
        <f t="shared" si="552"/>
        <v>-1.6637612966647796E-2</v>
      </c>
      <c r="BC285" s="178">
        <f t="shared" si="553"/>
        <v>-2.0797016208309746E-2</v>
      </c>
      <c r="BD285" s="178">
        <f t="shared" si="554"/>
        <v>0</v>
      </c>
      <c r="BE285" s="178">
        <f t="shared" si="555"/>
        <v>0</v>
      </c>
      <c r="BF285" s="178">
        <f t="shared" si="556"/>
        <v>0</v>
      </c>
      <c r="BG285" s="178">
        <f t="shared" si="623"/>
        <v>0</v>
      </c>
      <c r="BH285" s="178">
        <f t="shared" si="624"/>
        <v>2.4039803322282241E-3</v>
      </c>
      <c r="BI285" s="178">
        <f t="shared" si="625"/>
        <v>0</v>
      </c>
      <c r="BJ285" s="178">
        <f t="shared" si="557"/>
        <v>0</v>
      </c>
      <c r="BK285" s="178">
        <f t="shared" si="558"/>
        <v>0.45054738719313964</v>
      </c>
      <c r="BL285" s="178">
        <f t="shared" si="559"/>
        <v>0</v>
      </c>
      <c r="BM285" s="180">
        <f t="shared" si="626"/>
        <v>0</v>
      </c>
      <c r="BN285" s="180">
        <f t="shared" si="626"/>
        <v>5.779121437740123E-6</v>
      </c>
      <c r="BO285" s="180">
        <f t="shared" si="626"/>
        <v>0</v>
      </c>
      <c r="BP285" s="178">
        <f t="shared" si="560"/>
        <v>66.62962013388092</v>
      </c>
      <c r="BQ285" s="178">
        <f t="shared" si="561"/>
        <v>164.41842677163046</v>
      </c>
      <c r="BR285" s="178">
        <f t="shared" si="562"/>
        <v>0.3591356648788655</v>
      </c>
      <c r="BS285" s="178">
        <f t="shared" si="563"/>
        <v>0.3591356648788655</v>
      </c>
      <c r="BT285" s="178">
        <f t="shared" si="564"/>
        <v>0.11971188829295518</v>
      </c>
      <c r="BU285" s="178">
        <f t="shared" si="565"/>
        <v>14.475884745493365</v>
      </c>
      <c r="BY285" s="180">
        <f t="shared" si="566"/>
        <v>0.12972331735302753</v>
      </c>
      <c r="BZ285" s="180">
        <f t="shared" si="627"/>
        <v>0.12972331735302753</v>
      </c>
      <c r="CA285" s="180">
        <f t="shared" si="628"/>
        <v>0</v>
      </c>
      <c r="CB285" s="180">
        <f t="shared" si="629"/>
        <v>4.0326027692909314E-2</v>
      </c>
      <c r="CC285" s="180">
        <f t="shared" si="567"/>
        <v>2.1192772781264347E-2</v>
      </c>
      <c r="CG285" s="182">
        <f t="shared" si="568"/>
        <v>0.35417381734839698</v>
      </c>
      <c r="CH285" s="182">
        <f t="shared" si="569"/>
        <v>0.35417381734839698</v>
      </c>
      <c r="CI285" s="182">
        <f t="shared" si="570"/>
        <v>0.35417381734839698</v>
      </c>
      <c r="CJ285" s="182">
        <f t="shared" si="571"/>
        <v>0.35417381734839698</v>
      </c>
      <c r="CK285" s="182">
        <f t="shared" si="572"/>
        <v>0.35417381734839698</v>
      </c>
      <c r="CL285" s="182">
        <f t="shared" si="573"/>
        <v>0.35417381734839698</v>
      </c>
      <c r="CM285" s="182">
        <f t="shared" si="574"/>
        <v>0.35417381734839698</v>
      </c>
      <c r="CN285" s="182">
        <f t="shared" si="575"/>
        <v>0.35417381734839698</v>
      </c>
      <c r="CO285" s="182">
        <f t="shared" si="576"/>
        <v>0.31994717150773688</v>
      </c>
      <c r="CP285" s="182">
        <f t="shared" si="577"/>
        <v>0.27298752129965403</v>
      </c>
      <c r="CQ285" s="182">
        <f t="shared" si="578"/>
        <v>0.22602787109157124</v>
      </c>
      <c r="CR285" s="182">
        <f t="shared" si="579"/>
        <v>0.17906822088348837</v>
      </c>
      <c r="CS285" s="182">
        <f t="shared" si="580"/>
        <v>0.13210857067540566</v>
      </c>
      <c r="CT285" s="182">
        <f t="shared" si="581"/>
        <v>0.11475004076248665</v>
      </c>
      <c r="CU285" s="182">
        <f t="shared" si="582"/>
        <v>0.11475004076248665</v>
      </c>
      <c r="CV285" s="182">
        <f t="shared" si="583"/>
        <v>0.11475004076248665</v>
      </c>
      <c r="CW285" s="182">
        <f t="shared" si="584"/>
        <v>0.11475004076248665</v>
      </c>
      <c r="CX285" s="182">
        <f t="shared" si="585"/>
        <v>0.11475004076248665</v>
      </c>
      <c r="CY285" s="182">
        <f t="shared" si="586"/>
        <v>0.11475004076248665</v>
      </c>
      <c r="DA285" s="184">
        <f t="shared" si="630"/>
        <v>0.12783611586716556</v>
      </c>
      <c r="DB285" s="184">
        <f t="shared" si="631"/>
        <v>0.12783611586716556</v>
      </c>
      <c r="DC285" s="184">
        <f t="shared" si="632"/>
        <v>0.12783611586716556</v>
      </c>
      <c r="DD285" s="184">
        <f t="shared" si="633"/>
        <v>0.12783611586716556</v>
      </c>
      <c r="DE285" s="184">
        <f t="shared" si="634"/>
        <v>0.12783611586716556</v>
      </c>
      <c r="DF285" s="184">
        <f t="shared" si="635"/>
        <v>0.12783611586716556</v>
      </c>
      <c r="DG285" s="184">
        <f t="shared" si="636"/>
        <v>0.12783611586716556</v>
      </c>
      <c r="DH285" s="184">
        <f t="shared" si="637"/>
        <v>0.12783611586716556</v>
      </c>
      <c r="DI285" s="184">
        <f t="shared" si="638"/>
        <v>0.11482255125882371</v>
      </c>
      <c r="DJ285" s="184">
        <f t="shared" si="639"/>
        <v>9.6983431338491952E-2</v>
      </c>
      <c r="DK285" s="184">
        <f t="shared" si="640"/>
        <v>7.9172024616750991E-2</v>
      </c>
      <c r="DL285" s="184">
        <f t="shared" si="641"/>
        <v>6.1407933397701793E-2</v>
      </c>
      <c r="DM285" s="184">
        <f t="shared" si="642"/>
        <v>4.3734950524007291E-2</v>
      </c>
      <c r="DN285" s="184">
        <f t="shared" si="643"/>
        <v>3.7244266899615304E-2</v>
      </c>
      <c r="DO285" s="184">
        <f t="shared" si="644"/>
        <v>-6.270568437234495E-10</v>
      </c>
      <c r="DP285" s="184">
        <f t="shared" si="645"/>
        <v>-6.270568437234495E-10</v>
      </c>
      <c r="DQ285" s="184">
        <f t="shared" si="646"/>
        <v>-6.270568437234495E-10</v>
      </c>
      <c r="DR285" s="184">
        <f t="shared" si="647"/>
        <v>-6.270568437234495E-10</v>
      </c>
      <c r="DS285" s="184">
        <f t="shared" si="648"/>
        <v>-6.270568437234495E-10</v>
      </c>
      <c r="DU285" s="185">
        <f t="shared" si="587"/>
        <v>0</v>
      </c>
      <c r="DV285" s="185">
        <f t="shared" si="588"/>
        <v>0</v>
      </c>
      <c r="DW285" s="185">
        <f t="shared" si="589"/>
        <v>0</v>
      </c>
      <c r="DX285" s="185">
        <f t="shared" si="590"/>
        <v>0</v>
      </c>
      <c r="DY285" s="186">
        <f t="shared" si="591"/>
        <v>0</v>
      </c>
      <c r="DZ285" s="186">
        <f t="shared" si="592"/>
        <v>0</v>
      </c>
      <c r="EA285" s="186">
        <f t="shared" si="593"/>
        <v>0</v>
      </c>
      <c r="EB285" s="186">
        <f t="shared" si="594"/>
        <v>0</v>
      </c>
      <c r="EC285" s="186">
        <f t="shared" si="595"/>
        <v>0</v>
      </c>
      <c r="ED285" s="186">
        <f t="shared" si="596"/>
        <v>0</v>
      </c>
      <c r="EE285" s="186">
        <f t="shared" si="597"/>
        <v>0</v>
      </c>
      <c r="EF285" s="186">
        <f t="shared" si="598"/>
        <v>0</v>
      </c>
      <c r="EG285" s="186">
        <f t="shared" si="599"/>
        <v>0</v>
      </c>
      <c r="EH285" s="186">
        <f t="shared" si="600"/>
        <v>0</v>
      </c>
      <c r="EI285" s="186">
        <f t="shared" si="601"/>
        <v>0</v>
      </c>
      <c r="EJ285" s="186">
        <f t="shared" si="602"/>
        <v>0</v>
      </c>
      <c r="EK285" s="186">
        <f t="shared" si="603"/>
        <v>0</v>
      </c>
      <c r="EL285" s="186">
        <f t="shared" si="604"/>
        <v>0</v>
      </c>
      <c r="EM285" s="186">
        <f t="shared" si="605"/>
        <v>0</v>
      </c>
      <c r="EN285" s="186">
        <f t="shared" si="606"/>
        <v>0</v>
      </c>
      <c r="EO285" s="186">
        <f t="shared" si="607"/>
        <v>0</v>
      </c>
      <c r="EP285" s="186">
        <f t="shared" si="608"/>
        <v>0</v>
      </c>
      <c r="EQ285" s="186">
        <f t="shared" si="609"/>
        <v>0</v>
      </c>
      <c r="ER285" s="186">
        <f t="shared" si="610"/>
        <v>0</v>
      </c>
      <c r="ES285" s="186">
        <f t="shared" si="611"/>
        <v>0</v>
      </c>
      <c r="ET285" s="186">
        <f t="shared" si="612"/>
        <v>0</v>
      </c>
      <c r="EU285" s="186">
        <f t="shared" si="613"/>
        <v>0</v>
      </c>
      <c r="EV285" s="186">
        <f t="shared" si="614"/>
        <v>0</v>
      </c>
      <c r="EW285" s="186">
        <f t="shared" si="615"/>
        <v>0</v>
      </c>
      <c r="EX285" s="186">
        <f t="shared" si="616"/>
        <v>0</v>
      </c>
    </row>
    <row r="286" spans="15:154" ht="20.100000000000001" customHeight="1" x14ac:dyDescent="0.3">
      <c r="O286" s="211">
        <v>278</v>
      </c>
      <c r="P286" s="211">
        <f t="shared" si="617"/>
        <v>-0.715584993317675</v>
      </c>
      <c r="Q286" s="212">
        <f t="shared" si="618"/>
        <v>2.4260076602721181</v>
      </c>
      <c r="R286" s="212">
        <f t="shared" si="522"/>
        <v>213.39574259861075</v>
      </c>
      <c r="S286" s="212">
        <f t="shared" si="523"/>
        <v>185.5615153031398</v>
      </c>
      <c r="T286" s="212">
        <f t="shared" si="524"/>
        <v>231.95189412892475</v>
      </c>
      <c r="U286" s="212">
        <f t="shared" si="525"/>
        <v>1</v>
      </c>
      <c r="V286" s="212">
        <f t="shared" si="526"/>
        <v>1</v>
      </c>
      <c r="W286" s="212">
        <f t="shared" si="527"/>
        <v>6.2794129989766898E-2</v>
      </c>
      <c r="X286" s="212">
        <f t="shared" si="528"/>
        <v>7.221324948823192E-2</v>
      </c>
      <c r="Y286" s="212">
        <f t="shared" si="529"/>
        <v>5.7770599590585538E-2</v>
      </c>
      <c r="Z286" s="212">
        <f t="shared" si="530"/>
        <v>6.3967661214740179</v>
      </c>
      <c r="AA286" s="212">
        <f t="shared" si="531"/>
        <v>6.3967661214740179</v>
      </c>
      <c r="AB286" s="212">
        <f t="shared" si="532"/>
        <v>6.2894282758053679</v>
      </c>
      <c r="AC286" s="212">
        <f t="shared" si="533"/>
        <v>5.9935112759328888</v>
      </c>
      <c r="AD286" s="212">
        <f t="shared" si="534"/>
        <v>120.3923504637515</v>
      </c>
      <c r="AE286" s="212">
        <f t="shared" si="535"/>
        <v>158.92227907932431</v>
      </c>
      <c r="AF286" s="212">
        <f t="shared" si="536"/>
        <v>2.0340184307084641</v>
      </c>
      <c r="AG286" s="212">
        <f t="shared" si="537"/>
        <v>2.2709002660953668</v>
      </c>
      <c r="AH286" s="212">
        <f t="shared" si="538"/>
        <v>1.7312437003178918</v>
      </c>
      <c r="AI286" s="212">
        <f t="shared" si="539"/>
        <v>8.430784552182482</v>
      </c>
      <c r="AJ286" s="212">
        <f t="shared" si="540"/>
        <v>9.2307845521824827</v>
      </c>
      <c r="AK286" s="212">
        <f t="shared" si="541"/>
        <v>9.3603285419007349</v>
      </c>
      <c r="AL286" s="212">
        <f t="shared" si="542"/>
        <v>8.5247549762507813</v>
      </c>
      <c r="AM286" s="212">
        <f t="shared" si="619"/>
        <v>108.33315351982348</v>
      </c>
      <c r="AN286" s="212">
        <f t="shared" si="649"/>
        <v>106.83385690187934</v>
      </c>
      <c r="AO286" s="212">
        <f t="shared" si="650"/>
        <v>117.30542435365147</v>
      </c>
      <c r="AP286" s="212">
        <f t="shared" si="543"/>
        <v>5.0131562613105656</v>
      </c>
      <c r="AQ286" s="212">
        <f t="shared" si="544"/>
        <v>0.16072345184148484</v>
      </c>
      <c r="AR286" s="212">
        <f t="shared" si="545"/>
        <v>0.15603592079181861</v>
      </c>
      <c r="AS286" s="212">
        <f t="shared" si="546"/>
        <v>0.14869444561661402</v>
      </c>
      <c r="AT286" s="212">
        <f t="shared" si="547"/>
        <v>8.115736192450233E-3</v>
      </c>
      <c r="AU286" s="212">
        <f t="shared" si="548"/>
        <v>5.6399657788273522E-2</v>
      </c>
      <c r="AV286" s="212">
        <f t="shared" si="549"/>
        <v>5.2422130194827159E-2</v>
      </c>
      <c r="AW286" s="212">
        <f t="shared" si="550"/>
        <v>5.2271404265377797E-2</v>
      </c>
      <c r="AX286" s="212">
        <f t="shared" si="620"/>
        <v>1.7707837369867457E-2</v>
      </c>
      <c r="AY286" s="212">
        <f t="shared" si="621"/>
        <v>1.8927862011487835E-2</v>
      </c>
      <c r="AZ286" s="178">
        <f t="shared" si="622"/>
        <v>1.5098751985434863E-2</v>
      </c>
      <c r="BA286" s="178">
        <f t="shared" si="551"/>
        <v>-1.92802463241094E-2</v>
      </c>
      <c r="BB286" s="178">
        <f t="shared" si="552"/>
        <v>-1.6765431586182083E-2</v>
      </c>
      <c r="BC286" s="178">
        <f t="shared" si="553"/>
        <v>-2.0956789482727608E-2</v>
      </c>
      <c r="BD286" s="178">
        <f t="shared" si="554"/>
        <v>0</v>
      </c>
      <c r="BE286" s="178">
        <f t="shared" si="555"/>
        <v>0</v>
      </c>
      <c r="BF286" s="178">
        <f t="shared" si="556"/>
        <v>0</v>
      </c>
      <c r="BG286" s="178">
        <f t="shared" si="623"/>
        <v>0</v>
      </c>
      <c r="BH286" s="178">
        <f t="shared" si="624"/>
        <v>2.1624304253057523E-3</v>
      </c>
      <c r="BI286" s="178">
        <f t="shared" si="625"/>
        <v>0</v>
      </c>
      <c r="BJ286" s="178">
        <f t="shared" si="557"/>
        <v>0</v>
      </c>
      <c r="BK286" s="178">
        <f t="shared" si="558"/>
        <v>0.40126386645734846</v>
      </c>
      <c r="BL286" s="178">
        <f t="shared" si="559"/>
        <v>0</v>
      </c>
      <c r="BM286" s="180">
        <f t="shared" si="626"/>
        <v>0</v>
      </c>
      <c r="BN286" s="180">
        <f t="shared" si="626"/>
        <v>4.6761053442880165E-6</v>
      </c>
      <c r="BO286" s="180">
        <f t="shared" si="626"/>
        <v>0</v>
      </c>
      <c r="BP286" s="178">
        <f t="shared" si="560"/>
        <v>65.577054876329768</v>
      </c>
      <c r="BQ286" s="178">
        <f t="shared" si="561"/>
        <v>162.40525814402346</v>
      </c>
      <c r="BR286" s="178">
        <f t="shared" si="562"/>
        <v>0.35557963603838455</v>
      </c>
      <c r="BS286" s="178">
        <f t="shared" si="563"/>
        <v>0.35557963603838455</v>
      </c>
      <c r="BT286" s="178">
        <f t="shared" si="564"/>
        <v>0.11852654534612819</v>
      </c>
      <c r="BU286" s="178">
        <f t="shared" si="565"/>
        <v>14.332549876026096</v>
      </c>
      <c r="BY286" s="180">
        <f t="shared" si="566"/>
        <v>0.12807928472197913</v>
      </c>
      <c r="BZ286" s="180">
        <f t="shared" si="627"/>
        <v>0.12807928472197913</v>
      </c>
      <c r="CA286" s="180">
        <f t="shared" si="628"/>
        <v>0</v>
      </c>
      <c r="CB286" s="180">
        <f t="shared" si="629"/>
        <v>4.0213136342073227E-2</v>
      </c>
      <c r="CC286" s="180">
        <f t="shared" si="567"/>
        <v>2.0932890017963827E-2</v>
      </c>
      <c r="CG286" s="182">
        <f t="shared" si="568"/>
        <v>0.35061778850791603</v>
      </c>
      <c r="CH286" s="182">
        <f t="shared" si="569"/>
        <v>0.35061778850791603</v>
      </c>
      <c r="CI286" s="182">
        <f t="shared" si="570"/>
        <v>0.35061778850791603</v>
      </c>
      <c r="CJ286" s="182">
        <f t="shared" si="571"/>
        <v>0.35061778850791603</v>
      </c>
      <c r="CK286" s="182">
        <f t="shared" si="572"/>
        <v>0.35061778850791603</v>
      </c>
      <c r="CL286" s="182">
        <f t="shared" si="573"/>
        <v>0.35061778850791603</v>
      </c>
      <c r="CM286" s="182">
        <f t="shared" si="574"/>
        <v>0.35061778850791603</v>
      </c>
      <c r="CN286" s="182">
        <f t="shared" si="575"/>
        <v>0.35061778850791603</v>
      </c>
      <c r="CO286" s="182">
        <f t="shared" si="576"/>
        <v>0.31673004228549173</v>
      </c>
      <c r="CP286" s="182">
        <f t="shared" si="577"/>
        <v>0.27023536920669283</v>
      </c>
      <c r="CQ286" s="182">
        <f t="shared" si="578"/>
        <v>0.22374069612789393</v>
      </c>
      <c r="CR286" s="182">
        <f t="shared" si="579"/>
        <v>0.17724602304909495</v>
      </c>
      <c r="CS286" s="182">
        <f t="shared" si="580"/>
        <v>0.13075134997029608</v>
      </c>
      <c r="CT286" s="182">
        <f t="shared" si="581"/>
        <v>0.11356469781565966</v>
      </c>
      <c r="CU286" s="182">
        <f t="shared" si="582"/>
        <v>0.11356469781565966</v>
      </c>
      <c r="CV286" s="182">
        <f t="shared" si="583"/>
        <v>0.11356469781565966</v>
      </c>
      <c r="CW286" s="182">
        <f t="shared" si="584"/>
        <v>0.11356469781565966</v>
      </c>
      <c r="CX286" s="182">
        <f t="shared" si="585"/>
        <v>0.11356469781565966</v>
      </c>
      <c r="CY286" s="182">
        <f t="shared" si="586"/>
        <v>0.11356469781565966</v>
      </c>
      <c r="DA286" s="184">
        <f t="shared" si="630"/>
        <v>0.12619663278240206</v>
      </c>
      <c r="DB286" s="184">
        <f t="shared" si="631"/>
        <v>0.12619663278240206</v>
      </c>
      <c r="DC286" s="184">
        <f t="shared" si="632"/>
        <v>0.12619663278240206</v>
      </c>
      <c r="DD286" s="184">
        <f t="shared" si="633"/>
        <v>0.12619663278240206</v>
      </c>
      <c r="DE286" s="184">
        <f t="shared" si="634"/>
        <v>0.12619663278240206</v>
      </c>
      <c r="DF286" s="184">
        <f t="shared" si="635"/>
        <v>0.12619663278240206</v>
      </c>
      <c r="DG286" s="184">
        <f t="shared" si="636"/>
        <v>0.12619663278240206</v>
      </c>
      <c r="DH286" s="184">
        <f t="shared" si="637"/>
        <v>0.12619663278240206</v>
      </c>
      <c r="DI286" s="184">
        <f t="shared" si="638"/>
        <v>0.11334305599359711</v>
      </c>
      <c r="DJ286" s="184">
        <f t="shared" si="639"/>
        <v>9.5723489538755716E-2</v>
      </c>
      <c r="DK286" s="184">
        <f t="shared" si="640"/>
        <v>7.8131714406028868E-2</v>
      </c>
      <c r="DL286" s="184">
        <f t="shared" si="641"/>
        <v>6.0587376791524476E-2</v>
      </c>
      <c r="DM286" s="184">
        <f t="shared" si="642"/>
        <v>4.3134349254211515E-2</v>
      </c>
      <c r="DN286" s="184">
        <f t="shared" si="643"/>
        <v>3.6725048550629698E-2</v>
      </c>
      <c r="DO286" s="184">
        <f t="shared" si="644"/>
        <v>-6.3129317806693433E-10</v>
      </c>
      <c r="DP286" s="184">
        <f t="shared" si="645"/>
        <v>-6.3129317806693433E-10</v>
      </c>
      <c r="DQ286" s="184">
        <f t="shared" si="646"/>
        <v>-6.3129317806693433E-10</v>
      </c>
      <c r="DR286" s="184">
        <f t="shared" si="647"/>
        <v>-6.3129317806693433E-10</v>
      </c>
      <c r="DS286" s="184">
        <f t="shared" si="648"/>
        <v>-6.3129317806693433E-10</v>
      </c>
      <c r="DU286" s="185">
        <f t="shared" si="587"/>
        <v>0</v>
      </c>
      <c r="DV286" s="185">
        <f t="shared" si="588"/>
        <v>0</v>
      </c>
      <c r="DW286" s="185">
        <f t="shared" si="589"/>
        <v>0</v>
      </c>
      <c r="DX286" s="185">
        <f t="shared" si="590"/>
        <v>0</v>
      </c>
      <c r="DY286" s="186">
        <f t="shared" si="591"/>
        <v>0</v>
      </c>
      <c r="DZ286" s="186">
        <f t="shared" si="592"/>
        <v>0</v>
      </c>
      <c r="EA286" s="186">
        <f t="shared" si="593"/>
        <v>0</v>
      </c>
      <c r="EB286" s="186">
        <f t="shared" si="594"/>
        <v>0</v>
      </c>
      <c r="EC286" s="186">
        <f t="shared" si="595"/>
        <v>0</v>
      </c>
      <c r="ED286" s="186">
        <f t="shared" si="596"/>
        <v>0</v>
      </c>
      <c r="EE286" s="186">
        <f t="shared" si="597"/>
        <v>0</v>
      </c>
      <c r="EF286" s="186">
        <f t="shared" si="598"/>
        <v>0</v>
      </c>
      <c r="EG286" s="186">
        <f t="shared" si="599"/>
        <v>0</v>
      </c>
      <c r="EH286" s="186">
        <f t="shared" si="600"/>
        <v>0</v>
      </c>
      <c r="EI286" s="186">
        <f t="shared" si="601"/>
        <v>0</v>
      </c>
      <c r="EJ286" s="186">
        <f t="shared" si="602"/>
        <v>0</v>
      </c>
      <c r="EK286" s="186">
        <f t="shared" si="603"/>
        <v>0</v>
      </c>
      <c r="EL286" s="186">
        <f t="shared" si="604"/>
        <v>0</v>
      </c>
      <c r="EM286" s="186">
        <f t="shared" si="605"/>
        <v>0</v>
      </c>
      <c r="EN286" s="186">
        <f t="shared" si="606"/>
        <v>0</v>
      </c>
      <c r="EO286" s="186">
        <f t="shared" si="607"/>
        <v>0</v>
      </c>
      <c r="EP286" s="186">
        <f t="shared" si="608"/>
        <v>0</v>
      </c>
      <c r="EQ286" s="186">
        <f t="shared" si="609"/>
        <v>0</v>
      </c>
      <c r="ER286" s="186">
        <f t="shared" si="610"/>
        <v>0</v>
      </c>
      <c r="ES286" s="186">
        <f t="shared" si="611"/>
        <v>0</v>
      </c>
      <c r="ET286" s="186">
        <f t="shared" si="612"/>
        <v>0</v>
      </c>
      <c r="EU286" s="186">
        <f t="shared" si="613"/>
        <v>0</v>
      </c>
      <c r="EV286" s="186">
        <f t="shared" si="614"/>
        <v>0</v>
      </c>
      <c r="EW286" s="186">
        <f t="shared" si="615"/>
        <v>0</v>
      </c>
      <c r="EX286" s="186">
        <f t="shared" si="616"/>
        <v>0</v>
      </c>
    </row>
    <row r="287" spans="15:154" ht="20.100000000000001" customHeight="1" x14ac:dyDescent="0.3">
      <c r="O287" s="211">
        <v>279</v>
      </c>
      <c r="P287" s="211">
        <f t="shared" si="617"/>
        <v>-0.70685834705770345</v>
      </c>
      <c r="Q287" s="212">
        <f t="shared" si="618"/>
        <v>2.4347343065320897</v>
      </c>
      <c r="R287" s="212">
        <f t="shared" si="522"/>
        <v>211.24539474121514</v>
      </c>
      <c r="S287" s="212">
        <f t="shared" si="523"/>
        <v>183.69164760105664</v>
      </c>
      <c r="T287" s="212">
        <f t="shared" si="524"/>
        <v>229.6145595013208</v>
      </c>
      <c r="U287" s="212">
        <f t="shared" si="525"/>
        <v>1</v>
      </c>
      <c r="V287" s="212">
        <f t="shared" si="526"/>
        <v>1</v>
      </c>
      <c r="W287" s="212">
        <f t="shared" si="527"/>
        <v>6.3433335512073946E-2</v>
      </c>
      <c r="X287" s="212">
        <f t="shared" si="528"/>
        <v>7.2948335838885034E-2</v>
      </c>
      <c r="Y287" s="212">
        <f t="shared" si="529"/>
        <v>5.8358668671108026E-2</v>
      </c>
      <c r="Z287" s="212">
        <f t="shared" si="530"/>
        <v>6.3148865653474022</v>
      </c>
      <c r="AA287" s="212">
        <f t="shared" si="531"/>
        <v>6.3148865653474022</v>
      </c>
      <c r="AB287" s="212">
        <f t="shared" si="532"/>
        <v>6.2102031807935525</v>
      </c>
      <c r="AC287" s="212">
        <f t="shared" si="533"/>
        <v>5.9180137140770999</v>
      </c>
      <c r="AD287" s="212">
        <f t="shared" si="534"/>
        <v>118.5556737756291</v>
      </c>
      <c r="AE287" s="212">
        <f t="shared" si="535"/>
        <v>156.56322868785571</v>
      </c>
      <c r="AF287" s="212">
        <f t="shared" si="536"/>
        <v>2.0288410578786467</v>
      </c>
      <c r="AG287" s="212">
        <f t="shared" si="537"/>
        <v>2.2651199363012009</v>
      </c>
      <c r="AH287" s="212">
        <f t="shared" si="538"/>
        <v>1.7268370076544945</v>
      </c>
      <c r="AI287" s="212">
        <f t="shared" si="539"/>
        <v>8.343727623226048</v>
      </c>
      <c r="AJ287" s="212">
        <f t="shared" si="540"/>
        <v>9.1437276232260487</v>
      </c>
      <c r="AK287" s="212">
        <f t="shared" si="541"/>
        <v>9.2753231170947537</v>
      </c>
      <c r="AL287" s="212">
        <f t="shared" si="542"/>
        <v>8.4448507217315942</v>
      </c>
      <c r="AM287" s="212">
        <f t="shared" si="619"/>
        <v>109.36458752991425</v>
      </c>
      <c r="AN287" s="212">
        <f t="shared" si="649"/>
        <v>107.81295566479663</v>
      </c>
      <c r="AO287" s="212">
        <f t="shared" si="650"/>
        <v>118.41535545757435</v>
      </c>
      <c r="AP287" s="212">
        <f t="shared" si="543"/>
        <v>4.9331724528306058</v>
      </c>
      <c r="AQ287" s="212">
        <f t="shared" si="544"/>
        <v>0.15869889091410261</v>
      </c>
      <c r="AR287" s="212">
        <f t="shared" si="545"/>
        <v>0.15407040658164103</v>
      </c>
      <c r="AS287" s="212">
        <f t="shared" si="546"/>
        <v>0.14682140866236132</v>
      </c>
      <c r="AT287" s="212">
        <f t="shared" si="547"/>
        <v>7.9125633947440613E-3</v>
      </c>
      <c r="AU287" s="212">
        <f t="shared" si="548"/>
        <v>5.551125982198693E-2</v>
      </c>
      <c r="AV287" s="212">
        <f t="shared" si="549"/>
        <v>5.1578177258469103E-2</v>
      </c>
      <c r="AW287" s="212">
        <f t="shared" si="550"/>
        <v>5.144502427539159E-2</v>
      </c>
      <c r="AX287" s="212">
        <f t="shared" si="620"/>
        <v>1.7606322005288378E-2</v>
      </c>
      <c r="AY287" s="212">
        <f t="shared" si="621"/>
        <v>1.881271116576572E-2</v>
      </c>
      <c r="AZ287" s="178">
        <f t="shared" si="622"/>
        <v>1.5011315791627318E-2</v>
      </c>
      <c r="BA287" s="178">
        <f t="shared" si="551"/>
        <v>-1.9425769471169738E-2</v>
      </c>
      <c r="BB287" s="178">
        <f t="shared" si="552"/>
        <v>-1.6891973453191076E-2</v>
      </c>
      <c r="BC287" s="178">
        <f t="shared" si="553"/>
        <v>-2.1114966816488848E-2</v>
      </c>
      <c r="BD287" s="178">
        <f t="shared" si="554"/>
        <v>0</v>
      </c>
      <c r="BE287" s="178">
        <f t="shared" si="555"/>
        <v>0</v>
      </c>
      <c r="BF287" s="178">
        <f t="shared" si="556"/>
        <v>0</v>
      </c>
      <c r="BG287" s="178">
        <f t="shared" si="623"/>
        <v>0</v>
      </c>
      <c r="BH287" s="178">
        <f t="shared" si="624"/>
        <v>1.9207377125746439E-3</v>
      </c>
      <c r="BI287" s="178">
        <f t="shared" si="625"/>
        <v>0</v>
      </c>
      <c r="BJ287" s="178">
        <f t="shared" si="557"/>
        <v>0</v>
      </c>
      <c r="BK287" s="178">
        <f t="shared" si="558"/>
        <v>0.35282347503232109</v>
      </c>
      <c r="BL287" s="178">
        <f t="shared" si="559"/>
        <v>0</v>
      </c>
      <c r="BM287" s="180">
        <f t="shared" si="626"/>
        <v>0</v>
      </c>
      <c r="BN287" s="180">
        <f t="shared" si="626"/>
        <v>3.6892333605064754E-6</v>
      </c>
      <c r="BO287" s="180">
        <f t="shared" si="626"/>
        <v>0</v>
      </c>
      <c r="BP287" s="178">
        <f t="shared" si="560"/>
        <v>64.526621892276495</v>
      </c>
      <c r="BQ287" s="178">
        <f t="shared" si="561"/>
        <v>160.3786357034781</v>
      </c>
      <c r="BR287" s="178">
        <f t="shared" si="562"/>
        <v>0.35199652843193674</v>
      </c>
      <c r="BS287" s="178">
        <f t="shared" si="563"/>
        <v>0.35199652843193674</v>
      </c>
      <c r="BT287" s="178">
        <f t="shared" si="564"/>
        <v>0.11733217614397891</v>
      </c>
      <c r="BU287" s="178">
        <f t="shared" si="565"/>
        <v>14.188123527395046</v>
      </c>
      <c r="BY287" s="180">
        <f t="shared" si="566"/>
        <v>0.12642472317560402</v>
      </c>
      <c r="BZ287" s="180">
        <f t="shared" si="627"/>
        <v>0.12642472317560402</v>
      </c>
      <c r="CA287" s="180">
        <f t="shared" si="628"/>
        <v>0</v>
      </c>
      <c r="CB287" s="180">
        <f t="shared" si="629"/>
        <v>4.0097709485331617E-2</v>
      </c>
      <c r="CC287" s="180">
        <f t="shared" si="567"/>
        <v>2.067194001416188E-2</v>
      </c>
      <c r="CG287" s="182">
        <f t="shared" si="568"/>
        <v>0.34703468090146822</v>
      </c>
      <c r="CH287" s="182">
        <f t="shared" si="569"/>
        <v>0.34703468090146822</v>
      </c>
      <c r="CI287" s="182">
        <f t="shared" si="570"/>
        <v>0.34703468090146822</v>
      </c>
      <c r="CJ287" s="182">
        <f t="shared" si="571"/>
        <v>0.34703468090146822</v>
      </c>
      <c r="CK287" s="182">
        <f t="shared" si="572"/>
        <v>0.34703468090146822</v>
      </c>
      <c r="CL287" s="182">
        <f t="shared" si="573"/>
        <v>0.34703468090146822</v>
      </c>
      <c r="CM287" s="182">
        <f t="shared" si="574"/>
        <v>0.34703468090146822</v>
      </c>
      <c r="CN287" s="182">
        <f t="shared" si="575"/>
        <v>0.34703468090146822</v>
      </c>
      <c r="CO287" s="182">
        <f t="shared" si="576"/>
        <v>0.31348841498035634</v>
      </c>
      <c r="CP287" s="182">
        <f t="shared" si="577"/>
        <v>0.26746225978020771</v>
      </c>
      <c r="CQ287" s="182">
        <f t="shared" si="578"/>
        <v>0.22143610458005913</v>
      </c>
      <c r="CR287" s="182">
        <f t="shared" si="579"/>
        <v>0.17540994937991045</v>
      </c>
      <c r="CS287" s="182">
        <f t="shared" si="580"/>
        <v>0.1293837941797619</v>
      </c>
      <c r="CT287" s="182">
        <f t="shared" si="581"/>
        <v>0.1123703286135104</v>
      </c>
      <c r="CU287" s="182">
        <f t="shared" si="582"/>
        <v>0.1123703286135104</v>
      </c>
      <c r="CV287" s="182">
        <f t="shared" si="583"/>
        <v>0.1123703286135104</v>
      </c>
      <c r="CW287" s="182">
        <f t="shared" si="584"/>
        <v>0.1123703286135104</v>
      </c>
      <c r="CX287" s="182">
        <f t="shared" si="585"/>
        <v>0.1123703286135104</v>
      </c>
      <c r="CY287" s="182">
        <f t="shared" si="586"/>
        <v>0.1123703286135104</v>
      </c>
      <c r="DA287" s="184">
        <f t="shared" si="630"/>
        <v>0.12454672634283928</v>
      </c>
      <c r="DB287" s="184">
        <f t="shared" si="631"/>
        <v>0.12454672634283928</v>
      </c>
      <c r="DC287" s="184">
        <f t="shared" si="632"/>
        <v>0.12454672634283928</v>
      </c>
      <c r="DD287" s="184">
        <f t="shared" si="633"/>
        <v>0.12454672634283928</v>
      </c>
      <c r="DE287" s="184">
        <f t="shared" si="634"/>
        <v>0.12454672634283928</v>
      </c>
      <c r="DF287" s="184">
        <f t="shared" si="635"/>
        <v>0.12454672634283928</v>
      </c>
      <c r="DG287" s="184">
        <f t="shared" si="636"/>
        <v>0.12454672634283928</v>
      </c>
      <c r="DH287" s="184">
        <f t="shared" si="637"/>
        <v>0.12454672634283928</v>
      </c>
      <c r="DI287" s="184">
        <f t="shared" si="638"/>
        <v>0.11185420661511779</v>
      </c>
      <c r="DJ287" s="184">
        <f t="shared" si="639"/>
        <v>9.4455660842975103E-2</v>
      </c>
      <c r="DK287" s="184">
        <f t="shared" si="640"/>
        <v>7.7084984736018422E-2</v>
      </c>
      <c r="DL287" s="184">
        <f t="shared" si="641"/>
        <v>5.9761868223543971E-2</v>
      </c>
      <c r="DM287" s="184">
        <f t="shared" si="642"/>
        <v>4.2530262747937898E-2</v>
      </c>
      <c r="DN287" s="184">
        <f t="shared" si="643"/>
        <v>3.6202886359773173E-2</v>
      </c>
      <c r="DO287" s="184">
        <f t="shared" si="644"/>
        <v>-6.3562008630885056E-10</v>
      </c>
      <c r="DP287" s="184">
        <f t="shared" si="645"/>
        <v>-6.3562008630885056E-10</v>
      </c>
      <c r="DQ287" s="184">
        <f t="shared" si="646"/>
        <v>-6.3562008630885056E-10</v>
      </c>
      <c r="DR287" s="184">
        <f t="shared" si="647"/>
        <v>-6.3562008630885056E-10</v>
      </c>
      <c r="DS287" s="184">
        <f t="shared" si="648"/>
        <v>-6.3562008630885056E-10</v>
      </c>
      <c r="DU287" s="185">
        <f t="shared" si="587"/>
        <v>0</v>
      </c>
      <c r="DV287" s="185">
        <f t="shared" si="588"/>
        <v>0</v>
      </c>
      <c r="DW287" s="185">
        <f t="shared" si="589"/>
        <v>0</v>
      </c>
      <c r="DX287" s="185">
        <f t="shared" si="590"/>
        <v>0</v>
      </c>
      <c r="DY287" s="186">
        <f t="shared" si="591"/>
        <v>0</v>
      </c>
      <c r="DZ287" s="186">
        <f t="shared" si="592"/>
        <v>0</v>
      </c>
      <c r="EA287" s="186">
        <f t="shared" si="593"/>
        <v>0</v>
      </c>
      <c r="EB287" s="186">
        <f t="shared" si="594"/>
        <v>0</v>
      </c>
      <c r="EC287" s="186">
        <f t="shared" si="595"/>
        <v>0</v>
      </c>
      <c r="ED287" s="186">
        <f t="shared" si="596"/>
        <v>0</v>
      </c>
      <c r="EE287" s="186">
        <f t="shared" si="597"/>
        <v>0</v>
      </c>
      <c r="EF287" s="186">
        <f t="shared" si="598"/>
        <v>0</v>
      </c>
      <c r="EG287" s="186">
        <f t="shared" si="599"/>
        <v>0</v>
      </c>
      <c r="EH287" s="186">
        <f t="shared" si="600"/>
        <v>0</v>
      </c>
      <c r="EI287" s="186">
        <f t="shared" si="601"/>
        <v>0</v>
      </c>
      <c r="EJ287" s="186">
        <f t="shared" si="602"/>
        <v>0</v>
      </c>
      <c r="EK287" s="186">
        <f t="shared" si="603"/>
        <v>0</v>
      </c>
      <c r="EL287" s="186">
        <f t="shared" si="604"/>
        <v>0</v>
      </c>
      <c r="EM287" s="186">
        <f t="shared" si="605"/>
        <v>0</v>
      </c>
      <c r="EN287" s="186">
        <f t="shared" si="606"/>
        <v>0</v>
      </c>
      <c r="EO287" s="186">
        <f t="shared" si="607"/>
        <v>0</v>
      </c>
      <c r="EP287" s="186">
        <f t="shared" si="608"/>
        <v>0</v>
      </c>
      <c r="EQ287" s="186">
        <f t="shared" si="609"/>
        <v>0</v>
      </c>
      <c r="ER287" s="186">
        <f t="shared" si="610"/>
        <v>0</v>
      </c>
      <c r="ES287" s="186">
        <f t="shared" si="611"/>
        <v>0</v>
      </c>
      <c r="ET287" s="186">
        <f t="shared" si="612"/>
        <v>0</v>
      </c>
      <c r="EU287" s="186">
        <f t="shared" si="613"/>
        <v>0</v>
      </c>
      <c r="EV287" s="186">
        <f t="shared" si="614"/>
        <v>0</v>
      </c>
      <c r="EW287" s="186">
        <f t="shared" si="615"/>
        <v>0</v>
      </c>
      <c r="EX287" s="186">
        <f t="shared" si="616"/>
        <v>0</v>
      </c>
    </row>
    <row r="288" spans="15:154" ht="20.100000000000001" customHeight="1" x14ac:dyDescent="0.3">
      <c r="O288" s="211">
        <v>280</v>
      </c>
      <c r="P288" s="211">
        <f t="shared" si="617"/>
        <v>-0.69813170079773179</v>
      </c>
      <c r="Q288" s="212">
        <f t="shared" si="618"/>
        <v>2.4434609527920612</v>
      </c>
      <c r="R288" s="212">
        <f t="shared" si="522"/>
        <v>209.07895972914014</v>
      </c>
      <c r="S288" s="212">
        <f t="shared" si="523"/>
        <v>181.80779106881752</v>
      </c>
      <c r="T288" s="212">
        <f t="shared" si="524"/>
        <v>227.25973883602191</v>
      </c>
      <c r="U288" s="212">
        <f t="shared" si="525"/>
        <v>1</v>
      </c>
      <c r="V288" s="212">
        <f t="shared" si="526"/>
        <v>1</v>
      </c>
      <c r="W288" s="212">
        <f t="shared" si="527"/>
        <v>6.4090619244325575E-2</v>
      </c>
      <c r="X288" s="212">
        <f t="shared" si="528"/>
        <v>7.3704212130974403E-2</v>
      </c>
      <c r="Y288" s="212">
        <f t="shared" si="529"/>
        <v>5.8963369704779521E-2</v>
      </c>
      <c r="Z288" s="212">
        <f t="shared" si="530"/>
        <v>6.2327462888516134</v>
      </c>
      <c r="AA288" s="212">
        <f t="shared" si="531"/>
        <v>6.2327462888516134</v>
      </c>
      <c r="AB288" s="212">
        <f t="shared" si="532"/>
        <v>6.1307116580079253</v>
      </c>
      <c r="AC288" s="212">
        <f t="shared" si="533"/>
        <v>5.842262259848817</v>
      </c>
      <c r="AD288" s="212">
        <f t="shared" si="534"/>
        <v>116.71492470841575</v>
      </c>
      <c r="AE288" s="212">
        <f t="shared" si="535"/>
        <v>154.19828752064879</v>
      </c>
      <c r="AF288" s="212">
        <f t="shared" si="536"/>
        <v>2.023624952153936</v>
      </c>
      <c r="AG288" s="212">
        <f t="shared" si="537"/>
        <v>2.2592963627782696</v>
      </c>
      <c r="AH288" s="212">
        <f t="shared" si="538"/>
        <v>1.7223973476987324</v>
      </c>
      <c r="AI288" s="212">
        <f t="shared" si="539"/>
        <v>8.2563712410055494</v>
      </c>
      <c r="AJ288" s="212">
        <f t="shared" si="540"/>
        <v>9.0563712410055501</v>
      </c>
      <c r="AK288" s="212">
        <f t="shared" si="541"/>
        <v>9.1900080207861947</v>
      </c>
      <c r="AL288" s="212">
        <f t="shared" si="542"/>
        <v>8.3646596075475497</v>
      </c>
      <c r="AM288" s="212">
        <f t="shared" si="619"/>
        <v>110.41950173952539</v>
      </c>
      <c r="AN288" s="212">
        <f t="shared" si="649"/>
        <v>108.81383321300422</v>
      </c>
      <c r="AO288" s="212">
        <f t="shared" si="650"/>
        <v>119.55059104828199</v>
      </c>
      <c r="AP288" s="212">
        <f t="shared" si="543"/>
        <v>4.8530452185491697</v>
      </c>
      <c r="AQ288" s="212">
        <f t="shared" si="544"/>
        <v>0.15666752154728905</v>
      </c>
      <c r="AR288" s="212">
        <f t="shared" si="545"/>
        <v>0.15209828250150581</v>
      </c>
      <c r="AS288" s="212">
        <f t="shared" si="546"/>
        <v>0.1449420728319013</v>
      </c>
      <c r="AT288" s="212">
        <f t="shared" si="547"/>
        <v>7.7112958466359575E-3</v>
      </c>
      <c r="AU288" s="212">
        <f t="shared" si="548"/>
        <v>5.4621083404597065E-2</v>
      </c>
      <c r="AV288" s="212">
        <f t="shared" si="549"/>
        <v>5.0732855852184448E-2</v>
      </c>
      <c r="AW288" s="212">
        <f t="shared" si="550"/>
        <v>5.0617098153170066E-2</v>
      </c>
      <c r="AX288" s="212">
        <f t="shared" si="620"/>
        <v>1.7503495459623365E-2</v>
      </c>
      <c r="AY288" s="212">
        <f t="shared" si="621"/>
        <v>1.8696126035104167E-2</v>
      </c>
      <c r="AZ288" s="178">
        <f t="shared" si="622"/>
        <v>1.4922773521492886E-2</v>
      </c>
      <c r="BA288" s="178">
        <f t="shared" si="551"/>
        <v>-1.9569813270674922E-2</v>
      </c>
      <c r="BB288" s="178">
        <f t="shared" si="552"/>
        <v>-1.7017228931021672E-2</v>
      </c>
      <c r="BC288" s="178">
        <f t="shared" si="553"/>
        <v>-2.127153616377709E-2</v>
      </c>
      <c r="BD288" s="178">
        <f t="shared" si="554"/>
        <v>0</v>
      </c>
      <c r="BE288" s="178">
        <f t="shared" si="555"/>
        <v>0</v>
      </c>
      <c r="BF288" s="178">
        <f t="shared" si="556"/>
        <v>0</v>
      </c>
      <c r="BG288" s="178">
        <f t="shared" si="623"/>
        <v>0</v>
      </c>
      <c r="BH288" s="178">
        <f t="shared" si="624"/>
        <v>1.6788971040824947E-3</v>
      </c>
      <c r="BI288" s="178">
        <f t="shared" si="625"/>
        <v>0</v>
      </c>
      <c r="BJ288" s="178">
        <f t="shared" si="557"/>
        <v>0</v>
      </c>
      <c r="BK288" s="178">
        <f t="shared" si="558"/>
        <v>0.30523657392507297</v>
      </c>
      <c r="BL288" s="178">
        <f t="shared" si="559"/>
        <v>0</v>
      </c>
      <c r="BM288" s="180">
        <f t="shared" si="626"/>
        <v>0</v>
      </c>
      <c r="BN288" s="180">
        <f t="shared" si="626"/>
        <v>2.8186954860965873E-6</v>
      </c>
      <c r="BO288" s="180">
        <f t="shared" si="626"/>
        <v>0</v>
      </c>
      <c r="BP288" s="178">
        <f t="shared" si="560"/>
        <v>63.478395081801168</v>
      </c>
      <c r="BQ288" s="178">
        <f t="shared" si="561"/>
        <v>158.33880077028337</v>
      </c>
      <c r="BR288" s="178">
        <f t="shared" si="562"/>
        <v>0.34838661492703882</v>
      </c>
      <c r="BS288" s="178">
        <f t="shared" si="563"/>
        <v>0.34838661492703882</v>
      </c>
      <c r="BT288" s="178">
        <f t="shared" si="564"/>
        <v>0.11612887164234628</v>
      </c>
      <c r="BU288" s="178">
        <f t="shared" si="565"/>
        <v>14.042616698225828</v>
      </c>
      <c r="BY288" s="180">
        <f t="shared" si="566"/>
        <v>0.12475984895751278</v>
      </c>
      <c r="BZ288" s="180">
        <f t="shared" si="627"/>
        <v>0.12475984895751278</v>
      </c>
      <c r="CA288" s="180">
        <f t="shared" si="628"/>
        <v>3.7514643797790501E-2</v>
      </c>
      <c r="CB288" s="180">
        <f t="shared" si="629"/>
        <v>3.9979679958163407E-2</v>
      </c>
      <c r="CC288" s="180">
        <f t="shared" si="567"/>
        <v>2.0409866687488485E-2</v>
      </c>
      <c r="CG288" s="182">
        <f t="shared" si="568"/>
        <v>0.34342476739657035</v>
      </c>
      <c r="CH288" s="182">
        <f t="shared" si="569"/>
        <v>0.34342476739657035</v>
      </c>
      <c r="CI288" s="182">
        <f t="shared" si="570"/>
        <v>0.34342476739657035</v>
      </c>
      <c r="CJ288" s="182">
        <f t="shared" si="571"/>
        <v>0.34342476739657035</v>
      </c>
      <c r="CK288" s="182">
        <f t="shared" si="572"/>
        <v>0.34342476739657035</v>
      </c>
      <c r="CL288" s="182">
        <f t="shared" si="573"/>
        <v>0.34342476739657035</v>
      </c>
      <c r="CM288" s="182">
        <f t="shared" si="574"/>
        <v>0.34342476739657035</v>
      </c>
      <c r="CN288" s="182">
        <f t="shared" si="575"/>
        <v>0.34342476739657035</v>
      </c>
      <c r="CO288" s="182">
        <f t="shared" si="576"/>
        <v>0.31022253645480041</v>
      </c>
      <c r="CP288" s="182">
        <f t="shared" si="577"/>
        <v>0.26466840420321808</v>
      </c>
      <c r="CQ288" s="182">
        <f t="shared" si="578"/>
        <v>0.2191142719516358</v>
      </c>
      <c r="CR288" s="182">
        <f t="shared" si="579"/>
        <v>0.17356013970005338</v>
      </c>
      <c r="CS288" s="182">
        <f t="shared" si="580"/>
        <v>0.12800600744847113</v>
      </c>
      <c r="CT288" s="182">
        <f t="shared" si="581"/>
        <v>0.11116702411187777</v>
      </c>
      <c r="CU288" s="182">
        <f t="shared" si="582"/>
        <v>0.11116702411187777</v>
      </c>
      <c r="CV288" s="182">
        <f t="shared" si="583"/>
        <v>0.11116702411187777</v>
      </c>
      <c r="CW288" s="182">
        <f t="shared" si="584"/>
        <v>0.11116702411187777</v>
      </c>
      <c r="CX288" s="182">
        <f t="shared" si="585"/>
        <v>0.11116702411187777</v>
      </c>
      <c r="CY288" s="182">
        <f t="shared" si="586"/>
        <v>0.11116702411187777</v>
      </c>
      <c r="DA288" s="184">
        <f t="shared" si="630"/>
        <v>0.12288661572991977</v>
      </c>
      <c r="DB288" s="184">
        <f t="shared" si="631"/>
        <v>0.12288661572991977</v>
      </c>
      <c r="DC288" s="184">
        <f t="shared" si="632"/>
        <v>0.12288661572991977</v>
      </c>
      <c r="DD288" s="184">
        <f t="shared" si="633"/>
        <v>0.12288661572991977</v>
      </c>
      <c r="DE288" s="184">
        <f t="shared" si="634"/>
        <v>0.12288661572991977</v>
      </c>
      <c r="DF288" s="184">
        <f t="shared" si="635"/>
        <v>0.12288661572991977</v>
      </c>
      <c r="DG288" s="184">
        <f t="shared" si="636"/>
        <v>0.12288661572991977</v>
      </c>
      <c r="DH288" s="184">
        <f t="shared" si="637"/>
        <v>0.12288661572991977</v>
      </c>
      <c r="DI288" s="184">
        <f t="shared" si="638"/>
        <v>0.110356203087261</v>
      </c>
      <c r="DJ288" s="184">
        <f t="shared" si="639"/>
        <v>9.318011882118088E-2</v>
      </c>
      <c r="DK288" s="184">
        <f t="shared" si="640"/>
        <v>7.6031982731885453E-2</v>
      </c>
      <c r="DL288" s="184">
        <f t="shared" si="641"/>
        <v>5.8931528278235737E-2</v>
      </c>
      <c r="DM288" s="184">
        <f t="shared" si="642"/>
        <v>4.192278484112609E-2</v>
      </c>
      <c r="DN288" s="184">
        <f t="shared" si="643"/>
        <v>3.5677864169112714E-2</v>
      </c>
      <c r="DO288" s="184">
        <f t="shared" si="644"/>
        <v>3.5677864169112714E-2</v>
      </c>
      <c r="DP288" s="184">
        <f t="shared" si="645"/>
        <v>-6.4003978608947935E-10</v>
      </c>
      <c r="DQ288" s="184">
        <f t="shared" si="646"/>
        <v>-6.4003978608947935E-10</v>
      </c>
      <c r="DR288" s="184">
        <f t="shared" si="647"/>
        <v>-6.4003978608947935E-10</v>
      </c>
      <c r="DS288" s="184">
        <f t="shared" si="648"/>
        <v>-6.4003978608947935E-10</v>
      </c>
      <c r="DU288" s="185">
        <f t="shared" si="587"/>
        <v>0</v>
      </c>
      <c r="DV288" s="185">
        <f t="shared" si="588"/>
        <v>0</v>
      </c>
      <c r="DW288" s="185">
        <f t="shared" si="589"/>
        <v>0</v>
      </c>
      <c r="DX288" s="185">
        <f t="shared" si="590"/>
        <v>0</v>
      </c>
      <c r="DY288" s="186">
        <f t="shared" si="591"/>
        <v>0</v>
      </c>
      <c r="DZ288" s="186">
        <f t="shared" si="592"/>
        <v>0</v>
      </c>
      <c r="EA288" s="186">
        <f t="shared" si="593"/>
        <v>0</v>
      </c>
      <c r="EB288" s="186">
        <f t="shared" si="594"/>
        <v>0</v>
      </c>
      <c r="EC288" s="186">
        <f t="shared" si="595"/>
        <v>0</v>
      </c>
      <c r="ED288" s="186">
        <f t="shared" si="596"/>
        <v>0</v>
      </c>
      <c r="EE288" s="186">
        <f t="shared" si="597"/>
        <v>0</v>
      </c>
      <c r="EF288" s="186">
        <f t="shared" si="598"/>
        <v>0</v>
      </c>
      <c r="EG288" s="186">
        <f t="shared" si="599"/>
        <v>0</v>
      </c>
      <c r="EH288" s="186">
        <f t="shared" si="600"/>
        <v>0</v>
      </c>
      <c r="EI288" s="186">
        <f t="shared" si="601"/>
        <v>0</v>
      </c>
      <c r="EJ288" s="186">
        <f t="shared" si="602"/>
        <v>0</v>
      </c>
      <c r="EK288" s="186">
        <f t="shared" si="603"/>
        <v>0</v>
      </c>
      <c r="EL288" s="186">
        <f t="shared" si="604"/>
        <v>0</v>
      </c>
      <c r="EM288" s="186">
        <f t="shared" si="605"/>
        <v>0</v>
      </c>
      <c r="EN288" s="186">
        <f t="shared" si="606"/>
        <v>0</v>
      </c>
      <c r="EO288" s="186">
        <f t="shared" si="607"/>
        <v>0</v>
      </c>
      <c r="EP288" s="186">
        <f t="shared" si="608"/>
        <v>0</v>
      </c>
      <c r="EQ288" s="186">
        <f t="shared" si="609"/>
        <v>0</v>
      </c>
      <c r="ER288" s="186">
        <f t="shared" si="610"/>
        <v>0</v>
      </c>
      <c r="ES288" s="186">
        <f t="shared" si="611"/>
        <v>0</v>
      </c>
      <c r="ET288" s="186">
        <f t="shared" si="612"/>
        <v>0</v>
      </c>
      <c r="EU288" s="186">
        <f t="shared" si="613"/>
        <v>0</v>
      </c>
      <c r="EV288" s="186">
        <f t="shared" si="614"/>
        <v>0</v>
      </c>
      <c r="EW288" s="186">
        <f t="shared" si="615"/>
        <v>0</v>
      </c>
      <c r="EX288" s="186">
        <f t="shared" si="616"/>
        <v>0</v>
      </c>
    </row>
    <row r="289" spans="15:154" ht="20.100000000000001" customHeight="1" x14ac:dyDescent="0.3">
      <c r="O289" s="211">
        <v>281</v>
      </c>
      <c r="P289" s="211">
        <f t="shared" si="617"/>
        <v>-0.68940505453776013</v>
      </c>
      <c r="Q289" s="212">
        <f t="shared" si="618"/>
        <v>2.4521875990520328</v>
      </c>
      <c r="R289" s="212">
        <f t="shared" si="522"/>
        <v>206.89660254479969</v>
      </c>
      <c r="S289" s="212">
        <f t="shared" si="523"/>
        <v>179.91008916939103</v>
      </c>
      <c r="T289" s="212">
        <f t="shared" si="524"/>
        <v>224.8876114617388</v>
      </c>
      <c r="U289" s="212">
        <f t="shared" si="525"/>
        <v>1</v>
      </c>
      <c r="V289" s="212">
        <f t="shared" si="526"/>
        <v>1</v>
      </c>
      <c r="W289" s="212">
        <f t="shared" si="527"/>
        <v>6.4766650757827088E-2</v>
      </c>
      <c r="X289" s="212">
        <f t="shared" si="528"/>
        <v>7.4481648371501147E-2</v>
      </c>
      <c r="Y289" s="212">
        <f t="shared" si="529"/>
        <v>5.958531869720092E-2</v>
      </c>
      <c r="Z289" s="212">
        <f t="shared" si="530"/>
        <v>6.150359000126512</v>
      </c>
      <c r="AA289" s="212">
        <f t="shared" si="531"/>
        <v>6.150359000126512</v>
      </c>
      <c r="AB289" s="212">
        <f t="shared" si="532"/>
        <v>6.0509670188139175</v>
      </c>
      <c r="AC289" s="212">
        <f t="shared" si="533"/>
        <v>5.7662695983150023</v>
      </c>
      <c r="AD289" s="212">
        <f t="shared" si="534"/>
        <v>114.87048562914831</v>
      </c>
      <c r="AE289" s="212">
        <f t="shared" si="535"/>
        <v>151.82792502944932</v>
      </c>
      <c r="AF289" s="212">
        <f t="shared" si="536"/>
        <v>2.0183705107609766</v>
      </c>
      <c r="AG289" s="212">
        <f t="shared" si="537"/>
        <v>2.253429989014244</v>
      </c>
      <c r="AH289" s="212">
        <f t="shared" si="538"/>
        <v>1.7179250585479005</v>
      </c>
      <c r="AI289" s="212">
        <f t="shared" si="539"/>
        <v>8.1687295108874878</v>
      </c>
      <c r="AJ289" s="212">
        <f t="shared" si="540"/>
        <v>8.9687295108874885</v>
      </c>
      <c r="AK289" s="212">
        <f t="shared" si="541"/>
        <v>9.1043970078281617</v>
      </c>
      <c r="AL289" s="212">
        <f t="shared" si="542"/>
        <v>8.284194656862903</v>
      </c>
      <c r="AM289" s="212">
        <f t="shared" si="619"/>
        <v>111.49851255811218</v>
      </c>
      <c r="AN289" s="212">
        <f t="shared" si="649"/>
        <v>109.837037987269</v>
      </c>
      <c r="AO289" s="212">
        <f t="shared" si="650"/>
        <v>120.71179413578442</v>
      </c>
      <c r="AP289" s="212">
        <f t="shared" si="543"/>
        <v>4.7727923661554676</v>
      </c>
      <c r="AQ289" s="212">
        <f t="shared" si="544"/>
        <v>0.1546296839068759</v>
      </c>
      <c r="AR289" s="212">
        <f t="shared" si="545"/>
        <v>0.15011987879624136</v>
      </c>
      <c r="AS289" s="212">
        <f t="shared" si="546"/>
        <v>0.14305675283207486</v>
      </c>
      <c r="AT289" s="212">
        <f t="shared" si="547"/>
        <v>7.5119926699327337E-3</v>
      </c>
      <c r="AU289" s="212">
        <f t="shared" si="548"/>
        <v>5.3729325769844898E-2</v>
      </c>
      <c r="AV289" s="212">
        <f t="shared" si="549"/>
        <v>4.988635850251643E-2</v>
      </c>
      <c r="AW289" s="212">
        <f t="shared" si="550"/>
        <v>4.9787808569834863E-2</v>
      </c>
      <c r="AX289" s="212">
        <f t="shared" si="620"/>
        <v>1.7399342554988369E-2</v>
      </c>
      <c r="AY289" s="212">
        <f t="shared" si="621"/>
        <v>1.8578091252818237E-2</v>
      </c>
      <c r="AZ289" s="178">
        <f t="shared" si="622"/>
        <v>1.4833112370260297E-2</v>
      </c>
      <c r="BA289" s="178">
        <f t="shared" si="551"/>
        <v>-1.9712366753131934E-2</v>
      </c>
      <c r="BB289" s="178">
        <f t="shared" si="552"/>
        <v>-1.7141188480984289E-2</v>
      </c>
      <c r="BC289" s="178">
        <f t="shared" si="553"/>
        <v>-2.1426485601230359E-2</v>
      </c>
      <c r="BD289" s="178">
        <f t="shared" si="554"/>
        <v>0</v>
      </c>
      <c r="BE289" s="178">
        <f t="shared" si="555"/>
        <v>0</v>
      </c>
      <c r="BF289" s="178">
        <f t="shared" si="556"/>
        <v>0</v>
      </c>
      <c r="BG289" s="178">
        <f t="shared" si="623"/>
        <v>0</v>
      </c>
      <c r="BH289" s="178">
        <f t="shared" si="624"/>
        <v>1.4369027718339478E-3</v>
      </c>
      <c r="BI289" s="178">
        <f t="shared" si="625"/>
        <v>0</v>
      </c>
      <c r="BJ289" s="178">
        <f t="shared" si="557"/>
        <v>0</v>
      </c>
      <c r="BK289" s="178">
        <f t="shared" si="558"/>
        <v>0.25851330580839066</v>
      </c>
      <c r="BL289" s="178">
        <f t="shared" si="559"/>
        <v>0</v>
      </c>
      <c r="BM289" s="180">
        <f t="shared" si="626"/>
        <v>0</v>
      </c>
      <c r="BN289" s="180">
        <f t="shared" si="626"/>
        <v>2.064689575704082E-6</v>
      </c>
      <c r="BO289" s="180">
        <f t="shared" si="626"/>
        <v>0</v>
      </c>
      <c r="BP289" s="178">
        <f t="shared" si="560"/>
        <v>62.432449014885982</v>
      </c>
      <c r="BQ289" s="178">
        <f t="shared" si="561"/>
        <v>156.28599897503017</v>
      </c>
      <c r="BR289" s="178">
        <f t="shared" si="562"/>
        <v>0.34475017043258066</v>
      </c>
      <c r="BS289" s="178">
        <f t="shared" si="563"/>
        <v>0.34475017043258066</v>
      </c>
      <c r="BT289" s="178">
        <f t="shared" si="564"/>
        <v>0.11491672347752691</v>
      </c>
      <c r="BU289" s="178">
        <f t="shared" si="565"/>
        <v>13.896040469426845</v>
      </c>
      <c r="BY289" s="180">
        <f t="shared" si="566"/>
        <v>0.12308488238268901</v>
      </c>
      <c r="BZ289" s="180">
        <f t="shared" si="627"/>
        <v>0.12308488238268901</v>
      </c>
      <c r="CA289" s="180">
        <f t="shared" si="628"/>
        <v>3.698152463345511E-2</v>
      </c>
      <c r="CB289" s="180">
        <f t="shared" si="629"/>
        <v>3.9858978031222868E-2</v>
      </c>
      <c r="CC289" s="180">
        <f t="shared" si="567"/>
        <v>2.0146611278090934E-2</v>
      </c>
      <c r="CG289" s="182">
        <f t="shared" si="568"/>
        <v>0.33978832290211214</v>
      </c>
      <c r="CH289" s="182">
        <f t="shared" si="569"/>
        <v>0.33978832290211214</v>
      </c>
      <c r="CI289" s="182">
        <f t="shared" si="570"/>
        <v>0.33978832290211214</v>
      </c>
      <c r="CJ289" s="182">
        <f t="shared" si="571"/>
        <v>0.33978832290211214</v>
      </c>
      <c r="CK289" s="182">
        <f t="shared" si="572"/>
        <v>0.33978832290211214</v>
      </c>
      <c r="CL289" s="182">
        <f t="shared" si="573"/>
        <v>0.33978832290211214</v>
      </c>
      <c r="CM289" s="182">
        <f t="shared" si="574"/>
        <v>0.33978832290211214</v>
      </c>
      <c r="CN289" s="182">
        <f t="shared" si="575"/>
        <v>0.33978832290211214</v>
      </c>
      <c r="CO289" s="182">
        <f t="shared" si="576"/>
        <v>0.30693265541811809</v>
      </c>
      <c r="CP289" s="182">
        <f t="shared" si="577"/>
        <v>0.26185401523864293</v>
      </c>
      <c r="CQ289" s="182">
        <f t="shared" si="578"/>
        <v>0.21677537505916789</v>
      </c>
      <c r="CR289" s="182">
        <f t="shared" si="579"/>
        <v>0.17169673487969278</v>
      </c>
      <c r="CS289" s="182">
        <f t="shared" si="580"/>
        <v>0.12661809470021773</v>
      </c>
      <c r="CT289" s="182">
        <f t="shared" si="581"/>
        <v>0.10995487594705838</v>
      </c>
      <c r="CU289" s="182">
        <f t="shared" si="582"/>
        <v>0.10995487594705838</v>
      </c>
      <c r="CV289" s="182">
        <f t="shared" si="583"/>
        <v>0.10995487594705838</v>
      </c>
      <c r="CW289" s="182">
        <f t="shared" si="584"/>
        <v>0.10995487594705838</v>
      </c>
      <c r="CX289" s="182">
        <f t="shared" si="585"/>
        <v>0.10995487594705838</v>
      </c>
      <c r="CY289" s="182">
        <f t="shared" si="586"/>
        <v>0.10995487594705838</v>
      </c>
      <c r="DA289" s="184">
        <f t="shared" si="630"/>
        <v>0.12121652431348602</v>
      </c>
      <c r="DB289" s="184">
        <f t="shared" si="631"/>
        <v>0.12121652431348602</v>
      </c>
      <c r="DC289" s="184">
        <f t="shared" si="632"/>
        <v>0.12121652431348602</v>
      </c>
      <c r="DD289" s="184">
        <f t="shared" si="633"/>
        <v>0.12121652431348602</v>
      </c>
      <c r="DE289" s="184">
        <f t="shared" si="634"/>
        <v>0.12121652431348602</v>
      </c>
      <c r="DF289" s="184">
        <f t="shared" si="635"/>
        <v>0.12121652431348602</v>
      </c>
      <c r="DG289" s="184">
        <f t="shared" si="636"/>
        <v>0.12121652431348602</v>
      </c>
      <c r="DH289" s="184">
        <f t="shared" si="637"/>
        <v>0.12121652431348602</v>
      </c>
      <c r="DI289" s="184">
        <f t="shared" si="638"/>
        <v>0.10884924921556346</v>
      </c>
      <c r="DJ289" s="184">
        <f t="shared" si="639"/>
        <v>9.1897040407454361E-2</v>
      </c>
      <c r="DK289" s="184">
        <f t="shared" si="640"/>
        <v>7.4972858401830808E-2</v>
      </c>
      <c r="DL289" s="184">
        <f t="shared" si="641"/>
        <v>5.8096479936054587E-2</v>
      </c>
      <c r="DM289" s="184">
        <f t="shared" si="642"/>
        <v>4.1312011266477842E-2</v>
      </c>
      <c r="DN289" s="184">
        <f t="shared" si="643"/>
        <v>3.5150067527129202E-2</v>
      </c>
      <c r="DO289" s="184">
        <f t="shared" si="644"/>
        <v>3.5150067527129202E-2</v>
      </c>
      <c r="DP289" s="184">
        <f t="shared" si="645"/>
        <v>-6.4455457418074297E-10</v>
      </c>
      <c r="DQ289" s="184">
        <f t="shared" si="646"/>
        <v>-6.4455457418074297E-10</v>
      </c>
      <c r="DR289" s="184">
        <f t="shared" si="647"/>
        <v>-6.4455457418074297E-10</v>
      </c>
      <c r="DS289" s="184">
        <f t="shared" si="648"/>
        <v>-6.4455457418074297E-10</v>
      </c>
      <c r="DU289" s="185">
        <f t="shared" si="587"/>
        <v>0</v>
      </c>
      <c r="DV289" s="185">
        <f t="shared" si="588"/>
        <v>0</v>
      </c>
      <c r="DW289" s="185">
        <f t="shared" si="589"/>
        <v>0</v>
      </c>
      <c r="DX289" s="185">
        <f t="shared" si="590"/>
        <v>0</v>
      </c>
      <c r="DY289" s="186">
        <f t="shared" si="591"/>
        <v>0</v>
      </c>
      <c r="DZ289" s="186">
        <f t="shared" si="592"/>
        <v>0</v>
      </c>
      <c r="EA289" s="186">
        <f t="shared" si="593"/>
        <v>0</v>
      </c>
      <c r="EB289" s="186">
        <f t="shared" si="594"/>
        <v>0</v>
      </c>
      <c r="EC289" s="186">
        <f t="shared" si="595"/>
        <v>0</v>
      </c>
      <c r="ED289" s="186">
        <f t="shared" si="596"/>
        <v>0</v>
      </c>
      <c r="EE289" s="186">
        <f t="shared" si="597"/>
        <v>0</v>
      </c>
      <c r="EF289" s="186">
        <f t="shared" si="598"/>
        <v>0</v>
      </c>
      <c r="EG289" s="186">
        <f t="shared" si="599"/>
        <v>0</v>
      </c>
      <c r="EH289" s="186">
        <f t="shared" si="600"/>
        <v>0</v>
      </c>
      <c r="EI289" s="186">
        <f t="shared" si="601"/>
        <v>0</v>
      </c>
      <c r="EJ289" s="186">
        <f t="shared" si="602"/>
        <v>0</v>
      </c>
      <c r="EK289" s="186">
        <f t="shared" si="603"/>
        <v>0</v>
      </c>
      <c r="EL289" s="186">
        <f t="shared" si="604"/>
        <v>0</v>
      </c>
      <c r="EM289" s="186">
        <f t="shared" si="605"/>
        <v>0</v>
      </c>
      <c r="EN289" s="186">
        <f t="shared" si="606"/>
        <v>0</v>
      </c>
      <c r="EO289" s="186">
        <f t="shared" si="607"/>
        <v>0</v>
      </c>
      <c r="EP289" s="186">
        <f t="shared" si="608"/>
        <v>0</v>
      </c>
      <c r="EQ289" s="186">
        <f t="shared" si="609"/>
        <v>0</v>
      </c>
      <c r="ER289" s="186">
        <f t="shared" si="610"/>
        <v>0</v>
      </c>
      <c r="ES289" s="186">
        <f t="shared" si="611"/>
        <v>0</v>
      </c>
      <c r="ET289" s="186">
        <f t="shared" si="612"/>
        <v>0</v>
      </c>
      <c r="EU289" s="186">
        <f t="shared" si="613"/>
        <v>0</v>
      </c>
      <c r="EV289" s="186">
        <f t="shared" si="614"/>
        <v>0</v>
      </c>
      <c r="EW289" s="186">
        <f t="shared" si="615"/>
        <v>0</v>
      </c>
      <c r="EX289" s="186">
        <f t="shared" si="616"/>
        <v>0</v>
      </c>
    </row>
    <row r="290" spans="15:154" ht="20.100000000000001" customHeight="1" x14ac:dyDescent="0.3">
      <c r="O290" s="211">
        <v>282</v>
      </c>
      <c r="P290" s="211">
        <f t="shared" si="617"/>
        <v>-0.68067840827778847</v>
      </c>
      <c r="Q290" s="212">
        <f t="shared" si="618"/>
        <v>2.4609142453120043</v>
      </c>
      <c r="R290" s="212">
        <f t="shared" si="522"/>
        <v>204.69848938314266</v>
      </c>
      <c r="S290" s="212">
        <f t="shared" si="523"/>
        <v>177.99868642012405</v>
      </c>
      <c r="T290" s="212">
        <f t="shared" si="524"/>
        <v>222.49835802515506</v>
      </c>
      <c r="U290" s="212">
        <f t="shared" si="525"/>
        <v>1</v>
      </c>
      <c r="V290" s="212">
        <f t="shared" si="526"/>
        <v>1</v>
      </c>
      <c r="W290" s="212">
        <f t="shared" si="527"/>
        <v>6.5462134285312987E-2</v>
      </c>
      <c r="X290" s="212">
        <f t="shared" si="528"/>
        <v>7.5281454428109948E-2</v>
      </c>
      <c r="Y290" s="212">
        <f t="shared" si="529"/>
        <v>6.0225163542487956E-2</v>
      </c>
      <c r="Z290" s="212">
        <f t="shared" si="530"/>
        <v>6.0677384008807334</v>
      </c>
      <c r="AA290" s="212">
        <f t="shared" si="531"/>
        <v>6.0677384008807334</v>
      </c>
      <c r="AB290" s="212">
        <f t="shared" si="532"/>
        <v>5.9709825715507909</v>
      </c>
      <c r="AC290" s="212">
        <f t="shared" si="533"/>
        <v>5.6900484116588244</v>
      </c>
      <c r="AD290" s="212">
        <f t="shared" si="534"/>
        <v>113.02274057038572</v>
      </c>
      <c r="AE290" s="212">
        <f t="shared" si="535"/>
        <v>149.45261242283155</v>
      </c>
      <c r="AF290" s="212">
        <f t="shared" si="536"/>
        <v>2.0130781338458252</v>
      </c>
      <c r="AG290" s="212">
        <f t="shared" si="537"/>
        <v>2.2475212617561979</v>
      </c>
      <c r="AH290" s="212">
        <f t="shared" si="538"/>
        <v>1.7134204807841324</v>
      </c>
      <c r="AI290" s="212">
        <f t="shared" si="539"/>
        <v>8.0808165347265586</v>
      </c>
      <c r="AJ290" s="212">
        <f t="shared" si="540"/>
        <v>8.8808165347265593</v>
      </c>
      <c r="AK290" s="212">
        <f t="shared" si="541"/>
        <v>9.0185038333069905</v>
      </c>
      <c r="AL290" s="212">
        <f t="shared" si="542"/>
        <v>8.2034688924429577</v>
      </c>
      <c r="AM290" s="212">
        <f t="shared" si="619"/>
        <v>112.60225859747366</v>
      </c>
      <c r="AN290" s="212">
        <f t="shared" si="649"/>
        <v>110.88313743426225</v>
      </c>
      <c r="AO290" s="212">
        <f t="shared" si="650"/>
        <v>121.89965161216139</v>
      </c>
      <c r="AP290" s="212">
        <f t="shared" si="543"/>
        <v>4.6924318007414705</v>
      </c>
      <c r="AQ290" s="212">
        <f t="shared" si="544"/>
        <v>0.1525857180813627</v>
      </c>
      <c r="AR290" s="212">
        <f t="shared" si="545"/>
        <v>0.14813552563559917</v>
      </c>
      <c r="AS290" s="212">
        <f t="shared" si="546"/>
        <v>0.14116576329817818</v>
      </c>
      <c r="AT290" s="212">
        <f t="shared" si="547"/>
        <v>7.3147113184450878E-3</v>
      </c>
      <c r="AU290" s="212">
        <f t="shared" si="548"/>
        <v>5.2836185252037315E-2</v>
      </c>
      <c r="AV290" s="212">
        <f t="shared" si="549"/>
        <v>4.9038878778658521E-2</v>
      </c>
      <c r="AW290" s="212">
        <f t="shared" si="550"/>
        <v>4.895733917789314E-2</v>
      </c>
      <c r="AX290" s="212">
        <f t="shared" si="620"/>
        <v>1.729384744103446E-2</v>
      </c>
      <c r="AY290" s="212">
        <f t="shared" si="621"/>
        <v>1.845859078408545E-2</v>
      </c>
      <c r="AZ290" s="178">
        <f t="shared" si="622"/>
        <v>1.4742318962374573E-2</v>
      </c>
      <c r="BA290" s="178">
        <f t="shared" si="551"/>
        <v>-1.9853419062541167E-2</v>
      </c>
      <c r="BB290" s="178">
        <f t="shared" si="552"/>
        <v>-1.7263842663079274E-2</v>
      </c>
      <c r="BC290" s="178">
        <f t="shared" si="553"/>
        <v>-2.1579803328849088E-2</v>
      </c>
      <c r="BD290" s="178">
        <f t="shared" si="554"/>
        <v>0</v>
      </c>
      <c r="BE290" s="178">
        <f t="shared" si="555"/>
        <v>0</v>
      </c>
      <c r="BF290" s="178">
        <f t="shared" si="556"/>
        <v>0</v>
      </c>
      <c r="BG290" s="178">
        <f t="shared" si="623"/>
        <v>0</v>
      </c>
      <c r="BH290" s="178">
        <f t="shared" si="624"/>
        <v>1.1947481210061763E-3</v>
      </c>
      <c r="BI290" s="178">
        <f t="shared" si="625"/>
        <v>0</v>
      </c>
      <c r="BJ290" s="178">
        <f t="shared" si="557"/>
        <v>0</v>
      </c>
      <c r="BK290" s="178">
        <f t="shared" si="558"/>
        <v>0.21266359614201077</v>
      </c>
      <c r="BL290" s="178">
        <f t="shared" si="559"/>
        <v>0</v>
      </c>
      <c r="BM290" s="180">
        <f t="shared" si="626"/>
        <v>0</v>
      </c>
      <c r="BN290" s="180">
        <f t="shared" si="626"/>
        <v>1.4274230726477887E-6</v>
      </c>
      <c r="BO290" s="180">
        <f t="shared" si="626"/>
        <v>0</v>
      </c>
      <c r="BP290" s="178">
        <f t="shared" si="560"/>
        <v>61.388858974526499</v>
      </c>
      <c r="BQ290" s="178">
        <f t="shared" si="561"/>
        <v>154.22048039675377</v>
      </c>
      <c r="BR290" s="178">
        <f t="shared" si="562"/>
        <v>0.34108747187788946</v>
      </c>
      <c r="BS290" s="178">
        <f t="shared" si="563"/>
        <v>0.34108747187788946</v>
      </c>
      <c r="BT290" s="178">
        <f t="shared" si="564"/>
        <v>0.11369582395929648</v>
      </c>
      <c r="BU290" s="178">
        <f t="shared" si="565"/>
        <v>13.748406003345401</v>
      </c>
      <c r="BY290" s="180">
        <f t="shared" si="566"/>
        <v>0.12140004796965043</v>
      </c>
      <c r="BZ290" s="180">
        <f t="shared" si="627"/>
        <v>0.12140004796965043</v>
      </c>
      <c r="CA290" s="180">
        <f t="shared" si="628"/>
        <v>3.6445592274813879E-2</v>
      </c>
      <c r="CB290" s="180">
        <f t="shared" si="629"/>
        <v>3.9735531290595018E-2</v>
      </c>
      <c r="CC290" s="180">
        <f t="shared" si="567"/>
        <v>1.9882112228053851E-2</v>
      </c>
      <c r="CG290" s="182">
        <f t="shared" si="568"/>
        <v>0.33612562434742099</v>
      </c>
      <c r="CH290" s="182">
        <f t="shared" si="569"/>
        <v>0.33612562434742099</v>
      </c>
      <c r="CI290" s="182">
        <f t="shared" si="570"/>
        <v>0.33612562434742099</v>
      </c>
      <c r="CJ290" s="182">
        <f t="shared" si="571"/>
        <v>0.33612562434742099</v>
      </c>
      <c r="CK290" s="182">
        <f t="shared" si="572"/>
        <v>0.33612562434742099</v>
      </c>
      <c r="CL290" s="182">
        <f t="shared" si="573"/>
        <v>0.33612562434742099</v>
      </c>
      <c r="CM290" s="182">
        <f t="shared" si="574"/>
        <v>0.33612562434742099</v>
      </c>
      <c r="CN290" s="182">
        <f t="shared" si="575"/>
        <v>0.33612562434742099</v>
      </c>
      <c r="CO290" s="182">
        <f t="shared" si="576"/>
        <v>0.3036190224074875</v>
      </c>
      <c r="CP290" s="182">
        <f t="shared" si="577"/>
        <v>0.2590193072130984</v>
      </c>
      <c r="CQ290" s="182">
        <f t="shared" si="578"/>
        <v>0.2144195920187093</v>
      </c>
      <c r="CR290" s="182">
        <f t="shared" si="579"/>
        <v>0.16981987682432009</v>
      </c>
      <c r="CS290" s="182">
        <f t="shared" si="580"/>
        <v>0.12522016162993102</v>
      </c>
      <c r="CT290" s="182">
        <f t="shared" si="581"/>
        <v>0.10873397642882797</v>
      </c>
      <c r="CU290" s="182">
        <f t="shared" si="582"/>
        <v>0.10873397642882797</v>
      </c>
      <c r="CV290" s="182">
        <f t="shared" si="583"/>
        <v>0.10873397642882797</v>
      </c>
      <c r="CW290" s="182">
        <f t="shared" si="584"/>
        <v>0.10873397642882797</v>
      </c>
      <c r="CX290" s="182">
        <f t="shared" si="585"/>
        <v>0.10873397642882797</v>
      </c>
      <c r="CY290" s="182">
        <f t="shared" si="586"/>
        <v>0.10873397642882797</v>
      </c>
      <c r="DA290" s="184">
        <f t="shared" si="630"/>
        <v>0.11953667978965932</v>
      </c>
      <c r="DB290" s="184">
        <f t="shared" si="631"/>
        <v>0.11953667978965932</v>
      </c>
      <c r="DC290" s="184">
        <f t="shared" si="632"/>
        <v>0.11953667978965932</v>
      </c>
      <c r="DD290" s="184">
        <f t="shared" si="633"/>
        <v>0.11953667978965932</v>
      </c>
      <c r="DE290" s="184">
        <f t="shared" si="634"/>
        <v>0.11953667978965932</v>
      </c>
      <c r="DF290" s="184">
        <f t="shared" si="635"/>
        <v>0.11953667978965932</v>
      </c>
      <c r="DG290" s="184">
        <f t="shared" si="636"/>
        <v>0.11953667978965932</v>
      </c>
      <c r="DH290" s="184">
        <f t="shared" si="637"/>
        <v>0.11953667978965932</v>
      </c>
      <c r="DI290" s="184">
        <f t="shared" si="638"/>
        <v>0.10733355277382152</v>
      </c>
      <c r="DJ290" s="184">
        <f t="shared" si="639"/>
        <v>9.0606606010926363E-2</v>
      </c>
      <c r="DK290" s="184">
        <f t="shared" si="640"/>
        <v>7.3907764732272632E-2</v>
      </c>
      <c r="DL290" s="184">
        <f t="shared" si="641"/>
        <v>5.7256848652429797E-2</v>
      </c>
      <c r="DM290" s="184">
        <f t="shared" si="642"/>
        <v>4.0698039715553073E-2</v>
      </c>
      <c r="DN290" s="184">
        <f t="shared" si="643"/>
        <v>3.4619583744243156E-2</v>
      </c>
      <c r="DO290" s="184">
        <f t="shared" si="644"/>
        <v>3.4619583744243156E-2</v>
      </c>
      <c r="DP290" s="184">
        <f t="shared" si="645"/>
        <v>-6.4916682991533702E-10</v>
      </c>
      <c r="DQ290" s="184">
        <f t="shared" si="646"/>
        <v>-6.4916682991533702E-10</v>
      </c>
      <c r="DR290" s="184">
        <f t="shared" si="647"/>
        <v>-6.4916682991533702E-10</v>
      </c>
      <c r="DS290" s="184">
        <f t="shared" si="648"/>
        <v>-6.4916682991533702E-10</v>
      </c>
      <c r="DU290" s="185">
        <f t="shared" si="587"/>
        <v>0</v>
      </c>
      <c r="DV290" s="185">
        <f t="shared" si="588"/>
        <v>0</v>
      </c>
      <c r="DW290" s="185">
        <f t="shared" si="589"/>
        <v>0</v>
      </c>
      <c r="DX290" s="185">
        <f t="shared" si="590"/>
        <v>0</v>
      </c>
      <c r="DY290" s="186">
        <f t="shared" si="591"/>
        <v>0</v>
      </c>
      <c r="DZ290" s="186">
        <f t="shared" si="592"/>
        <v>0</v>
      </c>
      <c r="EA290" s="186">
        <f t="shared" si="593"/>
        <v>0</v>
      </c>
      <c r="EB290" s="186">
        <f t="shared" si="594"/>
        <v>0</v>
      </c>
      <c r="EC290" s="186">
        <f t="shared" si="595"/>
        <v>0</v>
      </c>
      <c r="ED290" s="186">
        <f t="shared" si="596"/>
        <v>0</v>
      </c>
      <c r="EE290" s="186">
        <f t="shared" si="597"/>
        <v>0</v>
      </c>
      <c r="EF290" s="186">
        <f t="shared" si="598"/>
        <v>0</v>
      </c>
      <c r="EG290" s="186">
        <f t="shared" si="599"/>
        <v>0</v>
      </c>
      <c r="EH290" s="186">
        <f t="shared" si="600"/>
        <v>0</v>
      </c>
      <c r="EI290" s="186">
        <f t="shared" si="601"/>
        <v>0</v>
      </c>
      <c r="EJ290" s="186">
        <f t="shared" si="602"/>
        <v>0</v>
      </c>
      <c r="EK290" s="186">
        <f t="shared" si="603"/>
        <v>0</v>
      </c>
      <c r="EL290" s="186">
        <f t="shared" si="604"/>
        <v>0</v>
      </c>
      <c r="EM290" s="186">
        <f t="shared" si="605"/>
        <v>0</v>
      </c>
      <c r="EN290" s="186">
        <f t="shared" si="606"/>
        <v>0</v>
      </c>
      <c r="EO290" s="186">
        <f t="shared" si="607"/>
        <v>0</v>
      </c>
      <c r="EP290" s="186">
        <f t="shared" si="608"/>
        <v>0</v>
      </c>
      <c r="EQ290" s="186">
        <f t="shared" si="609"/>
        <v>0</v>
      </c>
      <c r="ER290" s="186">
        <f t="shared" si="610"/>
        <v>0</v>
      </c>
      <c r="ES290" s="186">
        <f t="shared" si="611"/>
        <v>0</v>
      </c>
      <c r="ET290" s="186">
        <f t="shared" si="612"/>
        <v>0</v>
      </c>
      <c r="EU290" s="186">
        <f t="shared" si="613"/>
        <v>0</v>
      </c>
      <c r="EV290" s="186">
        <f t="shared" si="614"/>
        <v>0</v>
      </c>
      <c r="EW290" s="186">
        <f t="shared" si="615"/>
        <v>0</v>
      </c>
      <c r="EX290" s="186">
        <f t="shared" si="616"/>
        <v>0</v>
      </c>
    </row>
    <row r="291" spans="15:154" ht="20.100000000000001" customHeight="1" x14ac:dyDescent="0.3">
      <c r="O291" s="211">
        <v>283</v>
      </c>
      <c r="P291" s="211">
        <f t="shared" si="617"/>
        <v>-0.67195176201781692</v>
      </c>
      <c r="Q291" s="212">
        <f t="shared" si="618"/>
        <v>2.4696408915719763</v>
      </c>
      <c r="R291" s="212">
        <f t="shared" si="522"/>
        <v>202.48478763899661</v>
      </c>
      <c r="S291" s="212">
        <f t="shared" si="523"/>
        <v>176.07372838173617</v>
      </c>
      <c r="T291" s="212">
        <f t="shared" si="524"/>
        <v>220.09216047717024</v>
      </c>
      <c r="U291" s="212">
        <f t="shared" si="525"/>
        <v>1</v>
      </c>
      <c r="V291" s="212">
        <f t="shared" si="526"/>
        <v>1</v>
      </c>
      <c r="W291" s="212">
        <f t="shared" si="527"/>
        <v>6.6177810966670816E-2</v>
      </c>
      <c r="X291" s="212">
        <f t="shared" si="528"/>
        <v>7.6104482611671437E-2</v>
      </c>
      <c r="Y291" s="212">
        <f t="shared" si="529"/>
        <v>6.0883586089337145E-2</v>
      </c>
      <c r="Z291" s="212">
        <f t="shared" si="530"/>
        <v>5.9848981830857584</v>
      </c>
      <c r="AA291" s="212">
        <f t="shared" si="531"/>
        <v>5.9848981830857584</v>
      </c>
      <c r="AB291" s="212">
        <f t="shared" si="532"/>
        <v>5.8907716183141643</v>
      </c>
      <c r="AC291" s="212">
        <f t="shared" si="533"/>
        <v>5.6136113761135711</v>
      </c>
      <c r="AD291" s="212">
        <f t="shared" si="534"/>
        <v>111.17207523435833</v>
      </c>
      <c r="AE291" s="212">
        <f t="shared" si="535"/>
        <v>147.07282265995585</v>
      </c>
      <c r="AF291" s="212">
        <f t="shared" si="536"/>
        <v>2.007748224443473</v>
      </c>
      <c r="AG291" s="212">
        <f t="shared" si="537"/>
        <v>2.2415706309765895</v>
      </c>
      <c r="AH291" s="212">
        <f t="shared" si="538"/>
        <v>1.7088839574484647</v>
      </c>
      <c r="AI291" s="212">
        <f t="shared" si="539"/>
        <v>7.9926464075292314</v>
      </c>
      <c r="AJ291" s="212">
        <f t="shared" si="540"/>
        <v>8.7926464075292312</v>
      </c>
      <c r="AK291" s="212">
        <f t="shared" si="541"/>
        <v>8.9323422492907554</v>
      </c>
      <c r="AL291" s="212">
        <f t="shared" si="542"/>
        <v>8.1224953335620356</v>
      </c>
      <c r="AM291" s="212">
        <f t="shared" si="619"/>
        <v>113.73140163394834</v>
      </c>
      <c r="AN291" s="212">
        <f t="shared" si="649"/>
        <v>111.95271879325962</v>
      </c>
      <c r="AO291" s="212">
        <f t="shared" si="650"/>
        <v>123.11487528567905</v>
      </c>
      <c r="AP291" s="212">
        <f t="shared" si="543"/>
        <v>4.6119815256167973</v>
      </c>
      <c r="AQ291" s="212">
        <f t="shared" si="544"/>
        <v>0.15053596399969521</v>
      </c>
      <c r="AR291" s="212">
        <f t="shared" si="545"/>
        <v>0.14614555303443078</v>
      </c>
      <c r="AS291" s="212">
        <f t="shared" si="546"/>
        <v>0.13926941871789544</v>
      </c>
      <c r="AT291" s="212">
        <f t="shared" si="547"/>
        <v>7.1195075572465421E-3</v>
      </c>
      <c r="AU291" s="212">
        <f t="shared" si="548"/>
        <v>5.1941861294040888E-2</v>
      </c>
      <c r="AV291" s="212">
        <f t="shared" si="549"/>
        <v>4.8190611298926982E-2</v>
      </c>
      <c r="AW291" s="212">
        <f t="shared" si="550"/>
        <v>4.8125874618584072E-2</v>
      </c>
      <c r="AX291" s="212">
        <f t="shared" si="620"/>
        <v>1.7186993564102891E-2</v>
      </c>
      <c r="AY291" s="212">
        <f t="shared" si="621"/>
        <v>1.833760789650796E-2</v>
      </c>
      <c r="AZ291" s="178">
        <f t="shared" si="622"/>
        <v>1.4650379325352849E-2</v>
      </c>
      <c r="BA291" s="178">
        <f t="shared" si="551"/>
        <v>-1.9992959457223153E-2</v>
      </c>
      <c r="BB291" s="178">
        <f t="shared" si="552"/>
        <v>-1.7385182136715784E-2</v>
      </c>
      <c r="BC291" s="178">
        <f t="shared" si="553"/>
        <v>-2.1731477670894731E-2</v>
      </c>
      <c r="BD291" s="178">
        <f t="shared" si="554"/>
        <v>0</v>
      </c>
      <c r="BE291" s="178">
        <f t="shared" si="555"/>
        <v>0</v>
      </c>
      <c r="BF291" s="178">
        <f t="shared" si="556"/>
        <v>0</v>
      </c>
      <c r="BG291" s="178">
        <f t="shared" si="623"/>
        <v>0</v>
      </c>
      <c r="BH291" s="178">
        <f t="shared" si="624"/>
        <v>9.5242575979217689E-4</v>
      </c>
      <c r="BI291" s="178">
        <f t="shared" si="625"/>
        <v>0</v>
      </c>
      <c r="BJ291" s="178">
        <f t="shared" si="557"/>
        <v>0</v>
      </c>
      <c r="BK291" s="178">
        <f t="shared" si="558"/>
        <v>0.16769715453341646</v>
      </c>
      <c r="BL291" s="178">
        <f t="shared" si="559"/>
        <v>0</v>
      </c>
      <c r="BM291" s="180">
        <f t="shared" si="626"/>
        <v>0</v>
      </c>
      <c r="BN291" s="180">
        <f t="shared" si="626"/>
        <v>9.0711482791570547E-7</v>
      </c>
      <c r="BO291" s="180">
        <f t="shared" si="626"/>
        <v>0</v>
      </c>
      <c r="BP291" s="178">
        <f t="shared" si="560"/>
        <v>60.347701002459686</v>
      </c>
      <c r="BQ291" s="178">
        <f t="shared" si="561"/>
        <v>152.1424997099781</v>
      </c>
      <c r="BR291" s="178">
        <f t="shared" si="562"/>
        <v>0.33739879819164076</v>
      </c>
      <c r="BS291" s="178">
        <f t="shared" si="563"/>
        <v>0.33739879819164076</v>
      </c>
      <c r="BT291" s="178">
        <f t="shared" si="564"/>
        <v>0.11246626606388027</v>
      </c>
      <c r="BU291" s="178">
        <f t="shared" si="565"/>
        <v>13.599724542917681</v>
      </c>
      <c r="BY291" s="180">
        <f t="shared" si="566"/>
        <v>0.11970557458068599</v>
      </c>
      <c r="BZ291" s="180">
        <f t="shared" si="627"/>
        <v>0.11970557458068599</v>
      </c>
      <c r="CA291" s="180">
        <f t="shared" si="628"/>
        <v>3.5906932219452362E-2</v>
      </c>
      <c r="CB291" s="180">
        <f t="shared" si="629"/>
        <v>3.9609264511218552E-2</v>
      </c>
      <c r="CC291" s="180">
        <f t="shared" si="567"/>
        <v>1.9616305053995399E-2</v>
      </c>
      <c r="CG291" s="182">
        <f t="shared" si="568"/>
        <v>0.33243695066117229</v>
      </c>
      <c r="CH291" s="182">
        <f t="shared" si="569"/>
        <v>0.33243695066117229</v>
      </c>
      <c r="CI291" s="182">
        <f t="shared" si="570"/>
        <v>0.33243695066117229</v>
      </c>
      <c r="CJ291" s="182">
        <f t="shared" si="571"/>
        <v>0.33243695066117229</v>
      </c>
      <c r="CK291" s="182">
        <f t="shared" si="572"/>
        <v>0.33243695066117229</v>
      </c>
      <c r="CL291" s="182">
        <f t="shared" si="573"/>
        <v>0.33243695066117229</v>
      </c>
      <c r="CM291" s="182">
        <f t="shared" si="574"/>
        <v>0.33243695066117229</v>
      </c>
      <c r="CN291" s="182">
        <f t="shared" si="575"/>
        <v>0.33243695066117229</v>
      </c>
      <c r="CO291" s="182">
        <f t="shared" si="576"/>
        <v>0.30028188976889164</v>
      </c>
      <c r="CP291" s="182">
        <f t="shared" si="577"/>
        <v>0.25616449600057528</v>
      </c>
      <c r="CQ291" s="182">
        <f t="shared" si="578"/>
        <v>0.21204710223225909</v>
      </c>
      <c r="CR291" s="182">
        <f t="shared" si="579"/>
        <v>0.16792970846394276</v>
      </c>
      <c r="CS291" s="182">
        <f t="shared" si="580"/>
        <v>0.12381231469562655</v>
      </c>
      <c r="CT291" s="182">
        <f t="shared" si="581"/>
        <v>0.10750441853341175</v>
      </c>
      <c r="CU291" s="182">
        <f t="shared" si="582"/>
        <v>0.10750441853341175</v>
      </c>
      <c r="CV291" s="182">
        <f t="shared" si="583"/>
        <v>0.10750441853341175</v>
      </c>
      <c r="CW291" s="182">
        <f t="shared" si="584"/>
        <v>0.10750441853341175</v>
      </c>
      <c r="CX291" s="182">
        <f t="shared" si="585"/>
        <v>0.10750441853341175</v>
      </c>
      <c r="CY291" s="182">
        <f t="shared" si="586"/>
        <v>0.10750441853341175</v>
      </c>
      <c r="DA291" s="184">
        <f t="shared" si="630"/>
        <v>0.11784731432713559</v>
      </c>
      <c r="DB291" s="184">
        <f t="shared" si="631"/>
        <v>0.11784731432713559</v>
      </c>
      <c r="DC291" s="184">
        <f t="shared" si="632"/>
        <v>0.11784731432713559</v>
      </c>
      <c r="DD291" s="184">
        <f t="shared" si="633"/>
        <v>0.11784731432713559</v>
      </c>
      <c r="DE291" s="184">
        <f t="shared" si="634"/>
        <v>0.11784731432713559</v>
      </c>
      <c r="DF291" s="184">
        <f t="shared" si="635"/>
        <v>0.11784731432713559</v>
      </c>
      <c r="DG291" s="184">
        <f t="shared" si="636"/>
        <v>0.11784731432713559</v>
      </c>
      <c r="DH291" s="184">
        <f t="shared" si="637"/>
        <v>0.11784731432713559</v>
      </c>
      <c r="DI291" s="184">
        <f t="shared" si="638"/>
        <v>0.10580932563837762</v>
      </c>
      <c r="DJ291" s="184">
        <f t="shared" si="639"/>
        <v>8.9308999633455205E-2</v>
      </c>
      <c r="DK291" s="184">
        <f t="shared" si="640"/>
        <v>7.2836857788685941E-2</v>
      </c>
      <c r="DL291" s="184">
        <f t="shared" si="641"/>
        <v>5.6412762441370508E-2</v>
      </c>
      <c r="DM291" s="184">
        <f t="shared" si="642"/>
        <v>4.0080969904385561E-2</v>
      </c>
      <c r="DN291" s="184">
        <f t="shared" si="643"/>
        <v>3.4086501951437941E-2</v>
      </c>
      <c r="DO291" s="184">
        <f t="shared" si="644"/>
        <v>3.4086501951437941E-2</v>
      </c>
      <c r="DP291" s="184">
        <f t="shared" si="645"/>
        <v>-6.5387901879816447E-10</v>
      </c>
      <c r="DQ291" s="184">
        <f t="shared" si="646"/>
        <v>-6.5387901879816447E-10</v>
      </c>
      <c r="DR291" s="184">
        <f t="shared" si="647"/>
        <v>-6.5387901879816447E-10</v>
      </c>
      <c r="DS291" s="184">
        <f t="shared" si="648"/>
        <v>-6.5387901879816447E-10</v>
      </c>
      <c r="DU291" s="185">
        <f t="shared" si="587"/>
        <v>0</v>
      </c>
      <c r="DV291" s="185">
        <f t="shared" si="588"/>
        <v>0</v>
      </c>
      <c r="DW291" s="185">
        <f t="shared" si="589"/>
        <v>0</v>
      </c>
      <c r="DX291" s="185">
        <f t="shared" si="590"/>
        <v>0</v>
      </c>
      <c r="DY291" s="186">
        <f t="shared" si="591"/>
        <v>0</v>
      </c>
      <c r="DZ291" s="186">
        <f t="shared" si="592"/>
        <v>0</v>
      </c>
      <c r="EA291" s="186">
        <f t="shared" si="593"/>
        <v>0</v>
      </c>
      <c r="EB291" s="186">
        <f t="shared" si="594"/>
        <v>0</v>
      </c>
      <c r="EC291" s="186">
        <f t="shared" si="595"/>
        <v>0</v>
      </c>
      <c r="ED291" s="186">
        <f t="shared" si="596"/>
        <v>0</v>
      </c>
      <c r="EE291" s="186">
        <f t="shared" si="597"/>
        <v>0</v>
      </c>
      <c r="EF291" s="186">
        <f t="shared" si="598"/>
        <v>0</v>
      </c>
      <c r="EG291" s="186">
        <f t="shared" si="599"/>
        <v>0</v>
      </c>
      <c r="EH291" s="186">
        <f t="shared" si="600"/>
        <v>0</v>
      </c>
      <c r="EI291" s="186">
        <f t="shared" si="601"/>
        <v>0</v>
      </c>
      <c r="EJ291" s="186">
        <f t="shared" si="602"/>
        <v>0</v>
      </c>
      <c r="EK291" s="186">
        <f t="shared" si="603"/>
        <v>0</v>
      </c>
      <c r="EL291" s="186">
        <f t="shared" si="604"/>
        <v>0</v>
      </c>
      <c r="EM291" s="186">
        <f t="shared" si="605"/>
        <v>0</v>
      </c>
      <c r="EN291" s="186">
        <f t="shared" si="606"/>
        <v>0</v>
      </c>
      <c r="EO291" s="186">
        <f t="shared" si="607"/>
        <v>0</v>
      </c>
      <c r="EP291" s="186">
        <f t="shared" si="608"/>
        <v>0</v>
      </c>
      <c r="EQ291" s="186">
        <f t="shared" si="609"/>
        <v>0</v>
      </c>
      <c r="ER291" s="186">
        <f t="shared" si="610"/>
        <v>0</v>
      </c>
      <c r="ES291" s="186">
        <f t="shared" si="611"/>
        <v>0</v>
      </c>
      <c r="ET291" s="186">
        <f t="shared" si="612"/>
        <v>0</v>
      </c>
      <c r="EU291" s="186">
        <f t="shared" si="613"/>
        <v>0</v>
      </c>
      <c r="EV291" s="186">
        <f t="shared" si="614"/>
        <v>0</v>
      </c>
      <c r="EW291" s="186">
        <f t="shared" si="615"/>
        <v>0</v>
      </c>
      <c r="EX291" s="186">
        <f t="shared" si="616"/>
        <v>0</v>
      </c>
    </row>
    <row r="292" spans="15:154" ht="20.100000000000001" customHeight="1" x14ac:dyDescent="0.3">
      <c r="O292" s="211">
        <v>284</v>
      </c>
      <c r="P292" s="211">
        <f t="shared" si="617"/>
        <v>-0.66322511575784515</v>
      </c>
      <c r="Q292" s="212">
        <f t="shared" si="618"/>
        <v>2.4783675378319479</v>
      </c>
      <c r="R292" s="212">
        <f t="shared" si="522"/>
        <v>200.2556658943202</v>
      </c>
      <c r="S292" s="212">
        <f t="shared" si="523"/>
        <v>174.13536164723496</v>
      </c>
      <c r="T292" s="212">
        <f t="shared" si="524"/>
        <v>217.6692020590437</v>
      </c>
      <c r="U292" s="212">
        <f t="shared" si="525"/>
        <v>1</v>
      </c>
      <c r="V292" s="212">
        <f t="shared" si="526"/>
        <v>1</v>
      </c>
      <c r="W292" s="212">
        <f t="shared" si="527"/>
        <v>6.6914461272079603E-2</v>
      </c>
      <c r="X292" s="212">
        <f t="shared" si="528"/>
        <v>7.6951630462891538E-2</v>
      </c>
      <c r="Y292" s="212">
        <f t="shared" si="529"/>
        <v>6.1561304370313229E-2</v>
      </c>
      <c r="Z292" s="212">
        <f t="shared" si="530"/>
        <v>5.9018520256790445</v>
      </c>
      <c r="AA292" s="212">
        <f t="shared" si="531"/>
        <v>5.9018520256790445</v>
      </c>
      <c r="AB292" s="212">
        <f t="shared" si="532"/>
        <v>5.8103474517464733</v>
      </c>
      <c r="AC292" s="212">
        <f t="shared" si="533"/>
        <v>5.5369711589041248</v>
      </c>
      <c r="AD292" s="212">
        <f t="shared" si="534"/>
        <v>109.31887700239673</v>
      </c>
      <c r="AE292" s="212">
        <f t="shared" si="535"/>
        <v>144.68903045059113</v>
      </c>
      <c r="AF292" s="212">
        <f t="shared" si="536"/>
        <v>2.0023811884471576</v>
      </c>
      <c r="AG292" s="212">
        <f t="shared" si="537"/>
        <v>2.2355785498389906</v>
      </c>
      <c r="AH292" s="212">
        <f t="shared" si="538"/>
        <v>1.704315834014714</v>
      </c>
      <c r="AI292" s="212">
        <f t="shared" si="539"/>
        <v>7.9042332141262026</v>
      </c>
      <c r="AJ292" s="212">
        <f t="shared" si="540"/>
        <v>8.7042332141262033</v>
      </c>
      <c r="AK292" s="212">
        <f t="shared" si="541"/>
        <v>8.8459260015854646</v>
      </c>
      <c r="AL292" s="212">
        <f t="shared" si="542"/>
        <v>8.04128699291884</v>
      </c>
      <c r="AM292" s="212">
        <f t="shared" si="619"/>
        <v>114.88662762126917</v>
      </c>
      <c r="AN292" s="212">
        <f t="shared" si="649"/>
        <v>113.04638992240822</v>
      </c>
      <c r="AO292" s="212">
        <f t="shared" si="650"/>
        <v>124.35820296932572</v>
      </c>
      <c r="AP292" s="212">
        <f t="shared" si="543"/>
        <v>4.5314596433687084</v>
      </c>
      <c r="AQ292" s="212">
        <f t="shared" si="544"/>
        <v>0.14848076134924787</v>
      </c>
      <c r="AR292" s="212">
        <f t="shared" si="545"/>
        <v>0.14415029077306132</v>
      </c>
      <c r="AS292" s="212">
        <f t="shared" si="546"/>
        <v>0.13736803335541914</v>
      </c>
      <c r="AT292" s="212">
        <f t="shared" si="547"/>
        <v>6.9264354433193776E-3</v>
      </c>
      <c r="AU292" s="212">
        <f t="shared" si="548"/>
        <v>5.1046554457937252E-2</v>
      </c>
      <c r="AV292" s="212">
        <f t="shared" si="549"/>
        <v>4.7341751739642904E-2</v>
      </c>
      <c r="AW292" s="212">
        <f t="shared" si="550"/>
        <v>4.7293600531689732E-2</v>
      </c>
      <c r="AX292" s="212">
        <f t="shared" si="620"/>
        <v>1.7078763634775406E-2</v>
      </c>
      <c r="AY292" s="212">
        <f t="shared" si="621"/>
        <v>1.821512512921487E-2</v>
      </c>
      <c r="AZ292" s="178">
        <f t="shared" si="622"/>
        <v>1.455727886228082E-2</v>
      </c>
      <c r="BA292" s="178">
        <f t="shared" si="551"/>
        <v>-2.0130977310636573E-2</v>
      </c>
      <c r="BB292" s="178">
        <f t="shared" si="552"/>
        <v>-1.7505197661423107E-2</v>
      </c>
      <c r="BC292" s="178">
        <f t="shared" si="553"/>
        <v>-2.1881497076778885E-2</v>
      </c>
      <c r="BD292" s="178">
        <f t="shared" si="554"/>
        <v>0</v>
      </c>
      <c r="BE292" s="178">
        <f t="shared" si="555"/>
        <v>0</v>
      </c>
      <c r="BF292" s="178">
        <f t="shared" si="556"/>
        <v>0</v>
      </c>
      <c r="BG292" s="178">
        <f t="shared" si="623"/>
        <v>0</v>
      </c>
      <c r="BH292" s="178">
        <f t="shared" si="624"/>
        <v>7.0992746779176275E-4</v>
      </c>
      <c r="BI292" s="178">
        <f t="shared" si="625"/>
        <v>0</v>
      </c>
      <c r="BJ292" s="178">
        <f t="shared" si="557"/>
        <v>0</v>
      </c>
      <c r="BK292" s="178">
        <f t="shared" si="558"/>
        <v>0.12362347634722436</v>
      </c>
      <c r="BL292" s="178">
        <f t="shared" si="559"/>
        <v>0</v>
      </c>
      <c r="BM292" s="180">
        <f t="shared" si="626"/>
        <v>0</v>
      </c>
      <c r="BN292" s="180">
        <f t="shared" si="626"/>
        <v>5.0399700952522429E-7</v>
      </c>
      <c r="BO292" s="180">
        <f t="shared" si="626"/>
        <v>0</v>
      </c>
      <c r="BP292" s="178">
        <f t="shared" si="560"/>
        <v>59.309051947694094</v>
      </c>
      <c r="BQ292" s="178">
        <f t="shared" si="561"/>
        <v>150.05231634129356</v>
      </c>
      <c r="BR292" s="178">
        <f t="shared" si="562"/>
        <v>0.33368443028061739</v>
      </c>
      <c r="BS292" s="178">
        <f t="shared" si="563"/>
        <v>0.33368443028061739</v>
      </c>
      <c r="BT292" s="178">
        <f t="shared" si="564"/>
        <v>0.11122814342687248</v>
      </c>
      <c r="BU292" s="178">
        <f t="shared" si="565"/>
        <v>13.45000741081255</v>
      </c>
      <c r="BY292" s="180">
        <f t="shared" si="566"/>
        <v>0.11800169557071812</v>
      </c>
      <c r="BZ292" s="180">
        <f t="shared" si="627"/>
        <v>0.11800169557071812</v>
      </c>
      <c r="CA292" s="180">
        <f t="shared" si="628"/>
        <v>3.5365631700701471E-2</v>
      </c>
      <c r="CB292" s="180">
        <f t="shared" si="629"/>
        <v>3.9480099523019584E-2</v>
      </c>
      <c r="CC292" s="180">
        <f t="shared" si="567"/>
        <v>1.934912221238301E-2</v>
      </c>
      <c r="CG292" s="182">
        <f t="shared" si="568"/>
        <v>0.32872258275014887</v>
      </c>
      <c r="CH292" s="182">
        <f t="shared" si="569"/>
        <v>0.32872258275014887</v>
      </c>
      <c r="CI292" s="182">
        <f t="shared" si="570"/>
        <v>0.32872258275014887</v>
      </c>
      <c r="CJ292" s="182">
        <f t="shared" si="571"/>
        <v>0.32872258275014887</v>
      </c>
      <c r="CK292" s="182">
        <f t="shared" si="572"/>
        <v>0.32872258275014887</v>
      </c>
      <c r="CL292" s="182">
        <f t="shared" si="573"/>
        <v>0.32872258275014887</v>
      </c>
      <c r="CM292" s="182">
        <f t="shared" si="574"/>
        <v>0.32872258275014887</v>
      </c>
      <c r="CN292" s="182">
        <f t="shared" si="575"/>
        <v>0.32872258275014887</v>
      </c>
      <c r="CO292" s="182">
        <f t="shared" si="576"/>
        <v>0.29692151163790131</v>
      </c>
      <c r="CP292" s="182">
        <f t="shared" si="577"/>
        <v>0.25328979900600074</v>
      </c>
      <c r="CQ292" s="182">
        <f t="shared" si="578"/>
        <v>0.20965808637410024</v>
      </c>
      <c r="CR292" s="182">
        <f t="shared" si="579"/>
        <v>0.16602637374219964</v>
      </c>
      <c r="CS292" s="182">
        <f t="shared" si="580"/>
        <v>0.12239466111029919</v>
      </c>
      <c r="CT292" s="182">
        <f t="shared" si="581"/>
        <v>0.10626629589640396</v>
      </c>
      <c r="CU292" s="182">
        <f t="shared" si="582"/>
        <v>0.10626629589640396</v>
      </c>
      <c r="CV292" s="182">
        <f t="shared" si="583"/>
        <v>0.10626629589640396</v>
      </c>
      <c r="CW292" s="182">
        <f t="shared" si="584"/>
        <v>0.10626629589640396</v>
      </c>
      <c r="CX292" s="182">
        <f t="shared" si="585"/>
        <v>0.10626629589640396</v>
      </c>
      <c r="CY292" s="182">
        <f t="shared" si="586"/>
        <v>0.10626629589640396</v>
      </c>
      <c r="DA292" s="184">
        <f t="shared" si="630"/>
        <v>0.11614866472247116</v>
      </c>
      <c r="DB292" s="184">
        <f t="shared" si="631"/>
        <v>0.11614866472247116</v>
      </c>
      <c r="DC292" s="184">
        <f t="shared" si="632"/>
        <v>0.11614866472247116</v>
      </c>
      <c r="DD292" s="184">
        <f t="shared" si="633"/>
        <v>0.11614866472247116</v>
      </c>
      <c r="DE292" s="184">
        <f t="shared" si="634"/>
        <v>0.11614866472247116</v>
      </c>
      <c r="DF292" s="184">
        <f t="shared" si="635"/>
        <v>0.11614866472247116</v>
      </c>
      <c r="DG292" s="184">
        <f t="shared" si="636"/>
        <v>0.11614866472247116</v>
      </c>
      <c r="DH292" s="184">
        <f t="shared" si="637"/>
        <v>0.11614866472247116</v>
      </c>
      <c r="DI292" s="184">
        <f t="shared" si="638"/>
        <v>0.10427678393061529</v>
      </c>
      <c r="DJ292" s="184">
        <f t="shared" si="639"/>
        <v>8.8004408994433847E-2</v>
      </c>
      <c r="DK292" s="184">
        <f t="shared" si="640"/>
        <v>7.1760296822474756E-2</v>
      </c>
      <c r="DL292" s="184">
        <f t="shared" si="641"/>
        <v>5.5564351963982586E-2</v>
      </c>
      <c r="DM292" s="184">
        <f t="shared" si="642"/>
        <v>3.9460903642841938E-2</v>
      </c>
      <c r="DN292" s="184">
        <f t="shared" si="643"/>
        <v>3.3550913162174213E-2</v>
      </c>
      <c r="DO292" s="184">
        <f t="shared" si="644"/>
        <v>3.3550913162174213E-2</v>
      </c>
      <c r="DP292" s="184">
        <f t="shared" si="645"/>
        <v>-6.5869369631145862E-10</v>
      </c>
      <c r="DQ292" s="184">
        <f t="shared" si="646"/>
        <v>-6.5869369631145862E-10</v>
      </c>
      <c r="DR292" s="184">
        <f t="shared" si="647"/>
        <v>-6.5869369631145862E-10</v>
      </c>
      <c r="DS292" s="184">
        <f t="shared" si="648"/>
        <v>-6.5869369631145862E-10</v>
      </c>
      <c r="DU292" s="185">
        <f t="shared" si="587"/>
        <v>0</v>
      </c>
      <c r="DV292" s="185">
        <f t="shared" si="588"/>
        <v>0</v>
      </c>
      <c r="DW292" s="185">
        <f t="shared" si="589"/>
        <v>0</v>
      </c>
      <c r="DX292" s="185">
        <f t="shared" si="590"/>
        <v>0</v>
      </c>
      <c r="DY292" s="186">
        <f t="shared" si="591"/>
        <v>0</v>
      </c>
      <c r="DZ292" s="186">
        <f t="shared" si="592"/>
        <v>0</v>
      </c>
      <c r="EA292" s="186">
        <f t="shared" si="593"/>
        <v>0</v>
      </c>
      <c r="EB292" s="186">
        <f t="shared" si="594"/>
        <v>0</v>
      </c>
      <c r="EC292" s="186">
        <f t="shared" si="595"/>
        <v>0</v>
      </c>
      <c r="ED292" s="186">
        <f t="shared" si="596"/>
        <v>0</v>
      </c>
      <c r="EE292" s="186">
        <f t="shared" si="597"/>
        <v>0</v>
      </c>
      <c r="EF292" s="186">
        <f t="shared" si="598"/>
        <v>0</v>
      </c>
      <c r="EG292" s="186">
        <f t="shared" si="599"/>
        <v>0</v>
      </c>
      <c r="EH292" s="186">
        <f t="shared" si="600"/>
        <v>0</v>
      </c>
      <c r="EI292" s="186">
        <f t="shared" si="601"/>
        <v>0</v>
      </c>
      <c r="EJ292" s="186">
        <f t="shared" si="602"/>
        <v>0</v>
      </c>
      <c r="EK292" s="186">
        <f t="shared" si="603"/>
        <v>0</v>
      </c>
      <c r="EL292" s="186">
        <f t="shared" si="604"/>
        <v>0</v>
      </c>
      <c r="EM292" s="186">
        <f t="shared" si="605"/>
        <v>0</v>
      </c>
      <c r="EN292" s="186">
        <f t="shared" si="606"/>
        <v>0</v>
      </c>
      <c r="EO292" s="186">
        <f t="shared" si="607"/>
        <v>0</v>
      </c>
      <c r="EP292" s="186">
        <f t="shared" si="608"/>
        <v>0</v>
      </c>
      <c r="EQ292" s="186">
        <f t="shared" si="609"/>
        <v>0</v>
      </c>
      <c r="ER292" s="186">
        <f t="shared" si="610"/>
        <v>0</v>
      </c>
      <c r="ES292" s="186">
        <f t="shared" si="611"/>
        <v>0</v>
      </c>
      <c r="ET292" s="186">
        <f t="shared" si="612"/>
        <v>0</v>
      </c>
      <c r="EU292" s="186">
        <f t="shared" si="613"/>
        <v>0</v>
      </c>
      <c r="EV292" s="186">
        <f t="shared" si="614"/>
        <v>0</v>
      </c>
      <c r="EW292" s="186">
        <f t="shared" si="615"/>
        <v>0</v>
      </c>
      <c r="EX292" s="186">
        <f t="shared" si="616"/>
        <v>0</v>
      </c>
    </row>
    <row r="293" spans="15:154" ht="20.100000000000001" customHeight="1" x14ac:dyDescent="0.3">
      <c r="O293" s="211">
        <v>285</v>
      </c>
      <c r="P293" s="211">
        <f t="shared" si="617"/>
        <v>-0.6544984694978736</v>
      </c>
      <c r="Q293" s="212">
        <f t="shared" si="618"/>
        <v>2.4870941840919198</v>
      </c>
      <c r="R293" s="212">
        <f t="shared" si="522"/>
        <v>198.01129390536448</v>
      </c>
      <c r="S293" s="212">
        <f t="shared" si="523"/>
        <v>172.18373383075172</v>
      </c>
      <c r="T293" s="212">
        <f t="shared" si="524"/>
        <v>215.22966728843963</v>
      </c>
      <c r="U293" s="212">
        <f t="shared" si="525"/>
        <v>1</v>
      </c>
      <c r="V293" s="212">
        <f t="shared" si="526"/>
        <v>1</v>
      </c>
      <c r="W293" s="212">
        <f t="shared" si="527"/>
        <v>6.7672907619119246E-2</v>
      </c>
      <c r="X293" s="212">
        <f t="shared" si="528"/>
        <v>7.782384376198713E-2</v>
      </c>
      <c r="Y293" s="212">
        <f t="shared" si="529"/>
        <v>6.2259075009589715E-2</v>
      </c>
      <c r="Z293" s="212">
        <f t="shared" si="530"/>
        <v>5.8186135912772814</v>
      </c>
      <c r="AA293" s="212">
        <f t="shared" si="531"/>
        <v>5.8186135912772814</v>
      </c>
      <c r="AB293" s="212">
        <f t="shared" si="532"/>
        <v>5.72972335183628</v>
      </c>
      <c r="AC293" s="212">
        <f t="shared" si="533"/>
        <v>5.4601404151968511</v>
      </c>
      <c r="AD293" s="212">
        <f t="shared" si="534"/>
        <v>107.46353495000881</v>
      </c>
      <c r="AE293" s="212">
        <f t="shared" si="535"/>
        <v>142.30171226186539</v>
      </c>
      <c r="AF293" s="212">
        <f t="shared" si="536"/>
        <v>1.9969774345774489</v>
      </c>
      <c r="AG293" s="212">
        <f t="shared" si="537"/>
        <v>2.2295454746635794</v>
      </c>
      <c r="AH293" s="212">
        <f t="shared" si="538"/>
        <v>1.6997164583631652</v>
      </c>
      <c r="AI293" s="212">
        <f t="shared" si="539"/>
        <v>7.8155910258547303</v>
      </c>
      <c r="AJ293" s="212">
        <f t="shared" si="540"/>
        <v>8.6155910258547301</v>
      </c>
      <c r="AK293" s="212">
        <f t="shared" si="541"/>
        <v>8.7592688264998593</v>
      </c>
      <c r="AL293" s="212">
        <f t="shared" si="542"/>
        <v>7.9598568735600166</v>
      </c>
      <c r="AM293" s="212">
        <f t="shared" si="619"/>
        <v>116.06864775719697</v>
      </c>
      <c r="AN293" s="212">
        <f t="shared" si="649"/>
        <v>114.16478016688441</v>
      </c>
      <c r="AO293" s="212">
        <f t="shared" si="650"/>
        <v>125.63039962711713</v>
      </c>
      <c r="AP293" s="212">
        <f t="shared" si="543"/>
        <v>4.4508843571827823</v>
      </c>
      <c r="AQ293" s="212">
        <f t="shared" si="544"/>
        <v>0.14642044949403085</v>
      </c>
      <c r="AR293" s="212">
        <f t="shared" si="545"/>
        <v>0.14215006831788315</v>
      </c>
      <c r="AS293" s="212">
        <f t="shared" si="546"/>
        <v>0.13546192117577913</v>
      </c>
      <c r="AT293" s="212">
        <f t="shared" si="547"/>
        <v>6.73554730759295E-3</v>
      </c>
      <c r="AU293" s="212">
        <f t="shared" si="548"/>
        <v>5.0150466438507846E-2</v>
      </c>
      <c r="AV293" s="212">
        <f t="shared" si="549"/>
        <v>4.6492496846570849E-2</v>
      </c>
      <c r="AW293" s="212">
        <f t="shared" si="550"/>
        <v>4.6460703567967186E-2</v>
      </c>
      <c r="AX293" s="212">
        <f t="shared" si="620"/>
        <v>1.6969139593720362E-2</v>
      </c>
      <c r="AY293" s="212">
        <f t="shared" si="621"/>
        <v>1.8091124260419467E-2</v>
      </c>
      <c r="AZ293" s="178">
        <f t="shared" si="622"/>
        <v>1.446300232286642E-2</v>
      </c>
      <c r="BA293" s="178">
        <f t="shared" si="551"/>
        <v>-2.0267462112187551E-2</v>
      </c>
      <c r="BB293" s="178">
        <f t="shared" si="552"/>
        <v>-1.762388009755439E-2</v>
      </c>
      <c r="BC293" s="178">
        <f t="shared" si="553"/>
        <v>-2.2029850121942987E-2</v>
      </c>
      <c r="BD293" s="178">
        <f t="shared" si="554"/>
        <v>0</v>
      </c>
      <c r="BE293" s="178">
        <f t="shared" si="555"/>
        <v>0</v>
      </c>
      <c r="BF293" s="178">
        <f t="shared" si="556"/>
        <v>0</v>
      </c>
      <c r="BG293" s="178">
        <f t="shared" si="623"/>
        <v>0</v>
      </c>
      <c r="BH293" s="178">
        <f t="shared" si="624"/>
        <v>4.6724416286507767E-4</v>
      </c>
      <c r="BI293" s="178">
        <f t="shared" si="625"/>
        <v>0</v>
      </c>
      <c r="BJ293" s="178">
        <f t="shared" si="557"/>
        <v>0</v>
      </c>
      <c r="BK293" s="178">
        <f t="shared" si="558"/>
        <v>8.0451844572732939E-2</v>
      </c>
      <c r="BL293" s="178">
        <f t="shared" si="559"/>
        <v>0</v>
      </c>
      <c r="BM293" s="180">
        <f t="shared" si="626"/>
        <v>0</v>
      </c>
      <c r="BN293" s="180">
        <f t="shared" si="626"/>
        <v>2.1831710773148722E-7</v>
      </c>
      <c r="BO293" s="180">
        <f t="shared" si="626"/>
        <v>0</v>
      </c>
      <c r="BP293" s="178">
        <f t="shared" si="560"/>
        <v>58.272989518041697</v>
      </c>
      <c r="BQ293" s="178">
        <f t="shared" si="561"/>
        <v>147.95019463615</v>
      </c>
      <c r="BR293" s="178">
        <f t="shared" si="562"/>
        <v>0.32994465100831616</v>
      </c>
      <c r="BS293" s="178">
        <f t="shared" si="563"/>
        <v>0.32994465100831616</v>
      </c>
      <c r="BT293" s="178">
        <f t="shared" si="564"/>
        <v>0.10998155033610539</v>
      </c>
      <c r="BU293" s="178">
        <f t="shared" si="565"/>
        <v>13.299266008569257</v>
      </c>
      <c r="BY293" s="180">
        <f t="shared" si="566"/>
        <v>0.1162886489453779</v>
      </c>
      <c r="BZ293" s="180">
        <f t="shared" si="627"/>
        <v>0.1162886489453779</v>
      </c>
      <c r="CA293" s="180">
        <f t="shared" si="628"/>
        <v>3.4821779745818064E-2</v>
      </c>
      <c r="CB293" s="180">
        <f t="shared" si="629"/>
        <v>3.9347955069263078E-2</v>
      </c>
      <c r="CC293" s="180">
        <f t="shared" si="567"/>
        <v>1.9080492957075527E-2</v>
      </c>
      <c r="CG293" s="182">
        <f t="shared" si="568"/>
        <v>0.32498280347784764</v>
      </c>
      <c r="CH293" s="182">
        <f t="shared" si="569"/>
        <v>0.32498280347784764</v>
      </c>
      <c r="CI293" s="182">
        <f t="shared" si="570"/>
        <v>0.32498280347784764</v>
      </c>
      <c r="CJ293" s="182">
        <f t="shared" si="571"/>
        <v>0.32498280347784764</v>
      </c>
      <c r="CK293" s="182">
        <f t="shared" si="572"/>
        <v>0.32498280347784764</v>
      </c>
      <c r="CL293" s="182">
        <f t="shared" si="573"/>
        <v>0.32498280347784764</v>
      </c>
      <c r="CM293" s="182">
        <f t="shared" si="574"/>
        <v>0.32498280347784764</v>
      </c>
      <c r="CN293" s="182">
        <f t="shared" si="575"/>
        <v>0.32498280347784764</v>
      </c>
      <c r="CO293" s="182">
        <f t="shared" si="576"/>
        <v>0.29353814392032118</v>
      </c>
      <c r="CP293" s="182">
        <f t="shared" si="577"/>
        <v>0.25039543514868035</v>
      </c>
      <c r="CQ293" s="182">
        <f t="shared" si="578"/>
        <v>0.20725272637703959</v>
      </c>
      <c r="CR293" s="182">
        <f t="shared" si="579"/>
        <v>0.16411001760539873</v>
      </c>
      <c r="CS293" s="182">
        <f t="shared" si="580"/>
        <v>0.12096730883375799</v>
      </c>
      <c r="CT293" s="182">
        <f t="shared" si="581"/>
        <v>0.10501970280563688</v>
      </c>
      <c r="CU293" s="182">
        <f t="shared" si="582"/>
        <v>0.10501970280563688</v>
      </c>
      <c r="CV293" s="182">
        <f t="shared" si="583"/>
        <v>0.10501970280563688</v>
      </c>
      <c r="CW293" s="182">
        <f t="shared" si="584"/>
        <v>0.10501970280563688</v>
      </c>
      <c r="CX293" s="182">
        <f t="shared" si="585"/>
        <v>0.10501970280563688</v>
      </c>
      <c r="CY293" s="182">
        <f t="shared" si="586"/>
        <v>0.10501970280563688</v>
      </c>
      <c r="DA293" s="184">
        <f t="shared" si="630"/>
        <v>0.11444097256497184</v>
      </c>
      <c r="DB293" s="184">
        <f t="shared" si="631"/>
        <v>0.11444097256497184</v>
      </c>
      <c r="DC293" s="184">
        <f t="shared" si="632"/>
        <v>0.11444097256497184</v>
      </c>
      <c r="DD293" s="184">
        <f t="shared" si="633"/>
        <v>0.11444097256497184</v>
      </c>
      <c r="DE293" s="184">
        <f t="shared" si="634"/>
        <v>0.11444097256497184</v>
      </c>
      <c r="DF293" s="184">
        <f t="shared" si="635"/>
        <v>0.11444097256497184</v>
      </c>
      <c r="DG293" s="184">
        <f t="shared" si="636"/>
        <v>0.11444097256497184</v>
      </c>
      <c r="DH293" s="184">
        <f t="shared" si="637"/>
        <v>0.11444097256497184</v>
      </c>
      <c r="DI293" s="184">
        <f t="shared" si="638"/>
        <v>0.10273614816822114</v>
      </c>
      <c r="DJ293" s="184">
        <f t="shared" si="639"/>
        <v>8.6693025663205525E-2</v>
      </c>
      <c r="DK293" s="184">
        <f t="shared" si="640"/>
        <v>7.0678244384279595E-2</v>
      </c>
      <c r="DL293" s="184">
        <f t="shared" si="641"/>
        <v>5.4711750622219356E-2</v>
      </c>
      <c r="DM293" s="184">
        <f t="shared" si="642"/>
        <v>3.8837944907963329E-2</v>
      </c>
      <c r="DN293" s="184">
        <f t="shared" si="643"/>
        <v>3.3012910337803021E-2</v>
      </c>
      <c r="DO293" s="184">
        <f t="shared" si="644"/>
        <v>3.3012910337803021E-2</v>
      </c>
      <c r="DP293" s="184">
        <f t="shared" si="645"/>
        <v>-6.6361351192578759E-10</v>
      </c>
      <c r="DQ293" s="184">
        <f t="shared" si="646"/>
        <v>-6.6361351192578759E-10</v>
      </c>
      <c r="DR293" s="184">
        <f t="shared" si="647"/>
        <v>-6.6361351192578759E-10</v>
      </c>
      <c r="DS293" s="184">
        <f t="shared" si="648"/>
        <v>-6.6361351192578759E-10</v>
      </c>
      <c r="DU293" s="185">
        <f t="shared" si="587"/>
        <v>0</v>
      </c>
      <c r="DV293" s="185">
        <f t="shared" si="588"/>
        <v>0</v>
      </c>
      <c r="DW293" s="185">
        <f t="shared" si="589"/>
        <v>0</v>
      </c>
      <c r="DX293" s="185">
        <f t="shared" si="590"/>
        <v>0</v>
      </c>
      <c r="DY293" s="186">
        <f t="shared" si="591"/>
        <v>0</v>
      </c>
      <c r="DZ293" s="186">
        <f t="shared" si="592"/>
        <v>0</v>
      </c>
      <c r="EA293" s="186">
        <f t="shared" si="593"/>
        <v>0</v>
      </c>
      <c r="EB293" s="186">
        <f t="shared" si="594"/>
        <v>0</v>
      </c>
      <c r="EC293" s="186">
        <f t="shared" si="595"/>
        <v>0</v>
      </c>
      <c r="ED293" s="186">
        <f t="shared" si="596"/>
        <v>0</v>
      </c>
      <c r="EE293" s="186">
        <f t="shared" si="597"/>
        <v>0</v>
      </c>
      <c r="EF293" s="186">
        <f t="shared" si="598"/>
        <v>0</v>
      </c>
      <c r="EG293" s="186">
        <f t="shared" si="599"/>
        <v>0</v>
      </c>
      <c r="EH293" s="186">
        <f t="shared" si="600"/>
        <v>0</v>
      </c>
      <c r="EI293" s="186">
        <f t="shared" si="601"/>
        <v>0</v>
      </c>
      <c r="EJ293" s="186">
        <f t="shared" si="602"/>
        <v>0</v>
      </c>
      <c r="EK293" s="186">
        <f t="shared" si="603"/>
        <v>0</v>
      </c>
      <c r="EL293" s="186">
        <f t="shared" si="604"/>
        <v>0</v>
      </c>
      <c r="EM293" s="186">
        <f t="shared" si="605"/>
        <v>0</v>
      </c>
      <c r="EN293" s="186">
        <f t="shared" si="606"/>
        <v>0</v>
      </c>
      <c r="EO293" s="186">
        <f t="shared" si="607"/>
        <v>0</v>
      </c>
      <c r="EP293" s="186">
        <f t="shared" si="608"/>
        <v>0</v>
      </c>
      <c r="EQ293" s="186">
        <f t="shared" si="609"/>
        <v>0</v>
      </c>
      <c r="ER293" s="186">
        <f t="shared" si="610"/>
        <v>0</v>
      </c>
      <c r="ES293" s="186">
        <f t="shared" si="611"/>
        <v>0</v>
      </c>
      <c r="ET293" s="186">
        <f t="shared" si="612"/>
        <v>0</v>
      </c>
      <c r="EU293" s="186">
        <f t="shared" si="613"/>
        <v>0</v>
      </c>
      <c r="EV293" s="186">
        <f t="shared" si="614"/>
        <v>0</v>
      </c>
      <c r="EW293" s="186">
        <f t="shared" si="615"/>
        <v>0</v>
      </c>
      <c r="EX293" s="186">
        <f t="shared" si="616"/>
        <v>0</v>
      </c>
    </row>
    <row r="294" spans="15:154" ht="20.100000000000001" customHeight="1" x14ac:dyDescent="0.3">
      <c r="O294" s="211">
        <v>286</v>
      </c>
      <c r="P294" s="211">
        <f t="shared" si="617"/>
        <v>-0.64577182323790194</v>
      </c>
      <c r="Q294" s="212">
        <f t="shared" si="618"/>
        <v>2.4958208303518914</v>
      </c>
      <c r="R294" s="212">
        <f t="shared" si="522"/>
        <v>195.75184258974608</v>
      </c>
      <c r="S294" s="212">
        <f t="shared" si="523"/>
        <v>170.21899355630094</v>
      </c>
      <c r="T294" s="212">
        <f t="shared" si="524"/>
        <v>212.77374194537617</v>
      </c>
      <c r="U294" s="212">
        <f t="shared" si="525"/>
        <v>1</v>
      </c>
      <c r="V294" s="212">
        <f t="shared" si="526"/>
        <v>1</v>
      </c>
      <c r="W294" s="212">
        <f t="shared" si="527"/>
        <v>6.8454017202195794E-2</v>
      </c>
      <c r="X294" s="212">
        <f t="shared" si="528"/>
        <v>7.8722119782525149E-2</v>
      </c>
      <c r="Y294" s="212">
        <f t="shared" si="529"/>
        <v>6.2977695826020128E-2</v>
      </c>
      <c r="Z294" s="212">
        <f t="shared" si="530"/>
        <v>5.7351965229005692</v>
      </c>
      <c r="AA294" s="212">
        <f t="shared" si="531"/>
        <v>5.7351965229005692</v>
      </c>
      <c r="AB294" s="212">
        <f t="shared" si="532"/>
        <v>5.648912582727375</v>
      </c>
      <c r="AC294" s="212">
        <f t="shared" si="533"/>
        <v>5.3831317850588416</v>
      </c>
      <c r="AD294" s="212">
        <f t="shared" si="534"/>
        <v>105.60643986800441</v>
      </c>
      <c r="AE294" s="212">
        <f t="shared" si="535"/>
        <v>139.91134633224456</v>
      </c>
      <c r="AF294" s="212">
        <f t="shared" si="536"/>
        <v>1.991537374351126</v>
      </c>
      <c r="AG294" s="212">
        <f t="shared" si="537"/>
        <v>2.2234718648923897</v>
      </c>
      <c r="AH294" s="212">
        <f t="shared" si="538"/>
        <v>1.6950861807540822</v>
      </c>
      <c r="AI294" s="212">
        <f t="shared" si="539"/>
        <v>7.7267338972516955</v>
      </c>
      <c r="AJ294" s="212">
        <f t="shared" si="540"/>
        <v>8.5267338972516953</v>
      </c>
      <c r="AK294" s="212">
        <f t="shared" si="541"/>
        <v>8.6723844476197645</v>
      </c>
      <c r="AL294" s="212">
        <f t="shared" si="542"/>
        <v>7.8782179658129232</v>
      </c>
      <c r="AM294" s="212">
        <f t="shared" si="619"/>
        <v>117.27819960727474</v>
      </c>
      <c r="AN294" s="212">
        <f t="shared" si="649"/>
        <v>115.30854127142179</v>
      </c>
      <c r="AO294" s="212">
        <f t="shared" si="650"/>
        <v>126.93225858175578</v>
      </c>
      <c r="AP294" s="212">
        <f t="shared" si="543"/>
        <v>4.370273972440855</v>
      </c>
      <c r="AQ294" s="212">
        <f t="shared" si="544"/>
        <v>0.14435536739314858</v>
      </c>
      <c r="AR294" s="212">
        <f t="shared" si="545"/>
        <v>0.14014521474219174</v>
      </c>
      <c r="AS294" s="212">
        <f t="shared" si="546"/>
        <v>0.13355139576940392</v>
      </c>
      <c r="AT294" s="212">
        <f t="shared" si="547"/>
        <v>6.5468937383783487E-3</v>
      </c>
      <c r="AU294" s="212">
        <f t="shared" si="548"/>
        <v>4.925380007973186E-2</v>
      </c>
      <c r="AV294" s="212">
        <f t="shared" si="549"/>
        <v>4.5643044449069983E-2</v>
      </c>
      <c r="AW294" s="212">
        <f t="shared" si="550"/>
        <v>4.5627371404369163E-2</v>
      </c>
      <c r="AX294" s="212">
        <f t="shared" si="620"/>
        <v>1.6858102575729832E-2</v>
      </c>
      <c r="AY294" s="212">
        <f t="shared" si="621"/>
        <v>1.7965586273339745E-2</v>
      </c>
      <c r="AZ294" s="178">
        <f t="shared" si="622"/>
        <v>1.4367533772961334E-2</v>
      </c>
      <c r="BA294" s="178">
        <f t="shared" si="551"/>
        <v>-2.0402403468030007E-2</v>
      </c>
      <c r="BB294" s="178">
        <f t="shared" si="552"/>
        <v>-1.7741220406982613E-2</v>
      </c>
      <c r="BC294" s="178">
        <f t="shared" si="553"/>
        <v>-2.217652550872827E-2</v>
      </c>
      <c r="BD294" s="178">
        <f t="shared" si="554"/>
        <v>0</v>
      </c>
      <c r="BE294" s="178">
        <f t="shared" si="555"/>
        <v>0</v>
      </c>
      <c r="BF294" s="178">
        <f t="shared" si="556"/>
        <v>0</v>
      </c>
      <c r="BG294" s="178">
        <f t="shared" si="623"/>
        <v>0</v>
      </c>
      <c r="BH294" s="178">
        <f t="shared" si="624"/>
        <v>2.2436586635713254E-4</v>
      </c>
      <c r="BI294" s="178">
        <f t="shared" si="625"/>
        <v>0</v>
      </c>
      <c r="BJ294" s="178">
        <f t="shared" si="557"/>
        <v>0</v>
      </c>
      <c r="BK294" s="178">
        <f t="shared" si="558"/>
        <v>3.8191331959698621E-2</v>
      </c>
      <c r="BL294" s="178">
        <f t="shared" si="559"/>
        <v>0</v>
      </c>
      <c r="BM294" s="180">
        <f t="shared" si="626"/>
        <v>0</v>
      </c>
      <c r="BN294" s="180">
        <f t="shared" si="626"/>
        <v>5.0340041986186659E-8</v>
      </c>
      <c r="BO294" s="180">
        <f t="shared" si="626"/>
        <v>0</v>
      </c>
      <c r="BP294" s="178">
        <f t="shared" si="560"/>
        <v>57.239592334868817</v>
      </c>
      <c r="BQ294" s="178">
        <f t="shared" si="561"/>
        <v>145.8364040366053</v>
      </c>
      <c r="BR294" s="178">
        <f t="shared" si="562"/>
        <v>0.32617974517340809</v>
      </c>
      <c r="BS294" s="178">
        <f t="shared" si="563"/>
        <v>0.32617974517340809</v>
      </c>
      <c r="BT294" s="178">
        <f t="shared" si="564"/>
        <v>0.10872658172446939</v>
      </c>
      <c r="BU294" s="178">
        <f t="shared" si="565"/>
        <v>13.147511815729212</v>
      </c>
      <c r="BY294" s="180">
        <f t="shared" si="566"/>
        <v>0.11456667752893249</v>
      </c>
      <c r="BZ294" s="180">
        <f t="shared" si="627"/>
        <v>0.11456667752893249</v>
      </c>
      <c r="CA294" s="180">
        <f t="shared" si="628"/>
        <v>3.4275467237456378E-2</v>
      </c>
      <c r="CB294" s="180">
        <f t="shared" si="629"/>
        <v>3.9212746656591843E-2</v>
      </c>
      <c r="CC294" s="180">
        <f t="shared" si="567"/>
        <v>1.8810343188561836E-2</v>
      </c>
      <c r="CG294" s="182">
        <f t="shared" si="568"/>
        <v>0.32121789764293956</v>
      </c>
      <c r="CH294" s="182">
        <f t="shared" si="569"/>
        <v>0.32121789764293956</v>
      </c>
      <c r="CI294" s="182">
        <f t="shared" si="570"/>
        <v>0.32121789764293956</v>
      </c>
      <c r="CJ294" s="182">
        <f t="shared" si="571"/>
        <v>0.32121789764293956</v>
      </c>
      <c r="CK294" s="182">
        <f t="shared" si="572"/>
        <v>0.32121789764293956</v>
      </c>
      <c r="CL294" s="182">
        <f t="shared" si="573"/>
        <v>0.32121789764293956</v>
      </c>
      <c r="CM294" s="182">
        <f t="shared" si="574"/>
        <v>0.32121789764293956</v>
      </c>
      <c r="CN294" s="182">
        <f t="shared" si="575"/>
        <v>0.32121789764293956</v>
      </c>
      <c r="CO294" s="182">
        <f t="shared" si="576"/>
        <v>0.29013204427270256</v>
      </c>
      <c r="CP294" s="182">
        <f t="shared" si="577"/>
        <v>0.24748162484562822</v>
      </c>
      <c r="CQ294" s="182">
        <f t="shared" si="578"/>
        <v>0.20483120541855387</v>
      </c>
      <c r="CR294" s="182">
        <f t="shared" si="579"/>
        <v>0.16218078599147945</v>
      </c>
      <c r="CS294" s="182">
        <f t="shared" si="580"/>
        <v>0.11953036656440512</v>
      </c>
      <c r="CT294" s="182">
        <f t="shared" si="581"/>
        <v>0.10376473419400088</v>
      </c>
      <c r="CU294" s="182">
        <f t="shared" si="582"/>
        <v>0.10376473419400088</v>
      </c>
      <c r="CV294" s="182">
        <f t="shared" si="583"/>
        <v>0.10376473419400088</v>
      </c>
      <c r="CW294" s="182">
        <f t="shared" si="584"/>
        <v>0.10376473419400088</v>
      </c>
      <c r="CX294" s="182">
        <f t="shared" si="585"/>
        <v>0.10376473419400088</v>
      </c>
      <c r="CY294" s="182">
        <f t="shared" si="586"/>
        <v>0.10376473419400088</v>
      </c>
      <c r="DA294" s="184">
        <f t="shared" si="630"/>
        <v>0.11272448441185241</v>
      </c>
      <c r="DB294" s="184">
        <f t="shared" si="631"/>
        <v>0.11272448441185241</v>
      </c>
      <c r="DC294" s="184">
        <f t="shared" si="632"/>
        <v>0.11272448441185241</v>
      </c>
      <c r="DD294" s="184">
        <f t="shared" si="633"/>
        <v>0.11272448441185241</v>
      </c>
      <c r="DE294" s="184">
        <f t="shared" si="634"/>
        <v>0.11272448441185241</v>
      </c>
      <c r="DF294" s="184">
        <f t="shared" si="635"/>
        <v>0.11272448441185241</v>
      </c>
      <c r="DG294" s="184">
        <f t="shared" si="636"/>
        <v>0.11272448441185241</v>
      </c>
      <c r="DH294" s="184">
        <f t="shared" si="637"/>
        <v>0.11272448441185241</v>
      </c>
      <c r="DI294" s="184">
        <f t="shared" si="638"/>
        <v>0.10118764342581961</v>
      </c>
      <c r="DJ294" s="184">
        <f t="shared" si="639"/>
        <v>8.5375045199611518E-2</v>
      </c>
      <c r="DK294" s="184">
        <f t="shared" si="640"/>
        <v>6.9590866444156713E-2</v>
      </c>
      <c r="DL294" s="184">
        <f t="shared" si="641"/>
        <v>5.3855094658215211E-2</v>
      </c>
      <c r="DM294" s="184">
        <f t="shared" si="642"/>
        <v>3.8212199921547799E-2</v>
      </c>
      <c r="DN294" s="184">
        <f t="shared" si="643"/>
        <v>3.2472588456700778E-2</v>
      </c>
      <c r="DO294" s="184">
        <f t="shared" si="644"/>
        <v>3.2472588456700778E-2</v>
      </c>
      <c r="DP294" s="184">
        <f t="shared" si="645"/>
        <v>-6.6864121333003258E-10</v>
      </c>
      <c r="DQ294" s="184">
        <f t="shared" si="646"/>
        <v>-6.6864121333003258E-10</v>
      </c>
      <c r="DR294" s="184">
        <f t="shared" si="647"/>
        <v>-6.6864121333003258E-10</v>
      </c>
      <c r="DS294" s="184">
        <f t="shared" si="648"/>
        <v>-6.6864121333003258E-10</v>
      </c>
      <c r="DU294" s="185">
        <f t="shared" si="587"/>
        <v>0</v>
      </c>
      <c r="DV294" s="185">
        <f t="shared" si="588"/>
        <v>0</v>
      </c>
      <c r="DW294" s="185">
        <f t="shared" si="589"/>
        <v>0</v>
      </c>
      <c r="DX294" s="185">
        <f t="shared" si="590"/>
        <v>0</v>
      </c>
      <c r="DY294" s="186">
        <f t="shared" si="591"/>
        <v>0</v>
      </c>
      <c r="DZ294" s="186">
        <f t="shared" si="592"/>
        <v>0</v>
      </c>
      <c r="EA294" s="186">
        <f t="shared" si="593"/>
        <v>0</v>
      </c>
      <c r="EB294" s="186">
        <f t="shared" si="594"/>
        <v>0</v>
      </c>
      <c r="EC294" s="186">
        <f t="shared" si="595"/>
        <v>0</v>
      </c>
      <c r="ED294" s="186">
        <f t="shared" si="596"/>
        <v>0</v>
      </c>
      <c r="EE294" s="186">
        <f t="shared" si="597"/>
        <v>0</v>
      </c>
      <c r="EF294" s="186">
        <f t="shared" si="598"/>
        <v>0</v>
      </c>
      <c r="EG294" s="186">
        <f t="shared" si="599"/>
        <v>0</v>
      </c>
      <c r="EH294" s="186">
        <f t="shared" si="600"/>
        <v>0</v>
      </c>
      <c r="EI294" s="186">
        <f t="shared" si="601"/>
        <v>0</v>
      </c>
      <c r="EJ294" s="186">
        <f t="shared" si="602"/>
        <v>0</v>
      </c>
      <c r="EK294" s="186">
        <f t="shared" si="603"/>
        <v>0</v>
      </c>
      <c r="EL294" s="186">
        <f t="shared" si="604"/>
        <v>0</v>
      </c>
      <c r="EM294" s="186">
        <f t="shared" si="605"/>
        <v>0</v>
      </c>
      <c r="EN294" s="186">
        <f t="shared" si="606"/>
        <v>0</v>
      </c>
      <c r="EO294" s="186">
        <f t="shared" si="607"/>
        <v>0</v>
      </c>
      <c r="EP294" s="186">
        <f t="shared" si="608"/>
        <v>0</v>
      </c>
      <c r="EQ294" s="186">
        <f t="shared" si="609"/>
        <v>0</v>
      </c>
      <c r="ER294" s="186">
        <f t="shared" si="610"/>
        <v>0</v>
      </c>
      <c r="ES294" s="186">
        <f t="shared" si="611"/>
        <v>0</v>
      </c>
      <c r="ET294" s="186">
        <f t="shared" si="612"/>
        <v>0</v>
      </c>
      <c r="EU294" s="186">
        <f t="shared" si="613"/>
        <v>0</v>
      </c>
      <c r="EV294" s="186">
        <f t="shared" si="614"/>
        <v>0</v>
      </c>
      <c r="EW294" s="186">
        <f t="shared" si="615"/>
        <v>0</v>
      </c>
      <c r="EX294" s="186">
        <f t="shared" si="616"/>
        <v>0</v>
      </c>
    </row>
    <row r="295" spans="15:154" ht="20.100000000000001" customHeight="1" x14ac:dyDescent="0.3">
      <c r="O295" s="211">
        <v>287</v>
      </c>
      <c r="P295" s="211">
        <f t="shared" si="617"/>
        <v>-0.63704517697793028</v>
      </c>
      <c r="Q295" s="212">
        <f t="shared" si="618"/>
        <v>2.5045474766118629</v>
      </c>
      <c r="R295" s="212">
        <f t="shared" si="522"/>
        <v>193.47748401343043</v>
      </c>
      <c r="S295" s="212">
        <f t="shared" si="523"/>
        <v>168.24129044646125</v>
      </c>
      <c r="T295" s="212">
        <f t="shared" si="524"/>
        <v>210.30161305807655</v>
      </c>
      <c r="U295" s="212">
        <f t="shared" si="525"/>
        <v>1</v>
      </c>
      <c r="V295" s="212">
        <f t="shared" si="526"/>
        <v>1</v>
      </c>
      <c r="W295" s="212">
        <f t="shared" si="527"/>
        <v>6.9258705054639977E-2</v>
      </c>
      <c r="X295" s="212">
        <f t="shared" si="528"/>
        <v>7.964751081283597E-2</v>
      </c>
      <c r="Y295" s="212">
        <f t="shared" si="529"/>
        <v>6.371800865026879E-2</v>
      </c>
      <c r="Z295" s="212">
        <f t="shared" si="530"/>
        <v>5.6516144407085784</v>
      </c>
      <c r="AA295" s="212">
        <f t="shared" si="531"/>
        <v>5.6516144407085784</v>
      </c>
      <c r="AB295" s="212">
        <f t="shared" si="532"/>
        <v>5.5679283895384959</v>
      </c>
      <c r="AC295" s="212">
        <f t="shared" si="533"/>
        <v>5.3059578904272637</v>
      </c>
      <c r="AD295" s="212">
        <f t="shared" si="534"/>
        <v>103.74798429009147</v>
      </c>
      <c r="AE295" s="212">
        <f t="shared" si="535"/>
        <v>137.51841269327605</v>
      </c>
      <c r="AF295" s="212">
        <f t="shared" si="536"/>
        <v>1.9860614220498367</v>
      </c>
      <c r="AG295" s="212">
        <f t="shared" si="537"/>
        <v>2.2173581830543188</v>
      </c>
      <c r="AH295" s="212">
        <f t="shared" si="538"/>
        <v>1.6904253538010312</v>
      </c>
      <c r="AI295" s="212">
        <f t="shared" si="539"/>
        <v>7.6376758627584156</v>
      </c>
      <c r="AJ295" s="212">
        <f t="shared" si="540"/>
        <v>8.4376758627584163</v>
      </c>
      <c r="AK295" s="212">
        <f t="shared" si="541"/>
        <v>8.5852865725928158</v>
      </c>
      <c r="AL295" s="212">
        <f t="shared" si="542"/>
        <v>7.796383244228295</v>
      </c>
      <c r="AM295" s="212">
        <f t="shared" si="619"/>
        <v>118.5160482892837</v>
      </c>
      <c r="AN295" s="212">
        <f t="shared" si="649"/>
        <v>116.47834833986131</v>
      </c>
      <c r="AO295" s="212">
        <f t="shared" si="650"/>
        <v>128.26460278749192</v>
      </c>
      <c r="AP295" s="212">
        <f t="shared" si="543"/>
        <v>4.2896468986139276</v>
      </c>
      <c r="AQ295" s="212">
        <f t="shared" si="544"/>
        <v>0.14228585351952905</v>
      </c>
      <c r="AR295" s="212">
        <f t="shared" si="545"/>
        <v>0.13813605864728562</v>
      </c>
      <c r="AS295" s="212">
        <f t="shared" si="546"/>
        <v>0.13163677027693224</v>
      </c>
      <c r="AT295" s="212">
        <f t="shared" si="547"/>
        <v>6.3605235662021128E-3</v>
      </c>
      <c r="AU295" s="212">
        <f t="shared" si="548"/>
        <v>4.8356759394487456E-2</v>
      </c>
      <c r="AV295" s="212">
        <f t="shared" si="549"/>
        <v>4.4793593477123084E-2</v>
      </c>
      <c r="AW295" s="212">
        <f t="shared" si="550"/>
        <v>4.4793792762229723E-2</v>
      </c>
      <c r="AX295" s="212">
        <f t="shared" si="620"/>
        <v>1.6745632871833727E-2</v>
      </c>
      <c r="AY295" s="212">
        <f t="shared" si="621"/>
        <v>1.7838491320385022E-2</v>
      </c>
      <c r="AZ295" s="178">
        <f t="shared" si="622"/>
        <v>1.42708565624543E-2</v>
      </c>
      <c r="BA295" s="178">
        <f t="shared" si="551"/>
        <v>-2.0535791101857253E-2</v>
      </c>
      <c r="BB295" s="178">
        <f t="shared" si="552"/>
        <v>-1.7857209653788918E-2</v>
      </c>
      <c r="BC295" s="178">
        <f t="shared" si="553"/>
        <v>-2.2321512067236145E-2</v>
      </c>
      <c r="BD295" s="178">
        <f t="shared" si="554"/>
        <v>0</v>
      </c>
      <c r="BE295" s="178">
        <f t="shared" si="555"/>
        <v>0</v>
      </c>
      <c r="BF295" s="178">
        <f t="shared" si="556"/>
        <v>0</v>
      </c>
      <c r="BG295" s="178">
        <f t="shared" si="623"/>
        <v>0</v>
      </c>
      <c r="BH295" s="178">
        <f t="shared" si="624"/>
        <v>0</v>
      </c>
      <c r="BI295" s="178">
        <f t="shared" si="625"/>
        <v>0</v>
      </c>
      <c r="BJ295" s="178">
        <f t="shared" si="557"/>
        <v>0</v>
      </c>
      <c r="BK295" s="178">
        <f t="shared" si="558"/>
        <v>0</v>
      </c>
      <c r="BL295" s="178">
        <f t="shared" si="559"/>
        <v>0</v>
      </c>
      <c r="BM295" s="180">
        <f t="shared" si="626"/>
        <v>0</v>
      </c>
      <c r="BN295" s="180">
        <f t="shared" si="626"/>
        <v>0</v>
      </c>
      <c r="BO295" s="180">
        <f t="shared" si="626"/>
        <v>0</v>
      </c>
      <c r="BP295" s="178">
        <f t="shared" si="560"/>
        <v>56.20893999129887</v>
      </c>
      <c r="BQ295" s="178">
        <f t="shared" si="561"/>
        <v>143.71121927082621</v>
      </c>
      <c r="BR295" s="178">
        <f t="shared" si="562"/>
        <v>0.32238999948804897</v>
      </c>
      <c r="BS295" s="178">
        <f t="shared" si="563"/>
        <v>0.32238999948804897</v>
      </c>
      <c r="BT295" s="178">
        <f t="shared" si="564"/>
        <v>0.107463333162683</v>
      </c>
      <c r="BU295" s="178">
        <f t="shared" si="565"/>
        <v>12.994756388961743</v>
      </c>
      <c r="BY295" s="180">
        <f t="shared" si="566"/>
        <v>0.11283602914274876</v>
      </c>
      <c r="BZ295" s="180">
        <f t="shared" si="627"/>
        <v>0.11283602914274876</v>
      </c>
      <c r="CA295" s="180">
        <f t="shared" si="628"/>
        <v>3.372678697863845E-2</v>
      </c>
      <c r="CB295" s="180">
        <f t="shared" si="629"/>
        <v>3.9074386396179793E-2</v>
      </c>
      <c r="CC295" s="180">
        <f t="shared" si="567"/>
        <v>1.853859529432254E-2</v>
      </c>
      <c r="CG295" s="182">
        <f t="shared" si="568"/>
        <v>0.31742815195758045</v>
      </c>
      <c r="CH295" s="182">
        <f t="shared" si="569"/>
        <v>0.31742815195758045</v>
      </c>
      <c r="CI295" s="182">
        <f t="shared" si="570"/>
        <v>0.31742815195758045</v>
      </c>
      <c r="CJ295" s="182">
        <f t="shared" si="571"/>
        <v>0.31742815195758045</v>
      </c>
      <c r="CK295" s="182">
        <f t="shared" si="572"/>
        <v>0.31742815195758045</v>
      </c>
      <c r="CL295" s="182">
        <f t="shared" si="573"/>
        <v>0.31742815195758045</v>
      </c>
      <c r="CM295" s="182">
        <f t="shared" si="574"/>
        <v>0.31742815195758045</v>
      </c>
      <c r="CN295" s="182">
        <f t="shared" si="575"/>
        <v>0.31742815195758045</v>
      </c>
      <c r="CO295" s="182">
        <f t="shared" si="576"/>
        <v>0.28670347208272073</v>
      </c>
      <c r="CP295" s="182">
        <f t="shared" si="577"/>
        <v>0.24454858999477996</v>
      </c>
      <c r="CQ295" s="182">
        <f t="shared" si="578"/>
        <v>0.20239370790683928</v>
      </c>
      <c r="CR295" s="182">
        <f t="shared" si="579"/>
        <v>0.16023882581889845</v>
      </c>
      <c r="CS295" s="182">
        <f t="shared" si="580"/>
        <v>0.11808394373095778</v>
      </c>
      <c r="CT295" s="182">
        <f t="shared" si="581"/>
        <v>0.10250148563221446</v>
      </c>
      <c r="CU295" s="182">
        <f t="shared" si="582"/>
        <v>0.10250148563221446</v>
      </c>
      <c r="CV295" s="182">
        <f t="shared" si="583"/>
        <v>0.10250148563221446</v>
      </c>
      <c r="CW295" s="182">
        <f t="shared" si="584"/>
        <v>0.10250148563221446</v>
      </c>
      <c r="CX295" s="182">
        <f t="shared" si="585"/>
        <v>0.10250148563221446</v>
      </c>
      <c r="CY295" s="182">
        <f t="shared" si="586"/>
        <v>0.10250148563221446</v>
      </c>
      <c r="DA295" s="184">
        <f t="shared" si="630"/>
        <v>0.11099945197438094</v>
      </c>
      <c r="DB295" s="184">
        <f t="shared" si="631"/>
        <v>0.11099945197438094</v>
      </c>
      <c r="DC295" s="184">
        <f t="shared" si="632"/>
        <v>0.11099945197438094</v>
      </c>
      <c r="DD295" s="184">
        <f t="shared" si="633"/>
        <v>0.11099945197438094</v>
      </c>
      <c r="DE295" s="184">
        <f t="shared" si="634"/>
        <v>0.11099945197438094</v>
      </c>
      <c r="DF295" s="184">
        <f t="shared" si="635"/>
        <v>0.11099945197438094</v>
      </c>
      <c r="DG295" s="184">
        <f t="shared" si="636"/>
        <v>0.11099945197438094</v>
      </c>
      <c r="DH295" s="184">
        <f t="shared" si="637"/>
        <v>0.11099945197438094</v>
      </c>
      <c r="DI295" s="184">
        <f t="shared" si="638"/>
        <v>9.9631499505629301E-2</v>
      </c>
      <c r="DJ295" s="184">
        <f t="shared" si="639"/>
        <v>8.4050667303227147E-2</v>
      </c>
      <c r="DK295" s="184">
        <f t="shared" si="640"/>
        <v>6.8498332519095137E-2</v>
      </c>
      <c r="DL295" s="184">
        <f t="shared" si="641"/>
        <v>5.299452325957487E-2</v>
      </c>
      <c r="DM295" s="184">
        <f t="shared" si="642"/>
        <v>3.7583777232249163E-2</v>
      </c>
      <c r="DN295" s="184">
        <f t="shared" si="643"/>
        <v>3.1930044587364245E-2</v>
      </c>
      <c r="DO295" s="184">
        <f t="shared" si="644"/>
        <v>3.1930044587364245E-2</v>
      </c>
      <c r="DP295" s="184">
        <f t="shared" si="645"/>
        <v>-6.737796508943997E-10</v>
      </c>
      <c r="DQ295" s="184">
        <f t="shared" si="646"/>
        <v>-6.737796508943997E-10</v>
      </c>
      <c r="DR295" s="184">
        <f t="shared" si="647"/>
        <v>-6.737796508943997E-10</v>
      </c>
      <c r="DS295" s="184">
        <f t="shared" si="648"/>
        <v>-6.737796508943997E-10</v>
      </c>
      <c r="DU295" s="185">
        <f t="shared" si="587"/>
        <v>0</v>
      </c>
      <c r="DV295" s="185">
        <f t="shared" si="588"/>
        <v>0</v>
      </c>
      <c r="DW295" s="185">
        <f t="shared" si="589"/>
        <v>0</v>
      </c>
      <c r="DX295" s="185">
        <f t="shared" si="590"/>
        <v>0</v>
      </c>
      <c r="DY295" s="186">
        <f t="shared" si="591"/>
        <v>0</v>
      </c>
      <c r="DZ295" s="186">
        <f t="shared" si="592"/>
        <v>0</v>
      </c>
      <c r="EA295" s="186">
        <f t="shared" si="593"/>
        <v>0</v>
      </c>
      <c r="EB295" s="186">
        <f t="shared" si="594"/>
        <v>0</v>
      </c>
      <c r="EC295" s="186">
        <f t="shared" si="595"/>
        <v>0</v>
      </c>
      <c r="ED295" s="186">
        <f t="shared" si="596"/>
        <v>0</v>
      </c>
      <c r="EE295" s="186">
        <f t="shared" si="597"/>
        <v>0</v>
      </c>
      <c r="EF295" s="186">
        <f t="shared" si="598"/>
        <v>0</v>
      </c>
      <c r="EG295" s="186">
        <f t="shared" si="599"/>
        <v>0</v>
      </c>
      <c r="EH295" s="186">
        <f t="shared" si="600"/>
        <v>0</v>
      </c>
      <c r="EI295" s="186">
        <f t="shared" si="601"/>
        <v>0</v>
      </c>
      <c r="EJ295" s="186">
        <f t="shared" si="602"/>
        <v>0</v>
      </c>
      <c r="EK295" s="186">
        <f t="shared" si="603"/>
        <v>0</v>
      </c>
      <c r="EL295" s="186">
        <f t="shared" si="604"/>
        <v>0</v>
      </c>
      <c r="EM295" s="186">
        <f t="shared" si="605"/>
        <v>0</v>
      </c>
      <c r="EN295" s="186">
        <f t="shared" si="606"/>
        <v>0</v>
      </c>
      <c r="EO295" s="186">
        <f t="shared" si="607"/>
        <v>0</v>
      </c>
      <c r="EP295" s="186">
        <f t="shared" si="608"/>
        <v>0</v>
      </c>
      <c r="EQ295" s="186">
        <f t="shared" si="609"/>
        <v>0</v>
      </c>
      <c r="ER295" s="186">
        <f t="shared" si="610"/>
        <v>0</v>
      </c>
      <c r="ES295" s="186">
        <f t="shared" si="611"/>
        <v>0</v>
      </c>
      <c r="ET295" s="186">
        <f t="shared" si="612"/>
        <v>0</v>
      </c>
      <c r="EU295" s="186">
        <f t="shared" si="613"/>
        <v>0</v>
      </c>
      <c r="EV295" s="186">
        <f t="shared" si="614"/>
        <v>0</v>
      </c>
      <c r="EW295" s="186">
        <f t="shared" si="615"/>
        <v>0</v>
      </c>
      <c r="EX295" s="186">
        <f t="shared" si="616"/>
        <v>0</v>
      </c>
    </row>
    <row r="296" spans="15:154" ht="20.100000000000001" customHeight="1" x14ac:dyDescent="0.3">
      <c r="O296" s="211">
        <v>288</v>
      </c>
      <c r="P296" s="211">
        <f t="shared" si="617"/>
        <v>-0.62831853071795862</v>
      </c>
      <c r="Q296" s="212">
        <f t="shared" si="618"/>
        <v>2.5132741228718345</v>
      </c>
      <c r="R296" s="212">
        <f t="shared" si="522"/>
        <v>191.18839137762862</v>
      </c>
      <c r="S296" s="212">
        <f t="shared" si="523"/>
        <v>166.25077511098141</v>
      </c>
      <c r="T296" s="212">
        <f t="shared" si="524"/>
        <v>207.81346888872676</v>
      </c>
      <c r="U296" s="212">
        <f t="shared" si="525"/>
        <v>1</v>
      </c>
      <c r="V296" s="212">
        <f t="shared" si="526"/>
        <v>1</v>
      </c>
      <c r="W296" s="212">
        <f t="shared" si="527"/>
        <v>7.0087937366096614E-2</v>
      </c>
      <c r="X296" s="212">
        <f t="shared" si="528"/>
        <v>8.0601127971011099E-2</v>
      </c>
      <c r="Y296" s="212">
        <f t="shared" si="529"/>
        <v>6.4480902376808882E-2</v>
      </c>
      <c r="Z296" s="212">
        <f t="shared" si="530"/>
        <v>5.5678809387495161</v>
      </c>
      <c r="AA296" s="212">
        <f t="shared" si="531"/>
        <v>5.5678809387495161</v>
      </c>
      <c r="AB296" s="212">
        <f t="shared" si="532"/>
        <v>5.4867839951946795</v>
      </c>
      <c r="AC296" s="212">
        <f t="shared" si="533"/>
        <v>5.2286313320897913</v>
      </c>
      <c r="AD296" s="212">
        <f t="shared" si="534"/>
        <v>101.88856252740456</v>
      </c>
      <c r="AE296" s="212">
        <f t="shared" si="535"/>
        <v>135.123393199682</v>
      </c>
      <c r="AF296" s="212">
        <f t="shared" si="536"/>
        <v>1.9805499946885499</v>
      </c>
      <c r="AG296" s="212">
        <f t="shared" si="537"/>
        <v>2.2112048947299097</v>
      </c>
      <c r="AH296" s="212">
        <f t="shared" si="538"/>
        <v>1.6857343324440301</v>
      </c>
      <c r="AI296" s="212">
        <f t="shared" si="539"/>
        <v>7.5484309334380661</v>
      </c>
      <c r="AJ296" s="212">
        <f t="shared" si="540"/>
        <v>8.3484309334380669</v>
      </c>
      <c r="AK296" s="212">
        <f t="shared" si="541"/>
        <v>8.4979888899245903</v>
      </c>
      <c r="AL296" s="212">
        <f t="shared" si="542"/>
        <v>7.7143656645338217</v>
      </c>
      <c r="AM296" s="212">
        <f t="shared" si="619"/>
        <v>119.78298772224232</v>
      </c>
      <c r="AN296" s="212">
        <f t="shared" si="649"/>
        <v>117.67490084455427</v>
      </c>
      <c r="AO296" s="212">
        <f t="shared" si="650"/>
        <v>129.62828617230576</v>
      </c>
      <c r="AP296" s="212">
        <f t="shared" si="543"/>
        <v>4.2090216514689702</v>
      </c>
      <c r="AQ296" s="212">
        <f t="shared" si="544"/>
        <v>0.14021224577895028</v>
      </c>
      <c r="AR296" s="212">
        <f t="shared" si="545"/>
        <v>0.13612292808385448</v>
      </c>
      <c r="AS296" s="212">
        <f t="shared" si="546"/>
        <v>0.12971835731430018</v>
      </c>
      <c r="AT296" s="212">
        <f t="shared" si="547"/>
        <v>6.1764838500407426E-3</v>
      </c>
      <c r="AU296" s="212">
        <f t="shared" si="548"/>
        <v>4.7459549587665233E-2</v>
      </c>
      <c r="AV296" s="212">
        <f t="shared" si="549"/>
        <v>4.3944343981420567E-2</v>
      </c>
      <c r="AW296" s="212">
        <f t="shared" si="550"/>
        <v>4.3960157428607288E-2</v>
      </c>
      <c r="AX296" s="212">
        <f t="shared" si="620"/>
        <v>1.6631709889370058E-2</v>
      </c>
      <c r="AY296" s="212">
        <f t="shared" si="621"/>
        <v>1.7709818685504159E-2</v>
      </c>
      <c r="AZ296" s="178">
        <f t="shared" si="622"/>
        <v>1.417295329143386E-2</v>
      </c>
      <c r="BA296" s="178">
        <f t="shared" si="551"/>
        <v>-2.0667614855684545E-2</v>
      </c>
      <c r="BB296" s="178">
        <f t="shared" si="552"/>
        <v>-1.7971839004943084E-2</v>
      </c>
      <c r="BC296" s="178">
        <f t="shared" si="553"/>
        <v>-2.2464798756178857E-2</v>
      </c>
      <c r="BD296" s="178">
        <f t="shared" si="554"/>
        <v>0</v>
      </c>
      <c r="BE296" s="178">
        <f t="shared" si="555"/>
        <v>0</v>
      </c>
      <c r="BF296" s="178">
        <f t="shared" si="556"/>
        <v>0</v>
      </c>
      <c r="BG296" s="178">
        <f t="shared" si="623"/>
        <v>0</v>
      </c>
      <c r="BH296" s="178">
        <f t="shared" si="624"/>
        <v>0</v>
      </c>
      <c r="BI296" s="178">
        <f t="shared" si="625"/>
        <v>0</v>
      </c>
      <c r="BJ296" s="178">
        <f t="shared" si="557"/>
        <v>0</v>
      </c>
      <c r="BK296" s="178">
        <f t="shared" si="558"/>
        <v>0</v>
      </c>
      <c r="BL296" s="178">
        <f t="shared" si="559"/>
        <v>0</v>
      </c>
      <c r="BM296" s="180">
        <f t="shared" si="626"/>
        <v>0</v>
      </c>
      <c r="BN296" s="180">
        <f t="shared" si="626"/>
        <v>0</v>
      </c>
      <c r="BO296" s="180">
        <f t="shared" si="626"/>
        <v>0</v>
      </c>
      <c r="BP296" s="178">
        <f t="shared" si="560"/>
        <v>55.181113114121828</v>
      </c>
      <c r="BQ296" s="178">
        <f t="shared" si="561"/>
        <v>141.57492055521024</v>
      </c>
      <c r="BR296" s="178">
        <f t="shared" si="562"/>
        <v>0.31857570255604523</v>
      </c>
      <c r="BS296" s="178">
        <f t="shared" si="563"/>
        <v>0.31857570255604523</v>
      </c>
      <c r="BT296" s="178">
        <f t="shared" si="564"/>
        <v>0.10619190085201506</v>
      </c>
      <c r="BU296" s="178">
        <f t="shared" si="565"/>
        <v>12.841011361184012</v>
      </c>
      <c r="BY296" s="180">
        <f t="shared" si="566"/>
        <v>0.11109695679503563</v>
      </c>
      <c r="BZ296" s="180">
        <f t="shared" si="627"/>
        <v>0.11109695679503563</v>
      </c>
      <c r="CA296" s="180">
        <f t="shared" si="628"/>
        <v>3.3175833761448087E-2</v>
      </c>
      <c r="CB296" s="180">
        <f t="shared" si="629"/>
        <v>3.8932782835381811E-2</v>
      </c>
      <c r="CC296" s="180">
        <f t="shared" si="567"/>
        <v>1.8265167979697267E-2</v>
      </c>
      <c r="CG296" s="182">
        <f t="shared" si="568"/>
        <v>0.31361385502557665</v>
      </c>
      <c r="CH296" s="182">
        <f t="shared" si="569"/>
        <v>0.31361385502557665</v>
      </c>
      <c r="CI296" s="182">
        <f t="shared" si="570"/>
        <v>0.31361385502557665</v>
      </c>
      <c r="CJ296" s="182">
        <f t="shared" si="571"/>
        <v>0.31361385502557665</v>
      </c>
      <c r="CK296" s="182">
        <f t="shared" si="572"/>
        <v>0.31361385502557665</v>
      </c>
      <c r="CL296" s="182">
        <f t="shared" si="573"/>
        <v>0.31361385502557665</v>
      </c>
      <c r="CM296" s="182">
        <f t="shared" si="574"/>
        <v>0.31361385502557665</v>
      </c>
      <c r="CN296" s="182">
        <f t="shared" si="575"/>
        <v>0.31361385502557665</v>
      </c>
      <c r="CO296" s="182">
        <f t="shared" si="576"/>
        <v>0.2832526884494222</v>
      </c>
      <c r="CP296" s="182">
        <f t="shared" si="577"/>
        <v>0.24159655395809526</v>
      </c>
      <c r="CQ296" s="182">
        <f t="shared" si="578"/>
        <v>0.19994041946676841</v>
      </c>
      <c r="CR296" s="182">
        <f t="shared" si="579"/>
        <v>0.15828428497544153</v>
      </c>
      <c r="CS296" s="182">
        <f t="shared" si="580"/>
        <v>0.11662815048411472</v>
      </c>
      <c r="CT296" s="182">
        <f t="shared" si="581"/>
        <v>0.10123005332154657</v>
      </c>
      <c r="CU296" s="182">
        <f t="shared" si="582"/>
        <v>0.10123005332154657</v>
      </c>
      <c r="CV296" s="182">
        <f t="shared" si="583"/>
        <v>0.10123005332154657</v>
      </c>
      <c r="CW296" s="182">
        <f t="shared" si="584"/>
        <v>0.10123005332154657</v>
      </c>
      <c r="CX296" s="182">
        <f t="shared" si="585"/>
        <v>0.10123005332154657</v>
      </c>
      <c r="CY296" s="182">
        <f t="shared" si="586"/>
        <v>0.10123005332154657</v>
      </c>
      <c r="DA296" s="184">
        <f t="shared" si="630"/>
        <v>0.10926613231578311</v>
      </c>
      <c r="DB296" s="184">
        <f t="shared" si="631"/>
        <v>0.10926613231578311</v>
      </c>
      <c r="DC296" s="184">
        <f t="shared" si="632"/>
        <v>0.10926613231578311</v>
      </c>
      <c r="DD296" s="184">
        <f t="shared" si="633"/>
        <v>0.10926613231578311</v>
      </c>
      <c r="DE296" s="184">
        <f t="shared" si="634"/>
        <v>0.10926613231578311</v>
      </c>
      <c r="DF296" s="184">
        <f t="shared" si="635"/>
        <v>0.10926613231578311</v>
      </c>
      <c r="DG296" s="184">
        <f t="shared" si="636"/>
        <v>0.10926613231578311</v>
      </c>
      <c r="DH296" s="184">
        <f t="shared" si="637"/>
        <v>0.10926613231578311</v>
      </c>
      <c r="DI296" s="184">
        <f t="shared" si="638"/>
        <v>9.8067951118845406E-2</v>
      </c>
      <c r="DJ296" s="184">
        <f t="shared" si="639"/>
        <v>8.2720095971893934E-2</v>
      </c>
      <c r="DK296" s="184">
        <f t="shared" si="640"/>
        <v>6.7400815808378214E-2</v>
      </c>
      <c r="DL296" s="184">
        <f t="shared" si="641"/>
        <v>5.2130178671021953E-2</v>
      </c>
      <c r="DM296" s="184">
        <f t="shared" si="642"/>
        <v>3.695278780248961E-2</v>
      </c>
      <c r="DN296" s="184">
        <f t="shared" si="643"/>
        <v>3.138537796572255E-2</v>
      </c>
      <c r="DO296" s="184">
        <f t="shared" si="644"/>
        <v>3.138537796572255E-2</v>
      </c>
      <c r="DP296" s="184">
        <f t="shared" si="645"/>
        <v>-6.7903178238155798E-10</v>
      </c>
      <c r="DQ296" s="184">
        <f t="shared" si="646"/>
        <v>-6.7903178238155798E-10</v>
      </c>
      <c r="DR296" s="184">
        <f t="shared" si="647"/>
        <v>-6.7903178238155798E-10</v>
      </c>
      <c r="DS296" s="184">
        <f t="shared" si="648"/>
        <v>-6.7903178238155798E-10</v>
      </c>
      <c r="DU296" s="185">
        <f t="shared" si="587"/>
        <v>0</v>
      </c>
      <c r="DV296" s="185">
        <f t="shared" si="588"/>
        <v>0</v>
      </c>
      <c r="DW296" s="185">
        <f t="shared" si="589"/>
        <v>0</v>
      </c>
      <c r="DX296" s="185">
        <f t="shared" si="590"/>
        <v>0</v>
      </c>
      <c r="DY296" s="186">
        <f t="shared" si="591"/>
        <v>0</v>
      </c>
      <c r="DZ296" s="186">
        <f t="shared" si="592"/>
        <v>0</v>
      </c>
      <c r="EA296" s="186">
        <f t="shared" si="593"/>
        <v>0</v>
      </c>
      <c r="EB296" s="186">
        <f t="shared" si="594"/>
        <v>0</v>
      </c>
      <c r="EC296" s="186">
        <f t="shared" si="595"/>
        <v>0</v>
      </c>
      <c r="ED296" s="186">
        <f t="shared" si="596"/>
        <v>0</v>
      </c>
      <c r="EE296" s="186">
        <f t="shared" si="597"/>
        <v>0</v>
      </c>
      <c r="EF296" s="186">
        <f t="shared" si="598"/>
        <v>0</v>
      </c>
      <c r="EG296" s="186">
        <f t="shared" si="599"/>
        <v>0</v>
      </c>
      <c r="EH296" s="186">
        <f t="shared" si="600"/>
        <v>0</v>
      </c>
      <c r="EI296" s="186">
        <f t="shared" si="601"/>
        <v>0</v>
      </c>
      <c r="EJ296" s="186">
        <f t="shared" si="602"/>
        <v>0</v>
      </c>
      <c r="EK296" s="186">
        <f t="shared" si="603"/>
        <v>0</v>
      </c>
      <c r="EL296" s="186">
        <f t="shared" si="604"/>
        <v>0</v>
      </c>
      <c r="EM296" s="186">
        <f t="shared" si="605"/>
        <v>0</v>
      </c>
      <c r="EN296" s="186">
        <f t="shared" si="606"/>
        <v>0</v>
      </c>
      <c r="EO296" s="186">
        <f t="shared" si="607"/>
        <v>0</v>
      </c>
      <c r="EP296" s="186">
        <f t="shared" si="608"/>
        <v>0</v>
      </c>
      <c r="EQ296" s="186">
        <f t="shared" si="609"/>
        <v>0</v>
      </c>
      <c r="ER296" s="186">
        <f t="shared" si="610"/>
        <v>0</v>
      </c>
      <c r="ES296" s="186">
        <f t="shared" si="611"/>
        <v>0</v>
      </c>
      <c r="ET296" s="186">
        <f t="shared" si="612"/>
        <v>0</v>
      </c>
      <c r="EU296" s="186">
        <f t="shared" si="613"/>
        <v>0</v>
      </c>
      <c r="EV296" s="186">
        <f t="shared" si="614"/>
        <v>0</v>
      </c>
      <c r="EW296" s="186">
        <f t="shared" si="615"/>
        <v>0</v>
      </c>
      <c r="EX296" s="186">
        <f t="shared" si="616"/>
        <v>0</v>
      </c>
    </row>
    <row r="297" spans="15:154" ht="20.100000000000001" customHeight="1" x14ac:dyDescent="0.3">
      <c r="O297" s="211">
        <v>289</v>
      </c>
      <c r="P297" s="211">
        <f t="shared" si="617"/>
        <v>-0.61959188445798696</v>
      </c>
      <c r="Q297" s="212">
        <f t="shared" si="618"/>
        <v>2.522000769131806</v>
      </c>
      <c r="R297" s="212">
        <f t="shared" si="522"/>
        <v>188.8847390056074</v>
      </c>
      <c r="S297" s="212">
        <f t="shared" si="523"/>
        <v>164.24759913531079</v>
      </c>
      <c r="T297" s="212">
        <f t="shared" si="524"/>
        <v>205.30949891913849</v>
      </c>
      <c r="U297" s="212">
        <f t="shared" si="525"/>
        <v>1</v>
      </c>
      <c r="V297" s="212">
        <f t="shared" si="526"/>
        <v>1</v>
      </c>
      <c r="W297" s="212">
        <f t="shared" si="527"/>
        <v>7.0942735080371924E-2</v>
      </c>
      <c r="X297" s="212">
        <f t="shared" si="528"/>
        <v>8.1584145342427708E-2</v>
      </c>
      <c r="Y297" s="212">
        <f t="shared" si="529"/>
        <v>6.5267316273942166E-2</v>
      </c>
      <c r="Z297" s="212">
        <f t="shared" si="530"/>
        <v>5.4840095817228951</v>
      </c>
      <c r="AA297" s="212">
        <f t="shared" si="531"/>
        <v>5.4840095817228951</v>
      </c>
      <c r="AB297" s="212">
        <f t="shared" si="532"/>
        <v>5.4054925972710484</v>
      </c>
      <c r="AC297" s="212">
        <f t="shared" si="533"/>
        <v>5.1511646866768981</v>
      </c>
      <c r="AD297" s="212">
        <f t="shared" si="534"/>
        <v>100.02857071045996</v>
      </c>
      <c r="AE297" s="212">
        <f t="shared" si="535"/>
        <v>132.7267715684294</v>
      </c>
      <c r="AF297" s="212">
        <f t="shared" si="536"/>
        <v>1.9750035119837974</v>
      </c>
      <c r="AG297" s="212">
        <f t="shared" si="537"/>
        <v>2.2050124685158914</v>
      </c>
      <c r="AH297" s="212">
        <f t="shared" si="538"/>
        <v>1.6810134739225169</v>
      </c>
      <c r="AI297" s="212">
        <f t="shared" si="539"/>
        <v>7.4590130937066927</v>
      </c>
      <c r="AJ297" s="212">
        <f t="shared" si="540"/>
        <v>8.2590130937066935</v>
      </c>
      <c r="AK297" s="212">
        <f t="shared" si="541"/>
        <v>8.4105050657869409</v>
      </c>
      <c r="AL297" s="212">
        <f t="shared" si="542"/>
        <v>7.6321781605994152</v>
      </c>
      <c r="AM297" s="212">
        <f t="shared" si="619"/>
        <v>121.07984194406866</v>
      </c>
      <c r="AN297" s="212">
        <f t="shared" si="649"/>
        <v>118.89892368864932</v>
      </c>
      <c r="AO297" s="212">
        <f t="shared" si="650"/>
        <v>131.02419505383534</v>
      </c>
      <c r="AP297" s="212">
        <f t="shared" si="543"/>
        <v>4.128416855609788</v>
      </c>
      <c r="AQ297" s="212">
        <f t="shared" si="544"/>
        <v>0.13813488142938501</v>
      </c>
      <c r="AR297" s="212">
        <f t="shared" si="545"/>
        <v>0.13410615047367597</v>
      </c>
      <c r="AS297" s="212">
        <f t="shared" si="546"/>
        <v>0.12779646889812196</v>
      </c>
      <c r="AT297" s="212">
        <f t="shared" si="547"/>
        <v>5.994819864956074E-3</v>
      </c>
      <c r="AU297" s="212">
        <f t="shared" si="548"/>
        <v>4.656237708291245E-2</v>
      </c>
      <c r="AV297" s="212">
        <f t="shared" si="549"/>
        <v>4.3095497156686619E-2</v>
      </c>
      <c r="AW297" s="212">
        <f t="shared" si="550"/>
        <v>4.3126656280985894E-2</v>
      </c>
      <c r="AX297" s="212">
        <f t="shared" si="620"/>
        <v>1.6516312109880613E-2</v>
      </c>
      <c r="AY297" s="212">
        <f t="shared" si="621"/>
        <v>1.7579546744583983E-2</v>
      </c>
      <c r="AZ297" s="178">
        <f t="shared" si="622"/>
        <v>1.4073805774509774E-2</v>
      </c>
      <c r="BA297" s="178">
        <f t="shared" si="551"/>
        <v>-2.0797864690622656E-2</v>
      </c>
      <c r="BB297" s="178">
        <f t="shared" si="552"/>
        <v>-1.8085099730976224E-2</v>
      </c>
      <c r="BC297" s="178">
        <f t="shared" si="553"/>
        <v>-2.2606374663720282E-2</v>
      </c>
      <c r="BD297" s="178">
        <f t="shared" si="554"/>
        <v>0</v>
      </c>
      <c r="BE297" s="178">
        <f t="shared" si="555"/>
        <v>0</v>
      </c>
      <c r="BF297" s="178">
        <f t="shared" si="556"/>
        <v>0</v>
      </c>
      <c r="BG297" s="178">
        <f t="shared" si="623"/>
        <v>0</v>
      </c>
      <c r="BH297" s="178">
        <f t="shared" si="624"/>
        <v>0</v>
      </c>
      <c r="BI297" s="178">
        <f t="shared" si="625"/>
        <v>0</v>
      </c>
      <c r="BJ297" s="178">
        <f t="shared" si="557"/>
        <v>0</v>
      </c>
      <c r="BK297" s="178">
        <f t="shared" si="558"/>
        <v>0</v>
      </c>
      <c r="BL297" s="178">
        <f t="shared" si="559"/>
        <v>0</v>
      </c>
      <c r="BM297" s="180">
        <f t="shared" si="626"/>
        <v>0</v>
      </c>
      <c r="BN297" s="180">
        <f t="shared" si="626"/>
        <v>0</v>
      </c>
      <c r="BO297" s="180">
        <f t="shared" si="626"/>
        <v>0</v>
      </c>
      <c r="BP297" s="178">
        <f t="shared" si="560"/>
        <v>54.156193429684848</v>
      </c>
      <c r="BQ297" s="178">
        <f t="shared" si="561"/>
        <v>139.42779381006619</v>
      </c>
      <c r="BR297" s="178">
        <f t="shared" si="562"/>
        <v>0.31473714485087567</v>
      </c>
      <c r="BS297" s="178">
        <f t="shared" si="563"/>
        <v>0.31473714485087567</v>
      </c>
      <c r="BT297" s="178">
        <f t="shared" si="564"/>
        <v>0.10491238161695857</v>
      </c>
      <c r="BU297" s="178">
        <f t="shared" si="565"/>
        <v>12.686288440675124</v>
      </c>
      <c r="BY297" s="180">
        <f t="shared" si="566"/>
        <v>0.10934971888266616</v>
      </c>
      <c r="BZ297" s="180">
        <f t="shared" si="627"/>
        <v>0.10934971888266616</v>
      </c>
      <c r="CA297" s="180">
        <f t="shared" si="628"/>
        <v>3.2622704439688753E-2</v>
      </c>
      <c r="CB297" s="180">
        <f t="shared" si="629"/>
        <v>3.8787840779212032E-2</v>
      </c>
      <c r="CC297" s="180">
        <f t="shared" si="567"/>
        <v>1.7989976088589377E-2</v>
      </c>
      <c r="CG297" s="182">
        <f t="shared" si="568"/>
        <v>0.30977529732040715</v>
      </c>
      <c r="CH297" s="182">
        <f t="shared" si="569"/>
        <v>0.30977529732040715</v>
      </c>
      <c r="CI297" s="182">
        <f t="shared" si="570"/>
        <v>0.30977529732040715</v>
      </c>
      <c r="CJ297" s="182">
        <f t="shared" si="571"/>
        <v>0.30977529732040715</v>
      </c>
      <c r="CK297" s="182">
        <f t="shared" si="572"/>
        <v>0.30977529732040715</v>
      </c>
      <c r="CL297" s="182">
        <f t="shared" si="573"/>
        <v>0.30977529732040715</v>
      </c>
      <c r="CM297" s="182">
        <f t="shared" si="574"/>
        <v>0.30977529732040715</v>
      </c>
      <c r="CN297" s="182">
        <f t="shared" si="575"/>
        <v>0.30977529732040715</v>
      </c>
      <c r="CO297" s="182">
        <f t="shared" si="576"/>
        <v>0.27977995616334073</v>
      </c>
      <c r="CP297" s="182">
        <f t="shared" si="577"/>
        <v>0.23862574154454752</v>
      </c>
      <c r="CQ297" s="182">
        <f t="shared" si="578"/>
        <v>0.1974715269257544</v>
      </c>
      <c r="CR297" s="182">
        <f t="shared" si="579"/>
        <v>0.15631731230696114</v>
      </c>
      <c r="CS297" s="182">
        <f t="shared" si="580"/>
        <v>0.115163097688168</v>
      </c>
      <c r="CT297" s="182">
        <f t="shared" si="581"/>
        <v>9.9950534086490031E-2</v>
      </c>
      <c r="CU297" s="182">
        <f t="shared" si="582"/>
        <v>9.9950534086490031E-2</v>
      </c>
      <c r="CV297" s="182">
        <f t="shared" si="583"/>
        <v>9.9950534086490031E-2</v>
      </c>
      <c r="CW297" s="182">
        <f t="shared" si="584"/>
        <v>9.9950534086490031E-2</v>
      </c>
      <c r="CX297" s="182">
        <f t="shared" si="585"/>
        <v>9.9950534086490031E-2</v>
      </c>
      <c r="CY297" s="182">
        <f t="shared" si="586"/>
        <v>9.9950534086490031E-2</v>
      </c>
      <c r="DA297" s="184">
        <f t="shared" si="630"/>
        <v>0.1075247880617424</v>
      </c>
      <c r="DB297" s="184">
        <f t="shared" si="631"/>
        <v>0.1075247880617424</v>
      </c>
      <c r="DC297" s="184">
        <f t="shared" si="632"/>
        <v>0.1075247880617424</v>
      </c>
      <c r="DD297" s="184">
        <f t="shared" si="633"/>
        <v>0.1075247880617424</v>
      </c>
      <c r="DE297" s="184">
        <f t="shared" si="634"/>
        <v>0.1075247880617424</v>
      </c>
      <c r="DF297" s="184">
        <f t="shared" si="635"/>
        <v>0.1075247880617424</v>
      </c>
      <c r="DG297" s="184">
        <f t="shared" si="636"/>
        <v>0.1075247880617424</v>
      </c>
      <c r="DH297" s="184">
        <f t="shared" si="637"/>
        <v>0.1075247880617424</v>
      </c>
      <c r="DI297" s="184">
        <f t="shared" si="638"/>
        <v>9.6497238078506686E-2</v>
      </c>
      <c r="DJ297" s="184">
        <f t="shared" si="639"/>
        <v>8.1383539670198402E-2</v>
      </c>
      <c r="DK297" s="184">
        <f t="shared" si="640"/>
        <v>6.6298493337333023E-2</v>
      </c>
      <c r="DL297" s="184">
        <f t="shared" si="641"/>
        <v>5.1262206312840411E-2</v>
      </c>
      <c r="DM297" s="184">
        <f t="shared" si="642"/>
        <v>3.6319345100505669E-2</v>
      </c>
      <c r="DN297" s="184">
        <f t="shared" si="643"/>
        <v>3.0838690076941178E-2</v>
      </c>
      <c r="DO297" s="184">
        <f t="shared" si="644"/>
        <v>3.0838690076941178E-2</v>
      </c>
      <c r="DP297" s="184">
        <f t="shared" si="645"/>
        <v>-6.8440067792215163E-10</v>
      </c>
      <c r="DQ297" s="184">
        <f t="shared" si="646"/>
        <v>-6.8440067792215163E-10</v>
      </c>
      <c r="DR297" s="184">
        <f t="shared" si="647"/>
        <v>-6.8440067792215163E-10</v>
      </c>
      <c r="DS297" s="184">
        <f t="shared" si="648"/>
        <v>-6.8440067792215163E-10</v>
      </c>
      <c r="DU297" s="185">
        <f t="shared" si="587"/>
        <v>0</v>
      </c>
      <c r="DV297" s="185">
        <f t="shared" si="588"/>
        <v>0</v>
      </c>
      <c r="DW297" s="185">
        <f t="shared" si="589"/>
        <v>0</v>
      </c>
      <c r="DX297" s="185">
        <f t="shared" si="590"/>
        <v>0</v>
      </c>
      <c r="DY297" s="186">
        <f t="shared" si="591"/>
        <v>0</v>
      </c>
      <c r="DZ297" s="186">
        <f t="shared" si="592"/>
        <v>0</v>
      </c>
      <c r="EA297" s="186">
        <f t="shared" si="593"/>
        <v>0</v>
      </c>
      <c r="EB297" s="186">
        <f t="shared" si="594"/>
        <v>0</v>
      </c>
      <c r="EC297" s="186">
        <f t="shared" si="595"/>
        <v>0</v>
      </c>
      <c r="ED297" s="186">
        <f t="shared" si="596"/>
        <v>0</v>
      </c>
      <c r="EE297" s="186">
        <f t="shared" si="597"/>
        <v>0</v>
      </c>
      <c r="EF297" s="186">
        <f t="shared" si="598"/>
        <v>0</v>
      </c>
      <c r="EG297" s="186">
        <f t="shared" si="599"/>
        <v>0</v>
      </c>
      <c r="EH297" s="186">
        <f t="shared" si="600"/>
        <v>0</v>
      </c>
      <c r="EI297" s="186">
        <f t="shared" si="601"/>
        <v>0</v>
      </c>
      <c r="EJ297" s="186">
        <f t="shared" si="602"/>
        <v>0</v>
      </c>
      <c r="EK297" s="186">
        <f t="shared" si="603"/>
        <v>0</v>
      </c>
      <c r="EL297" s="186">
        <f t="shared" si="604"/>
        <v>0</v>
      </c>
      <c r="EM297" s="186">
        <f t="shared" si="605"/>
        <v>0</v>
      </c>
      <c r="EN297" s="186">
        <f t="shared" si="606"/>
        <v>0</v>
      </c>
      <c r="EO297" s="186">
        <f t="shared" si="607"/>
        <v>0</v>
      </c>
      <c r="EP297" s="186">
        <f t="shared" si="608"/>
        <v>0</v>
      </c>
      <c r="EQ297" s="186">
        <f t="shared" si="609"/>
        <v>0</v>
      </c>
      <c r="ER297" s="186">
        <f t="shared" si="610"/>
        <v>0</v>
      </c>
      <c r="ES297" s="186">
        <f t="shared" si="611"/>
        <v>0</v>
      </c>
      <c r="ET297" s="186">
        <f t="shared" si="612"/>
        <v>0</v>
      </c>
      <c r="EU297" s="186">
        <f t="shared" si="613"/>
        <v>0</v>
      </c>
      <c r="EV297" s="186">
        <f t="shared" si="614"/>
        <v>0</v>
      </c>
      <c r="EW297" s="186">
        <f t="shared" si="615"/>
        <v>0</v>
      </c>
      <c r="EX297" s="186">
        <f t="shared" si="616"/>
        <v>0</v>
      </c>
    </row>
    <row r="298" spans="15:154" ht="20.100000000000001" customHeight="1" x14ac:dyDescent="0.3">
      <c r="O298" s="211">
        <v>290</v>
      </c>
      <c r="P298" s="211">
        <f t="shared" si="617"/>
        <v>-0.6108652381980153</v>
      </c>
      <c r="Q298" s="212">
        <f t="shared" si="618"/>
        <v>2.5307274153917776</v>
      </c>
      <c r="R298" s="212">
        <f t="shared" si="522"/>
        <v>186.56670232941397</v>
      </c>
      <c r="S298" s="212">
        <f t="shared" si="523"/>
        <v>162.23191506905562</v>
      </c>
      <c r="T298" s="212">
        <f t="shared" si="524"/>
        <v>202.78989383631955</v>
      </c>
      <c r="U298" s="212">
        <f t="shared" si="525"/>
        <v>1</v>
      </c>
      <c r="V298" s="212">
        <f t="shared" si="526"/>
        <v>1</v>
      </c>
      <c r="W298" s="212">
        <f t="shared" si="527"/>
        <v>7.1824177801782185E-2</v>
      </c>
      <c r="X298" s="212">
        <f t="shared" si="528"/>
        <v>8.2597804472049521E-2</v>
      </c>
      <c r="Y298" s="212">
        <f t="shared" si="529"/>
        <v>6.6078243577639612E-2</v>
      </c>
      <c r="Z298" s="212">
        <f t="shared" si="530"/>
        <v>5.4000139017569531</v>
      </c>
      <c r="AA298" s="212">
        <f t="shared" si="531"/>
        <v>5.4000139017569531</v>
      </c>
      <c r="AB298" s="212">
        <f t="shared" si="532"/>
        <v>5.3240673648499843</v>
      </c>
      <c r="AC298" s="212">
        <f t="shared" si="533"/>
        <v>5.0735705036669021</v>
      </c>
      <c r="AD298" s="212">
        <f t="shared" si="534"/>
        <v>98.168406839069348</v>
      </c>
      <c r="AE298" s="212">
        <f t="shared" si="535"/>
        <v>130.32903342745954</v>
      </c>
      <c r="AF298" s="212">
        <f t="shared" si="536"/>
        <v>1.9694223963217117</v>
      </c>
      <c r="AG298" s="212">
        <f t="shared" si="537"/>
        <v>2.198781375989495</v>
      </c>
      <c r="AH298" s="212">
        <f t="shared" si="538"/>
        <v>1.6762631377481463</v>
      </c>
      <c r="AI298" s="212">
        <f t="shared" si="539"/>
        <v>7.3694362980786643</v>
      </c>
      <c r="AJ298" s="212">
        <f t="shared" si="540"/>
        <v>8.169436298078665</v>
      </c>
      <c r="AK298" s="212">
        <f t="shared" si="541"/>
        <v>8.3228487408394791</v>
      </c>
      <c r="AL298" s="212">
        <f t="shared" si="542"/>
        <v>7.5498336414150478</v>
      </c>
      <c r="AM298" s="212">
        <f t="shared" si="619"/>
        <v>122.40746650233208</v>
      </c>
      <c r="AN298" s="212">
        <f t="shared" si="649"/>
        <v>120.15116832450515</v>
      </c>
      <c r="AO298" s="212">
        <f t="shared" si="650"/>
        <v>132.45324963379886</v>
      </c>
      <c r="AP298" s="212">
        <f t="shared" si="543"/>
        <v>4.0478512473736172</v>
      </c>
      <c r="AQ298" s="212">
        <f t="shared" si="544"/>
        <v>0.1360540970006871</v>
      </c>
      <c r="AR298" s="212">
        <f t="shared" si="545"/>
        <v>0.13208605253164454</v>
      </c>
      <c r="AS298" s="212">
        <f t="shared" si="546"/>
        <v>0.1258714163713876</v>
      </c>
      <c r="AT298" s="212">
        <f t="shared" si="547"/>
        <v>5.8155750911307895E-3</v>
      </c>
      <c r="AU298" s="212">
        <f t="shared" si="548"/>
        <v>4.5665449553244891E-2</v>
      </c>
      <c r="AV298" s="212">
        <f t="shared" si="549"/>
        <v>4.2247255368448193E-2</v>
      </c>
      <c r="AW298" s="212">
        <f t="shared" si="550"/>
        <v>4.2293481315553674E-2</v>
      </c>
      <c r="AX298" s="212">
        <f t="shared" si="620"/>
        <v>1.6399417044692385E-2</v>
      </c>
      <c r="AY298" s="212">
        <f t="shared" si="621"/>
        <v>1.7447652923778603E-2</v>
      </c>
      <c r="AZ298" s="178">
        <f t="shared" si="622"/>
        <v>1.3973395003175165E-2</v>
      </c>
      <c r="BA298" s="178">
        <f t="shared" si="551"/>
        <v>-2.0926530687642365E-2</v>
      </c>
      <c r="BB298" s="178">
        <f t="shared" si="552"/>
        <v>-1.8196983206645537E-2</v>
      </c>
      <c r="BC298" s="178">
        <f t="shared" si="553"/>
        <v>-2.2746229008306921E-2</v>
      </c>
      <c r="BD298" s="178">
        <f t="shared" si="554"/>
        <v>0</v>
      </c>
      <c r="BE298" s="178">
        <f t="shared" si="555"/>
        <v>0</v>
      </c>
      <c r="BF298" s="178">
        <f t="shared" si="556"/>
        <v>0</v>
      </c>
      <c r="BG298" s="178">
        <f t="shared" si="623"/>
        <v>0</v>
      </c>
      <c r="BH298" s="178">
        <f t="shared" si="624"/>
        <v>0</v>
      </c>
      <c r="BI298" s="178">
        <f t="shared" si="625"/>
        <v>0</v>
      </c>
      <c r="BJ298" s="178">
        <f t="shared" si="557"/>
        <v>0</v>
      </c>
      <c r="BK298" s="178">
        <f t="shared" si="558"/>
        <v>0</v>
      </c>
      <c r="BL298" s="178">
        <f t="shared" si="559"/>
        <v>0</v>
      </c>
      <c r="BM298" s="180">
        <f t="shared" si="626"/>
        <v>0</v>
      </c>
      <c r="BN298" s="180">
        <f t="shared" si="626"/>
        <v>0</v>
      </c>
      <c r="BO298" s="180">
        <f t="shared" si="626"/>
        <v>0</v>
      </c>
      <c r="BP298" s="178">
        <f t="shared" si="560"/>
        <v>53.134263834062573</v>
      </c>
      <c r="BQ298" s="178">
        <f t="shared" si="561"/>
        <v>137.27013088987314</v>
      </c>
      <c r="BR298" s="178">
        <f t="shared" si="562"/>
        <v>0.31087461869357152</v>
      </c>
      <c r="BS298" s="178">
        <f t="shared" si="563"/>
        <v>0.31087461869357152</v>
      </c>
      <c r="BT298" s="178">
        <f t="shared" si="564"/>
        <v>0.10362487289785716</v>
      </c>
      <c r="BU298" s="178">
        <f t="shared" si="565"/>
        <v>12.530599410184523</v>
      </c>
      <c r="BY298" s="180">
        <f t="shared" si="566"/>
        <v>0.1075945794059453</v>
      </c>
      <c r="BZ298" s="180">
        <f t="shared" si="627"/>
        <v>0.1075945794059453</v>
      </c>
      <c r="CA298" s="180">
        <f t="shared" si="628"/>
        <v>3.2067498005763286E-2</v>
      </c>
      <c r="CB298" s="180">
        <f t="shared" si="629"/>
        <v>3.8639461100928973E-2</v>
      </c>
      <c r="CC298" s="180">
        <f t="shared" si="567"/>
        <v>1.7712930413286608E-2</v>
      </c>
      <c r="CG298" s="182">
        <f t="shared" si="568"/>
        <v>0.30591277116310295</v>
      </c>
      <c r="CH298" s="182">
        <f t="shared" si="569"/>
        <v>0.30591277116310295</v>
      </c>
      <c r="CI298" s="182">
        <f t="shared" si="570"/>
        <v>0.30591277116310295</v>
      </c>
      <c r="CJ298" s="182">
        <f t="shared" si="571"/>
        <v>0.30591277116310295</v>
      </c>
      <c r="CK298" s="182">
        <f t="shared" si="572"/>
        <v>0.30591277116310295</v>
      </c>
      <c r="CL298" s="182">
        <f t="shared" si="573"/>
        <v>0.30591277116310295</v>
      </c>
      <c r="CM298" s="182">
        <f t="shared" si="574"/>
        <v>0.30591277116310295</v>
      </c>
      <c r="CN298" s="182">
        <f t="shared" si="575"/>
        <v>0.30591277116310295</v>
      </c>
      <c r="CO298" s="182">
        <f t="shared" si="576"/>
        <v>0.27628553968648534</v>
      </c>
      <c r="CP298" s="182">
        <f t="shared" si="577"/>
        <v>0.23563637899300405</v>
      </c>
      <c r="CQ298" s="182">
        <f t="shared" si="578"/>
        <v>0.19498721829952281</v>
      </c>
      <c r="CR298" s="182">
        <f t="shared" si="579"/>
        <v>0.1543380576060415</v>
      </c>
      <c r="CS298" s="182">
        <f t="shared" si="580"/>
        <v>0.11368889691256027</v>
      </c>
      <c r="CT298" s="182">
        <f t="shared" si="581"/>
        <v>9.8663025367388663E-2</v>
      </c>
      <c r="CU298" s="182">
        <f t="shared" si="582"/>
        <v>9.8663025367388663E-2</v>
      </c>
      <c r="CV298" s="182">
        <f t="shared" si="583"/>
        <v>9.8663025367388663E-2</v>
      </c>
      <c r="CW298" s="182">
        <f t="shared" si="584"/>
        <v>9.8663025367388663E-2</v>
      </c>
      <c r="CX298" s="182">
        <f t="shared" si="585"/>
        <v>9.8663025367388663E-2</v>
      </c>
      <c r="CY298" s="182">
        <f t="shared" si="586"/>
        <v>9.8663025367388663E-2</v>
      </c>
      <c r="DA298" s="184">
        <f t="shared" si="630"/>
        <v>0.10577568762440133</v>
      </c>
      <c r="DB298" s="184">
        <f t="shared" si="631"/>
        <v>0.10577568762440133</v>
      </c>
      <c r="DC298" s="184">
        <f t="shared" si="632"/>
        <v>0.10577568762440133</v>
      </c>
      <c r="DD298" s="184">
        <f t="shared" si="633"/>
        <v>0.10577568762440133</v>
      </c>
      <c r="DE298" s="184">
        <f t="shared" si="634"/>
        <v>0.10577568762440133</v>
      </c>
      <c r="DF298" s="184">
        <f t="shared" si="635"/>
        <v>0.10577568762440133</v>
      </c>
      <c r="DG298" s="184">
        <f t="shared" si="636"/>
        <v>0.10577568762440133</v>
      </c>
      <c r="DH298" s="184">
        <f t="shared" si="637"/>
        <v>0.10577568762440133</v>
      </c>
      <c r="DI298" s="184">
        <f t="shared" si="638"/>
        <v>9.4919605504668145E-2</v>
      </c>
      <c r="DJ298" s="184">
        <f t="shared" si="639"/>
        <v>8.0041211508603757E-2</v>
      </c>
      <c r="DK298" s="184">
        <f t="shared" si="640"/>
        <v>6.5191546110055412E-2</v>
      </c>
      <c r="DL298" s="184">
        <f t="shared" si="641"/>
        <v>5.0390754906576921E-2</v>
      </c>
      <c r="DM298" s="184">
        <f t="shared" si="642"/>
        <v>3.5683565197870915E-2</v>
      </c>
      <c r="DN298" s="184">
        <f t="shared" si="643"/>
        <v>3.0290084742014538E-2</v>
      </c>
      <c r="DO298" s="184">
        <f t="shared" si="644"/>
        <v>3.0290084742014538E-2</v>
      </c>
      <c r="DP298" s="184">
        <f t="shared" si="645"/>
        <v>-6.8988952527213874E-10</v>
      </c>
      <c r="DQ298" s="184">
        <f t="shared" si="646"/>
        <v>-6.8988952527213874E-10</v>
      </c>
      <c r="DR298" s="184">
        <f t="shared" si="647"/>
        <v>-6.8988952527213874E-10</v>
      </c>
      <c r="DS298" s="184">
        <f t="shared" si="648"/>
        <v>-6.8988952527213874E-10</v>
      </c>
      <c r="DU298" s="185">
        <f t="shared" si="587"/>
        <v>0</v>
      </c>
      <c r="DV298" s="185">
        <f t="shared" si="588"/>
        <v>0</v>
      </c>
      <c r="DW298" s="185">
        <f t="shared" si="589"/>
        <v>0</v>
      </c>
      <c r="DX298" s="185">
        <f t="shared" si="590"/>
        <v>0</v>
      </c>
      <c r="DY298" s="186">
        <f t="shared" si="591"/>
        <v>0</v>
      </c>
      <c r="DZ298" s="186">
        <f t="shared" si="592"/>
        <v>0</v>
      </c>
      <c r="EA298" s="186">
        <f t="shared" si="593"/>
        <v>0</v>
      </c>
      <c r="EB298" s="186">
        <f t="shared" si="594"/>
        <v>0</v>
      </c>
      <c r="EC298" s="186">
        <f t="shared" si="595"/>
        <v>0</v>
      </c>
      <c r="ED298" s="186">
        <f t="shared" si="596"/>
        <v>0</v>
      </c>
      <c r="EE298" s="186">
        <f t="shared" si="597"/>
        <v>0</v>
      </c>
      <c r="EF298" s="186">
        <f t="shared" si="598"/>
        <v>0</v>
      </c>
      <c r="EG298" s="186">
        <f t="shared" si="599"/>
        <v>0</v>
      </c>
      <c r="EH298" s="186">
        <f t="shared" si="600"/>
        <v>0</v>
      </c>
      <c r="EI298" s="186">
        <f t="shared" si="601"/>
        <v>0</v>
      </c>
      <c r="EJ298" s="186">
        <f t="shared" si="602"/>
        <v>0</v>
      </c>
      <c r="EK298" s="186">
        <f t="shared" si="603"/>
        <v>0</v>
      </c>
      <c r="EL298" s="186">
        <f t="shared" si="604"/>
        <v>0</v>
      </c>
      <c r="EM298" s="186">
        <f t="shared" si="605"/>
        <v>0</v>
      </c>
      <c r="EN298" s="186">
        <f t="shared" si="606"/>
        <v>0</v>
      </c>
      <c r="EO298" s="186">
        <f t="shared" si="607"/>
        <v>0</v>
      </c>
      <c r="EP298" s="186">
        <f t="shared" si="608"/>
        <v>0</v>
      </c>
      <c r="EQ298" s="186">
        <f t="shared" si="609"/>
        <v>0</v>
      </c>
      <c r="ER298" s="186">
        <f t="shared" si="610"/>
        <v>0</v>
      </c>
      <c r="ES298" s="186">
        <f t="shared" si="611"/>
        <v>0</v>
      </c>
      <c r="ET298" s="186">
        <f t="shared" si="612"/>
        <v>0</v>
      </c>
      <c r="EU298" s="186">
        <f t="shared" si="613"/>
        <v>0</v>
      </c>
      <c r="EV298" s="186">
        <f t="shared" si="614"/>
        <v>0</v>
      </c>
      <c r="EW298" s="186">
        <f t="shared" si="615"/>
        <v>0</v>
      </c>
      <c r="EX298" s="186">
        <f t="shared" si="616"/>
        <v>0</v>
      </c>
    </row>
    <row r="299" spans="15:154" ht="20.100000000000001" customHeight="1" x14ac:dyDescent="0.3">
      <c r="O299" s="211">
        <v>291</v>
      </c>
      <c r="P299" s="211">
        <f t="shared" si="617"/>
        <v>-0.60213859193804364</v>
      </c>
      <c r="Q299" s="212">
        <f t="shared" si="618"/>
        <v>2.5394540616517491</v>
      </c>
      <c r="R299" s="212">
        <f t="shared" si="522"/>
        <v>184.23445787651576</v>
      </c>
      <c r="S299" s="212">
        <f t="shared" si="523"/>
        <v>160.20387641436153</v>
      </c>
      <c r="T299" s="212">
        <f t="shared" si="524"/>
        <v>200.25484551795191</v>
      </c>
      <c r="U299" s="212">
        <f t="shared" si="525"/>
        <v>1</v>
      </c>
      <c r="V299" s="212">
        <f t="shared" si="526"/>
        <v>1</v>
      </c>
      <c r="W299" s="212">
        <f t="shared" si="527"/>
        <v>7.2733408041298284E-2</v>
      </c>
      <c r="X299" s="212">
        <f t="shared" si="528"/>
        <v>8.3643419247493023E-2</v>
      </c>
      <c r="Y299" s="212">
        <f t="shared" si="529"/>
        <v>6.6914735397994418E-2</v>
      </c>
      <c r="Z299" s="212">
        <f t="shared" si="530"/>
        <v>5.315907395201708</v>
      </c>
      <c r="AA299" s="212">
        <f t="shared" si="531"/>
        <v>5.315907395201708</v>
      </c>
      <c r="AB299" s="212">
        <f t="shared" si="532"/>
        <v>5.242521435392554</v>
      </c>
      <c r="AC299" s="212">
        <f t="shared" si="533"/>
        <v>4.9958613024045722</v>
      </c>
      <c r="AD299" s="212">
        <f t="shared" si="534"/>
        <v>96.308470840787791</v>
      </c>
      <c r="AE299" s="212">
        <f t="shared" si="535"/>
        <v>127.93066637481616</v>
      </c>
      <c r="AF299" s="212">
        <f t="shared" si="536"/>
        <v>1.9638070727258583</v>
      </c>
      <c r="AG299" s="212">
        <f t="shared" si="537"/>
        <v>2.1925120916725414</v>
      </c>
      <c r="AH299" s="212">
        <f t="shared" si="538"/>
        <v>1.6714836856774085</v>
      </c>
      <c r="AI299" s="212">
        <f t="shared" si="539"/>
        <v>7.2797144679275663</v>
      </c>
      <c r="AJ299" s="212">
        <f t="shared" si="540"/>
        <v>8.0797144679275661</v>
      </c>
      <c r="AK299" s="212">
        <f t="shared" si="541"/>
        <v>8.2350335270650952</v>
      </c>
      <c r="AL299" s="212">
        <f t="shared" si="542"/>
        <v>7.4673449880819804</v>
      </c>
      <c r="AM299" s="212">
        <f t="shared" si="619"/>
        <v>123.76674992284701</v>
      </c>
      <c r="AN299" s="212">
        <f t="shared" si="649"/>
        <v>121.43241393170048</v>
      </c>
      <c r="AO299" s="212">
        <f t="shared" si="650"/>
        <v>133.91640557601374</v>
      </c>
      <c r="AP299" s="212">
        <f t="shared" si="543"/>
        <v>3.9673436781065381</v>
      </c>
      <c r="AQ299" s="212">
        <f t="shared" si="544"/>
        <v>0.13397022821464194</v>
      </c>
      <c r="AR299" s="212">
        <f t="shared" si="545"/>
        <v>0.130062960188154</v>
      </c>
      <c r="AS299" s="212">
        <f t="shared" si="546"/>
        <v>0.12394351032949673</v>
      </c>
      <c r="AT299" s="212">
        <f t="shared" si="547"/>
        <v>5.6387912043017784E-3</v>
      </c>
      <c r="AU299" s="212">
        <f t="shared" si="548"/>
        <v>4.4768975955777925E-2</v>
      </c>
      <c r="AV299" s="212">
        <f t="shared" si="549"/>
        <v>4.1399822183460076E-2</v>
      </c>
      <c r="AW299" s="212">
        <f t="shared" si="550"/>
        <v>4.146082567928961E-2</v>
      </c>
      <c r="AX299" s="212">
        <f t="shared" si="620"/>
        <v>1.6281001188034171E-2</v>
      </c>
      <c r="AY299" s="212">
        <f t="shared" si="621"/>
        <v>1.7314113655641818E-2</v>
      </c>
      <c r="AZ299" s="178">
        <f t="shared" si="622"/>
        <v>1.3871701106081852E-2</v>
      </c>
      <c r="BA299" s="178">
        <f t="shared" si="551"/>
        <v>-2.1053603048329862E-2</v>
      </c>
      <c r="BB299" s="178">
        <f t="shared" si="552"/>
        <v>-1.8307480911591182E-2</v>
      </c>
      <c r="BC299" s="178">
        <f t="shared" si="553"/>
        <v>-2.2884351139488977E-2</v>
      </c>
      <c r="BD299" s="178">
        <f t="shared" si="554"/>
        <v>0</v>
      </c>
      <c r="BE299" s="178">
        <f t="shared" si="555"/>
        <v>0</v>
      </c>
      <c r="BF299" s="178">
        <f t="shared" si="556"/>
        <v>0</v>
      </c>
      <c r="BG299" s="178">
        <f t="shared" si="623"/>
        <v>0</v>
      </c>
      <c r="BH299" s="178">
        <f t="shared" si="624"/>
        <v>0</v>
      </c>
      <c r="BI299" s="178">
        <f t="shared" si="625"/>
        <v>0</v>
      </c>
      <c r="BJ299" s="178">
        <f t="shared" si="557"/>
        <v>0</v>
      </c>
      <c r="BK299" s="178">
        <f t="shared" si="558"/>
        <v>0</v>
      </c>
      <c r="BL299" s="178">
        <f t="shared" si="559"/>
        <v>0</v>
      </c>
      <c r="BM299" s="180">
        <f t="shared" si="626"/>
        <v>0</v>
      </c>
      <c r="BN299" s="180">
        <f t="shared" si="626"/>
        <v>0</v>
      </c>
      <c r="BO299" s="180">
        <f t="shared" si="626"/>
        <v>0</v>
      </c>
      <c r="BP299" s="178">
        <f t="shared" si="560"/>
        <v>52.115408467831166</v>
      </c>
      <c r="BQ299" s="178">
        <f t="shared" si="561"/>
        <v>135.10222982922451</v>
      </c>
      <c r="BR299" s="178">
        <f t="shared" si="562"/>
        <v>0.3069884182304537</v>
      </c>
      <c r="BS299" s="178">
        <f t="shared" si="563"/>
        <v>0.3069884182304537</v>
      </c>
      <c r="BT299" s="178">
        <f t="shared" si="564"/>
        <v>0.10232947274348456</v>
      </c>
      <c r="BU299" s="178">
        <f t="shared" si="565"/>
        <v>12.37395612603464</v>
      </c>
      <c r="BY299" s="180">
        <f t="shared" si="566"/>
        <v>0.10583180819725981</v>
      </c>
      <c r="BZ299" s="180">
        <f t="shared" si="627"/>
        <v>0.10583180819725981</v>
      </c>
      <c r="CA299" s="180">
        <f t="shared" si="628"/>
        <v>3.1510315672053077E-2</v>
      </c>
      <c r="CB299" s="180">
        <f t="shared" si="629"/>
        <v>3.8487540540946094E-2</v>
      </c>
      <c r="CC299" s="180">
        <f t="shared" si="567"/>
        <v>1.7433937492616233E-2</v>
      </c>
      <c r="CG299" s="182">
        <f t="shared" si="568"/>
        <v>0.30202657069998518</v>
      </c>
      <c r="CH299" s="182">
        <f t="shared" si="569"/>
        <v>0.30202657069998518</v>
      </c>
      <c r="CI299" s="182">
        <f t="shared" si="570"/>
        <v>0.30202657069998518</v>
      </c>
      <c r="CJ299" s="182">
        <f t="shared" si="571"/>
        <v>0.30202657069998518</v>
      </c>
      <c r="CK299" s="182">
        <f t="shared" si="572"/>
        <v>0.30202657069998518</v>
      </c>
      <c r="CL299" s="182">
        <f t="shared" si="573"/>
        <v>0.30202657069998518</v>
      </c>
      <c r="CM299" s="182">
        <f t="shared" si="574"/>
        <v>0.30202657069998518</v>
      </c>
      <c r="CN299" s="182">
        <f t="shared" si="575"/>
        <v>0.30202657069998518</v>
      </c>
      <c r="CO299" s="182">
        <f t="shared" si="576"/>
        <v>0.27276970513219984</v>
      </c>
      <c r="CP299" s="182">
        <f t="shared" si="577"/>
        <v>0.23262869395499686</v>
      </c>
      <c r="CQ299" s="182">
        <f t="shared" si="578"/>
        <v>0.19248768277779399</v>
      </c>
      <c r="CR299" s="182">
        <f t="shared" si="579"/>
        <v>0.15234667160059104</v>
      </c>
      <c r="CS299" s="182">
        <f t="shared" si="580"/>
        <v>0.1122056604233882</v>
      </c>
      <c r="CT299" s="182">
        <f t="shared" si="581"/>
        <v>9.7367625213016049E-2</v>
      </c>
      <c r="CU299" s="182">
        <f t="shared" si="582"/>
        <v>9.7367625213016049E-2</v>
      </c>
      <c r="CV299" s="182">
        <f t="shared" si="583"/>
        <v>9.7367625213016049E-2</v>
      </c>
      <c r="CW299" s="182">
        <f t="shared" si="584"/>
        <v>9.7367625213016049E-2</v>
      </c>
      <c r="CX299" s="182">
        <f t="shared" si="585"/>
        <v>9.7367625213016049E-2</v>
      </c>
      <c r="CY299" s="182">
        <f t="shared" si="586"/>
        <v>9.7367625213016049E-2</v>
      </c>
      <c r="DA299" s="184">
        <f t="shared" si="630"/>
        <v>0.10401910544084145</v>
      </c>
      <c r="DB299" s="184">
        <f t="shared" si="631"/>
        <v>0.10401910544084145</v>
      </c>
      <c r="DC299" s="184">
        <f t="shared" si="632"/>
        <v>0.10401910544084145</v>
      </c>
      <c r="DD299" s="184">
        <f t="shared" si="633"/>
        <v>0.10401910544084145</v>
      </c>
      <c r="DE299" s="184">
        <f t="shared" si="634"/>
        <v>0.10401910544084145</v>
      </c>
      <c r="DF299" s="184">
        <f t="shared" si="635"/>
        <v>0.10401910544084145</v>
      </c>
      <c r="DG299" s="184">
        <f t="shared" si="636"/>
        <v>0.10401910544084145</v>
      </c>
      <c r="DH299" s="184">
        <f t="shared" si="637"/>
        <v>0.10401910544084145</v>
      </c>
      <c r="DI299" s="184">
        <f t="shared" si="638"/>
        <v>9.3335304042767353E-2</v>
      </c>
      <c r="DJ299" s="184">
        <f t="shared" si="639"/>
        <v>7.8693329433996081E-2</v>
      </c>
      <c r="DK299" s="184">
        <f t="shared" si="640"/>
        <v>6.4080159271746498E-2</v>
      </c>
      <c r="DL299" s="184">
        <f t="shared" si="641"/>
        <v>4.9515976608508809E-2</v>
      </c>
      <c r="DM299" s="184">
        <f t="shared" si="642"/>
        <v>3.504556687286537E-2</v>
      </c>
      <c r="DN299" s="184">
        <f t="shared" si="643"/>
        <v>2.9739668209464692E-2</v>
      </c>
      <c r="DO299" s="184">
        <f t="shared" si="644"/>
        <v>2.9739668209464692E-2</v>
      </c>
      <c r="DP299" s="184">
        <f t="shared" si="645"/>
        <v>-6.9550163537078399E-10</v>
      </c>
      <c r="DQ299" s="184">
        <f t="shared" si="646"/>
        <v>-6.9550163537078399E-10</v>
      </c>
      <c r="DR299" s="184">
        <f t="shared" si="647"/>
        <v>-6.9550163537078399E-10</v>
      </c>
      <c r="DS299" s="184">
        <f t="shared" si="648"/>
        <v>-6.9550163537078399E-10</v>
      </c>
      <c r="DU299" s="185">
        <f t="shared" si="587"/>
        <v>0</v>
      </c>
      <c r="DV299" s="185">
        <f t="shared" si="588"/>
        <v>0</v>
      </c>
      <c r="DW299" s="185">
        <f t="shared" si="589"/>
        <v>0</v>
      </c>
      <c r="DX299" s="185">
        <f t="shared" si="590"/>
        <v>0</v>
      </c>
      <c r="DY299" s="186">
        <f t="shared" si="591"/>
        <v>0</v>
      </c>
      <c r="DZ299" s="186">
        <f t="shared" si="592"/>
        <v>0</v>
      </c>
      <c r="EA299" s="186">
        <f t="shared" si="593"/>
        <v>0</v>
      </c>
      <c r="EB299" s="186">
        <f t="shared" si="594"/>
        <v>0</v>
      </c>
      <c r="EC299" s="186">
        <f t="shared" si="595"/>
        <v>0</v>
      </c>
      <c r="ED299" s="186">
        <f t="shared" si="596"/>
        <v>0</v>
      </c>
      <c r="EE299" s="186">
        <f t="shared" si="597"/>
        <v>0</v>
      </c>
      <c r="EF299" s="186">
        <f t="shared" si="598"/>
        <v>0</v>
      </c>
      <c r="EG299" s="186">
        <f t="shared" si="599"/>
        <v>0</v>
      </c>
      <c r="EH299" s="186">
        <f t="shared" si="600"/>
        <v>0</v>
      </c>
      <c r="EI299" s="186">
        <f t="shared" si="601"/>
        <v>0</v>
      </c>
      <c r="EJ299" s="186">
        <f t="shared" si="602"/>
        <v>0</v>
      </c>
      <c r="EK299" s="186">
        <f t="shared" si="603"/>
        <v>0</v>
      </c>
      <c r="EL299" s="186">
        <f t="shared" si="604"/>
        <v>0</v>
      </c>
      <c r="EM299" s="186">
        <f t="shared" si="605"/>
        <v>0</v>
      </c>
      <c r="EN299" s="186">
        <f t="shared" si="606"/>
        <v>0</v>
      </c>
      <c r="EO299" s="186">
        <f t="shared" si="607"/>
        <v>0</v>
      </c>
      <c r="EP299" s="186">
        <f t="shared" si="608"/>
        <v>0</v>
      </c>
      <c r="EQ299" s="186">
        <f t="shared" si="609"/>
        <v>0</v>
      </c>
      <c r="ER299" s="186">
        <f t="shared" si="610"/>
        <v>0</v>
      </c>
      <c r="ES299" s="186">
        <f t="shared" si="611"/>
        <v>0</v>
      </c>
      <c r="ET299" s="186">
        <f t="shared" si="612"/>
        <v>0</v>
      </c>
      <c r="EU299" s="186">
        <f t="shared" si="613"/>
        <v>0</v>
      </c>
      <c r="EV299" s="186">
        <f t="shared" si="614"/>
        <v>0</v>
      </c>
      <c r="EW299" s="186">
        <f t="shared" si="615"/>
        <v>0</v>
      </c>
      <c r="EX299" s="186">
        <f t="shared" si="616"/>
        <v>0</v>
      </c>
    </row>
    <row r="300" spans="15:154" ht="20.100000000000001" customHeight="1" x14ac:dyDescent="0.3">
      <c r="O300" s="211">
        <v>292</v>
      </c>
      <c r="P300" s="211">
        <f t="shared" si="617"/>
        <v>-0.59341194567807209</v>
      </c>
      <c r="Q300" s="212">
        <f t="shared" si="618"/>
        <v>2.5481807079117211</v>
      </c>
      <c r="R300" s="212">
        <f t="shared" si="522"/>
        <v>181.88818325635742</v>
      </c>
      <c r="S300" s="212">
        <f t="shared" si="523"/>
        <v>158.16363761422386</v>
      </c>
      <c r="T300" s="212">
        <f t="shared" si="524"/>
        <v>197.70454701777982</v>
      </c>
      <c r="U300" s="212">
        <f t="shared" si="525"/>
        <v>1</v>
      </c>
      <c r="V300" s="212">
        <f t="shared" si="526"/>
        <v>1</v>
      </c>
      <c r="W300" s="212">
        <f t="shared" si="527"/>
        <v>7.367163583746246E-2</v>
      </c>
      <c r="X300" s="212">
        <f t="shared" si="528"/>
        <v>8.4722381213081815E-2</v>
      </c>
      <c r="Y300" s="212">
        <f t="shared" si="529"/>
        <v>6.7777904970465458E-2</v>
      </c>
      <c r="Z300" s="212">
        <f t="shared" si="530"/>
        <v>5.2317035194385104</v>
      </c>
      <c r="AA300" s="212">
        <f t="shared" si="531"/>
        <v>5.2317035194385104</v>
      </c>
      <c r="AB300" s="212">
        <f t="shared" si="532"/>
        <v>5.1608679116250702</v>
      </c>
      <c r="AC300" s="212">
        <f t="shared" si="533"/>
        <v>4.9180495691342054</v>
      </c>
      <c r="AD300" s="212">
        <f t="shared" si="534"/>
        <v>94.449164638517345</v>
      </c>
      <c r="AE300" s="212">
        <f t="shared" si="535"/>
        <v>125.53216004897365</v>
      </c>
      <c r="AF300" s="212">
        <f t="shared" si="536"/>
        <v>1.9581579688248691</v>
      </c>
      <c r="AG300" s="212">
        <f t="shared" si="537"/>
        <v>2.1862050929953032</v>
      </c>
      <c r="AH300" s="212">
        <f t="shared" si="538"/>
        <v>1.6666754816840839</v>
      </c>
      <c r="AI300" s="212">
        <f t="shared" si="539"/>
        <v>7.1898614882633796</v>
      </c>
      <c r="AJ300" s="212">
        <f t="shared" si="540"/>
        <v>7.9898614882633794</v>
      </c>
      <c r="AK300" s="212">
        <f t="shared" si="541"/>
        <v>8.1470730046203741</v>
      </c>
      <c r="AL300" s="212">
        <f t="shared" si="542"/>
        <v>7.3847250508182887</v>
      </c>
      <c r="AM300" s="212">
        <f t="shared" si="619"/>
        <v>125.15861526122063</v>
      </c>
      <c r="AN300" s="212">
        <f t="shared" si="649"/>
        <v>122.74346865836101</v>
      </c>
      <c r="AO300" s="212">
        <f t="shared" si="650"/>
        <v>135.41465567349616</v>
      </c>
      <c r="AP300" s="212">
        <f t="shared" si="543"/>
        <v>3.88691311784256</v>
      </c>
      <c r="AQ300" s="212">
        <f t="shared" si="544"/>
        <v>0.13188360990540457</v>
      </c>
      <c r="AR300" s="212">
        <f t="shared" si="545"/>
        <v>0.1280371985118553</v>
      </c>
      <c r="AS300" s="212">
        <f t="shared" si="546"/>
        <v>0.12201306054665152</v>
      </c>
      <c r="AT300" s="212">
        <f t="shared" si="547"/>
        <v>5.4645080675880808E-3</v>
      </c>
      <c r="AU300" s="212">
        <f t="shared" si="548"/>
        <v>4.3873166570847937E-2</v>
      </c>
      <c r="AV300" s="212">
        <f t="shared" si="549"/>
        <v>4.0553402404013963E-2</v>
      </c>
      <c r="AW300" s="212">
        <f t="shared" si="550"/>
        <v>4.0628883706109252E-2</v>
      </c>
      <c r="AX300" s="212">
        <f t="shared" si="620"/>
        <v>1.6161039967526995E-2</v>
      </c>
      <c r="AY300" s="212">
        <f t="shared" si="621"/>
        <v>1.7178904332925626E-2</v>
      </c>
      <c r="AZ300" s="178">
        <f t="shared" si="622"/>
        <v>1.3768703307092399E-2</v>
      </c>
      <c r="BA300" s="178">
        <f t="shared" si="551"/>
        <v>-2.1179072095632887E-2</v>
      </c>
      <c r="BB300" s="178">
        <f t="shared" si="552"/>
        <v>-1.8416584430985115E-2</v>
      </c>
      <c r="BC300" s="178">
        <f t="shared" si="553"/>
        <v>-2.3020730538731396E-2</v>
      </c>
      <c r="BD300" s="178">
        <f t="shared" si="554"/>
        <v>0</v>
      </c>
      <c r="BE300" s="178">
        <f t="shared" si="555"/>
        <v>0</v>
      </c>
      <c r="BF300" s="178">
        <f t="shared" si="556"/>
        <v>0</v>
      </c>
      <c r="BG300" s="178">
        <f t="shared" si="623"/>
        <v>0</v>
      </c>
      <c r="BH300" s="178">
        <f t="shared" si="624"/>
        <v>0</v>
      </c>
      <c r="BI300" s="178">
        <f t="shared" si="625"/>
        <v>0</v>
      </c>
      <c r="BJ300" s="178">
        <f t="shared" si="557"/>
        <v>0</v>
      </c>
      <c r="BK300" s="178">
        <f t="shared" si="558"/>
        <v>0</v>
      </c>
      <c r="BL300" s="178">
        <f t="shared" si="559"/>
        <v>0</v>
      </c>
      <c r="BM300" s="180">
        <f t="shared" si="626"/>
        <v>0</v>
      </c>
      <c r="BN300" s="180">
        <f t="shared" si="626"/>
        <v>0</v>
      </c>
      <c r="BO300" s="180">
        <f t="shared" si="626"/>
        <v>0</v>
      </c>
      <c r="BP300" s="178">
        <f t="shared" si="560"/>
        <v>51.099712795798425</v>
      </c>
      <c r="BQ300" s="178">
        <f t="shared" si="561"/>
        <v>132.9243951056612</v>
      </c>
      <c r="BR300" s="178">
        <f t="shared" si="562"/>
        <v>0.30307883941073344</v>
      </c>
      <c r="BS300" s="178">
        <f t="shared" si="563"/>
        <v>0.30307883941073344</v>
      </c>
      <c r="BT300" s="178">
        <f t="shared" si="564"/>
        <v>0.10102627980357781</v>
      </c>
      <c r="BU300" s="178">
        <f t="shared" si="565"/>
        <v>12.216370517218037</v>
      </c>
      <c r="BY300" s="180">
        <f t="shared" si="566"/>
        <v>0.10406168116462697</v>
      </c>
      <c r="BZ300" s="180">
        <f t="shared" si="627"/>
        <v>0.10406168116462697</v>
      </c>
      <c r="CA300" s="180">
        <f t="shared" si="628"/>
        <v>3.0951260957095036E-2</v>
      </c>
      <c r="CB300" s="180">
        <f t="shared" si="629"/>
        <v>3.8331971493222504E-2</v>
      </c>
      <c r="CC300" s="180">
        <f t="shared" si="567"/>
        <v>1.7152899397589617E-2</v>
      </c>
      <c r="CG300" s="182">
        <f t="shared" si="568"/>
        <v>0.29811699188026491</v>
      </c>
      <c r="CH300" s="182">
        <f t="shared" si="569"/>
        <v>0.29811699188026491</v>
      </c>
      <c r="CI300" s="182">
        <f t="shared" si="570"/>
        <v>0.29811699188026491</v>
      </c>
      <c r="CJ300" s="182">
        <f t="shared" si="571"/>
        <v>0.29811699188026491</v>
      </c>
      <c r="CK300" s="182">
        <f t="shared" si="572"/>
        <v>0.29811699188026491</v>
      </c>
      <c r="CL300" s="182">
        <f t="shared" si="573"/>
        <v>0.29811699188026491</v>
      </c>
      <c r="CM300" s="182">
        <f t="shared" si="574"/>
        <v>0.29811699188026491</v>
      </c>
      <c r="CN300" s="182">
        <f t="shared" si="575"/>
        <v>0.29811699188026491</v>
      </c>
      <c r="CO300" s="182">
        <f t="shared" si="576"/>
        <v>0.26923272024489742</v>
      </c>
      <c r="CP300" s="182">
        <f t="shared" si="577"/>
        <v>0.22960291547738626</v>
      </c>
      <c r="CQ300" s="182">
        <f t="shared" si="578"/>
        <v>0.18997311070987516</v>
      </c>
      <c r="CR300" s="182">
        <f t="shared" si="579"/>
        <v>0.15034330594236398</v>
      </c>
      <c r="CS300" s="182">
        <f t="shared" si="580"/>
        <v>0.11071350117485286</v>
      </c>
      <c r="CT300" s="182">
        <f t="shared" si="581"/>
        <v>9.6064432273109304E-2</v>
      </c>
      <c r="CU300" s="182">
        <f t="shared" si="582"/>
        <v>9.6064432273109304E-2</v>
      </c>
      <c r="CV300" s="182">
        <f t="shared" si="583"/>
        <v>9.6064432273109304E-2</v>
      </c>
      <c r="CW300" s="182">
        <f t="shared" si="584"/>
        <v>9.6064432273109304E-2</v>
      </c>
      <c r="CX300" s="182">
        <f t="shared" si="585"/>
        <v>9.6064432273109304E-2</v>
      </c>
      <c r="CY300" s="182">
        <f t="shared" si="586"/>
        <v>9.6064432273109304E-2</v>
      </c>
      <c r="DA300" s="184">
        <f t="shared" si="630"/>
        <v>0.10225532222710436</v>
      </c>
      <c r="DB300" s="184">
        <f t="shared" si="631"/>
        <v>0.10225532222710436</v>
      </c>
      <c r="DC300" s="184">
        <f t="shared" si="632"/>
        <v>0.10225532222710436</v>
      </c>
      <c r="DD300" s="184">
        <f t="shared" si="633"/>
        <v>0.10225532222710436</v>
      </c>
      <c r="DE300" s="184">
        <f t="shared" si="634"/>
        <v>0.10225532222710436</v>
      </c>
      <c r="DF300" s="184">
        <f t="shared" si="635"/>
        <v>0.10225532222710436</v>
      </c>
      <c r="DG300" s="184">
        <f t="shared" si="636"/>
        <v>0.10225532222710436</v>
      </c>
      <c r="DH300" s="184">
        <f t="shared" si="637"/>
        <v>0.10225532222710436</v>
      </c>
      <c r="DI300" s="184">
        <f t="shared" si="638"/>
        <v>9.1744590096146383E-2</v>
      </c>
      <c r="DJ300" s="184">
        <f t="shared" si="639"/>
        <v>7.7340116432471143E-2</v>
      </c>
      <c r="DK300" s="184">
        <f t="shared" si="640"/>
        <v>6.2964522281346275E-2</v>
      </c>
      <c r="DL300" s="184">
        <f t="shared" si="641"/>
        <v>4.8638027151423069E-2</v>
      </c>
      <c r="DM300" s="184">
        <f t="shared" si="642"/>
        <v>3.4405471720090779E-2</v>
      </c>
      <c r="DN300" s="184">
        <f t="shared" si="643"/>
        <v>2.9187549252489817E-2</v>
      </c>
      <c r="DO300" s="184">
        <f t="shared" si="644"/>
        <v>2.9187549252489817E-2</v>
      </c>
      <c r="DP300" s="184">
        <f t="shared" si="645"/>
        <v>-7.0124044821955007E-10</v>
      </c>
      <c r="DQ300" s="184">
        <f t="shared" si="646"/>
        <v>-7.0124044821955007E-10</v>
      </c>
      <c r="DR300" s="184">
        <f t="shared" si="647"/>
        <v>-7.0124044821955007E-10</v>
      </c>
      <c r="DS300" s="184">
        <f t="shared" si="648"/>
        <v>-7.0124044821955007E-10</v>
      </c>
      <c r="DU300" s="185">
        <f t="shared" si="587"/>
        <v>0</v>
      </c>
      <c r="DV300" s="185">
        <f t="shared" si="588"/>
        <v>0</v>
      </c>
      <c r="DW300" s="185">
        <f t="shared" si="589"/>
        <v>0</v>
      </c>
      <c r="DX300" s="185">
        <f t="shared" si="590"/>
        <v>0</v>
      </c>
      <c r="DY300" s="186">
        <f t="shared" si="591"/>
        <v>0</v>
      </c>
      <c r="DZ300" s="186">
        <f t="shared" si="592"/>
        <v>0</v>
      </c>
      <c r="EA300" s="186">
        <f t="shared" si="593"/>
        <v>0</v>
      </c>
      <c r="EB300" s="186">
        <f t="shared" si="594"/>
        <v>0</v>
      </c>
      <c r="EC300" s="186">
        <f t="shared" si="595"/>
        <v>0</v>
      </c>
      <c r="ED300" s="186">
        <f t="shared" si="596"/>
        <v>0</v>
      </c>
      <c r="EE300" s="186">
        <f t="shared" si="597"/>
        <v>0</v>
      </c>
      <c r="EF300" s="186">
        <f t="shared" si="598"/>
        <v>0</v>
      </c>
      <c r="EG300" s="186">
        <f t="shared" si="599"/>
        <v>0</v>
      </c>
      <c r="EH300" s="186">
        <f t="shared" si="600"/>
        <v>0</v>
      </c>
      <c r="EI300" s="186">
        <f t="shared" si="601"/>
        <v>0</v>
      </c>
      <c r="EJ300" s="186">
        <f t="shared" si="602"/>
        <v>0</v>
      </c>
      <c r="EK300" s="186">
        <f t="shared" si="603"/>
        <v>0</v>
      </c>
      <c r="EL300" s="186">
        <f t="shared" si="604"/>
        <v>0</v>
      </c>
      <c r="EM300" s="186">
        <f t="shared" si="605"/>
        <v>0</v>
      </c>
      <c r="EN300" s="186">
        <f t="shared" si="606"/>
        <v>0</v>
      </c>
      <c r="EO300" s="186">
        <f t="shared" si="607"/>
        <v>0</v>
      </c>
      <c r="EP300" s="186">
        <f t="shared" si="608"/>
        <v>0</v>
      </c>
      <c r="EQ300" s="186">
        <f t="shared" si="609"/>
        <v>0</v>
      </c>
      <c r="ER300" s="186">
        <f t="shared" si="610"/>
        <v>0</v>
      </c>
      <c r="ES300" s="186">
        <f t="shared" si="611"/>
        <v>0</v>
      </c>
      <c r="ET300" s="186">
        <f t="shared" si="612"/>
        <v>0</v>
      </c>
      <c r="EU300" s="186">
        <f t="shared" si="613"/>
        <v>0</v>
      </c>
      <c r="EV300" s="186">
        <f t="shared" si="614"/>
        <v>0</v>
      </c>
      <c r="EW300" s="186">
        <f t="shared" si="615"/>
        <v>0</v>
      </c>
      <c r="EX300" s="186">
        <f t="shared" si="616"/>
        <v>0</v>
      </c>
    </row>
    <row r="301" spans="15:154" ht="20.100000000000001" customHeight="1" x14ac:dyDescent="0.3">
      <c r="O301" s="211">
        <v>293</v>
      </c>
      <c r="P301" s="211">
        <f t="shared" si="617"/>
        <v>-0.58468529941810032</v>
      </c>
      <c r="Q301" s="212">
        <f t="shared" si="618"/>
        <v>2.5569073541716927</v>
      </c>
      <c r="R301" s="212">
        <f t="shared" si="522"/>
        <v>179.52805714683549</v>
      </c>
      <c r="S301" s="212">
        <f t="shared" si="523"/>
        <v>156.11135404072652</v>
      </c>
      <c r="T301" s="212">
        <f t="shared" si="524"/>
        <v>195.13919255090815</v>
      </c>
      <c r="U301" s="212">
        <f t="shared" si="525"/>
        <v>1</v>
      </c>
      <c r="V301" s="212">
        <f t="shared" si="526"/>
        <v>1</v>
      </c>
      <c r="W301" s="212">
        <f t="shared" si="527"/>
        <v>7.464014379123024E-2</v>
      </c>
      <c r="X301" s="212">
        <f t="shared" si="528"/>
        <v>8.5836165359914771E-2</v>
      </c>
      <c r="Y301" s="212">
        <f t="shared" si="529"/>
        <v>6.8668932287931819E-2</v>
      </c>
      <c r="Z301" s="212">
        <f t="shared" si="530"/>
        <v>5.1474156897069765</v>
      </c>
      <c r="AA301" s="212">
        <f t="shared" si="531"/>
        <v>5.1474156897069765</v>
      </c>
      <c r="AB301" s="212">
        <f t="shared" si="532"/>
        <v>5.0791198584417137</v>
      </c>
      <c r="AC301" s="212">
        <f t="shared" si="533"/>
        <v>4.8401477540479574</v>
      </c>
      <c r="AD301" s="212">
        <f t="shared" si="534"/>
        <v>92.590892227938227</v>
      </c>
      <c r="AE301" s="212">
        <f t="shared" si="535"/>
        <v>123.13400621123752</v>
      </c>
      <c r="AF301" s="212">
        <f t="shared" si="536"/>
        <v>1.9524755148198787</v>
      </c>
      <c r="AG301" s="212">
        <f t="shared" si="537"/>
        <v>2.179860860260149</v>
      </c>
      <c r="AH301" s="212">
        <f t="shared" si="538"/>
        <v>1.6618388919315223</v>
      </c>
      <c r="AI301" s="212">
        <f t="shared" si="539"/>
        <v>7.0998912045268554</v>
      </c>
      <c r="AJ301" s="212">
        <f t="shared" si="540"/>
        <v>7.8998912045268552</v>
      </c>
      <c r="AK301" s="212">
        <f t="shared" si="541"/>
        <v>8.0589807187018625</v>
      </c>
      <c r="AL301" s="212">
        <f t="shared" si="542"/>
        <v>7.30198664597948</v>
      </c>
      <c r="AM301" s="212">
        <f t="shared" si="619"/>
        <v>126.58402174285293</v>
      </c>
      <c r="AN301" s="212">
        <f t="shared" si="649"/>
        <v>124.0851709297897</v>
      </c>
      <c r="AO301" s="212">
        <f t="shared" si="650"/>
        <v>136.94903161054208</v>
      </c>
      <c r="AP301" s="212">
        <f t="shared" si="543"/>
        <v>3.8065786594129323</v>
      </c>
      <c r="AQ301" s="212">
        <f t="shared" si="544"/>
        <v>0.12979457594034707</v>
      </c>
      <c r="AR301" s="212">
        <f t="shared" si="545"/>
        <v>0.12600909163281304</v>
      </c>
      <c r="AS301" s="212">
        <f t="shared" si="546"/>
        <v>0.12008037590262795</v>
      </c>
      <c r="AT301" s="212">
        <f t="shared" si="547"/>
        <v>5.2927637247088925E-3</v>
      </c>
      <c r="AU301" s="212">
        <f t="shared" si="548"/>
        <v>4.2978233045814079E-2</v>
      </c>
      <c r="AV301" s="212">
        <f t="shared" si="549"/>
        <v>3.9708202106375323E-2</v>
      </c>
      <c r="AW301" s="212">
        <f t="shared" si="550"/>
        <v>3.9797850957335359E-2</v>
      </c>
      <c r="AX301" s="212">
        <f t="shared" si="620"/>
        <v>1.6039507691874282E-2</v>
      </c>
      <c r="AY301" s="212">
        <f t="shared" si="621"/>
        <v>1.7041999259898313E-2</v>
      </c>
      <c r="AZ301" s="178">
        <f t="shared" si="622"/>
        <v>1.3664379880961555E-2</v>
      </c>
      <c r="BA301" s="178">
        <f t="shared" si="551"/>
        <v>-2.1302928274597715E-2</v>
      </c>
      <c r="BB301" s="178">
        <f t="shared" si="552"/>
        <v>-1.8524285456171925E-2</v>
      </c>
      <c r="BC301" s="178">
        <f t="shared" si="553"/>
        <v>-2.3155356820214905E-2</v>
      </c>
      <c r="BD301" s="178">
        <f t="shared" si="554"/>
        <v>0</v>
      </c>
      <c r="BE301" s="178">
        <f t="shared" si="555"/>
        <v>0</v>
      </c>
      <c r="BF301" s="178">
        <f t="shared" si="556"/>
        <v>0</v>
      </c>
      <c r="BG301" s="178">
        <f t="shared" si="623"/>
        <v>0</v>
      </c>
      <c r="BH301" s="178">
        <f t="shared" si="624"/>
        <v>0</v>
      </c>
      <c r="BI301" s="178">
        <f t="shared" si="625"/>
        <v>0</v>
      </c>
      <c r="BJ301" s="178">
        <f t="shared" si="557"/>
        <v>0</v>
      </c>
      <c r="BK301" s="178">
        <f t="shared" si="558"/>
        <v>0</v>
      </c>
      <c r="BL301" s="178">
        <f t="shared" si="559"/>
        <v>0</v>
      </c>
      <c r="BM301" s="180">
        <f t="shared" si="626"/>
        <v>0</v>
      </c>
      <c r="BN301" s="180">
        <f t="shared" si="626"/>
        <v>0</v>
      </c>
      <c r="BO301" s="180">
        <f t="shared" si="626"/>
        <v>0</v>
      </c>
      <c r="BP301" s="178">
        <f t="shared" si="560"/>
        <v>50.087263692073535</v>
      </c>
      <c r="BQ301" s="178">
        <f t="shared" si="561"/>
        <v>130.7369379207033</v>
      </c>
      <c r="BR301" s="178">
        <f t="shared" si="562"/>
        <v>0.2991461799639748</v>
      </c>
      <c r="BS301" s="178">
        <f t="shared" si="563"/>
        <v>0.2991461799639748</v>
      </c>
      <c r="BT301" s="178">
        <f t="shared" si="564"/>
        <v>9.9715393321324938E-2</v>
      </c>
      <c r="BU301" s="178">
        <f t="shared" si="565"/>
        <v>12.057854584488949</v>
      </c>
      <c r="BY301" s="180">
        <f t="shared" si="566"/>
        <v>0.10228448055124167</v>
      </c>
      <c r="BZ301" s="180">
        <f t="shared" si="627"/>
        <v>0.10228448055124167</v>
      </c>
      <c r="CA301" s="180">
        <f t="shared" si="628"/>
        <v>3.0390439776877345E-2</v>
      </c>
      <c r="CB301" s="180">
        <f t="shared" si="629"/>
        <v>3.8172641778217234E-2</v>
      </c>
      <c r="CC301" s="180">
        <f t="shared" si="567"/>
        <v>1.6869713503619519E-2</v>
      </c>
      <c r="CG301" s="182">
        <f t="shared" si="568"/>
        <v>0.29418433243350633</v>
      </c>
      <c r="CH301" s="182">
        <f t="shared" si="569"/>
        <v>0.29418433243350633</v>
      </c>
      <c r="CI301" s="182">
        <f t="shared" si="570"/>
        <v>0.29418433243350633</v>
      </c>
      <c r="CJ301" s="182">
        <f t="shared" si="571"/>
        <v>0.29418433243350633</v>
      </c>
      <c r="CK301" s="182">
        <f t="shared" si="572"/>
        <v>0.29418433243350633</v>
      </c>
      <c r="CL301" s="182">
        <f t="shared" si="573"/>
        <v>0.29418433243350633</v>
      </c>
      <c r="CM301" s="182">
        <f t="shared" si="574"/>
        <v>0.29418433243350633</v>
      </c>
      <c r="CN301" s="182">
        <f t="shared" si="575"/>
        <v>0.29418433243350633</v>
      </c>
      <c r="CO301" s="182">
        <f t="shared" si="576"/>
        <v>0.2656748543796717</v>
      </c>
      <c r="CP301" s="182">
        <f t="shared" si="577"/>
        <v>0.22655927398491829</v>
      </c>
      <c r="CQ301" s="182">
        <f t="shared" si="578"/>
        <v>0.18744369359016502</v>
      </c>
      <c r="CR301" s="182">
        <f t="shared" si="579"/>
        <v>0.14832811319541164</v>
      </c>
      <c r="CS301" s="182">
        <f t="shared" si="580"/>
        <v>0.10921253280065837</v>
      </c>
      <c r="CT301" s="182">
        <f t="shared" si="581"/>
        <v>9.4753545790856417E-2</v>
      </c>
      <c r="CU301" s="182">
        <f t="shared" si="582"/>
        <v>9.4753545790856417E-2</v>
      </c>
      <c r="CV301" s="182">
        <f t="shared" si="583"/>
        <v>9.4753545790856417E-2</v>
      </c>
      <c r="CW301" s="182">
        <f t="shared" si="584"/>
        <v>9.4753545790856417E-2</v>
      </c>
      <c r="CX301" s="182">
        <f t="shared" si="585"/>
        <v>9.4753545790856417E-2</v>
      </c>
      <c r="CY301" s="182">
        <f t="shared" si="586"/>
        <v>9.4753545790856417E-2</v>
      </c>
      <c r="DA301" s="184">
        <f t="shared" si="630"/>
        <v>0.10048462524890217</v>
      </c>
      <c r="DB301" s="184">
        <f t="shared" si="631"/>
        <v>0.10048462524890217</v>
      </c>
      <c r="DC301" s="184">
        <f t="shared" si="632"/>
        <v>0.10048462524890217</v>
      </c>
      <c r="DD301" s="184">
        <f t="shared" si="633"/>
        <v>0.10048462524890217</v>
      </c>
      <c r="DE301" s="184">
        <f t="shared" si="634"/>
        <v>0.10048462524890217</v>
      </c>
      <c r="DF301" s="184">
        <f t="shared" si="635"/>
        <v>0.10048462524890217</v>
      </c>
      <c r="DG301" s="184">
        <f t="shared" si="636"/>
        <v>0.10048462524890217</v>
      </c>
      <c r="DH301" s="184">
        <f t="shared" si="637"/>
        <v>0.10048462524890217</v>
      </c>
      <c r="DI301" s="184">
        <f t="shared" si="638"/>
        <v>9.0147726073771833E-2</v>
      </c>
      <c r="DJ301" s="184">
        <f t="shared" si="639"/>
        <v>7.5981800745254499E-2</v>
      </c>
      <c r="DK301" s="184">
        <f t="shared" si="640"/>
        <v>6.184482909520804E-2</v>
      </c>
      <c r="DL301" s="184">
        <f t="shared" si="641"/>
        <v>4.7757065995295306E-2</v>
      </c>
      <c r="DM301" s="184">
        <f t="shared" si="642"/>
        <v>3.3763404266761464E-2</v>
      </c>
      <c r="DN301" s="184">
        <f t="shared" si="643"/>
        <v>2.8633839271930858E-2</v>
      </c>
      <c r="DO301" s="184">
        <f t="shared" si="644"/>
        <v>2.8633839271930858E-2</v>
      </c>
      <c r="DP301" s="184">
        <f t="shared" si="645"/>
        <v>-7.0710953910374998E-10</v>
      </c>
      <c r="DQ301" s="184">
        <f t="shared" si="646"/>
        <v>-7.0710953910374998E-10</v>
      </c>
      <c r="DR301" s="184">
        <f t="shared" si="647"/>
        <v>-7.0710953910374998E-10</v>
      </c>
      <c r="DS301" s="184">
        <f t="shared" si="648"/>
        <v>-7.0710953910374998E-10</v>
      </c>
      <c r="DU301" s="185">
        <f t="shared" si="587"/>
        <v>0</v>
      </c>
      <c r="DV301" s="185">
        <f t="shared" si="588"/>
        <v>0</v>
      </c>
      <c r="DW301" s="185">
        <f t="shared" si="589"/>
        <v>0</v>
      </c>
      <c r="DX301" s="185">
        <f t="shared" si="590"/>
        <v>0</v>
      </c>
      <c r="DY301" s="186">
        <f t="shared" si="591"/>
        <v>0</v>
      </c>
      <c r="DZ301" s="186">
        <f t="shared" si="592"/>
        <v>0</v>
      </c>
      <c r="EA301" s="186">
        <f t="shared" si="593"/>
        <v>0</v>
      </c>
      <c r="EB301" s="186">
        <f t="shared" si="594"/>
        <v>0</v>
      </c>
      <c r="EC301" s="186">
        <f t="shared" si="595"/>
        <v>0</v>
      </c>
      <c r="ED301" s="186">
        <f t="shared" si="596"/>
        <v>0</v>
      </c>
      <c r="EE301" s="186">
        <f t="shared" si="597"/>
        <v>0</v>
      </c>
      <c r="EF301" s="186">
        <f t="shared" si="598"/>
        <v>0</v>
      </c>
      <c r="EG301" s="186">
        <f t="shared" si="599"/>
        <v>0</v>
      </c>
      <c r="EH301" s="186">
        <f t="shared" si="600"/>
        <v>0</v>
      </c>
      <c r="EI301" s="186">
        <f t="shared" si="601"/>
        <v>0</v>
      </c>
      <c r="EJ301" s="186">
        <f t="shared" si="602"/>
        <v>0</v>
      </c>
      <c r="EK301" s="186">
        <f t="shared" si="603"/>
        <v>0</v>
      </c>
      <c r="EL301" s="186">
        <f t="shared" si="604"/>
        <v>0</v>
      </c>
      <c r="EM301" s="186">
        <f t="shared" si="605"/>
        <v>0</v>
      </c>
      <c r="EN301" s="186">
        <f t="shared" si="606"/>
        <v>0</v>
      </c>
      <c r="EO301" s="186">
        <f t="shared" si="607"/>
        <v>0</v>
      </c>
      <c r="EP301" s="186">
        <f t="shared" si="608"/>
        <v>0</v>
      </c>
      <c r="EQ301" s="186">
        <f t="shared" si="609"/>
        <v>0</v>
      </c>
      <c r="ER301" s="186">
        <f t="shared" si="610"/>
        <v>0</v>
      </c>
      <c r="ES301" s="186">
        <f t="shared" si="611"/>
        <v>0</v>
      </c>
      <c r="ET301" s="186">
        <f t="shared" si="612"/>
        <v>0</v>
      </c>
      <c r="EU301" s="186">
        <f t="shared" si="613"/>
        <v>0</v>
      </c>
      <c r="EV301" s="186">
        <f t="shared" si="614"/>
        <v>0</v>
      </c>
      <c r="EW301" s="186">
        <f t="shared" si="615"/>
        <v>0</v>
      </c>
      <c r="EX301" s="186">
        <f t="shared" si="616"/>
        <v>0</v>
      </c>
    </row>
    <row r="302" spans="15:154" ht="20.100000000000001" customHeight="1" x14ac:dyDescent="0.3">
      <c r="O302" s="211">
        <v>294</v>
      </c>
      <c r="P302" s="211">
        <f t="shared" si="617"/>
        <v>-0.57595865315812877</v>
      </c>
      <c r="Q302" s="212">
        <f t="shared" si="618"/>
        <v>2.5656340004316647</v>
      </c>
      <c r="R302" s="212">
        <f t="shared" si="522"/>
        <v>177.15425928069061</v>
      </c>
      <c r="S302" s="212">
        <f t="shared" si="523"/>
        <v>154.04718198320924</v>
      </c>
      <c r="T302" s="212">
        <f t="shared" si="524"/>
        <v>192.55897747901153</v>
      </c>
      <c r="U302" s="212">
        <f t="shared" si="525"/>
        <v>1</v>
      </c>
      <c r="V302" s="212">
        <f t="shared" si="526"/>
        <v>1</v>
      </c>
      <c r="W302" s="212">
        <f t="shared" si="527"/>
        <v>7.5640292558636593E-2</v>
      </c>
      <c r="X302" s="212">
        <f t="shared" si="528"/>
        <v>8.6986336442432075E-2</v>
      </c>
      <c r="Y302" s="212">
        <f t="shared" si="529"/>
        <v>6.9589069153945665E-2</v>
      </c>
      <c r="Z302" s="212">
        <f t="shared" si="530"/>
        <v>5.0630572759502703</v>
      </c>
      <c r="AA302" s="212">
        <f t="shared" si="531"/>
        <v>5.0630572759502703</v>
      </c>
      <c r="AB302" s="212">
        <f t="shared" si="532"/>
        <v>4.9972902998239999</v>
      </c>
      <c r="AC302" s="212">
        <f t="shared" si="533"/>
        <v>4.7621682683502575</v>
      </c>
      <c r="AD302" s="212">
        <f t="shared" si="534"/>
        <v>90.734059765493768</v>
      </c>
      <c r="AE302" s="212">
        <f t="shared" si="535"/>
        <v>120.73669884116396</v>
      </c>
      <c r="AF302" s="212">
        <f t="shared" si="536"/>
        <v>1.9467601434517592</v>
      </c>
      <c r="AG302" s="212">
        <f t="shared" si="537"/>
        <v>2.1734798766049637</v>
      </c>
      <c r="AH302" s="212">
        <f t="shared" si="538"/>
        <v>1.6569742847447586</v>
      </c>
      <c r="AI302" s="212">
        <f t="shared" si="539"/>
        <v>7.0098174194020295</v>
      </c>
      <c r="AJ302" s="212">
        <f t="shared" si="540"/>
        <v>7.8098174194020293</v>
      </c>
      <c r="AK302" s="212">
        <f t="shared" si="541"/>
        <v>7.9707701764289629</v>
      </c>
      <c r="AL302" s="212">
        <f t="shared" si="542"/>
        <v>7.2191425530950157</v>
      </c>
      <c r="AM302" s="212">
        <f t="shared" si="619"/>
        <v>128.04396649730725</v>
      </c>
      <c r="AN302" s="212">
        <f t="shared" si="649"/>
        <v>125.45839082867856</v>
      </c>
      <c r="AO302" s="212">
        <f t="shared" si="650"/>
        <v>138.52060582614158</v>
      </c>
      <c r="AP302" s="212">
        <f t="shared" si="543"/>
        <v>3.7263595230142283</v>
      </c>
      <c r="AQ302" s="212">
        <f t="shared" si="544"/>
        <v>0.12770345914133724</v>
      </c>
      <c r="AR302" s="212">
        <f t="shared" si="545"/>
        <v>0.12397896266607991</v>
      </c>
      <c r="AS302" s="212">
        <f t="shared" si="546"/>
        <v>0.11814576430994625</v>
      </c>
      <c r="AT302" s="212">
        <f t="shared" si="547"/>
        <v>5.1235943945857473E-3</v>
      </c>
      <c r="AU302" s="212">
        <f t="shared" si="548"/>
        <v>4.2084388443850609E-2</v>
      </c>
      <c r="AV302" s="212">
        <f t="shared" si="549"/>
        <v>3.886442868360792E-2</v>
      </c>
      <c r="AW302" s="212">
        <f t="shared" si="550"/>
        <v>3.8967924266780543E-2</v>
      </c>
      <c r="AX302" s="212">
        <f t="shared" si="620"/>
        <v>1.591637749556446E-2</v>
      </c>
      <c r="AY302" s="212">
        <f t="shared" si="621"/>
        <v>1.6903371601024376E-2</v>
      </c>
      <c r="AZ302" s="178">
        <f t="shared" si="622"/>
        <v>1.3558708106488853E-2</v>
      </c>
      <c r="BA302" s="178">
        <f t="shared" si="551"/>
        <v>-2.1425162153096797E-2</v>
      </c>
      <c r="BB302" s="178">
        <f t="shared" si="552"/>
        <v>-1.863057578530156E-2</v>
      </c>
      <c r="BC302" s="178">
        <f t="shared" si="553"/>
        <v>-2.3288219731626952E-2</v>
      </c>
      <c r="BD302" s="178">
        <f t="shared" si="554"/>
        <v>0</v>
      </c>
      <c r="BE302" s="178">
        <f t="shared" si="555"/>
        <v>0</v>
      </c>
      <c r="BF302" s="178">
        <f t="shared" si="556"/>
        <v>0</v>
      </c>
      <c r="BG302" s="178">
        <f t="shared" si="623"/>
        <v>0</v>
      </c>
      <c r="BH302" s="178">
        <f t="shared" si="624"/>
        <v>0</v>
      </c>
      <c r="BI302" s="178">
        <f t="shared" si="625"/>
        <v>0</v>
      </c>
      <c r="BJ302" s="178">
        <f t="shared" si="557"/>
        <v>0</v>
      </c>
      <c r="BK302" s="178">
        <f t="shared" si="558"/>
        <v>0</v>
      </c>
      <c r="BL302" s="178">
        <f t="shared" si="559"/>
        <v>0</v>
      </c>
      <c r="BM302" s="180">
        <f t="shared" si="626"/>
        <v>0</v>
      </c>
      <c r="BN302" s="180">
        <f t="shared" si="626"/>
        <v>0</v>
      </c>
      <c r="BO302" s="180">
        <f t="shared" si="626"/>
        <v>0</v>
      </c>
      <c r="BP302" s="178">
        <f t="shared" si="560"/>
        <v>49.078149530892908</v>
      </c>
      <c r="BQ302" s="178">
        <f t="shared" si="561"/>
        <v>128.54017650050551</v>
      </c>
      <c r="BR302" s="178">
        <f t="shared" si="562"/>
        <v>0.2951907393774203</v>
      </c>
      <c r="BS302" s="178">
        <f t="shared" si="563"/>
        <v>0.2951907393774203</v>
      </c>
      <c r="BT302" s="178">
        <f t="shared" si="564"/>
        <v>9.8396913125806743E-2</v>
      </c>
      <c r="BU302" s="178">
        <f t="shared" si="565"/>
        <v>11.898420399449369</v>
      </c>
      <c r="BY302" s="180">
        <f t="shared" si="566"/>
        <v>0.10050049521221467</v>
      </c>
      <c r="BZ302" s="180">
        <f t="shared" si="627"/>
        <v>0.10050049521221467</v>
      </c>
      <c r="CA302" s="180">
        <f t="shared" si="628"/>
        <v>2.9827960541599231E-2</v>
      </c>
      <c r="CB302" s="180">
        <f t="shared" si="629"/>
        <v>3.8009434401413446E-2</v>
      </c>
      <c r="CC302" s="180">
        <f t="shared" si="567"/>
        <v>1.6584272248316649E-2</v>
      </c>
      <c r="CG302" s="182">
        <f t="shared" si="568"/>
        <v>0.29022889184695172</v>
      </c>
      <c r="CH302" s="182">
        <f t="shared" si="569"/>
        <v>0.29022889184695172</v>
      </c>
      <c r="CI302" s="182">
        <f t="shared" si="570"/>
        <v>0.29022889184695172</v>
      </c>
      <c r="CJ302" s="182">
        <f t="shared" si="571"/>
        <v>0.29022889184695172</v>
      </c>
      <c r="CK302" s="182">
        <f t="shared" si="572"/>
        <v>0.29022889184695172</v>
      </c>
      <c r="CL302" s="182">
        <f t="shared" si="573"/>
        <v>0.29022889184695172</v>
      </c>
      <c r="CM302" s="182">
        <f t="shared" si="574"/>
        <v>0.29022889184695172</v>
      </c>
      <c r="CN302" s="182">
        <f t="shared" si="575"/>
        <v>0.29022889184695172</v>
      </c>
      <c r="CO302" s="182">
        <f t="shared" si="576"/>
        <v>0.26209637848178274</v>
      </c>
      <c r="CP302" s="182">
        <f t="shared" si="577"/>
        <v>0.22349800126267641</v>
      </c>
      <c r="CQ302" s="182">
        <f t="shared" si="578"/>
        <v>0.1848996240435701</v>
      </c>
      <c r="CR302" s="182">
        <f t="shared" si="579"/>
        <v>0.1463012468244638</v>
      </c>
      <c r="CS302" s="182">
        <f t="shared" si="580"/>
        <v>0.10770286960535755</v>
      </c>
      <c r="CT302" s="182">
        <f t="shared" si="581"/>
        <v>9.3435065595338249E-2</v>
      </c>
      <c r="CU302" s="182">
        <f t="shared" si="582"/>
        <v>9.3435065595338249E-2</v>
      </c>
      <c r="CV302" s="182">
        <f t="shared" si="583"/>
        <v>9.3435065595338249E-2</v>
      </c>
      <c r="CW302" s="182">
        <f t="shared" si="584"/>
        <v>9.3435065595338249E-2</v>
      </c>
      <c r="CX302" s="182">
        <f t="shared" si="585"/>
        <v>9.3435065595338249E-2</v>
      </c>
      <c r="CY302" s="182">
        <f t="shared" si="586"/>
        <v>9.3435065595338249E-2</v>
      </c>
      <c r="DA302" s="184">
        <f t="shared" si="630"/>
        <v>9.8707308610264596E-2</v>
      </c>
      <c r="DB302" s="184">
        <f t="shared" si="631"/>
        <v>9.8707308610264596E-2</v>
      </c>
      <c r="DC302" s="184">
        <f t="shared" si="632"/>
        <v>9.8707308610264596E-2</v>
      </c>
      <c r="DD302" s="184">
        <f t="shared" si="633"/>
        <v>9.8707308610264596E-2</v>
      </c>
      <c r="DE302" s="184">
        <f t="shared" si="634"/>
        <v>9.8707308610264596E-2</v>
      </c>
      <c r="DF302" s="184">
        <f t="shared" si="635"/>
        <v>9.8707308610264596E-2</v>
      </c>
      <c r="DG302" s="184">
        <f t="shared" si="636"/>
        <v>9.8707308610264596E-2</v>
      </c>
      <c r="DH302" s="184">
        <f t="shared" si="637"/>
        <v>9.8707308610264596E-2</v>
      </c>
      <c r="DI302" s="184">
        <f t="shared" si="638"/>
        <v>8.8544980654282027E-2</v>
      </c>
      <c r="DJ302" s="184">
        <f t="shared" si="639"/>
        <v>7.4618616098723486E-2</v>
      </c>
      <c r="DK302" s="184">
        <f t="shared" si="640"/>
        <v>6.0721278362617259E-2</v>
      </c>
      <c r="DL302" s="184">
        <f t="shared" si="641"/>
        <v>4.6873256487505434E-2</v>
      </c>
      <c r="DM302" s="184">
        <f t="shared" si="642"/>
        <v>3.3119492096134406E-2</v>
      </c>
      <c r="DN302" s="184">
        <f t="shared" si="643"/>
        <v>2.8078652405454228E-2</v>
      </c>
      <c r="DO302" s="184">
        <f t="shared" si="644"/>
        <v>2.8078652405454228E-2</v>
      </c>
      <c r="DP302" s="184">
        <f t="shared" si="645"/>
        <v>-7.1311262518053345E-10</v>
      </c>
      <c r="DQ302" s="184">
        <f t="shared" si="646"/>
        <v>-7.1311262518053345E-10</v>
      </c>
      <c r="DR302" s="184">
        <f t="shared" si="647"/>
        <v>-7.1311262518053345E-10</v>
      </c>
      <c r="DS302" s="184">
        <f t="shared" si="648"/>
        <v>-7.1311262518053345E-10</v>
      </c>
      <c r="DU302" s="185">
        <f t="shared" si="587"/>
        <v>0</v>
      </c>
      <c r="DV302" s="185">
        <f t="shared" si="588"/>
        <v>0</v>
      </c>
      <c r="DW302" s="185">
        <f t="shared" si="589"/>
        <v>0</v>
      </c>
      <c r="DX302" s="185">
        <f t="shared" si="590"/>
        <v>0</v>
      </c>
      <c r="DY302" s="186">
        <f t="shared" si="591"/>
        <v>0</v>
      </c>
      <c r="DZ302" s="186">
        <f t="shared" si="592"/>
        <v>0</v>
      </c>
      <c r="EA302" s="186">
        <f t="shared" si="593"/>
        <v>0</v>
      </c>
      <c r="EB302" s="186">
        <f t="shared" si="594"/>
        <v>0</v>
      </c>
      <c r="EC302" s="186">
        <f t="shared" si="595"/>
        <v>0</v>
      </c>
      <c r="ED302" s="186">
        <f t="shared" si="596"/>
        <v>0</v>
      </c>
      <c r="EE302" s="186">
        <f t="shared" si="597"/>
        <v>0</v>
      </c>
      <c r="EF302" s="186">
        <f t="shared" si="598"/>
        <v>0</v>
      </c>
      <c r="EG302" s="186">
        <f t="shared" si="599"/>
        <v>0</v>
      </c>
      <c r="EH302" s="186">
        <f t="shared" si="600"/>
        <v>0</v>
      </c>
      <c r="EI302" s="186">
        <f t="shared" si="601"/>
        <v>0</v>
      </c>
      <c r="EJ302" s="186">
        <f t="shared" si="602"/>
        <v>0</v>
      </c>
      <c r="EK302" s="186">
        <f t="shared" si="603"/>
        <v>0</v>
      </c>
      <c r="EL302" s="186">
        <f t="shared" si="604"/>
        <v>0</v>
      </c>
      <c r="EM302" s="186">
        <f t="shared" si="605"/>
        <v>0</v>
      </c>
      <c r="EN302" s="186">
        <f t="shared" si="606"/>
        <v>0</v>
      </c>
      <c r="EO302" s="186">
        <f t="shared" si="607"/>
        <v>0</v>
      </c>
      <c r="EP302" s="186">
        <f t="shared" si="608"/>
        <v>0</v>
      </c>
      <c r="EQ302" s="186">
        <f t="shared" si="609"/>
        <v>0</v>
      </c>
      <c r="ER302" s="186">
        <f t="shared" si="610"/>
        <v>0</v>
      </c>
      <c r="ES302" s="186">
        <f t="shared" si="611"/>
        <v>0</v>
      </c>
      <c r="ET302" s="186">
        <f t="shared" si="612"/>
        <v>0</v>
      </c>
      <c r="EU302" s="186">
        <f t="shared" si="613"/>
        <v>0</v>
      </c>
      <c r="EV302" s="186">
        <f t="shared" si="614"/>
        <v>0</v>
      </c>
      <c r="EW302" s="186">
        <f t="shared" si="615"/>
        <v>0</v>
      </c>
      <c r="EX302" s="186">
        <f t="shared" si="616"/>
        <v>0</v>
      </c>
    </row>
    <row r="303" spans="15:154" ht="20.100000000000001" customHeight="1" x14ac:dyDescent="0.3">
      <c r="O303" s="211">
        <v>295</v>
      </c>
      <c r="P303" s="211">
        <f t="shared" si="617"/>
        <v>-0.56723200689815712</v>
      </c>
      <c r="Q303" s="212">
        <f t="shared" si="618"/>
        <v>2.5743606466916362</v>
      </c>
      <c r="R303" s="212">
        <f t="shared" si="522"/>
        <v>174.76697043182099</v>
      </c>
      <c r="S303" s="212">
        <f t="shared" si="523"/>
        <v>151.97127863636609</v>
      </c>
      <c r="T303" s="212">
        <f t="shared" si="524"/>
        <v>189.9640982954576</v>
      </c>
      <c r="U303" s="212">
        <f t="shared" si="525"/>
        <v>1</v>
      </c>
      <c r="V303" s="212">
        <f t="shared" si="526"/>
        <v>1</v>
      </c>
      <c r="W303" s="212">
        <f t="shared" si="527"/>
        <v>7.6673526850587162E-2</v>
      </c>
      <c r="X303" s="212">
        <f t="shared" si="528"/>
        <v>8.8174555878175229E-2</v>
      </c>
      <c r="Y303" s="212">
        <f t="shared" si="529"/>
        <v>7.0539644702540191E-2</v>
      </c>
      <c r="Z303" s="212">
        <f t="shared" si="530"/>
        <v>4.9786415996795448</v>
      </c>
      <c r="AA303" s="212">
        <f t="shared" si="531"/>
        <v>4.9786415996795448</v>
      </c>
      <c r="AB303" s="212">
        <f t="shared" si="532"/>
        <v>4.9153922157780769</v>
      </c>
      <c r="AC303" s="212">
        <f t="shared" si="533"/>
        <v>4.6841234813392019</v>
      </c>
      <c r="AD303" s="212">
        <f t="shared" si="534"/>
        <v>88.879075667719306</v>
      </c>
      <c r="AE303" s="212">
        <f t="shared" si="535"/>
        <v>118.34073424603366</v>
      </c>
      <c r="AF303" s="212">
        <f t="shared" si="536"/>
        <v>1.9410122899681688</v>
      </c>
      <c r="AG303" s="212">
        <f t="shared" si="537"/>
        <v>2.1670626279663581</v>
      </c>
      <c r="AH303" s="212">
        <f t="shared" si="538"/>
        <v>1.6520820305824646</v>
      </c>
      <c r="AI303" s="212">
        <f t="shared" si="539"/>
        <v>6.919653889647714</v>
      </c>
      <c r="AJ303" s="212">
        <f t="shared" si="540"/>
        <v>7.7196538896477138</v>
      </c>
      <c r="AK303" s="212">
        <f t="shared" si="541"/>
        <v>7.8824548437444344</v>
      </c>
      <c r="AL303" s="212">
        <f t="shared" si="542"/>
        <v>7.1362055119216663</v>
      </c>
      <c r="AM303" s="212">
        <f t="shared" si="619"/>
        <v>129.53948639342883</v>
      </c>
      <c r="AN303" s="212">
        <f t="shared" si="649"/>
        <v>126.86403155149138</v>
      </c>
      <c r="AO303" s="212">
        <f t="shared" si="650"/>
        <v>140.13049348556612</v>
      </c>
      <c r="AP303" s="212">
        <f t="shared" si="543"/>
        <v>3.6462750612659227</v>
      </c>
      <c r="AQ303" s="212">
        <f t="shared" si="544"/>
        <v>0.1256105912064725</v>
      </c>
      <c r="AR303" s="212">
        <f t="shared" si="545"/>
        <v>0.12194713363571306</v>
      </c>
      <c r="AS303" s="212">
        <f t="shared" si="546"/>
        <v>0.1162095326414625</v>
      </c>
      <c r="AT303" s="212">
        <f t="shared" si="547"/>
        <v>4.957034467322154E-3</v>
      </c>
      <c r="AU303" s="212">
        <f t="shared" si="548"/>
        <v>4.1191847298065874E-2</v>
      </c>
      <c r="AV303" s="212">
        <f t="shared" si="549"/>
        <v>3.8022290893064893E-2</v>
      </c>
      <c r="AW303" s="212">
        <f t="shared" si="550"/>
        <v>3.8139301790750584E-2</v>
      </c>
      <c r="AX303" s="212">
        <f t="shared" si="620"/>
        <v>1.57916212803847E-2</v>
      </c>
      <c r="AY303" s="212">
        <f t="shared" si="621"/>
        <v>1.6762993326837575E-2</v>
      </c>
      <c r="AZ303" s="178">
        <f t="shared" si="622"/>
        <v>1.3451664216971753E-2</v>
      </c>
      <c r="BA303" s="178">
        <f t="shared" si="551"/>
        <v>-2.1545764422547024E-2</v>
      </c>
      <c r="BB303" s="178">
        <f t="shared" si="552"/>
        <v>-1.8735447323953932E-2</v>
      </c>
      <c r="BC303" s="178">
        <f t="shared" si="553"/>
        <v>-2.3419309154942412E-2</v>
      </c>
      <c r="BD303" s="178">
        <f t="shared" si="554"/>
        <v>0</v>
      </c>
      <c r="BE303" s="178">
        <f t="shared" si="555"/>
        <v>0</v>
      </c>
      <c r="BF303" s="178">
        <f t="shared" si="556"/>
        <v>0</v>
      </c>
      <c r="BG303" s="178">
        <f t="shared" si="623"/>
        <v>0</v>
      </c>
      <c r="BH303" s="178">
        <f t="shared" si="624"/>
        <v>0</v>
      </c>
      <c r="BI303" s="178">
        <f t="shared" si="625"/>
        <v>0</v>
      </c>
      <c r="BJ303" s="178">
        <f t="shared" si="557"/>
        <v>0</v>
      </c>
      <c r="BK303" s="178">
        <f t="shared" si="558"/>
        <v>0</v>
      </c>
      <c r="BL303" s="178">
        <f t="shared" si="559"/>
        <v>0</v>
      </c>
      <c r="BM303" s="180">
        <f t="shared" si="626"/>
        <v>0</v>
      </c>
      <c r="BN303" s="180">
        <f t="shared" si="626"/>
        <v>0</v>
      </c>
      <c r="BO303" s="180">
        <f t="shared" si="626"/>
        <v>0</v>
      </c>
      <c r="BP303" s="178">
        <f t="shared" si="560"/>
        <v>48.072460283658465</v>
      </c>
      <c r="BQ303" s="178">
        <f t="shared" si="561"/>
        <v>126.33443641769234</v>
      </c>
      <c r="BR303" s="178">
        <f t="shared" si="562"/>
        <v>0.29121281887318484</v>
      </c>
      <c r="BS303" s="178">
        <f t="shared" si="563"/>
        <v>0.29121281887318484</v>
      </c>
      <c r="BT303" s="178">
        <f t="shared" si="564"/>
        <v>9.7070939624394975E-2</v>
      </c>
      <c r="BU303" s="178">
        <f t="shared" si="565"/>
        <v>11.738080103629766</v>
      </c>
      <c r="BY303" s="180">
        <f t="shared" si="566"/>
        <v>9.8710020909799981E-2</v>
      </c>
      <c r="BZ303" s="180">
        <f t="shared" si="627"/>
        <v>9.8710020909799981E-2</v>
      </c>
      <c r="CA303" s="180">
        <f t="shared" si="628"/>
        <v>2.9263934258267801E-2</v>
      </c>
      <c r="CB303" s="180">
        <f t="shared" si="629"/>
        <v>3.784222729633422E-2</v>
      </c>
      <c r="CC303" s="180">
        <f t="shared" si="567"/>
        <v>1.6296462873787197E-2</v>
      </c>
      <c r="CG303" s="182">
        <f t="shared" si="568"/>
        <v>0.28625097134271638</v>
      </c>
      <c r="CH303" s="182">
        <f t="shared" si="569"/>
        <v>0.28625097134271638</v>
      </c>
      <c r="CI303" s="182">
        <f t="shared" si="570"/>
        <v>0.28625097134271638</v>
      </c>
      <c r="CJ303" s="182">
        <f t="shared" si="571"/>
        <v>0.28625097134271638</v>
      </c>
      <c r="CK303" s="182">
        <f t="shared" si="572"/>
        <v>0.28625097134271638</v>
      </c>
      <c r="CL303" s="182">
        <f t="shared" si="573"/>
        <v>0.28625097134271638</v>
      </c>
      <c r="CM303" s="182">
        <f t="shared" si="574"/>
        <v>0.28625097134271638</v>
      </c>
      <c r="CN303" s="182">
        <f t="shared" si="575"/>
        <v>0.28625097134271638</v>
      </c>
      <c r="CO303" s="182">
        <f t="shared" si="576"/>
        <v>0.25849756506602511</v>
      </c>
      <c r="CP303" s="182">
        <f t="shared" si="577"/>
        <v>0.22041933043843073</v>
      </c>
      <c r="CQ303" s="182">
        <f t="shared" si="578"/>
        <v>0.18234109581083641</v>
      </c>
      <c r="CR303" s="182">
        <f t="shared" si="579"/>
        <v>0.144262861183242</v>
      </c>
      <c r="CS303" s="182">
        <f t="shared" si="580"/>
        <v>0.10618462655564767</v>
      </c>
      <c r="CT303" s="182">
        <f t="shared" si="581"/>
        <v>9.2109092093926453E-2</v>
      </c>
      <c r="CU303" s="182">
        <f t="shared" si="582"/>
        <v>9.2109092093926453E-2</v>
      </c>
      <c r="CV303" s="182">
        <f t="shared" si="583"/>
        <v>9.2109092093926453E-2</v>
      </c>
      <c r="CW303" s="182">
        <f t="shared" si="584"/>
        <v>9.2109092093926453E-2</v>
      </c>
      <c r="CX303" s="182">
        <f t="shared" si="585"/>
        <v>9.2109092093926453E-2</v>
      </c>
      <c r="CY303" s="182">
        <f t="shared" si="586"/>
        <v>9.2109092093926453E-2</v>
      </c>
      <c r="DA303" s="184">
        <f t="shared" si="630"/>
        <v>9.6923673561479101E-2</v>
      </c>
      <c r="DB303" s="184">
        <f t="shared" si="631"/>
        <v>9.6923673561479101E-2</v>
      </c>
      <c r="DC303" s="184">
        <f t="shared" si="632"/>
        <v>9.6923673561479101E-2</v>
      </c>
      <c r="DD303" s="184">
        <f t="shared" si="633"/>
        <v>9.6923673561479101E-2</v>
      </c>
      <c r="DE303" s="184">
        <f t="shared" si="634"/>
        <v>9.6923673561479101E-2</v>
      </c>
      <c r="DF303" s="184">
        <f t="shared" si="635"/>
        <v>9.6923673561479101E-2</v>
      </c>
      <c r="DG303" s="184">
        <f t="shared" si="636"/>
        <v>9.6923673561479101E-2</v>
      </c>
      <c r="DH303" s="184">
        <f t="shared" si="637"/>
        <v>9.6923673561479101E-2</v>
      </c>
      <c r="DI303" s="184">
        <f t="shared" si="638"/>
        <v>8.6936629067590449E-2</v>
      </c>
      <c r="DJ303" s="184">
        <f t="shared" si="639"/>
        <v>7.3250801949582445E-2</v>
      </c>
      <c r="DK303" s="184">
        <f t="shared" si="640"/>
        <v>5.9594073634027821E-2</v>
      </c>
      <c r="DL303" s="184">
        <f t="shared" si="641"/>
        <v>4.5986766033280155E-2</v>
      </c>
      <c r="DM303" s="184">
        <f t="shared" si="642"/>
        <v>3.2473865978580214E-2</v>
      </c>
      <c r="DN303" s="184">
        <f t="shared" si="643"/>
        <v>2.7522105643379945E-2</v>
      </c>
      <c r="DO303" s="184">
        <f t="shared" si="644"/>
        <v>2.7522105643379945E-2</v>
      </c>
      <c r="DP303" s="184">
        <f t="shared" si="645"/>
        <v>-7.1925357245866849E-10</v>
      </c>
      <c r="DQ303" s="184">
        <f t="shared" si="646"/>
        <v>-7.1925357245866849E-10</v>
      </c>
      <c r="DR303" s="184">
        <f t="shared" si="647"/>
        <v>-7.1925357245866849E-10</v>
      </c>
      <c r="DS303" s="184">
        <f t="shared" si="648"/>
        <v>-7.1925357245866849E-10</v>
      </c>
      <c r="DU303" s="185">
        <f t="shared" si="587"/>
        <v>0</v>
      </c>
      <c r="DV303" s="185">
        <f t="shared" si="588"/>
        <v>0</v>
      </c>
      <c r="DW303" s="185">
        <f t="shared" si="589"/>
        <v>0</v>
      </c>
      <c r="DX303" s="185">
        <f t="shared" si="590"/>
        <v>0</v>
      </c>
      <c r="DY303" s="186">
        <f t="shared" si="591"/>
        <v>0</v>
      </c>
      <c r="DZ303" s="186">
        <f t="shared" si="592"/>
        <v>0</v>
      </c>
      <c r="EA303" s="186">
        <f t="shared" si="593"/>
        <v>0</v>
      </c>
      <c r="EB303" s="186">
        <f t="shared" si="594"/>
        <v>0</v>
      </c>
      <c r="EC303" s="186">
        <f t="shared" si="595"/>
        <v>0</v>
      </c>
      <c r="ED303" s="186">
        <f t="shared" si="596"/>
        <v>0</v>
      </c>
      <c r="EE303" s="186">
        <f t="shared" si="597"/>
        <v>0</v>
      </c>
      <c r="EF303" s="186">
        <f t="shared" si="598"/>
        <v>0</v>
      </c>
      <c r="EG303" s="186">
        <f t="shared" si="599"/>
        <v>0</v>
      </c>
      <c r="EH303" s="186">
        <f t="shared" si="600"/>
        <v>0</v>
      </c>
      <c r="EI303" s="186">
        <f t="shared" si="601"/>
        <v>0</v>
      </c>
      <c r="EJ303" s="186">
        <f t="shared" si="602"/>
        <v>0</v>
      </c>
      <c r="EK303" s="186">
        <f t="shared" si="603"/>
        <v>0</v>
      </c>
      <c r="EL303" s="186">
        <f t="shared" si="604"/>
        <v>0</v>
      </c>
      <c r="EM303" s="186">
        <f t="shared" si="605"/>
        <v>0</v>
      </c>
      <c r="EN303" s="186">
        <f t="shared" si="606"/>
        <v>0</v>
      </c>
      <c r="EO303" s="186">
        <f t="shared" si="607"/>
        <v>0</v>
      </c>
      <c r="EP303" s="186">
        <f t="shared" si="608"/>
        <v>0</v>
      </c>
      <c r="EQ303" s="186">
        <f t="shared" si="609"/>
        <v>0</v>
      </c>
      <c r="ER303" s="186">
        <f t="shared" si="610"/>
        <v>0</v>
      </c>
      <c r="ES303" s="186">
        <f t="shared" si="611"/>
        <v>0</v>
      </c>
      <c r="ET303" s="186">
        <f t="shared" si="612"/>
        <v>0</v>
      </c>
      <c r="EU303" s="186">
        <f t="shared" si="613"/>
        <v>0</v>
      </c>
      <c r="EV303" s="186">
        <f t="shared" si="614"/>
        <v>0</v>
      </c>
      <c r="EW303" s="186">
        <f t="shared" si="615"/>
        <v>0</v>
      </c>
      <c r="EX303" s="186">
        <f t="shared" si="616"/>
        <v>0</v>
      </c>
    </row>
    <row r="304" spans="15:154" ht="20.100000000000001" customHeight="1" x14ac:dyDescent="0.3">
      <c r="O304" s="211">
        <v>296</v>
      </c>
      <c r="P304" s="211">
        <f t="shared" si="617"/>
        <v>-0.55850536063818546</v>
      </c>
      <c r="Q304" s="212">
        <f t="shared" si="618"/>
        <v>2.5830872929516078</v>
      </c>
      <c r="R304" s="212">
        <f t="shared" si="522"/>
        <v>172.36637240151515</v>
      </c>
      <c r="S304" s="212">
        <f t="shared" si="523"/>
        <v>149.88380208827402</v>
      </c>
      <c r="T304" s="212">
        <f t="shared" si="524"/>
        <v>187.35475261034256</v>
      </c>
      <c r="U304" s="212">
        <f t="shared" si="525"/>
        <v>1</v>
      </c>
      <c r="V304" s="212">
        <f t="shared" si="526"/>
        <v>1</v>
      </c>
      <c r="W304" s="212">
        <f t="shared" si="527"/>
        <v>7.7741381995240097E-2</v>
      </c>
      <c r="X304" s="212">
        <f t="shared" si="528"/>
        <v>8.940258929452613E-2</v>
      </c>
      <c r="Y304" s="212">
        <f t="shared" si="529"/>
        <v>7.1522071435620893E-2</v>
      </c>
      <c r="Z304" s="212">
        <f t="shared" si="530"/>
        <v>4.8941819308584815</v>
      </c>
      <c r="AA304" s="212">
        <f t="shared" si="531"/>
        <v>4.8941819308584815</v>
      </c>
      <c r="AB304" s="212">
        <f t="shared" si="532"/>
        <v>4.8334385392906052</v>
      </c>
      <c r="AC304" s="212">
        <f t="shared" si="533"/>
        <v>4.6060257175056654</v>
      </c>
      <c r="AD304" s="212">
        <f t="shared" si="534"/>
        <v>87.026350722767717</v>
      </c>
      <c r="AE304" s="212">
        <f t="shared" si="535"/>
        <v>115.94661118550248</v>
      </c>
      <c r="AF304" s="212">
        <f t="shared" si="536"/>
        <v>1.9352323920904035</v>
      </c>
      <c r="AG304" s="212">
        <f t="shared" si="537"/>
        <v>2.1606096030426611</v>
      </c>
      <c r="AH304" s="212">
        <f t="shared" si="538"/>
        <v>1.6471625020087357</v>
      </c>
      <c r="AI304" s="212">
        <f t="shared" si="539"/>
        <v>6.8294143229488853</v>
      </c>
      <c r="AJ304" s="212">
        <f t="shared" si="540"/>
        <v>7.6294143229488851</v>
      </c>
      <c r="AK304" s="212">
        <f t="shared" si="541"/>
        <v>7.7940481423332661</v>
      </c>
      <c r="AL304" s="212">
        <f t="shared" si="542"/>
        <v>7.0531882195144009</v>
      </c>
      <c r="AM304" s="212">
        <f t="shared" si="619"/>
        <v>131.07165998208427</v>
      </c>
      <c r="AN304" s="212">
        <f t="shared" si="649"/>
        <v>128.30303094594882</v>
      </c>
      <c r="AO304" s="212">
        <f t="shared" si="650"/>
        <v>141.77985456750625</v>
      </c>
      <c r="AP304" s="212">
        <f t="shared" si="543"/>
        <v>3.5663447647903657</v>
      </c>
      <c r="AQ304" s="212">
        <f t="shared" si="544"/>
        <v>0.12351630263228883</v>
      </c>
      <c r="AR304" s="212">
        <f t="shared" si="545"/>
        <v>0.11991392539925218</v>
      </c>
      <c r="AS304" s="212">
        <f t="shared" si="546"/>
        <v>0.11427198665839979</v>
      </c>
      <c r="AT304" s="212">
        <f t="shared" si="547"/>
        <v>4.7931165015524732E-3</v>
      </c>
      <c r="AU304" s="212">
        <f t="shared" si="548"/>
        <v>4.0300825671305905E-2</v>
      </c>
      <c r="AV304" s="212">
        <f t="shared" si="549"/>
        <v>3.7181998908844653E-2</v>
      </c>
      <c r="AW304" s="212">
        <f t="shared" si="550"/>
        <v>3.7312183063298726E-2</v>
      </c>
      <c r="AX304" s="212">
        <f t="shared" si="620"/>
        <v>1.5665209653527943E-2</v>
      </c>
      <c r="AY304" s="212">
        <f t="shared" si="621"/>
        <v>1.6620835156825442E-2</v>
      </c>
      <c r="AZ304" s="178">
        <f t="shared" si="622"/>
        <v>1.3343223347775456E-2</v>
      </c>
      <c r="BA304" s="178">
        <f t="shared" si="551"/>
        <v>-2.1664725898618658E-2</v>
      </c>
      <c r="BB304" s="178">
        <f t="shared" si="552"/>
        <v>-1.8838892085755354E-2</v>
      </c>
      <c r="BC304" s="178">
        <f t="shared" si="553"/>
        <v>-2.3548615107194193E-2</v>
      </c>
      <c r="BD304" s="178">
        <f t="shared" si="554"/>
        <v>0</v>
      </c>
      <c r="BE304" s="178">
        <f t="shared" si="555"/>
        <v>0</v>
      </c>
      <c r="BF304" s="178">
        <f t="shared" si="556"/>
        <v>0</v>
      </c>
      <c r="BG304" s="178">
        <f t="shared" si="623"/>
        <v>0</v>
      </c>
      <c r="BH304" s="178">
        <f t="shared" si="624"/>
        <v>0</v>
      </c>
      <c r="BI304" s="178">
        <f t="shared" si="625"/>
        <v>0</v>
      </c>
      <c r="BJ304" s="178">
        <f t="shared" si="557"/>
        <v>0</v>
      </c>
      <c r="BK304" s="178">
        <f t="shared" si="558"/>
        <v>0</v>
      </c>
      <c r="BL304" s="178">
        <f t="shared" si="559"/>
        <v>0</v>
      </c>
      <c r="BM304" s="180">
        <f t="shared" si="626"/>
        <v>0</v>
      </c>
      <c r="BN304" s="180">
        <f t="shared" si="626"/>
        <v>0</v>
      </c>
      <c r="BO304" s="180">
        <f t="shared" si="626"/>
        <v>0</v>
      </c>
      <c r="BP304" s="178">
        <f t="shared" si="560"/>
        <v>47.070287622683139</v>
      </c>
      <c r="BQ304" s="178">
        <f t="shared" si="561"/>
        <v>124.12005093606767</v>
      </c>
      <c r="BR304" s="178">
        <f t="shared" si="562"/>
        <v>0.28721272138531601</v>
      </c>
      <c r="BS304" s="178">
        <f t="shared" si="563"/>
        <v>0.28721272138531601</v>
      </c>
      <c r="BT304" s="178">
        <f t="shared" si="564"/>
        <v>9.5737573795105349E-2</v>
      </c>
      <c r="BU304" s="178">
        <f t="shared" si="565"/>
        <v>11.576845907564451</v>
      </c>
      <c r="BY304" s="180">
        <f t="shared" si="566"/>
        <v>9.6913360628517992E-2</v>
      </c>
      <c r="BZ304" s="180">
        <f t="shared" si="627"/>
        <v>9.6913360628517992E-2</v>
      </c>
      <c r="CA304" s="180">
        <f t="shared" si="628"/>
        <v>2.8698474639532616E-2</v>
      </c>
      <c r="CB304" s="180">
        <f t="shared" si="629"/>
        <v>3.7670893050878403E-2</v>
      </c>
      <c r="CC304" s="180">
        <f t="shared" si="567"/>
        <v>1.6006167152259745E-2</v>
      </c>
      <c r="CG304" s="182">
        <f t="shared" si="568"/>
        <v>0.28225087385484748</v>
      </c>
      <c r="CH304" s="182">
        <f t="shared" si="569"/>
        <v>0.28225087385484748</v>
      </c>
      <c r="CI304" s="182">
        <f t="shared" si="570"/>
        <v>0.28225087385484748</v>
      </c>
      <c r="CJ304" s="182">
        <f t="shared" si="571"/>
        <v>0.28225087385484748</v>
      </c>
      <c r="CK304" s="182">
        <f t="shared" si="572"/>
        <v>0.28225087385484748</v>
      </c>
      <c r="CL304" s="182">
        <f t="shared" si="573"/>
        <v>0.28225087385484748</v>
      </c>
      <c r="CM304" s="182">
        <f t="shared" si="574"/>
        <v>0.28225087385484748</v>
      </c>
      <c r="CN304" s="182">
        <f t="shared" si="575"/>
        <v>0.28225087385484748</v>
      </c>
      <c r="CO304" s="182">
        <f t="shared" si="576"/>
        <v>0.2548786881959737</v>
      </c>
      <c r="CP304" s="182">
        <f t="shared" si="577"/>
        <v>0.21732349596488404</v>
      </c>
      <c r="CQ304" s="182">
        <f t="shared" si="578"/>
        <v>0.17976830373379443</v>
      </c>
      <c r="CR304" s="182">
        <f t="shared" si="579"/>
        <v>0.14221311150270469</v>
      </c>
      <c r="CS304" s="182">
        <f t="shared" si="580"/>
        <v>0.10465791927161508</v>
      </c>
      <c r="CT304" s="182">
        <f t="shared" si="581"/>
        <v>9.0775726264636827E-2</v>
      </c>
      <c r="CU304" s="182">
        <f t="shared" si="582"/>
        <v>9.0775726264636827E-2</v>
      </c>
      <c r="CV304" s="182">
        <f t="shared" si="583"/>
        <v>9.0775726264636827E-2</v>
      </c>
      <c r="CW304" s="182">
        <f t="shared" si="584"/>
        <v>9.0775726264636827E-2</v>
      </c>
      <c r="CX304" s="182">
        <f t="shared" si="585"/>
        <v>9.0775726264636827E-2</v>
      </c>
      <c r="CY304" s="182">
        <f t="shared" si="586"/>
        <v>9.0775726264636827E-2</v>
      </c>
      <c r="DA304" s="184">
        <f t="shared" si="630"/>
        <v>9.5134028827793454E-2</v>
      </c>
      <c r="DB304" s="184">
        <f t="shared" si="631"/>
        <v>9.5134028827793454E-2</v>
      </c>
      <c r="DC304" s="184">
        <f t="shared" si="632"/>
        <v>9.5134028827793454E-2</v>
      </c>
      <c r="DD304" s="184">
        <f t="shared" si="633"/>
        <v>9.5134028827793454E-2</v>
      </c>
      <c r="DE304" s="184">
        <f t="shared" si="634"/>
        <v>9.5134028827793454E-2</v>
      </c>
      <c r="DF304" s="184">
        <f t="shared" si="635"/>
        <v>9.5134028827793454E-2</v>
      </c>
      <c r="DG304" s="184">
        <f t="shared" si="636"/>
        <v>9.5134028827793454E-2</v>
      </c>
      <c r="DH304" s="184">
        <f t="shared" si="637"/>
        <v>9.5134028827793454E-2</v>
      </c>
      <c r="DI304" s="184">
        <f t="shared" si="638"/>
        <v>8.5322953395376197E-2</v>
      </c>
      <c r="DJ304" s="184">
        <f t="shared" si="639"/>
        <v>7.1878603746330538E-2</v>
      </c>
      <c r="DK304" s="184">
        <f t="shared" si="640"/>
        <v>5.8463423582959681E-2</v>
      </c>
      <c r="DL304" s="184">
        <f t="shared" si="641"/>
        <v>4.5097766277108167E-2</v>
      </c>
      <c r="DM304" s="184">
        <f t="shared" si="642"/>
        <v>3.1826660010835714E-2</v>
      </c>
      <c r="DN304" s="184">
        <f t="shared" si="643"/>
        <v>2.696431895161772E-2</v>
      </c>
      <c r="DO304" s="184">
        <f t="shared" si="644"/>
        <v>2.696431895161772E-2</v>
      </c>
      <c r="DP304" s="184">
        <f t="shared" si="645"/>
        <v>-7.2553640319763721E-10</v>
      </c>
      <c r="DQ304" s="184">
        <f t="shared" si="646"/>
        <v>-7.2553640319763721E-10</v>
      </c>
      <c r="DR304" s="184">
        <f t="shared" si="647"/>
        <v>-7.2553640319763721E-10</v>
      </c>
      <c r="DS304" s="184">
        <f t="shared" si="648"/>
        <v>-7.2553640319763721E-10</v>
      </c>
      <c r="DU304" s="185">
        <f t="shared" si="587"/>
        <v>0</v>
      </c>
      <c r="DV304" s="185">
        <f t="shared" si="588"/>
        <v>0</v>
      </c>
      <c r="DW304" s="185">
        <f t="shared" si="589"/>
        <v>0</v>
      </c>
      <c r="DX304" s="185">
        <f t="shared" si="590"/>
        <v>0</v>
      </c>
      <c r="DY304" s="186">
        <f t="shared" si="591"/>
        <v>0</v>
      </c>
      <c r="DZ304" s="186">
        <f t="shared" si="592"/>
        <v>0</v>
      </c>
      <c r="EA304" s="186">
        <f t="shared" si="593"/>
        <v>0</v>
      </c>
      <c r="EB304" s="186">
        <f t="shared" si="594"/>
        <v>0</v>
      </c>
      <c r="EC304" s="186">
        <f t="shared" si="595"/>
        <v>0</v>
      </c>
      <c r="ED304" s="186">
        <f t="shared" si="596"/>
        <v>0</v>
      </c>
      <c r="EE304" s="186">
        <f t="shared" si="597"/>
        <v>0</v>
      </c>
      <c r="EF304" s="186">
        <f t="shared" si="598"/>
        <v>0</v>
      </c>
      <c r="EG304" s="186">
        <f t="shared" si="599"/>
        <v>0</v>
      </c>
      <c r="EH304" s="186">
        <f t="shared" si="600"/>
        <v>0</v>
      </c>
      <c r="EI304" s="186">
        <f t="shared" si="601"/>
        <v>0</v>
      </c>
      <c r="EJ304" s="186">
        <f t="shared" si="602"/>
        <v>0</v>
      </c>
      <c r="EK304" s="186">
        <f t="shared" si="603"/>
        <v>0</v>
      </c>
      <c r="EL304" s="186">
        <f t="shared" si="604"/>
        <v>0</v>
      </c>
      <c r="EM304" s="186">
        <f t="shared" si="605"/>
        <v>0</v>
      </c>
      <c r="EN304" s="186">
        <f t="shared" si="606"/>
        <v>0</v>
      </c>
      <c r="EO304" s="186">
        <f t="shared" si="607"/>
        <v>0</v>
      </c>
      <c r="EP304" s="186">
        <f t="shared" si="608"/>
        <v>0</v>
      </c>
      <c r="EQ304" s="186">
        <f t="shared" si="609"/>
        <v>0</v>
      </c>
      <c r="ER304" s="186">
        <f t="shared" si="610"/>
        <v>0</v>
      </c>
      <c r="ES304" s="186">
        <f t="shared" si="611"/>
        <v>0</v>
      </c>
      <c r="ET304" s="186">
        <f t="shared" si="612"/>
        <v>0</v>
      </c>
      <c r="EU304" s="186">
        <f t="shared" si="613"/>
        <v>0</v>
      </c>
      <c r="EV304" s="186">
        <f t="shared" si="614"/>
        <v>0</v>
      </c>
      <c r="EW304" s="186">
        <f t="shared" si="615"/>
        <v>0</v>
      </c>
      <c r="EX304" s="186">
        <f t="shared" si="616"/>
        <v>0</v>
      </c>
    </row>
    <row r="305" spans="15:154" ht="20.100000000000001" customHeight="1" x14ac:dyDescent="0.3">
      <c r="O305" s="211">
        <v>297</v>
      </c>
      <c r="P305" s="211">
        <f t="shared" si="617"/>
        <v>-0.5497787143782138</v>
      </c>
      <c r="Q305" s="212">
        <f t="shared" si="618"/>
        <v>2.5918139392115793</v>
      </c>
      <c r="R305" s="212">
        <f t="shared" si="522"/>
        <v>169.9526480046074</v>
      </c>
      <c r="S305" s="212">
        <f t="shared" si="523"/>
        <v>147.78491130835425</v>
      </c>
      <c r="T305" s="212">
        <f t="shared" si="524"/>
        <v>184.73113913544282</v>
      </c>
      <c r="U305" s="212">
        <f t="shared" si="525"/>
        <v>1</v>
      </c>
      <c r="V305" s="212">
        <f t="shared" si="526"/>
        <v>1</v>
      </c>
      <c r="W305" s="212">
        <f t="shared" si="527"/>
        <v>7.8845491125485306E-2</v>
      </c>
      <c r="X305" s="212">
        <f t="shared" si="528"/>
        <v>9.0672314794308109E-2</v>
      </c>
      <c r="Y305" s="212">
        <f t="shared" si="529"/>
        <v>7.2537851835446476E-2</v>
      </c>
      <c r="Z305" s="212">
        <f t="shared" si="530"/>
        <v>4.8096914848087824</v>
      </c>
      <c r="AA305" s="212">
        <f t="shared" si="531"/>
        <v>4.8096914848087824</v>
      </c>
      <c r="AB305" s="212">
        <f t="shared" si="532"/>
        <v>4.7514421533041693</v>
      </c>
      <c r="AC305" s="212">
        <f t="shared" si="533"/>
        <v>4.5278872536510137</v>
      </c>
      <c r="AD305" s="212">
        <f t="shared" si="534"/>
        <v>85.176298215062133</v>
      </c>
      <c r="AE305" s="212">
        <f t="shared" si="535"/>
        <v>113.55483101266189</v>
      </c>
      <c r="AF305" s="212">
        <f t="shared" si="536"/>
        <v>1.9294208899800649</v>
      </c>
      <c r="AG305" s="212">
        <f t="shared" si="537"/>
        <v>2.1541212932567042</v>
      </c>
      <c r="AH305" s="212">
        <f t="shared" si="538"/>
        <v>1.6422160736647193</v>
      </c>
      <c r="AI305" s="212">
        <f t="shared" si="539"/>
        <v>6.7391123747888475</v>
      </c>
      <c r="AJ305" s="212">
        <f t="shared" si="540"/>
        <v>7.5391123747888473</v>
      </c>
      <c r="AK305" s="212">
        <f t="shared" si="541"/>
        <v>7.7055634465608733</v>
      </c>
      <c r="AL305" s="212">
        <f t="shared" si="542"/>
        <v>6.9701033273157327</v>
      </c>
      <c r="AM305" s="212">
        <f t="shared" si="619"/>
        <v>132.6416095539374</v>
      </c>
      <c r="AN305" s="212">
        <f t="shared" si="649"/>
        <v>129.77636313491357</v>
      </c>
      <c r="AO305" s="212">
        <f t="shared" si="650"/>
        <v>143.46989607471309</v>
      </c>
      <c r="AP305" s="212">
        <f t="shared" si="543"/>
        <v>3.4865882683507117</v>
      </c>
      <c r="AQ305" s="212">
        <f t="shared" si="544"/>
        <v>0.12142092263646895</v>
      </c>
      <c r="AR305" s="212">
        <f t="shared" si="545"/>
        <v>0.1178796575726815</v>
      </c>
      <c r="AS305" s="212">
        <f t="shared" si="546"/>
        <v>0.11233343093884075</v>
      </c>
      <c r="AT305" s="212">
        <f t="shared" si="547"/>
        <v>4.6318712231508841E-3</v>
      </c>
      <c r="AU305" s="212">
        <f t="shared" si="548"/>
        <v>3.9411541222030853E-2</v>
      </c>
      <c r="AV305" s="212">
        <f t="shared" si="549"/>
        <v>3.6343764379531115E-2</v>
      </c>
      <c r="AW305" s="212">
        <f t="shared" si="550"/>
        <v>3.6486769057087753E-2</v>
      </c>
      <c r="AX305" s="212">
        <f t="shared" si="620"/>
        <v>1.5537111862059088E-2</v>
      </c>
      <c r="AY305" s="212">
        <f t="shared" si="621"/>
        <v>1.6476866499130192E-2</v>
      </c>
      <c r="AZ305" s="178">
        <f t="shared" si="622"/>
        <v>1.3233359480820906E-2</v>
      </c>
      <c r="BA305" s="178">
        <f t="shared" si="551"/>
        <v>-2.1782037521934715E-2</v>
      </c>
      <c r="BB305" s="178">
        <f t="shared" si="552"/>
        <v>-1.8940902192986709E-2</v>
      </c>
      <c r="BC305" s="178">
        <f t="shared" si="553"/>
        <v>-2.3676127741233389E-2</v>
      </c>
      <c r="BD305" s="178">
        <f t="shared" si="554"/>
        <v>0</v>
      </c>
      <c r="BE305" s="178">
        <f t="shared" si="555"/>
        <v>0</v>
      </c>
      <c r="BF305" s="178">
        <f t="shared" si="556"/>
        <v>0</v>
      </c>
      <c r="BG305" s="178">
        <f t="shared" si="623"/>
        <v>0</v>
      </c>
      <c r="BH305" s="178">
        <f t="shared" si="624"/>
        <v>0</v>
      </c>
      <c r="BI305" s="178">
        <f t="shared" si="625"/>
        <v>0</v>
      </c>
      <c r="BJ305" s="178">
        <f t="shared" si="557"/>
        <v>0</v>
      </c>
      <c r="BK305" s="178">
        <f t="shared" si="558"/>
        <v>0</v>
      </c>
      <c r="BL305" s="178">
        <f t="shared" si="559"/>
        <v>0</v>
      </c>
      <c r="BM305" s="180">
        <f t="shared" si="626"/>
        <v>0</v>
      </c>
      <c r="BN305" s="180">
        <f t="shared" si="626"/>
        <v>0</v>
      </c>
      <c r="BO305" s="180">
        <f t="shared" si="626"/>
        <v>0</v>
      </c>
      <c r="BP305" s="178">
        <f t="shared" si="560"/>
        <v>46.07172503218699</v>
      </c>
      <c r="BQ305" s="178">
        <f t="shared" si="561"/>
        <v>121.8973613800524</v>
      </c>
      <c r="BR305" s="178">
        <f t="shared" si="562"/>
        <v>0.28319075153672441</v>
      </c>
      <c r="BS305" s="178">
        <f t="shared" si="563"/>
        <v>0.28319075153672441</v>
      </c>
      <c r="BT305" s="178">
        <f t="shared" si="564"/>
        <v>9.4396917178908135E-2</v>
      </c>
      <c r="BU305" s="178">
        <f t="shared" si="565"/>
        <v>11.41473008986169</v>
      </c>
      <c r="BY305" s="180">
        <f t="shared" si="566"/>
        <v>9.5110824911706623E-2</v>
      </c>
      <c r="BZ305" s="180">
        <f t="shared" si="627"/>
        <v>9.5110824911706623E-2</v>
      </c>
      <c r="CA305" s="180">
        <f t="shared" si="628"/>
        <v>2.8131698219191856E-2</v>
      </c>
      <c r="CB305" s="180">
        <f t="shared" si="629"/>
        <v>3.7495298615702825E-2</v>
      </c>
      <c r="CC305" s="180">
        <f t="shared" si="567"/>
        <v>1.5713261093768111E-2</v>
      </c>
      <c r="CG305" s="182">
        <f t="shared" si="568"/>
        <v>0.27822890400625588</v>
      </c>
      <c r="CH305" s="182">
        <f t="shared" si="569"/>
        <v>0.27822890400625588</v>
      </c>
      <c r="CI305" s="182">
        <f t="shared" si="570"/>
        <v>0.27822890400625588</v>
      </c>
      <c r="CJ305" s="182">
        <f t="shared" si="571"/>
        <v>0.27822890400625588</v>
      </c>
      <c r="CK305" s="182">
        <f t="shared" si="572"/>
        <v>0.27822890400625588</v>
      </c>
      <c r="CL305" s="182">
        <f t="shared" si="573"/>
        <v>0.27822890400625588</v>
      </c>
      <c r="CM305" s="182">
        <f t="shared" si="574"/>
        <v>0.27822890400625588</v>
      </c>
      <c r="CN305" s="182">
        <f t="shared" si="575"/>
        <v>0.27822890400625588</v>
      </c>
      <c r="CO305" s="182">
        <f t="shared" si="576"/>
        <v>0.25124002346311319</v>
      </c>
      <c r="CP305" s="182">
        <f t="shared" si="577"/>
        <v>0.21421073360181744</v>
      </c>
      <c r="CQ305" s="182">
        <f t="shared" si="578"/>
        <v>0.17718144374052175</v>
      </c>
      <c r="CR305" s="182">
        <f t="shared" si="579"/>
        <v>0.14015215387922597</v>
      </c>
      <c r="CS305" s="182">
        <f t="shared" si="580"/>
        <v>0.10312286401793035</v>
      </c>
      <c r="CT305" s="182">
        <f t="shared" si="581"/>
        <v>8.9435069648439641E-2</v>
      </c>
      <c r="CU305" s="182">
        <f t="shared" si="582"/>
        <v>8.9435069648439641E-2</v>
      </c>
      <c r="CV305" s="182">
        <f t="shared" si="583"/>
        <v>8.9435069648439641E-2</v>
      </c>
      <c r="CW305" s="182">
        <f t="shared" si="584"/>
        <v>8.9435069648439641E-2</v>
      </c>
      <c r="CX305" s="182">
        <f t="shared" si="585"/>
        <v>8.9435069648439641E-2</v>
      </c>
      <c r="CY305" s="182">
        <f t="shared" si="586"/>
        <v>8.9435069648439641E-2</v>
      </c>
      <c r="DA305" s="184">
        <f t="shared" si="630"/>
        <v>9.3338690960484805E-2</v>
      </c>
      <c r="DB305" s="184">
        <f t="shared" si="631"/>
        <v>9.3338690960484805E-2</v>
      </c>
      <c r="DC305" s="184">
        <f t="shared" si="632"/>
        <v>9.3338690960484805E-2</v>
      </c>
      <c r="DD305" s="184">
        <f t="shared" si="633"/>
        <v>9.3338690960484805E-2</v>
      </c>
      <c r="DE305" s="184">
        <f t="shared" si="634"/>
        <v>9.3338690960484805E-2</v>
      </c>
      <c r="DF305" s="184">
        <f t="shared" si="635"/>
        <v>9.3338690960484805E-2</v>
      </c>
      <c r="DG305" s="184">
        <f t="shared" si="636"/>
        <v>9.3338690960484805E-2</v>
      </c>
      <c r="DH305" s="184">
        <f t="shared" si="637"/>
        <v>9.3338690960484805E-2</v>
      </c>
      <c r="DI305" s="184">
        <f t="shared" si="638"/>
        <v>8.3704242891912806E-2</v>
      </c>
      <c r="DJ305" s="184">
        <f t="shared" si="639"/>
        <v>7.0502273208262689E-2</v>
      </c>
      <c r="DK305" s="184">
        <f t="shared" si="640"/>
        <v>5.7329542242586344E-2</v>
      </c>
      <c r="DL305" s="184">
        <f t="shared" si="641"/>
        <v>4.4206433295938374E-2</v>
      </c>
      <c r="DM305" s="184">
        <f t="shared" si="642"/>
        <v>3.1178011764024079E-2</v>
      </c>
      <c r="DN305" s="184">
        <f t="shared" si="643"/>
        <v>2.6405415402211547E-2</v>
      </c>
      <c r="DO305" s="184">
        <f t="shared" si="644"/>
        <v>2.6405415402211547E-2</v>
      </c>
      <c r="DP305" s="184">
        <f t="shared" si="645"/>
        <v>-7.3196530375581198E-10</v>
      </c>
      <c r="DQ305" s="184">
        <f t="shared" si="646"/>
        <v>-7.3196530375581198E-10</v>
      </c>
      <c r="DR305" s="184">
        <f t="shared" si="647"/>
        <v>-7.3196530375581198E-10</v>
      </c>
      <c r="DS305" s="184">
        <f t="shared" si="648"/>
        <v>-7.3196530375581198E-10</v>
      </c>
      <c r="DU305" s="185">
        <f t="shared" si="587"/>
        <v>0</v>
      </c>
      <c r="DV305" s="185">
        <f t="shared" si="588"/>
        <v>0</v>
      </c>
      <c r="DW305" s="185">
        <f t="shared" si="589"/>
        <v>0</v>
      </c>
      <c r="DX305" s="185">
        <f t="shared" si="590"/>
        <v>0</v>
      </c>
      <c r="DY305" s="186">
        <f t="shared" si="591"/>
        <v>0</v>
      </c>
      <c r="DZ305" s="186">
        <f t="shared" si="592"/>
        <v>0</v>
      </c>
      <c r="EA305" s="186">
        <f t="shared" si="593"/>
        <v>0</v>
      </c>
      <c r="EB305" s="186">
        <f t="shared" si="594"/>
        <v>0</v>
      </c>
      <c r="EC305" s="186">
        <f t="shared" si="595"/>
        <v>0</v>
      </c>
      <c r="ED305" s="186">
        <f t="shared" si="596"/>
        <v>0</v>
      </c>
      <c r="EE305" s="186">
        <f t="shared" si="597"/>
        <v>0</v>
      </c>
      <c r="EF305" s="186">
        <f t="shared" si="598"/>
        <v>0</v>
      </c>
      <c r="EG305" s="186">
        <f t="shared" si="599"/>
        <v>0</v>
      </c>
      <c r="EH305" s="186">
        <f t="shared" si="600"/>
        <v>0</v>
      </c>
      <c r="EI305" s="186">
        <f t="shared" si="601"/>
        <v>0</v>
      </c>
      <c r="EJ305" s="186">
        <f t="shared" si="602"/>
        <v>0</v>
      </c>
      <c r="EK305" s="186">
        <f t="shared" si="603"/>
        <v>0</v>
      </c>
      <c r="EL305" s="186">
        <f t="shared" si="604"/>
        <v>0</v>
      </c>
      <c r="EM305" s="186">
        <f t="shared" si="605"/>
        <v>0</v>
      </c>
      <c r="EN305" s="186">
        <f t="shared" si="606"/>
        <v>0</v>
      </c>
      <c r="EO305" s="186">
        <f t="shared" si="607"/>
        <v>0</v>
      </c>
      <c r="EP305" s="186">
        <f t="shared" si="608"/>
        <v>0</v>
      </c>
      <c r="EQ305" s="186">
        <f t="shared" si="609"/>
        <v>0</v>
      </c>
      <c r="ER305" s="186">
        <f t="shared" si="610"/>
        <v>0</v>
      </c>
      <c r="ES305" s="186">
        <f t="shared" si="611"/>
        <v>0</v>
      </c>
      <c r="ET305" s="186">
        <f t="shared" si="612"/>
        <v>0</v>
      </c>
      <c r="EU305" s="186">
        <f t="shared" si="613"/>
        <v>0</v>
      </c>
      <c r="EV305" s="186">
        <f t="shared" si="614"/>
        <v>0</v>
      </c>
      <c r="EW305" s="186">
        <f t="shared" si="615"/>
        <v>0</v>
      </c>
      <c r="EX305" s="186">
        <f t="shared" si="616"/>
        <v>0</v>
      </c>
    </row>
    <row r="306" spans="15:154" ht="20.100000000000001" customHeight="1" x14ac:dyDescent="0.3">
      <c r="O306" s="211">
        <v>298</v>
      </c>
      <c r="P306" s="211">
        <f t="shared" si="617"/>
        <v>-0.54105206811824214</v>
      </c>
      <c r="Q306" s="212">
        <f t="shared" si="618"/>
        <v>2.6005405854715509</v>
      </c>
      <c r="R306" s="212">
        <f t="shared" si="522"/>
        <v>167.52598105555566</v>
      </c>
      <c r="S306" s="212">
        <f t="shared" si="523"/>
        <v>145.6747661352658</v>
      </c>
      <c r="T306" s="212">
        <f t="shared" si="524"/>
        <v>182.09345766908226</v>
      </c>
      <c r="U306" s="212">
        <f t="shared" si="525"/>
        <v>1</v>
      </c>
      <c r="V306" s="212">
        <f t="shared" si="526"/>
        <v>1</v>
      </c>
      <c r="W306" s="212">
        <f t="shared" si="527"/>
        <v>7.9987593062094867E-2</v>
      </c>
      <c r="X306" s="212">
        <f t="shared" si="528"/>
        <v>9.1985732021409097E-2</v>
      </c>
      <c r="Y306" s="212">
        <f t="shared" si="529"/>
        <v>7.3588585617127278E-2</v>
      </c>
      <c r="Z306" s="212">
        <f t="shared" si="530"/>
        <v>4.7251834191374789</v>
      </c>
      <c r="AA306" s="212">
        <f t="shared" si="531"/>
        <v>4.7251834191374789</v>
      </c>
      <c r="AB306" s="212">
        <f t="shared" si="532"/>
        <v>4.6694158877130185</v>
      </c>
      <c r="AC306" s="212">
        <f t="shared" si="533"/>
        <v>4.4497203160241936</v>
      </c>
      <c r="AD306" s="212">
        <f t="shared" si="534"/>
        <v>83.329334064083994</v>
      </c>
      <c r="AE306" s="212">
        <f t="shared" si="535"/>
        <v>111.16589783285045</v>
      </c>
      <c r="AF306" s="212">
        <f t="shared" si="536"/>
        <v>1.9235782262055388</v>
      </c>
      <c r="AG306" s="212">
        <f t="shared" si="537"/>
        <v>2.1475981927183989</v>
      </c>
      <c r="AH306" s="212">
        <f t="shared" si="538"/>
        <v>1.6372431222400849</v>
      </c>
      <c r="AI306" s="212">
        <f t="shared" si="539"/>
        <v>6.6487616453430176</v>
      </c>
      <c r="AJ306" s="212">
        <f t="shared" si="540"/>
        <v>7.4487616453430174</v>
      </c>
      <c r="AK306" s="212">
        <f t="shared" si="541"/>
        <v>7.6170140804314173</v>
      </c>
      <c r="AL306" s="212">
        <f t="shared" si="542"/>
        <v>6.8869634382642788</v>
      </c>
      <c r="AM306" s="212">
        <f t="shared" si="619"/>
        <v>134.25050332026697</v>
      </c>
      <c r="AN306" s="212">
        <f t="shared" si="649"/>
        <v>131.28504023237429</v>
      </c>
      <c r="AO306" s="212">
        <f t="shared" si="650"/>
        <v>145.20187437673258</v>
      </c>
      <c r="AP306" s="212">
        <f t="shared" si="543"/>
        <v>3.4070253575849856</v>
      </c>
      <c r="AQ306" s="212">
        <f t="shared" si="544"/>
        <v>0.11932477908106952</v>
      </c>
      <c r="AR306" s="212">
        <f t="shared" si="545"/>
        <v>0.11584464845589647</v>
      </c>
      <c r="AS306" s="212">
        <f t="shared" si="546"/>
        <v>0.11039416880670115</v>
      </c>
      <c r="AT306" s="212">
        <f t="shared" si="547"/>
        <v>4.4733275252900806E-3</v>
      </c>
      <c r="AU306" s="212">
        <f t="shared" si="548"/>
        <v>3.8524213276680062E-2</v>
      </c>
      <c r="AV306" s="212">
        <f t="shared" si="549"/>
        <v>3.5507800491561541E-2</v>
      </c>
      <c r="AW306" s="212">
        <f t="shared" si="550"/>
        <v>3.5663262250243952E-2</v>
      </c>
      <c r="AX306" s="212">
        <f t="shared" si="620"/>
        <v>1.5407295723486768E-2</v>
      </c>
      <c r="AY306" s="212">
        <f t="shared" si="621"/>
        <v>1.6331055386856429E-2</v>
      </c>
      <c r="AZ306" s="178">
        <f t="shared" si="622"/>
        <v>1.3122045385777078E-2</v>
      </c>
      <c r="BA306" s="178">
        <f t="shared" si="551"/>
        <v>-2.189769035876089E-2</v>
      </c>
      <c r="BB306" s="178">
        <f t="shared" si="552"/>
        <v>-1.9041469877183383E-2</v>
      </c>
      <c r="BC306" s="178">
        <f t="shared" si="553"/>
        <v>-2.3801837346479227E-2</v>
      </c>
      <c r="BD306" s="178">
        <f t="shared" si="554"/>
        <v>0</v>
      </c>
      <c r="BE306" s="178">
        <f t="shared" si="555"/>
        <v>0</v>
      </c>
      <c r="BF306" s="178">
        <f t="shared" si="556"/>
        <v>0</v>
      </c>
      <c r="BG306" s="178">
        <f t="shared" si="623"/>
        <v>0</v>
      </c>
      <c r="BH306" s="178">
        <f t="shared" si="624"/>
        <v>0</v>
      </c>
      <c r="BI306" s="178">
        <f t="shared" si="625"/>
        <v>0</v>
      </c>
      <c r="BJ306" s="178">
        <f t="shared" si="557"/>
        <v>0</v>
      </c>
      <c r="BK306" s="178">
        <f t="shared" si="558"/>
        <v>0</v>
      </c>
      <c r="BL306" s="178">
        <f t="shared" si="559"/>
        <v>0</v>
      </c>
      <c r="BM306" s="180">
        <f t="shared" si="626"/>
        <v>0</v>
      </c>
      <c r="BN306" s="180">
        <f t="shared" si="626"/>
        <v>0</v>
      </c>
      <c r="BO306" s="180">
        <f t="shared" si="626"/>
        <v>0</v>
      </c>
      <c r="BP306" s="178">
        <f t="shared" si="560"/>
        <v>45.076867927135567</v>
      </c>
      <c r="BQ306" s="178">
        <f t="shared" si="561"/>
        <v>119.66671753087446</v>
      </c>
      <c r="BR306" s="178">
        <f t="shared" si="562"/>
        <v>0.27914721561598571</v>
      </c>
      <c r="BS306" s="178">
        <f t="shared" si="563"/>
        <v>0.27914721561598571</v>
      </c>
      <c r="BT306" s="178">
        <f t="shared" si="564"/>
        <v>9.3049071871995237E-2</v>
      </c>
      <c r="BU306" s="178">
        <f t="shared" si="565"/>
        <v>11.251744996268663</v>
      </c>
      <c r="BY306" s="180">
        <f t="shared" si="566"/>
        <v>9.3302732221168472E-2</v>
      </c>
      <c r="BZ306" s="180">
        <f t="shared" si="627"/>
        <v>9.3302732221168472E-2</v>
      </c>
      <c r="CA306" s="180">
        <f t="shared" si="628"/>
        <v>2.7563724474837285E-2</v>
      </c>
      <c r="CB306" s="180">
        <f t="shared" si="629"/>
        <v>3.7315304993265741E-2</v>
      </c>
      <c r="CC306" s="180">
        <f t="shared" si="567"/>
        <v>1.5417614634504851E-2</v>
      </c>
      <c r="CG306" s="182">
        <f t="shared" si="568"/>
        <v>0.27418536808551719</v>
      </c>
      <c r="CH306" s="182">
        <f t="shared" si="569"/>
        <v>0.27418536808551719</v>
      </c>
      <c r="CI306" s="182">
        <f t="shared" si="570"/>
        <v>0.27418536808551719</v>
      </c>
      <c r="CJ306" s="182">
        <f t="shared" si="571"/>
        <v>0.27418536808551719</v>
      </c>
      <c r="CK306" s="182">
        <f t="shared" si="572"/>
        <v>0.27418536808551719</v>
      </c>
      <c r="CL306" s="182">
        <f t="shared" si="573"/>
        <v>0.27418536808551719</v>
      </c>
      <c r="CM306" s="182">
        <f t="shared" si="574"/>
        <v>0.27418536808551719</v>
      </c>
      <c r="CN306" s="182">
        <f t="shared" si="575"/>
        <v>0.27418536808551719</v>
      </c>
      <c r="CO306" s="182">
        <f t="shared" si="576"/>
        <v>0.24758184796585064</v>
      </c>
      <c r="CP306" s="182">
        <f t="shared" si="577"/>
        <v>0.21108128039813651</v>
      </c>
      <c r="CQ306" s="182">
        <f t="shared" si="578"/>
        <v>0.17458071283042242</v>
      </c>
      <c r="CR306" s="182">
        <f t="shared" si="579"/>
        <v>0.13808014526270826</v>
      </c>
      <c r="CS306" s="182">
        <f t="shared" si="580"/>
        <v>0.10157957769499422</v>
      </c>
      <c r="CT306" s="182">
        <f t="shared" si="581"/>
        <v>8.8087224341526715E-2</v>
      </c>
      <c r="CU306" s="182">
        <f t="shared" si="582"/>
        <v>8.8087224341526715E-2</v>
      </c>
      <c r="CV306" s="182">
        <f t="shared" si="583"/>
        <v>8.8087224341526715E-2</v>
      </c>
      <c r="CW306" s="182">
        <f t="shared" si="584"/>
        <v>8.8087224341526715E-2</v>
      </c>
      <c r="CX306" s="182">
        <f t="shared" si="585"/>
        <v>8.8087224341526715E-2</v>
      </c>
      <c r="CY306" s="182">
        <f t="shared" si="586"/>
        <v>8.8087224341526715E-2</v>
      </c>
      <c r="DA306" s="184">
        <f t="shared" si="630"/>
        <v>9.1537984712036877E-2</v>
      </c>
      <c r="DB306" s="184">
        <f t="shared" si="631"/>
        <v>9.1537984712036877E-2</v>
      </c>
      <c r="DC306" s="184">
        <f t="shared" si="632"/>
        <v>9.1537984712036877E-2</v>
      </c>
      <c r="DD306" s="184">
        <f t="shared" si="633"/>
        <v>9.1537984712036877E-2</v>
      </c>
      <c r="DE306" s="184">
        <f t="shared" si="634"/>
        <v>9.1537984712036877E-2</v>
      </c>
      <c r="DF306" s="184">
        <f t="shared" si="635"/>
        <v>9.1537984712036877E-2</v>
      </c>
      <c r="DG306" s="184">
        <f t="shared" si="636"/>
        <v>9.1537984712036877E-2</v>
      </c>
      <c r="DH306" s="184">
        <f t="shared" si="637"/>
        <v>9.1537984712036877E-2</v>
      </c>
      <c r="DI306" s="184">
        <f t="shared" si="638"/>
        <v>8.2080794326811465E-2</v>
      </c>
      <c r="DJ306" s="184">
        <f t="shared" si="639"/>
        <v>6.9122068623350477E-2</v>
      </c>
      <c r="DK306" s="184">
        <f t="shared" si="640"/>
        <v>5.6192649258125657E-2</v>
      </c>
      <c r="DL306" s="184">
        <f t="shared" si="641"/>
        <v>4.3312947805038436E-2</v>
      </c>
      <c r="DM306" s="184">
        <f t="shared" si="642"/>
        <v>3.0528062441075993E-2</v>
      </c>
      <c r="DN306" s="184">
        <f t="shared" si="643"/>
        <v>2.5845521312033125E-2</v>
      </c>
      <c r="DO306" s="184">
        <f t="shared" si="644"/>
        <v>2.5845521312033125E-2</v>
      </c>
      <c r="DP306" s="184">
        <f t="shared" si="645"/>
        <v>-7.3854463291993532E-10</v>
      </c>
      <c r="DQ306" s="184">
        <f t="shared" si="646"/>
        <v>-7.3854463291993532E-10</v>
      </c>
      <c r="DR306" s="184">
        <f t="shared" si="647"/>
        <v>-7.3854463291993532E-10</v>
      </c>
      <c r="DS306" s="184">
        <f t="shared" si="648"/>
        <v>-7.3854463291993532E-10</v>
      </c>
      <c r="DU306" s="185">
        <f t="shared" si="587"/>
        <v>0</v>
      </c>
      <c r="DV306" s="185">
        <f t="shared" si="588"/>
        <v>0</v>
      </c>
      <c r="DW306" s="185">
        <f t="shared" si="589"/>
        <v>0</v>
      </c>
      <c r="DX306" s="185">
        <f t="shared" si="590"/>
        <v>0</v>
      </c>
      <c r="DY306" s="186">
        <f t="shared" si="591"/>
        <v>0</v>
      </c>
      <c r="DZ306" s="186">
        <f t="shared" si="592"/>
        <v>0</v>
      </c>
      <c r="EA306" s="186">
        <f t="shared" si="593"/>
        <v>0</v>
      </c>
      <c r="EB306" s="186">
        <f t="shared" si="594"/>
        <v>0</v>
      </c>
      <c r="EC306" s="186">
        <f t="shared" si="595"/>
        <v>0</v>
      </c>
      <c r="ED306" s="186">
        <f t="shared" si="596"/>
        <v>0</v>
      </c>
      <c r="EE306" s="186">
        <f t="shared" si="597"/>
        <v>0</v>
      </c>
      <c r="EF306" s="186">
        <f t="shared" si="598"/>
        <v>0</v>
      </c>
      <c r="EG306" s="186">
        <f t="shared" si="599"/>
        <v>0</v>
      </c>
      <c r="EH306" s="186">
        <f t="shared" si="600"/>
        <v>0</v>
      </c>
      <c r="EI306" s="186">
        <f t="shared" si="601"/>
        <v>0</v>
      </c>
      <c r="EJ306" s="186">
        <f t="shared" si="602"/>
        <v>0</v>
      </c>
      <c r="EK306" s="186">
        <f t="shared" si="603"/>
        <v>0</v>
      </c>
      <c r="EL306" s="186">
        <f t="shared" si="604"/>
        <v>0</v>
      </c>
      <c r="EM306" s="186">
        <f t="shared" si="605"/>
        <v>0</v>
      </c>
      <c r="EN306" s="186">
        <f t="shared" si="606"/>
        <v>0</v>
      </c>
      <c r="EO306" s="186">
        <f t="shared" si="607"/>
        <v>0</v>
      </c>
      <c r="EP306" s="186">
        <f t="shared" si="608"/>
        <v>0</v>
      </c>
      <c r="EQ306" s="186">
        <f t="shared" si="609"/>
        <v>0</v>
      </c>
      <c r="ER306" s="186">
        <f t="shared" si="610"/>
        <v>0</v>
      </c>
      <c r="ES306" s="186">
        <f t="shared" si="611"/>
        <v>0</v>
      </c>
      <c r="ET306" s="186">
        <f t="shared" si="612"/>
        <v>0</v>
      </c>
      <c r="EU306" s="186">
        <f t="shared" si="613"/>
        <v>0</v>
      </c>
      <c r="EV306" s="186">
        <f t="shared" si="614"/>
        <v>0</v>
      </c>
      <c r="EW306" s="186">
        <f t="shared" si="615"/>
        <v>0</v>
      </c>
      <c r="EX306" s="186">
        <f t="shared" si="616"/>
        <v>0</v>
      </c>
    </row>
    <row r="307" spans="15:154" ht="20.100000000000001" customHeight="1" x14ac:dyDescent="0.3">
      <c r="O307" s="211">
        <v>299</v>
      </c>
      <c r="P307" s="211">
        <f t="shared" si="617"/>
        <v>-0.53232542185827048</v>
      </c>
      <c r="Q307" s="212">
        <f t="shared" si="618"/>
        <v>2.6092672317315224</v>
      </c>
      <c r="R307" s="212">
        <f t="shared" si="522"/>
        <v>165.08655635444336</v>
      </c>
      <c r="S307" s="212">
        <f t="shared" si="523"/>
        <v>143.55352726473336</v>
      </c>
      <c r="T307" s="212">
        <f t="shared" si="524"/>
        <v>179.44190908091667</v>
      </c>
      <c r="U307" s="212">
        <f t="shared" si="525"/>
        <v>1</v>
      </c>
      <c r="V307" s="212">
        <f t="shared" si="526"/>
        <v>1</v>
      </c>
      <c r="W307" s="212">
        <f t="shared" si="527"/>
        <v>8.1169540972373277E-2</v>
      </c>
      <c r="X307" s="212">
        <f t="shared" si="528"/>
        <v>9.3344972118229272E-2</v>
      </c>
      <c r="Y307" s="212">
        <f t="shared" si="529"/>
        <v>7.4675977694583423E-2</v>
      </c>
      <c r="Z307" s="212">
        <f t="shared" si="530"/>
        <v>4.6406708306869344</v>
      </c>
      <c r="AA307" s="212">
        <f t="shared" si="531"/>
        <v>4.6406708306869344</v>
      </c>
      <c r="AB307" s="212">
        <f t="shared" si="532"/>
        <v>4.5873725163799879</v>
      </c>
      <c r="AC307" s="212">
        <f t="shared" si="533"/>
        <v>4.3715370774790179</v>
      </c>
      <c r="AD307" s="212">
        <f t="shared" si="534"/>
        <v>81.485876978395495</v>
      </c>
      <c r="AE307" s="212">
        <f t="shared" si="535"/>
        <v>108.78031868168833</v>
      </c>
      <c r="AF307" s="212">
        <f t="shared" si="536"/>
        <v>1.9177048457082921</v>
      </c>
      <c r="AG307" s="212">
        <f t="shared" si="537"/>
        <v>2.141040798187106</v>
      </c>
      <c r="AH307" s="212">
        <f t="shared" si="538"/>
        <v>1.6322440264443374</v>
      </c>
      <c r="AI307" s="212">
        <f t="shared" si="539"/>
        <v>6.5583756763952268</v>
      </c>
      <c r="AJ307" s="212">
        <f t="shared" si="540"/>
        <v>7.3583756763952266</v>
      </c>
      <c r="AK307" s="212">
        <f t="shared" si="541"/>
        <v>7.5284133145670937</v>
      </c>
      <c r="AL307" s="212">
        <f t="shared" si="542"/>
        <v>6.8037811039233551</v>
      </c>
      <c r="AM307" s="212">
        <f t="shared" si="619"/>
        <v>135.89955772547441</v>
      </c>
      <c r="AN307" s="212">
        <f t="shared" si="649"/>
        <v>132.83011415766072</v>
      </c>
      <c r="AO307" s="212">
        <f t="shared" si="650"/>
        <v>146.97709769400967</v>
      </c>
      <c r="AP307" s="212">
        <f t="shared" si="543"/>
        <v>3.3276759763775301</v>
      </c>
      <c r="AQ307" s="212">
        <f t="shared" si="544"/>
        <v>0.11722819839629038</v>
      </c>
      <c r="AR307" s="212">
        <f t="shared" si="545"/>
        <v>0.11380921495869592</v>
      </c>
      <c r="AS307" s="212">
        <f t="shared" si="546"/>
        <v>0.10845450226120407</v>
      </c>
      <c r="AT307" s="212">
        <f t="shared" si="547"/>
        <v>4.3175124698382186E-3</v>
      </c>
      <c r="AU307" s="212">
        <f t="shared" si="548"/>
        <v>3.7639062908975743E-2</v>
      </c>
      <c r="AV307" s="212">
        <f t="shared" si="549"/>
        <v>3.4674322038589896E-2</v>
      </c>
      <c r="AW307" s="212">
        <f t="shared" si="550"/>
        <v>3.4841866699616114E-2</v>
      </c>
      <c r="AX307" s="212">
        <f t="shared" si="620"/>
        <v>1.5275727552167478E-2</v>
      </c>
      <c r="AY307" s="212">
        <f t="shared" si="621"/>
        <v>1.6183368410759607E-2</v>
      </c>
      <c r="AZ307" s="178">
        <f t="shared" si="622"/>
        <v>1.300925255772591E-2</v>
      </c>
      <c r="BA307" s="178">
        <f t="shared" si="551"/>
        <v>-2.201167560168589E-2</v>
      </c>
      <c r="BB307" s="178">
        <f t="shared" si="552"/>
        <v>-1.914058747972686E-2</v>
      </c>
      <c r="BC307" s="178">
        <f t="shared" si="553"/>
        <v>-2.3925734349658577E-2</v>
      </c>
      <c r="BD307" s="178">
        <f t="shared" si="554"/>
        <v>0</v>
      </c>
      <c r="BE307" s="178">
        <f t="shared" si="555"/>
        <v>0</v>
      </c>
      <c r="BF307" s="178">
        <f t="shared" si="556"/>
        <v>0</v>
      </c>
      <c r="BG307" s="178">
        <f t="shared" si="623"/>
        <v>0</v>
      </c>
      <c r="BH307" s="178">
        <f t="shared" si="624"/>
        <v>0</v>
      </c>
      <c r="BI307" s="178">
        <f t="shared" si="625"/>
        <v>0</v>
      </c>
      <c r="BJ307" s="178">
        <f t="shared" si="557"/>
        <v>0</v>
      </c>
      <c r="BK307" s="178">
        <f t="shared" si="558"/>
        <v>0</v>
      </c>
      <c r="BL307" s="178">
        <f t="shared" si="559"/>
        <v>0</v>
      </c>
      <c r="BM307" s="180">
        <f t="shared" si="626"/>
        <v>0</v>
      </c>
      <c r="BN307" s="180">
        <f t="shared" si="626"/>
        <v>0</v>
      </c>
      <c r="BO307" s="180">
        <f t="shared" si="626"/>
        <v>0</v>
      </c>
      <c r="BP307" s="178">
        <f t="shared" si="560"/>
        <v>44.085813780569218</v>
      </c>
      <c r="BQ307" s="178">
        <f t="shared" si="561"/>
        <v>117.42847805172764</v>
      </c>
      <c r="BR307" s="178">
        <f t="shared" si="562"/>
        <v>0.27508242155401552</v>
      </c>
      <c r="BS307" s="178">
        <f t="shared" si="563"/>
        <v>0.27508242155401552</v>
      </c>
      <c r="BT307" s="178">
        <f t="shared" si="564"/>
        <v>9.1694140518005174E-2</v>
      </c>
      <c r="BU307" s="178">
        <f t="shared" si="565"/>
        <v>11.087903038731271</v>
      </c>
      <c r="BY307" s="180">
        <f t="shared" si="566"/>
        <v>9.1489409321729498E-2</v>
      </c>
      <c r="BZ307" s="180">
        <f t="shared" si="627"/>
        <v>9.1489409321729498E-2</v>
      </c>
      <c r="CA307" s="180">
        <f t="shared" si="628"/>
        <v>2.6994675958143668E-2</v>
      </c>
      <c r="CB307" s="180">
        <f t="shared" si="629"/>
        <v>3.713076690602176E-2</v>
      </c>
      <c r="CC307" s="180">
        <f t="shared" si="567"/>
        <v>1.511909130433587E-2</v>
      </c>
      <c r="CG307" s="182">
        <f t="shared" si="568"/>
        <v>0.27012057402354694</v>
      </c>
      <c r="CH307" s="182">
        <f t="shared" si="569"/>
        <v>0.27012057402354694</v>
      </c>
      <c r="CI307" s="182">
        <f t="shared" si="570"/>
        <v>0.27012057402354694</v>
      </c>
      <c r="CJ307" s="182">
        <f t="shared" si="571"/>
        <v>0.27012057402354694</v>
      </c>
      <c r="CK307" s="182">
        <f t="shared" si="572"/>
        <v>0.27012057402354694</v>
      </c>
      <c r="CL307" s="182">
        <f t="shared" si="573"/>
        <v>0.27012057402354694</v>
      </c>
      <c r="CM307" s="182">
        <f t="shared" si="574"/>
        <v>0.27012057402354694</v>
      </c>
      <c r="CN307" s="182">
        <f t="shared" si="575"/>
        <v>0.27012057402354694</v>
      </c>
      <c r="CO307" s="182">
        <f t="shared" si="576"/>
        <v>0.2439044402884134</v>
      </c>
      <c r="CP307" s="182">
        <f t="shared" si="577"/>
        <v>0.20793537467381884</v>
      </c>
      <c r="CQ307" s="182">
        <f t="shared" si="578"/>
        <v>0.17196630905922436</v>
      </c>
      <c r="CR307" s="182">
        <f t="shared" si="579"/>
        <v>0.13599724344462977</v>
      </c>
      <c r="CS307" s="182">
        <f t="shared" si="580"/>
        <v>0.10002817783003524</v>
      </c>
      <c r="CT307" s="182">
        <f t="shared" si="581"/>
        <v>8.6732292987536666E-2</v>
      </c>
      <c r="CU307" s="182">
        <f t="shared" si="582"/>
        <v>8.6732292987536666E-2</v>
      </c>
      <c r="CV307" s="182">
        <f t="shared" si="583"/>
        <v>8.6732292987536666E-2</v>
      </c>
      <c r="CW307" s="182">
        <f t="shared" si="584"/>
        <v>8.6732292987536666E-2</v>
      </c>
      <c r="CX307" s="182">
        <f t="shared" si="585"/>
        <v>8.6732292987536666E-2</v>
      </c>
      <c r="CY307" s="182">
        <f t="shared" si="586"/>
        <v>8.6732292987536666E-2</v>
      </c>
      <c r="DA307" s="184">
        <f t="shared" si="630"/>
        <v>8.9732243437326539E-2</v>
      </c>
      <c r="DB307" s="184">
        <f t="shared" si="631"/>
        <v>8.9732243437326539E-2</v>
      </c>
      <c r="DC307" s="184">
        <f t="shared" si="632"/>
        <v>8.9732243437326539E-2</v>
      </c>
      <c r="DD307" s="184">
        <f t="shared" si="633"/>
        <v>8.9732243437326539E-2</v>
      </c>
      <c r="DE307" s="184">
        <f t="shared" si="634"/>
        <v>8.9732243437326539E-2</v>
      </c>
      <c r="DF307" s="184">
        <f t="shared" si="635"/>
        <v>8.9732243437326539E-2</v>
      </c>
      <c r="DG307" s="184">
        <f t="shared" si="636"/>
        <v>8.9732243437326539E-2</v>
      </c>
      <c r="DH307" s="184">
        <f t="shared" si="637"/>
        <v>8.9732243437326539E-2</v>
      </c>
      <c r="DI307" s="184">
        <f t="shared" si="638"/>
        <v>8.0452912351398037E-2</v>
      </c>
      <c r="DJ307" s="184">
        <f t="shared" si="639"/>
        <v>6.7738255166470723E-2</v>
      </c>
      <c r="DK307" s="184">
        <f t="shared" si="640"/>
        <v>5.5052970156247771E-2</v>
      </c>
      <c r="DL307" s="184">
        <f t="shared" si="641"/>
        <v>4.2417495377467758E-2</v>
      </c>
      <c r="DM307" s="184">
        <f t="shared" si="642"/>
        <v>2.98769570442384E-2</v>
      </c>
      <c r="DN307" s="184">
        <f t="shared" si="643"/>
        <v>2.5284766390209129E-2</v>
      </c>
      <c r="DO307" s="184">
        <f t="shared" si="644"/>
        <v>2.5284766390209129E-2</v>
      </c>
      <c r="DP307" s="184">
        <f t="shared" si="645"/>
        <v>-7.4527893075081936E-10</v>
      </c>
      <c r="DQ307" s="184">
        <f t="shared" si="646"/>
        <v>-7.4527893075081936E-10</v>
      </c>
      <c r="DR307" s="184">
        <f t="shared" si="647"/>
        <v>-7.4527893075081936E-10</v>
      </c>
      <c r="DS307" s="184">
        <f t="shared" si="648"/>
        <v>-7.4527893075081936E-10</v>
      </c>
      <c r="DU307" s="185">
        <f t="shared" si="587"/>
        <v>0</v>
      </c>
      <c r="DV307" s="185">
        <f t="shared" si="588"/>
        <v>0</v>
      </c>
      <c r="DW307" s="185">
        <f t="shared" si="589"/>
        <v>0</v>
      </c>
      <c r="DX307" s="185">
        <f t="shared" si="590"/>
        <v>0</v>
      </c>
      <c r="DY307" s="186">
        <f t="shared" si="591"/>
        <v>0</v>
      </c>
      <c r="DZ307" s="186">
        <f t="shared" si="592"/>
        <v>0</v>
      </c>
      <c r="EA307" s="186">
        <f t="shared" si="593"/>
        <v>0</v>
      </c>
      <c r="EB307" s="186">
        <f t="shared" si="594"/>
        <v>0</v>
      </c>
      <c r="EC307" s="186">
        <f t="shared" si="595"/>
        <v>0</v>
      </c>
      <c r="ED307" s="186">
        <f t="shared" si="596"/>
        <v>0</v>
      </c>
      <c r="EE307" s="186">
        <f t="shared" si="597"/>
        <v>0</v>
      </c>
      <c r="EF307" s="186">
        <f t="shared" si="598"/>
        <v>0</v>
      </c>
      <c r="EG307" s="186">
        <f t="shared" si="599"/>
        <v>0</v>
      </c>
      <c r="EH307" s="186">
        <f t="shared" si="600"/>
        <v>0</v>
      </c>
      <c r="EI307" s="186">
        <f t="shared" si="601"/>
        <v>0</v>
      </c>
      <c r="EJ307" s="186">
        <f t="shared" si="602"/>
        <v>0</v>
      </c>
      <c r="EK307" s="186">
        <f t="shared" si="603"/>
        <v>0</v>
      </c>
      <c r="EL307" s="186">
        <f t="shared" si="604"/>
        <v>0</v>
      </c>
      <c r="EM307" s="186">
        <f t="shared" si="605"/>
        <v>0</v>
      </c>
      <c r="EN307" s="186">
        <f t="shared" si="606"/>
        <v>0</v>
      </c>
      <c r="EO307" s="186">
        <f t="shared" si="607"/>
        <v>0</v>
      </c>
      <c r="EP307" s="186">
        <f t="shared" si="608"/>
        <v>0</v>
      </c>
      <c r="EQ307" s="186">
        <f t="shared" si="609"/>
        <v>0</v>
      </c>
      <c r="ER307" s="186">
        <f t="shared" si="610"/>
        <v>0</v>
      </c>
      <c r="ES307" s="186">
        <f t="shared" si="611"/>
        <v>0</v>
      </c>
      <c r="ET307" s="186">
        <f t="shared" si="612"/>
        <v>0</v>
      </c>
      <c r="EU307" s="186">
        <f t="shared" si="613"/>
        <v>0</v>
      </c>
      <c r="EV307" s="186">
        <f t="shared" si="614"/>
        <v>0</v>
      </c>
      <c r="EW307" s="186">
        <f t="shared" si="615"/>
        <v>0</v>
      </c>
      <c r="EX307" s="186">
        <f t="shared" si="616"/>
        <v>0</v>
      </c>
    </row>
    <row r="308" spans="15:154" ht="20.100000000000001" customHeight="1" x14ac:dyDescent="0.3">
      <c r="O308" s="211">
        <v>300</v>
      </c>
      <c r="P308" s="211">
        <f t="shared" si="617"/>
        <v>-0.52359877559829882</v>
      </c>
      <c r="Q308" s="212">
        <f t="shared" si="618"/>
        <v>2.6179938779914944</v>
      </c>
      <c r="R308" s="212">
        <f t="shared" si="522"/>
        <v>162.63455967290591</v>
      </c>
      <c r="S308" s="212">
        <f t="shared" si="523"/>
        <v>141.42135623730948</v>
      </c>
      <c r="T308" s="212">
        <f t="shared" si="524"/>
        <v>176.77669529663686</v>
      </c>
      <c r="U308" s="212">
        <f t="shared" si="525"/>
        <v>1</v>
      </c>
      <c r="V308" s="212">
        <f t="shared" si="526"/>
        <v>1</v>
      </c>
      <c r="W308" s="212">
        <f t="shared" si="527"/>
        <v>8.239331189478033E-2</v>
      </c>
      <c r="X308" s="212">
        <f t="shared" si="528"/>
        <v>9.475230867899738E-2</v>
      </c>
      <c r="Y308" s="212">
        <f t="shared" si="529"/>
        <v>7.5801846943197901E-2</v>
      </c>
      <c r="Z308" s="212">
        <f t="shared" si="530"/>
        <v>4.5561667525084184</v>
      </c>
      <c r="AA308" s="212">
        <f t="shared" si="531"/>
        <v>4.5561667525084184</v>
      </c>
      <c r="AB308" s="212">
        <f t="shared" si="532"/>
        <v>4.5053247541754615</v>
      </c>
      <c r="AC308" s="212">
        <f t="shared" si="533"/>
        <v>4.2933496546524301</v>
      </c>
      <c r="AD308" s="212">
        <f t="shared" si="534"/>
        <v>79.64634862609357</v>
      </c>
      <c r="AE308" s="212">
        <f t="shared" si="535"/>
        <v>106.39860372394598</v>
      </c>
      <c r="AF308" s="212">
        <f t="shared" si="536"/>
        <v>1.9118011957689895</v>
      </c>
      <c r="AG308" s="212">
        <f t="shared" si="537"/>
        <v>2.134449609033807</v>
      </c>
      <c r="AH308" s="212">
        <f t="shared" si="538"/>
        <v>1.6272191669779754</v>
      </c>
      <c r="AI308" s="212">
        <f t="shared" si="539"/>
        <v>6.4679679482774084</v>
      </c>
      <c r="AJ308" s="212">
        <f t="shared" si="540"/>
        <v>7.2679679482774082</v>
      </c>
      <c r="AK308" s="212">
        <f t="shared" si="541"/>
        <v>7.4397743632092679</v>
      </c>
      <c r="AL308" s="212">
        <f t="shared" si="542"/>
        <v>6.7205688216304056</v>
      </c>
      <c r="AM308" s="212">
        <f t="shared" si="619"/>
        <v>137.59003990063158</v>
      </c>
      <c r="AN308" s="212">
        <f t="shared" si="649"/>
        <v>134.41267855449232</v>
      </c>
      <c r="AO308" s="212">
        <f t="shared" si="650"/>
        <v>148.79692873339263</v>
      </c>
      <c r="AP308" s="212">
        <f t="shared" si="543"/>
        <v>3.2485602349122966</v>
      </c>
      <c r="AQ308" s="212">
        <f t="shared" si="544"/>
        <v>0.11513150550480619</v>
      </c>
      <c r="AR308" s="212">
        <f t="shared" si="545"/>
        <v>0.11177367252732093</v>
      </c>
      <c r="AS308" s="212">
        <f t="shared" si="546"/>
        <v>0.10651473190687506</v>
      </c>
      <c r="AT308" s="212">
        <f t="shared" si="547"/>
        <v>4.1644512900815946E-3</v>
      </c>
      <c r="AU308" s="212">
        <f t="shared" si="548"/>
        <v>3.6756313026649355E-2</v>
      </c>
      <c r="AV308" s="212">
        <f t="shared" si="549"/>
        <v>3.3843545497241584E-2</v>
      </c>
      <c r="AW308" s="212">
        <f t="shared" si="550"/>
        <v>3.4022788120886591E-2</v>
      </c>
      <c r="AX308" s="212">
        <f t="shared" si="620"/>
        <v>1.5142372081245949E-2</v>
      </c>
      <c r="AY308" s="212">
        <f t="shared" si="621"/>
        <v>1.6033770648072421E-2</v>
      </c>
      <c r="AZ308" s="178">
        <f t="shared" si="622"/>
        <v>1.2894951151050013E-2</v>
      </c>
      <c r="BA308" s="178">
        <f t="shared" si="551"/>
        <v>-2.212398457029216E-2</v>
      </c>
      <c r="BB308" s="178">
        <f t="shared" si="552"/>
        <v>-1.9238247452427967E-2</v>
      </c>
      <c r="BC308" s="178">
        <f t="shared" si="553"/>
        <v>-2.4047809315534956E-2</v>
      </c>
      <c r="BD308" s="178">
        <f t="shared" si="554"/>
        <v>0</v>
      </c>
      <c r="BE308" s="178">
        <f t="shared" si="555"/>
        <v>0</v>
      </c>
      <c r="BF308" s="178">
        <f t="shared" si="556"/>
        <v>0</v>
      </c>
      <c r="BG308" s="178">
        <f t="shared" si="623"/>
        <v>0</v>
      </c>
      <c r="BH308" s="178">
        <f t="shared" si="624"/>
        <v>0</v>
      </c>
      <c r="BI308" s="178">
        <f t="shared" si="625"/>
        <v>0</v>
      </c>
      <c r="BJ308" s="178">
        <f t="shared" si="557"/>
        <v>0</v>
      </c>
      <c r="BK308" s="178">
        <f t="shared" si="558"/>
        <v>0</v>
      </c>
      <c r="BL308" s="178">
        <f t="shared" si="559"/>
        <v>0</v>
      </c>
      <c r="BM308" s="180">
        <f t="shared" si="626"/>
        <v>0</v>
      </c>
      <c r="BN308" s="180">
        <f t="shared" si="626"/>
        <v>0</v>
      </c>
      <c r="BO308" s="180">
        <f t="shared" si="626"/>
        <v>0</v>
      </c>
      <c r="BP308" s="178">
        <f t="shared" si="560"/>
        <v>43.098662260133729</v>
      </c>
      <c r="BQ308" s="178">
        <f t="shared" si="561"/>
        <v>115.18301094432682</v>
      </c>
      <c r="BR308" s="178">
        <f t="shared" si="562"/>
        <v>0.27099667890061874</v>
      </c>
      <c r="BS308" s="178">
        <f t="shared" si="563"/>
        <v>0.27099667890061874</v>
      </c>
      <c r="BT308" s="178">
        <f t="shared" si="564"/>
        <v>9.0332226300206264E-2</v>
      </c>
      <c r="BU308" s="178">
        <f t="shared" si="565"/>
        <v>10.923216694448902</v>
      </c>
      <c r="BY308" s="180">
        <f t="shared" si="566"/>
        <v>8.9671191692691402E-2</v>
      </c>
      <c r="BZ308" s="180">
        <f t="shared" si="627"/>
        <v>8.9671191692691402E-2</v>
      </c>
      <c r="CA308" s="180">
        <f t="shared" si="628"/>
        <v>2.6424678433348892E-2</v>
      </c>
      <c r="CB308" s="180">
        <f t="shared" si="629"/>
        <v>3.6941532442124024E-2</v>
      </c>
      <c r="CC308" s="180">
        <f t="shared" si="567"/>
        <v>1.4817547871831864E-2</v>
      </c>
      <c r="CG308" s="182">
        <f t="shared" si="568"/>
        <v>0.26603483137015027</v>
      </c>
      <c r="CH308" s="182">
        <f t="shared" si="569"/>
        <v>0.26603483137015027</v>
      </c>
      <c r="CI308" s="182">
        <f t="shared" si="570"/>
        <v>0.26603483137015027</v>
      </c>
      <c r="CJ308" s="182">
        <f t="shared" si="571"/>
        <v>0.26603483137015027</v>
      </c>
      <c r="CK308" s="182">
        <f t="shared" si="572"/>
        <v>0.26603483137015027</v>
      </c>
      <c r="CL308" s="182">
        <f t="shared" si="573"/>
        <v>0.26603483137015027</v>
      </c>
      <c r="CM308" s="182">
        <f t="shared" si="574"/>
        <v>0.26603483137015027</v>
      </c>
      <c r="CN308" s="182">
        <f t="shared" si="575"/>
        <v>0.26603483137015027</v>
      </c>
      <c r="CO308" s="182">
        <f t="shared" si="576"/>
        <v>0.24020808047963349</v>
      </c>
      <c r="CP308" s="182">
        <f t="shared" si="577"/>
        <v>0.20477325600176502</v>
      </c>
      <c r="CQ308" s="182">
        <f t="shared" si="578"/>
        <v>0.16933843152389655</v>
      </c>
      <c r="CR308" s="182">
        <f t="shared" si="579"/>
        <v>0.13390360704602805</v>
      </c>
      <c r="CS308" s="182">
        <f t="shared" si="580"/>
        <v>9.8468782568159594E-2</v>
      </c>
      <c r="CT308" s="182">
        <f t="shared" si="581"/>
        <v>8.5370378769737743E-2</v>
      </c>
      <c r="CU308" s="182">
        <f t="shared" si="582"/>
        <v>8.5370378769737743E-2</v>
      </c>
      <c r="CV308" s="182">
        <f t="shared" si="583"/>
        <v>8.5370378769737743E-2</v>
      </c>
      <c r="CW308" s="182">
        <f t="shared" si="584"/>
        <v>8.5370378769737743E-2</v>
      </c>
      <c r="CX308" s="182">
        <f t="shared" si="585"/>
        <v>8.5370378769737743E-2</v>
      </c>
      <c r="CY308" s="182">
        <f t="shared" si="586"/>
        <v>8.5370378769737743E-2</v>
      </c>
      <c r="DA308" s="184">
        <f t="shared" si="630"/>
        <v>8.792180952289172E-2</v>
      </c>
      <c r="DB308" s="184">
        <f t="shared" si="631"/>
        <v>8.792180952289172E-2</v>
      </c>
      <c r="DC308" s="184">
        <f t="shared" si="632"/>
        <v>8.792180952289172E-2</v>
      </c>
      <c r="DD308" s="184">
        <f t="shared" si="633"/>
        <v>8.792180952289172E-2</v>
      </c>
      <c r="DE308" s="184">
        <f t="shared" si="634"/>
        <v>8.792180952289172E-2</v>
      </c>
      <c r="DF308" s="184">
        <f t="shared" si="635"/>
        <v>8.792180952289172E-2</v>
      </c>
      <c r="DG308" s="184">
        <f t="shared" si="636"/>
        <v>8.792180952289172E-2</v>
      </c>
      <c r="DH308" s="184">
        <f t="shared" si="637"/>
        <v>8.792180952289172E-2</v>
      </c>
      <c r="DI308" s="184">
        <f t="shared" si="638"/>
        <v>7.8820909890596494E-2</v>
      </c>
      <c r="DJ308" s="184">
        <f t="shared" si="639"/>
        <v>6.6351105239579961E-2</v>
      </c>
      <c r="DK308" s="184">
        <f t="shared" si="640"/>
        <v>5.3910736632819367E-2</v>
      </c>
      <c r="DL308" s="184">
        <f t="shared" si="641"/>
        <v>4.1520266678200614E-2</v>
      </c>
      <c r="DM308" s="184">
        <f t="shared" si="642"/>
        <v>2.9224844553414748E-2</v>
      </c>
      <c r="DN308" s="184">
        <f t="shared" si="643"/>
        <v>2.4723283894915092E-2</v>
      </c>
      <c r="DO308" s="184">
        <f t="shared" si="644"/>
        <v>2.4723283894915092E-2</v>
      </c>
      <c r="DP308" s="184">
        <f t="shared" si="645"/>
        <v>2.4723283894915092E-2</v>
      </c>
      <c r="DQ308" s="184">
        <f t="shared" si="646"/>
        <v>-7.5217292798313548E-10</v>
      </c>
      <c r="DR308" s="184">
        <f t="shared" si="647"/>
        <v>-7.5217292798313548E-10</v>
      </c>
      <c r="DS308" s="184">
        <f t="shared" si="648"/>
        <v>-7.5217292798313548E-10</v>
      </c>
      <c r="DU308" s="185">
        <f t="shared" si="587"/>
        <v>0</v>
      </c>
      <c r="DV308" s="185">
        <f t="shared" si="588"/>
        <v>0</v>
      </c>
      <c r="DW308" s="185">
        <f t="shared" si="589"/>
        <v>0</v>
      </c>
      <c r="DX308" s="185">
        <f t="shared" si="590"/>
        <v>0</v>
      </c>
      <c r="DY308" s="186">
        <f t="shared" si="591"/>
        <v>0</v>
      </c>
      <c r="DZ308" s="186">
        <f t="shared" si="592"/>
        <v>0</v>
      </c>
      <c r="EA308" s="186">
        <f t="shared" si="593"/>
        <v>0</v>
      </c>
      <c r="EB308" s="186">
        <f t="shared" si="594"/>
        <v>0</v>
      </c>
      <c r="EC308" s="186">
        <f t="shared" si="595"/>
        <v>0</v>
      </c>
      <c r="ED308" s="186">
        <f t="shared" si="596"/>
        <v>0</v>
      </c>
      <c r="EE308" s="186">
        <f t="shared" si="597"/>
        <v>0</v>
      </c>
      <c r="EF308" s="186">
        <f t="shared" si="598"/>
        <v>0</v>
      </c>
      <c r="EG308" s="186">
        <f t="shared" si="599"/>
        <v>0</v>
      </c>
      <c r="EH308" s="186">
        <f t="shared" si="600"/>
        <v>0</v>
      </c>
      <c r="EI308" s="186">
        <f t="shared" si="601"/>
        <v>0</v>
      </c>
      <c r="EJ308" s="186">
        <f t="shared" si="602"/>
        <v>0</v>
      </c>
      <c r="EK308" s="186">
        <f t="shared" si="603"/>
        <v>0</v>
      </c>
      <c r="EL308" s="186">
        <f t="shared" si="604"/>
        <v>0</v>
      </c>
      <c r="EM308" s="186">
        <f t="shared" si="605"/>
        <v>0</v>
      </c>
      <c r="EN308" s="186">
        <f t="shared" si="606"/>
        <v>0</v>
      </c>
      <c r="EO308" s="186">
        <f t="shared" si="607"/>
        <v>0</v>
      </c>
      <c r="EP308" s="186">
        <f t="shared" si="608"/>
        <v>0</v>
      </c>
      <c r="EQ308" s="186">
        <f t="shared" si="609"/>
        <v>0</v>
      </c>
      <c r="ER308" s="186">
        <f t="shared" si="610"/>
        <v>0</v>
      </c>
      <c r="ES308" s="186">
        <f t="shared" si="611"/>
        <v>0</v>
      </c>
      <c r="ET308" s="186">
        <f t="shared" si="612"/>
        <v>0</v>
      </c>
      <c r="EU308" s="186">
        <f t="shared" si="613"/>
        <v>0</v>
      </c>
      <c r="EV308" s="186">
        <f t="shared" si="614"/>
        <v>0</v>
      </c>
      <c r="EW308" s="186">
        <f t="shared" si="615"/>
        <v>0</v>
      </c>
      <c r="EX308" s="186">
        <f t="shared" si="616"/>
        <v>0</v>
      </c>
    </row>
    <row r="309" spans="15:154" ht="20.100000000000001" customHeight="1" x14ac:dyDescent="0.3">
      <c r="O309" s="211">
        <v>301</v>
      </c>
      <c r="P309" s="211">
        <f t="shared" si="617"/>
        <v>-0.51487212933832716</v>
      </c>
      <c r="Q309" s="212">
        <f t="shared" si="618"/>
        <v>2.626720524251466</v>
      </c>
      <c r="R309" s="212">
        <f t="shared" si="522"/>
        <v>160.17017773998424</v>
      </c>
      <c r="S309" s="212">
        <f t="shared" si="523"/>
        <v>139.27841542607325</v>
      </c>
      <c r="T309" s="212">
        <f t="shared" si="524"/>
        <v>174.09801928259154</v>
      </c>
      <c r="U309" s="212">
        <f t="shared" si="525"/>
        <v>1</v>
      </c>
      <c r="V309" s="212">
        <f t="shared" si="526"/>
        <v>1</v>
      </c>
      <c r="W309" s="212">
        <f t="shared" si="527"/>
        <v>8.3661017232266446E-2</v>
      </c>
      <c r="X309" s="212">
        <f t="shared" si="528"/>
        <v>9.6210169817106408E-2</v>
      </c>
      <c r="Y309" s="212">
        <f t="shared" si="529"/>
        <v>7.6968135853685143E-2</v>
      </c>
      <c r="Z309" s="212">
        <f t="shared" si="530"/>
        <v>4.4716841508600167</v>
      </c>
      <c r="AA309" s="212">
        <f t="shared" si="531"/>
        <v>4.4716841508600167</v>
      </c>
      <c r="AB309" s="212">
        <f t="shared" si="532"/>
        <v>4.4232852540392091</v>
      </c>
      <c r="AC309" s="212">
        <f t="shared" si="533"/>
        <v>4.2151701051645922</v>
      </c>
      <c r="AD309" s="212">
        <f t="shared" si="534"/>
        <v>77.811173823001582</v>
      </c>
      <c r="AE309" s="212">
        <f t="shared" si="535"/>
        <v>104.02126647501595</v>
      </c>
      <c r="AF309" s="212">
        <f t="shared" si="536"/>
        <v>1.9058677259734309</v>
      </c>
      <c r="AG309" s="212">
        <f t="shared" si="537"/>
        <v>2.1278251272030748</v>
      </c>
      <c r="AH309" s="212">
        <f t="shared" si="538"/>
        <v>1.6221689265035029</v>
      </c>
      <c r="AI309" s="212">
        <f t="shared" si="539"/>
        <v>6.3775518768334472</v>
      </c>
      <c r="AJ309" s="212">
        <f t="shared" si="540"/>
        <v>7.177551876833447</v>
      </c>
      <c r="AK309" s="212">
        <f t="shared" si="541"/>
        <v>7.3511103812422833</v>
      </c>
      <c r="AL309" s="212">
        <f t="shared" si="542"/>
        <v>6.6373390316680947</v>
      </c>
      <c r="AM309" s="212">
        <f t="shared" si="619"/>
        <v>139.32327026818712</v>
      </c>
      <c r="AN309" s="212">
        <f t="shared" si="649"/>
        <v>136.03387082197605</v>
      </c>
      <c r="AO309" s="212">
        <f t="shared" si="650"/>
        <v>150.66278748588803</v>
      </c>
      <c r="AP309" s="212">
        <f t="shared" si="543"/>
        <v>3.1696984184560306</v>
      </c>
      <c r="AQ309" s="212">
        <f t="shared" si="544"/>
        <v>0.11303502374668326</v>
      </c>
      <c r="AR309" s="212">
        <f t="shared" si="545"/>
        <v>0.10973833507156124</v>
      </c>
      <c r="AS309" s="212">
        <f t="shared" si="546"/>
        <v>0.10457515688407822</v>
      </c>
      <c r="AT309" s="212">
        <f t="shared" si="547"/>
        <v>4.0141673947594169E-3</v>
      </c>
      <c r="AU309" s="212">
        <f t="shared" si="548"/>
        <v>3.587618846611574E-2</v>
      </c>
      <c r="AV309" s="212">
        <f t="shared" si="549"/>
        <v>3.3015689109684901E-2</v>
      </c>
      <c r="AW309" s="212">
        <f t="shared" si="550"/>
        <v>3.3206233976016422E-2</v>
      </c>
      <c r="AX309" s="212">
        <f t="shared" si="620"/>
        <v>1.5007192379812247E-2</v>
      </c>
      <c r="AY309" s="212">
        <f t="shared" si="621"/>
        <v>1.5882225587207005E-2</v>
      </c>
      <c r="AZ309" s="178">
        <f t="shared" si="622"/>
        <v>1.2779109909272409E-2</v>
      </c>
      <c r="BA309" s="178">
        <f t="shared" si="551"/>
        <v>-2.2234608711816907E-2</v>
      </c>
      <c r="BB309" s="178">
        <f t="shared" si="552"/>
        <v>-1.933444235810166E-2</v>
      </c>
      <c r="BC309" s="178">
        <f t="shared" si="553"/>
        <v>-2.4168052947627073E-2</v>
      </c>
      <c r="BD309" s="178">
        <f t="shared" si="554"/>
        <v>0</v>
      </c>
      <c r="BE309" s="178">
        <f t="shared" si="555"/>
        <v>0</v>
      </c>
      <c r="BF309" s="178">
        <f t="shared" si="556"/>
        <v>0</v>
      </c>
      <c r="BG309" s="178">
        <f t="shared" si="623"/>
        <v>0</v>
      </c>
      <c r="BH309" s="178">
        <f t="shared" si="624"/>
        <v>0</v>
      </c>
      <c r="BI309" s="178">
        <f t="shared" si="625"/>
        <v>0</v>
      </c>
      <c r="BJ309" s="178">
        <f t="shared" si="557"/>
        <v>0</v>
      </c>
      <c r="BK309" s="178">
        <f t="shared" si="558"/>
        <v>0</v>
      </c>
      <c r="BL309" s="178">
        <f t="shared" si="559"/>
        <v>0</v>
      </c>
      <c r="BM309" s="180">
        <f t="shared" si="626"/>
        <v>0</v>
      </c>
      <c r="BN309" s="180">
        <f t="shared" si="626"/>
        <v>0</v>
      </c>
      <c r="BO309" s="180">
        <f t="shared" si="626"/>
        <v>0</v>
      </c>
      <c r="BP309" s="178">
        <f t="shared" si="560"/>
        <v>42.115515374591105</v>
      </c>
      <c r="BQ309" s="178">
        <f t="shared" si="561"/>
        <v>112.93069403952268</v>
      </c>
      <c r="BR309" s="178">
        <f t="shared" si="562"/>
        <v>0.26689029880091775</v>
      </c>
      <c r="BS309" s="178">
        <f t="shared" si="563"/>
        <v>0.26689029880091775</v>
      </c>
      <c r="BT309" s="178">
        <f t="shared" si="564"/>
        <v>8.8963432933639258E-2</v>
      </c>
      <c r="BU309" s="178">
        <f t="shared" si="565"/>
        <v>10.757698504924313</v>
      </c>
      <c r="BY309" s="180">
        <f t="shared" si="566"/>
        <v>8.7848423968341083E-2</v>
      </c>
      <c r="BZ309" s="180">
        <f t="shared" si="627"/>
        <v>8.7848423968341083E-2</v>
      </c>
      <c r="CA309" s="180">
        <f t="shared" si="628"/>
        <v>2.5853861024516533E-2</v>
      </c>
      <c r="CB309" s="180">
        <f t="shared" si="629"/>
        <v>3.674744267683893E-2</v>
      </c>
      <c r="CC309" s="180">
        <f t="shared" si="567"/>
        <v>1.4512833965022023E-2</v>
      </c>
      <c r="CG309" s="182">
        <f t="shared" si="568"/>
        <v>0.26192845127044923</v>
      </c>
      <c r="CH309" s="182">
        <f t="shared" si="569"/>
        <v>0.26192845127044923</v>
      </c>
      <c r="CI309" s="182">
        <f t="shared" si="570"/>
        <v>0.26192845127044923</v>
      </c>
      <c r="CJ309" s="182">
        <f t="shared" si="571"/>
        <v>0.26192845127044923</v>
      </c>
      <c r="CK309" s="182">
        <f t="shared" si="572"/>
        <v>0.26192845127044923</v>
      </c>
      <c r="CL309" s="182">
        <f t="shared" si="573"/>
        <v>0.26192845127044923</v>
      </c>
      <c r="CM309" s="182">
        <f t="shared" si="574"/>
        <v>0.26192845127044923</v>
      </c>
      <c r="CN309" s="182">
        <f t="shared" si="575"/>
        <v>0.26192845127044923</v>
      </c>
      <c r="CO309" s="182">
        <f t="shared" si="576"/>
        <v>0.23649305003162191</v>
      </c>
      <c r="CP309" s="182">
        <f t="shared" si="577"/>
        <v>0.20159516518955492</v>
      </c>
      <c r="CQ309" s="182">
        <f t="shared" si="578"/>
        <v>0.16669728034748801</v>
      </c>
      <c r="CR309" s="182">
        <f t="shared" si="579"/>
        <v>0.131799395505421</v>
      </c>
      <c r="CS309" s="182">
        <f t="shared" si="580"/>
        <v>9.6901510663354076E-2</v>
      </c>
      <c r="CT309" s="182">
        <f t="shared" si="581"/>
        <v>8.4001585403170737E-2</v>
      </c>
      <c r="CU309" s="182">
        <f t="shared" si="582"/>
        <v>8.4001585403170737E-2</v>
      </c>
      <c r="CV309" s="182">
        <f t="shared" si="583"/>
        <v>8.4001585403170737E-2</v>
      </c>
      <c r="CW309" s="182">
        <f t="shared" si="584"/>
        <v>8.4001585403170737E-2</v>
      </c>
      <c r="CX309" s="182">
        <f t="shared" si="585"/>
        <v>8.4001585403170737E-2</v>
      </c>
      <c r="CY309" s="182">
        <f t="shared" si="586"/>
        <v>8.4001585403170737E-2</v>
      </c>
      <c r="DA309" s="184">
        <f t="shared" si="630"/>
        <v>8.6107034846544334E-2</v>
      </c>
      <c r="DB309" s="184">
        <f t="shared" si="631"/>
        <v>8.6107034846544334E-2</v>
      </c>
      <c r="DC309" s="184">
        <f t="shared" si="632"/>
        <v>8.6107034846544334E-2</v>
      </c>
      <c r="DD309" s="184">
        <f t="shared" si="633"/>
        <v>8.6107034846544334E-2</v>
      </c>
      <c r="DE309" s="184">
        <f t="shared" si="634"/>
        <v>8.6107034846544334E-2</v>
      </c>
      <c r="DF309" s="184">
        <f t="shared" si="635"/>
        <v>8.6107034846544334E-2</v>
      </c>
      <c r="DG309" s="184">
        <f t="shared" si="636"/>
        <v>8.6107034846544334E-2</v>
      </c>
      <c r="DH309" s="184">
        <f t="shared" si="637"/>
        <v>8.6107034846544334E-2</v>
      </c>
      <c r="DI309" s="184">
        <f t="shared" si="638"/>
        <v>7.7185108562365143E-2</v>
      </c>
      <c r="DJ309" s="184">
        <f t="shared" si="639"/>
        <v>6.4960898835578137E-2</v>
      </c>
      <c r="DK309" s="184">
        <f t="shared" si="640"/>
        <v>5.2766186860423281E-2</v>
      </c>
      <c r="DL309" s="184">
        <f t="shared" si="641"/>
        <v>4.062145771402699E-2</v>
      </c>
      <c r="DM309" s="184">
        <f t="shared" si="642"/>
        <v>2.8571878116144308E-2</v>
      </c>
      <c r="DN309" s="184">
        <f t="shared" si="643"/>
        <v>2.4161210800222377E-2</v>
      </c>
      <c r="DO309" s="184">
        <f t="shared" si="644"/>
        <v>2.4161210800222377E-2</v>
      </c>
      <c r="DP309" s="184">
        <f t="shared" si="645"/>
        <v>2.4161210800222377E-2</v>
      </c>
      <c r="DQ309" s="184">
        <f t="shared" si="646"/>
        <v>-7.592315560203864E-10</v>
      </c>
      <c r="DR309" s="184">
        <f t="shared" si="647"/>
        <v>-7.592315560203864E-10</v>
      </c>
      <c r="DS309" s="184">
        <f t="shared" si="648"/>
        <v>-7.592315560203864E-10</v>
      </c>
      <c r="DU309" s="185">
        <f t="shared" si="587"/>
        <v>0</v>
      </c>
      <c r="DV309" s="185">
        <f t="shared" si="588"/>
        <v>0</v>
      </c>
      <c r="DW309" s="185">
        <f t="shared" si="589"/>
        <v>0</v>
      </c>
      <c r="DX309" s="185">
        <f t="shared" si="590"/>
        <v>0</v>
      </c>
      <c r="DY309" s="186">
        <f t="shared" si="591"/>
        <v>0</v>
      </c>
      <c r="DZ309" s="186">
        <f t="shared" si="592"/>
        <v>0</v>
      </c>
      <c r="EA309" s="186">
        <f t="shared" si="593"/>
        <v>0</v>
      </c>
      <c r="EB309" s="186">
        <f t="shared" si="594"/>
        <v>0</v>
      </c>
      <c r="EC309" s="186">
        <f t="shared" si="595"/>
        <v>0</v>
      </c>
      <c r="ED309" s="186">
        <f t="shared" si="596"/>
        <v>0</v>
      </c>
      <c r="EE309" s="186">
        <f t="shared" si="597"/>
        <v>0</v>
      </c>
      <c r="EF309" s="186">
        <f t="shared" si="598"/>
        <v>0</v>
      </c>
      <c r="EG309" s="186">
        <f t="shared" si="599"/>
        <v>0</v>
      </c>
      <c r="EH309" s="186">
        <f t="shared" si="600"/>
        <v>0</v>
      </c>
      <c r="EI309" s="186">
        <f t="shared" si="601"/>
        <v>0</v>
      </c>
      <c r="EJ309" s="186">
        <f t="shared" si="602"/>
        <v>0</v>
      </c>
      <c r="EK309" s="186">
        <f t="shared" si="603"/>
        <v>0</v>
      </c>
      <c r="EL309" s="186">
        <f t="shared" si="604"/>
        <v>0</v>
      </c>
      <c r="EM309" s="186">
        <f t="shared" si="605"/>
        <v>0</v>
      </c>
      <c r="EN309" s="186">
        <f t="shared" si="606"/>
        <v>0</v>
      </c>
      <c r="EO309" s="186">
        <f t="shared" si="607"/>
        <v>0</v>
      </c>
      <c r="EP309" s="186">
        <f t="shared" si="608"/>
        <v>0</v>
      </c>
      <c r="EQ309" s="186">
        <f t="shared" si="609"/>
        <v>0</v>
      </c>
      <c r="ER309" s="186">
        <f t="shared" si="610"/>
        <v>0</v>
      </c>
      <c r="ES309" s="186">
        <f t="shared" si="611"/>
        <v>0</v>
      </c>
      <c r="ET309" s="186">
        <f t="shared" si="612"/>
        <v>0</v>
      </c>
      <c r="EU309" s="186">
        <f t="shared" si="613"/>
        <v>0</v>
      </c>
      <c r="EV309" s="186">
        <f t="shared" si="614"/>
        <v>0</v>
      </c>
      <c r="EW309" s="186">
        <f t="shared" si="615"/>
        <v>0</v>
      </c>
      <c r="EX309" s="186">
        <f t="shared" si="616"/>
        <v>0</v>
      </c>
    </row>
    <row r="310" spans="15:154" ht="20.100000000000001" customHeight="1" x14ac:dyDescent="0.3">
      <c r="O310" s="211">
        <v>302</v>
      </c>
      <c r="P310" s="211">
        <f t="shared" si="617"/>
        <v>-0.50614548307835561</v>
      </c>
      <c r="Q310" s="212">
        <f t="shared" si="618"/>
        <v>2.6354471705114375</v>
      </c>
      <c r="R310" s="212">
        <f t="shared" si="522"/>
        <v>157.69359822790358</v>
      </c>
      <c r="S310" s="212">
        <f t="shared" si="523"/>
        <v>137.12486802426398</v>
      </c>
      <c r="T310" s="212">
        <f t="shared" si="524"/>
        <v>171.40608503032996</v>
      </c>
      <c r="U310" s="212">
        <f t="shared" si="525"/>
        <v>1</v>
      </c>
      <c r="V310" s="212">
        <f t="shared" si="526"/>
        <v>1</v>
      </c>
      <c r="W310" s="212">
        <f t="shared" si="527"/>
        <v>8.4974914331233109E-2</v>
      </c>
      <c r="X310" s="212">
        <f t="shared" si="528"/>
        <v>9.7721151480918089E-2</v>
      </c>
      <c r="Y310" s="212">
        <f t="shared" si="529"/>
        <v>7.8176921184734474E-2</v>
      </c>
      <c r="Z310" s="212">
        <f t="shared" si="530"/>
        <v>4.3872359222298343</v>
      </c>
      <c r="AA310" s="212">
        <f t="shared" si="531"/>
        <v>4.3872359222298343</v>
      </c>
      <c r="AB310" s="212">
        <f t="shared" si="532"/>
        <v>4.3412666040658499</v>
      </c>
      <c r="AC310" s="212">
        <f t="shared" si="533"/>
        <v>4.137010424841475</v>
      </c>
      <c r="AD310" s="212">
        <f t="shared" si="534"/>
        <v>75.980780740022226</v>
      </c>
      <c r="AE310" s="212">
        <f t="shared" si="535"/>
        <v>101.64882404692796</v>
      </c>
      <c r="AF310" s="212">
        <f t="shared" si="536"/>
        <v>1.8999048881783138</v>
      </c>
      <c r="AG310" s="212">
        <f t="shared" si="537"/>
        <v>2.1211678571748487</v>
      </c>
      <c r="AH310" s="212">
        <f t="shared" si="538"/>
        <v>1.6170936896162842</v>
      </c>
      <c r="AI310" s="212">
        <f t="shared" si="539"/>
        <v>6.2871408104081485</v>
      </c>
      <c r="AJ310" s="212">
        <f t="shared" si="540"/>
        <v>7.0871408104081484</v>
      </c>
      <c r="AK310" s="212">
        <f t="shared" si="541"/>
        <v>7.2624344612406988</v>
      </c>
      <c r="AL310" s="212">
        <f t="shared" si="542"/>
        <v>6.5541041144577585</v>
      </c>
      <c r="AM310" s="212">
        <f t="shared" si="619"/>
        <v>141.10062530878514</v>
      </c>
      <c r="AN310" s="212">
        <f t="shared" si="649"/>
        <v>137.69487426522844</v>
      </c>
      <c r="AO310" s="212">
        <f t="shared" si="650"/>
        <v>152.57615419841909</v>
      </c>
      <c r="AP310" s="212">
        <f t="shared" si="543"/>
        <v>3.091110996923236</v>
      </c>
      <c r="AQ310" s="212">
        <f t="shared" si="544"/>
        <v>0.11093907480489985</v>
      </c>
      <c r="AR310" s="212">
        <f t="shared" si="545"/>
        <v>0.10770351489244785</v>
      </c>
      <c r="AS310" s="212">
        <f t="shared" si="546"/>
        <v>0.10263607480011087</v>
      </c>
      <c r="AT310" s="212">
        <f t="shared" si="547"/>
        <v>3.8666823733959129E-3</v>
      </c>
      <c r="AU310" s="212">
        <f t="shared" si="548"/>
        <v>3.4998916095658653E-2</v>
      </c>
      <c r="AV310" s="212">
        <f t="shared" si="549"/>
        <v>3.2190972973476659E-2</v>
      </c>
      <c r="AW310" s="212">
        <f t="shared" si="550"/>
        <v>3.2392413568545331E-2</v>
      </c>
      <c r="AX310" s="212">
        <f t="shared" si="620"/>
        <v>1.487014976492829E-2</v>
      </c>
      <c r="AY310" s="212">
        <f t="shared" si="621"/>
        <v>1.5728695048050304E-2</v>
      </c>
      <c r="AZ310" s="178">
        <f t="shared" si="622"/>
        <v>1.2661696090555284E-2</v>
      </c>
      <c r="BA310" s="178">
        <f t="shared" si="551"/>
        <v>-2.234353960180346E-2</v>
      </c>
      <c r="BB310" s="178">
        <f t="shared" si="552"/>
        <v>-1.9429164871133445E-2</v>
      </c>
      <c r="BC310" s="178">
        <f t="shared" si="553"/>
        <v>-2.4286456088916806E-2</v>
      </c>
      <c r="BD310" s="178">
        <f t="shared" si="554"/>
        <v>0</v>
      </c>
      <c r="BE310" s="178">
        <f t="shared" si="555"/>
        <v>0</v>
      </c>
      <c r="BF310" s="178">
        <f t="shared" si="556"/>
        <v>0</v>
      </c>
      <c r="BG310" s="178">
        <f t="shared" si="623"/>
        <v>0</v>
      </c>
      <c r="BH310" s="178">
        <f t="shared" si="624"/>
        <v>0</v>
      </c>
      <c r="BI310" s="178">
        <f t="shared" si="625"/>
        <v>0</v>
      </c>
      <c r="BJ310" s="178">
        <f t="shared" si="557"/>
        <v>0</v>
      </c>
      <c r="BK310" s="178">
        <f t="shared" si="558"/>
        <v>0</v>
      </c>
      <c r="BL310" s="178">
        <f t="shared" si="559"/>
        <v>0</v>
      </c>
      <c r="BM310" s="180">
        <f t="shared" si="626"/>
        <v>0</v>
      </c>
      <c r="BN310" s="180">
        <f t="shared" si="626"/>
        <v>0</v>
      </c>
      <c r="BO310" s="180">
        <f t="shared" si="626"/>
        <v>0</v>
      </c>
      <c r="BP310" s="178">
        <f t="shared" si="560"/>
        <v>41.136477631165</v>
      </c>
      <c r="BQ310" s="178">
        <f t="shared" si="561"/>
        <v>110.67191552489604</v>
      </c>
      <c r="BR310" s="178">
        <f t="shared" si="562"/>
        <v>0.26276359397165516</v>
      </c>
      <c r="BS310" s="178">
        <f t="shared" si="563"/>
        <v>0.26276359397165516</v>
      </c>
      <c r="BT310" s="178">
        <f t="shared" si="564"/>
        <v>8.7587864657218392E-2</v>
      </c>
      <c r="BU310" s="178">
        <f t="shared" si="565"/>
        <v>10.591361075008448</v>
      </c>
      <c r="BY310" s="180">
        <f t="shared" si="566"/>
        <v>8.6021460409878597E-2</v>
      </c>
      <c r="BZ310" s="180">
        <f t="shared" si="627"/>
        <v>8.6021460409878597E-2</v>
      </c>
      <c r="CA310" s="180">
        <f t="shared" si="628"/>
        <v>2.5282356372220673E-2</v>
      </c>
      <c r="CB310" s="180">
        <f t="shared" si="629"/>
        <v>3.6548331267713591E-2</v>
      </c>
      <c r="CC310" s="180">
        <f t="shared" si="567"/>
        <v>1.420479166591013E-2</v>
      </c>
      <c r="CG310" s="182">
        <f t="shared" si="568"/>
        <v>0.25780174644118664</v>
      </c>
      <c r="CH310" s="182">
        <f t="shared" si="569"/>
        <v>0.25780174644118664</v>
      </c>
      <c r="CI310" s="182">
        <f t="shared" si="570"/>
        <v>0.25780174644118664</v>
      </c>
      <c r="CJ310" s="182">
        <f t="shared" si="571"/>
        <v>0.25780174644118664</v>
      </c>
      <c r="CK310" s="182">
        <f t="shared" si="572"/>
        <v>0.25780174644118664</v>
      </c>
      <c r="CL310" s="182">
        <f t="shared" si="573"/>
        <v>0.25780174644118664</v>
      </c>
      <c r="CM310" s="182">
        <f t="shared" si="574"/>
        <v>0.25780174644118664</v>
      </c>
      <c r="CN310" s="182">
        <f t="shared" si="575"/>
        <v>0.25780174644118664</v>
      </c>
      <c r="CO310" s="182">
        <f t="shared" si="576"/>
        <v>0.23275963185833026</v>
      </c>
      <c r="CP310" s="182">
        <f t="shared" si="577"/>
        <v>0.1984013442611082</v>
      </c>
      <c r="CQ310" s="182">
        <f t="shared" si="578"/>
        <v>0.16404305666388616</v>
      </c>
      <c r="CR310" s="182">
        <f t="shared" si="579"/>
        <v>0.12968476906666404</v>
      </c>
      <c r="CS310" s="182">
        <f t="shared" si="580"/>
        <v>9.5326481469442045E-2</v>
      </c>
      <c r="CT310" s="182">
        <f t="shared" si="581"/>
        <v>8.2626017126749884E-2</v>
      </c>
      <c r="CU310" s="182">
        <f t="shared" si="582"/>
        <v>8.2626017126749884E-2</v>
      </c>
      <c r="CV310" s="182">
        <f t="shared" si="583"/>
        <v>8.2626017126749884E-2</v>
      </c>
      <c r="CW310" s="182">
        <f t="shared" si="584"/>
        <v>8.2626017126749884E-2</v>
      </c>
      <c r="CX310" s="182">
        <f t="shared" si="585"/>
        <v>8.2626017126749884E-2</v>
      </c>
      <c r="CY310" s="182">
        <f t="shared" si="586"/>
        <v>8.2626017126749884E-2</v>
      </c>
      <c r="DA310" s="184">
        <f t="shared" si="630"/>
        <v>8.4288281269799994E-2</v>
      </c>
      <c r="DB310" s="184">
        <f t="shared" si="631"/>
        <v>8.4288281269799994E-2</v>
      </c>
      <c r="DC310" s="184">
        <f t="shared" si="632"/>
        <v>8.4288281269799994E-2</v>
      </c>
      <c r="DD310" s="184">
        <f t="shared" si="633"/>
        <v>8.4288281269799994E-2</v>
      </c>
      <c r="DE310" s="184">
        <f t="shared" si="634"/>
        <v>8.4288281269799994E-2</v>
      </c>
      <c r="DF310" s="184">
        <f t="shared" si="635"/>
        <v>8.4288281269799994E-2</v>
      </c>
      <c r="DG310" s="184">
        <f t="shared" si="636"/>
        <v>8.4288281269799994E-2</v>
      </c>
      <c r="DH310" s="184">
        <f t="shared" si="637"/>
        <v>8.4288281269799994E-2</v>
      </c>
      <c r="DI310" s="184">
        <f t="shared" si="638"/>
        <v>7.5545839126916398E-2</v>
      </c>
      <c r="DJ310" s="184">
        <f t="shared" si="639"/>
        <v>6.3567923927763559E-2</v>
      </c>
      <c r="DK310" s="184">
        <f t="shared" si="640"/>
        <v>5.1619565817219083E-2</v>
      </c>
      <c r="DL310" s="184">
        <f t="shared" si="641"/>
        <v>3.9721270100457139E-2</v>
      </c>
      <c r="DM310" s="184">
        <f t="shared" si="642"/>
        <v>2.7918215250096683E-2</v>
      </c>
      <c r="DN310" s="184">
        <f t="shared" si="643"/>
        <v>2.3598687973741223E-2</v>
      </c>
      <c r="DO310" s="184">
        <f t="shared" si="644"/>
        <v>2.3598687973741223E-2</v>
      </c>
      <c r="DP310" s="184">
        <f t="shared" si="645"/>
        <v>2.3598687973741223E-2</v>
      </c>
      <c r="DQ310" s="184">
        <f t="shared" si="646"/>
        <v>-7.6645995756973921E-10</v>
      </c>
      <c r="DR310" s="184">
        <f t="shared" si="647"/>
        <v>-7.6645995756973921E-10</v>
      </c>
      <c r="DS310" s="184">
        <f t="shared" si="648"/>
        <v>-7.6645995756973921E-10</v>
      </c>
      <c r="DU310" s="185">
        <f t="shared" si="587"/>
        <v>0</v>
      </c>
      <c r="DV310" s="185">
        <f t="shared" si="588"/>
        <v>0</v>
      </c>
      <c r="DW310" s="185">
        <f t="shared" si="589"/>
        <v>0</v>
      </c>
      <c r="DX310" s="185">
        <f t="shared" si="590"/>
        <v>0</v>
      </c>
      <c r="DY310" s="186">
        <f t="shared" si="591"/>
        <v>0</v>
      </c>
      <c r="DZ310" s="186">
        <f t="shared" si="592"/>
        <v>0</v>
      </c>
      <c r="EA310" s="186">
        <f t="shared" si="593"/>
        <v>0</v>
      </c>
      <c r="EB310" s="186">
        <f t="shared" si="594"/>
        <v>0</v>
      </c>
      <c r="EC310" s="186">
        <f t="shared" si="595"/>
        <v>0</v>
      </c>
      <c r="ED310" s="186">
        <f t="shared" si="596"/>
        <v>0</v>
      </c>
      <c r="EE310" s="186">
        <f t="shared" si="597"/>
        <v>0</v>
      </c>
      <c r="EF310" s="186">
        <f t="shared" si="598"/>
        <v>0</v>
      </c>
      <c r="EG310" s="186">
        <f t="shared" si="599"/>
        <v>0</v>
      </c>
      <c r="EH310" s="186">
        <f t="shared" si="600"/>
        <v>0</v>
      </c>
      <c r="EI310" s="186">
        <f t="shared" si="601"/>
        <v>0</v>
      </c>
      <c r="EJ310" s="186">
        <f t="shared" si="602"/>
        <v>0</v>
      </c>
      <c r="EK310" s="186">
        <f t="shared" si="603"/>
        <v>0</v>
      </c>
      <c r="EL310" s="186">
        <f t="shared" si="604"/>
        <v>0</v>
      </c>
      <c r="EM310" s="186">
        <f t="shared" si="605"/>
        <v>0</v>
      </c>
      <c r="EN310" s="186">
        <f t="shared" si="606"/>
        <v>0</v>
      </c>
      <c r="EO310" s="186">
        <f t="shared" si="607"/>
        <v>0</v>
      </c>
      <c r="EP310" s="186">
        <f t="shared" si="608"/>
        <v>0</v>
      </c>
      <c r="EQ310" s="186">
        <f t="shared" si="609"/>
        <v>0</v>
      </c>
      <c r="ER310" s="186">
        <f t="shared" si="610"/>
        <v>0</v>
      </c>
      <c r="ES310" s="186">
        <f t="shared" si="611"/>
        <v>0</v>
      </c>
      <c r="ET310" s="186">
        <f t="shared" si="612"/>
        <v>0</v>
      </c>
      <c r="EU310" s="186">
        <f t="shared" si="613"/>
        <v>0</v>
      </c>
      <c r="EV310" s="186">
        <f t="shared" si="614"/>
        <v>0</v>
      </c>
      <c r="EW310" s="186">
        <f t="shared" si="615"/>
        <v>0</v>
      </c>
      <c r="EX310" s="186">
        <f t="shared" si="616"/>
        <v>0</v>
      </c>
    </row>
    <row r="311" spans="15:154" ht="20.100000000000001" customHeight="1" x14ac:dyDescent="0.3">
      <c r="O311" s="211">
        <v>303</v>
      </c>
      <c r="P311" s="211">
        <f t="shared" si="617"/>
        <v>-0.49741883681838389</v>
      </c>
      <c r="Q311" s="212">
        <f t="shared" si="618"/>
        <v>2.6441738167714091</v>
      </c>
      <c r="R311" s="212">
        <f t="shared" si="522"/>
        <v>155.20500973778226</v>
      </c>
      <c r="S311" s="212">
        <f t="shared" si="523"/>
        <v>134.96087803285414</v>
      </c>
      <c r="T311" s="212">
        <f t="shared" si="524"/>
        <v>168.7010975410677</v>
      </c>
      <c r="U311" s="212">
        <f t="shared" si="525"/>
        <v>1</v>
      </c>
      <c r="V311" s="212">
        <f t="shared" si="526"/>
        <v>1</v>
      </c>
      <c r="W311" s="212">
        <f t="shared" si="527"/>
        <v>8.6337419279436944E-2</v>
      </c>
      <c r="X311" s="212">
        <f t="shared" si="528"/>
        <v>9.9288032171352486E-2</v>
      </c>
      <c r="Y311" s="212">
        <f t="shared" si="529"/>
        <v>7.9430425737081978E-2</v>
      </c>
      <c r="Z311" s="212">
        <f t="shared" si="530"/>
        <v>4.3028348903852409</v>
      </c>
      <c r="AA311" s="212">
        <f t="shared" si="531"/>
        <v>4.3028348903852409</v>
      </c>
      <c r="AB311" s="212">
        <f t="shared" si="532"/>
        <v>4.2592813246148813</v>
      </c>
      <c r="AC311" s="212">
        <f t="shared" si="533"/>
        <v>4.0588825449608574</v>
      </c>
      <c r="AD311" s="212">
        <f t="shared" si="534"/>
        <v>74.155601131213743</v>
      </c>
      <c r="AE311" s="212">
        <f t="shared" si="535"/>
        <v>99.281797421046875</v>
      </c>
      <c r="AF311" s="212">
        <f t="shared" si="536"/>
        <v>1.893913136476822</v>
      </c>
      <c r="AG311" s="212">
        <f t="shared" si="537"/>
        <v>2.1144783059260157</v>
      </c>
      <c r="AH311" s="212">
        <f t="shared" si="538"/>
        <v>1.6119938428152583</v>
      </c>
      <c r="AI311" s="212">
        <f t="shared" si="539"/>
        <v>6.1967480268620632</v>
      </c>
      <c r="AJ311" s="212">
        <f t="shared" si="540"/>
        <v>6.996748026862063</v>
      </c>
      <c r="AK311" s="212">
        <f t="shared" si="541"/>
        <v>7.1737596305408973</v>
      </c>
      <c r="AL311" s="212">
        <f t="shared" si="542"/>
        <v>6.4708763877761157</v>
      </c>
      <c r="AM311" s="212">
        <f t="shared" si="619"/>
        <v>142.92354050207024</v>
      </c>
      <c r="AN311" s="212">
        <f t="shared" si="649"/>
        <v>139.39692037389892</v>
      </c>
      <c r="AO311" s="212">
        <f t="shared" si="650"/>
        <v>154.53857253231752</v>
      </c>
      <c r="AP311" s="212">
        <f t="shared" si="543"/>
        <v>3.0128186352791864</v>
      </c>
      <c r="AQ311" s="212">
        <f t="shared" si="544"/>
        <v>0.10884397863149431</v>
      </c>
      <c r="AR311" s="212">
        <f t="shared" si="545"/>
        <v>0.10566952261055508</v>
      </c>
      <c r="AS311" s="212">
        <f t="shared" si="546"/>
        <v>0.10069778166087896</v>
      </c>
      <c r="AT311" s="212">
        <f t="shared" si="547"/>
        <v>3.7220160029142043E-3</v>
      </c>
      <c r="AU311" s="212">
        <f t="shared" si="548"/>
        <v>3.412472492774276E-2</v>
      </c>
      <c r="AV311" s="212">
        <f t="shared" si="549"/>
        <v>3.1369619139176137E-2</v>
      </c>
      <c r="AW311" s="212">
        <f t="shared" si="550"/>
        <v>3.1581538147311239E-2</v>
      </c>
      <c r="AX311" s="212">
        <f t="shared" si="620"/>
        <v>1.473120370814902E-2</v>
      </c>
      <c r="AY311" s="212">
        <f t="shared" si="621"/>
        <v>1.5573139097548101E-2</v>
      </c>
      <c r="AZ311" s="178">
        <f t="shared" si="622"/>
        <v>1.2542675388540304E-2</v>
      </c>
      <c r="BA311" s="178">
        <f t="shared" si="551"/>
        <v>-2.2450768944742808E-2</v>
      </c>
      <c r="BB311" s="178">
        <f t="shared" si="552"/>
        <v>-1.9522407778037223E-2</v>
      </c>
      <c r="BC311" s="178">
        <f t="shared" si="553"/>
        <v>-2.4403009722546526E-2</v>
      </c>
      <c r="BD311" s="178">
        <f t="shared" si="554"/>
        <v>0</v>
      </c>
      <c r="BE311" s="178">
        <f t="shared" si="555"/>
        <v>0</v>
      </c>
      <c r="BF311" s="178">
        <f t="shared" si="556"/>
        <v>0</v>
      </c>
      <c r="BG311" s="178">
        <f t="shared" si="623"/>
        <v>0</v>
      </c>
      <c r="BH311" s="178">
        <f t="shared" si="624"/>
        <v>0</v>
      </c>
      <c r="BI311" s="178">
        <f t="shared" si="625"/>
        <v>0</v>
      </c>
      <c r="BJ311" s="178">
        <f t="shared" si="557"/>
        <v>0</v>
      </c>
      <c r="BK311" s="178">
        <f t="shared" si="558"/>
        <v>0</v>
      </c>
      <c r="BL311" s="178">
        <f t="shared" si="559"/>
        <v>0</v>
      </c>
      <c r="BM311" s="180">
        <f t="shared" si="626"/>
        <v>0</v>
      </c>
      <c r="BN311" s="180">
        <f t="shared" si="626"/>
        <v>0</v>
      </c>
      <c r="BO311" s="180">
        <f t="shared" si="626"/>
        <v>0</v>
      </c>
      <c r="BP311" s="178">
        <f t="shared" si="560"/>
        <v>40.161656204661305</v>
      </c>
      <c r="BQ311" s="178">
        <f t="shared" si="561"/>
        <v>108.40707451254742</v>
      </c>
      <c r="BR311" s="178">
        <f t="shared" si="562"/>
        <v>0.25861687867738103</v>
      </c>
      <c r="BS311" s="178">
        <f t="shared" si="563"/>
        <v>0.25861687867738103</v>
      </c>
      <c r="BT311" s="178">
        <f t="shared" si="564"/>
        <v>8.6205626225793683E-2</v>
      </c>
      <c r="BU311" s="178">
        <f t="shared" si="565"/>
        <v>10.4242170719406</v>
      </c>
      <c r="BY311" s="180">
        <f t="shared" si="566"/>
        <v>8.419066541135127E-2</v>
      </c>
      <c r="BZ311" s="180">
        <f t="shared" si="627"/>
        <v>8.419066541135127E-2</v>
      </c>
      <c r="CA311" s="180">
        <f t="shared" si="628"/>
        <v>2.4710300800347966E-2</v>
      </c>
      <c r="CB311" s="180">
        <f t="shared" si="629"/>
        <v>3.6344024021354567E-2</v>
      </c>
      <c r="CC311" s="180">
        <f t="shared" si="567"/>
        <v>1.3893255076611759E-2</v>
      </c>
      <c r="CG311" s="182">
        <f t="shared" si="568"/>
        <v>0.25365503114691246</v>
      </c>
      <c r="CH311" s="182">
        <f t="shared" si="569"/>
        <v>0.25365503114691246</v>
      </c>
      <c r="CI311" s="182">
        <f t="shared" si="570"/>
        <v>0.25365503114691246</v>
      </c>
      <c r="CJ311" s="182">
        <f t="shared" si="571"/>
        <v>0.25365503114691246</v>
      </c>
      <c r="CK311" s="182">
        <f t="shared" si="572"/>
        <v>0.25365503114691246</v>
      </c>
      <c r="CL311" s="182">
        <f t="shared" si="573"/>
        <v>0.25365503114691246</v>
      </c>
      <c r="CM311" s="182">
        <f t="shared" si="574"/>
        <v>0.25365503114691246</v>
      </c>
      <c r="CN311" s="182">
        <f t="shared" si="575"/>
        <v>0.25365503114691246</v>
      </c>
      <c r="CO311" s="182">
        <f t="shared" si="576"/>
        <v>0.22900811027400705</v>
      </c>
      <c r="CP311" s="182">
        <f t="shared" si="577"/>
        <v>0.19519203643825392</v>
      </c>
      <c r="CQ311" s="182">
        <f t="shared" si="578"/>
        <v>0.16137596260250087</v>
      </c>
      <c r="CR311" s="182">
        <f t="shared" si="579"/>
        <v>0.12755988876674768</v>
      </c>
      <c r="CS311" s="182">
        <f t="shared" si="580"/>
        <v>9.3743814930994609E-2</v>
      </c>
      <c r="CT311" s="182">
        <f t="shared" si="581"/>
        <v>8.1243778695325161E-2</v>
      </c>
      <c r="CU311" s="182">
        <f t="shared" si="582"/>
        <v>8.1243778695325161E-2</v>
      </c>
      <c r="CV311" s="182">
        <f t="shared" si="583"/>
        <v>8.1243778695325161E-2</v>
      </c>
      <c r="CW311" s="182">
        <f t="shared" si="584"/>
        <v>8.1243778695325161E-2</v>
      </c>
      <c r="CX311" s="182">
        <f t="shared" si="585"/>
        <v>8.1243778695325161E-2</v>
      </c>
      <c r="CY311" s="182">
        <f t="shared" si="586"/>
        <v>8.1243778695325161E-2</v>
      </c>
      <c r="DA311" s="184">
        <f t="shared" si="630"/>
        <v>8.2465921165832026E-2</v>
      </c>
      <c r="DB311" s="184">
        <f t="shared" si="631"/>
        <v>8.2465921165832026E-2</v>
      </c>
      <c r="DC311" s="184">
        <f t="shared" si="632"/>
        <v>8.2465921165832026E-2</v>
      </c>
      <c r="DD311" s="184">
        <f t="shared" si="633"/>
        <v>8.2465921165832026E-2</v>
      </c>
      <c r="DE311" s="184">
        <f t="shared" si="634"/>
        <v>8.2465921165832026E-2</v>
      </c>
      <c r="DF311" s="184">
        <f t="shared" si="635"/>
        <v>8.2465921165832026E-2</v>
      </c>
      <c r="DG311" s="184">
        <f t="shared" si="636"/>
        <v>8.2465921165832026E-2</v>
      </c>
      <c r="DH311" s="184">
        <f t="shared" si="637"/>
        <v>8.2465921165832026E-2</v>
      </c>
      <c r="DI311" s="184">
        <f t="shared" si="638"/>
        <v>7.3903441968166436E-2</v>
      </c>
      <c r="DJ311" s="184">
        <f t="shared" si="639"/>
        <v>6.2172476886959295E-2</v>
      </c>
      <c r="DK311" s="184">
        <f t="shared" si="640"/>
        <v>5.0471125638858617E-2</v>
      </c>
      <c r="DL311" s="184">
        <f t="shared" si="641"/>
        <v>3.8819911346967828E-2</v>
      </c>
      <c r="DM311" s="184">
        <f t="shared" si="642"/>
        <v>2.7264018059034906E-2</v>
      </c>
      <c r="DN311" s="184">
        <f t="shared" si="643"/>
        <v>2.3035860365867952E-2</v>
      </c>
      <c r="DO311" s="184">
        <f t="shared" si="644"/>
        <v>2.3035860365867952E-2</v>
      </c>
      <c r="DP311" s="184">
        <f t="shared" si="645"/>
        <v>2.3035860365867952E-2</v>
      </c>
      <c r="DQ311" s="184">
        <f t="shared" si="646"/>
        <v>-7.7386349796527449E-10</v>
      </c>
      <c r="DR311" s="184">
        <f t="shared" si="647"/>
        <v>-7.7386349796527449E-10</v>
      </c>
      <c r="DS311" s="184">
        <f t="shared" si="648"/>
        <v>-7.7386349796527449E-10</v>
      </c>
      <c r="DU311" s="185">
        <f t="shared" si="587"/>
        <v>0</v>
      </c>
      <c r="DV311" s="185">
        <f t="shared" si="588"/>
        <v>0</v>
      </c>
      <c r="DW311" s="185">
        <f t="shared" si="589"/>
        <v>0</v>
      </c>
      <c r="DX311" s="185">
        <f t="shared" si="590"/>
        <v>0</v>
      </c>
      <c r="DY311" s="186">
        <f t="shared" si="591"/>
        <v>0</v>
      </c>
      <c r="DZ311" s="186">
        <f t="shared" si="592"/>
        <v>0</v>
      </c>
      <c r="EA311" s="186">
        <f t="shared" si="593"/>
        <v>0</v>
      </c>
      <c r="EB311" s="186">
        <f t="shared" si="594"/>
        <v>0</v>
      </c>
      <c r="EC311" s="186">
        <f t="shared" si="595"/>
        <v>0</v>
      </c>
      <c r="ED311" s="186">
        <f t="shared" si="596"/>
        <v>0</v>
      </c>
      <c r="EE311" s="186">
        <f t="shared" si="597"/>
        <v>0</v>
      </c>
      <c r="EF311" s="186">
        <f t="shared" si="598"/>
        <v>0</v>
      </c>
      <c r="EG311" s="186">
        <f t="shared" si="599"/>
        <v>0</v>
      </c>
      <c r="EH311" s="186">
        <f t="shared" si="600"/>
        <v>0</v>
      </c>
      <c r="EI311" s="186">
        <f t="shared" si="601"/>
        <v>0</v>
      </c>
      <c r="EJ311" s="186">
        <f t="shared" si="602"/>
        <v>0</v>
      </c>
      <c r="EK311" s="186">
        <f t="shared" si="603"/>
        <v>0</v>
      </c>
      <c r="EL311" s="186">
        <f t="shared" si="604"/>
        <v>0</v>
      </c>
      <c r="EM311" s="186">
        <f t="shared" si="605"/>
        <v>0</v>
      </c>
      <c r="EN311" s="186">
        <f t="shared" si="606"/>
        <v>0</v>
      </c>
      <c r="EO311" s="186">
        <f t="shared" si="607"/>
        <v>0</v>
      </c>
      <c r="EP311" s="186">
        <f t="shared" si="608"/>
        <v>0</v>
      </c>
      <c r="EQ311" s="186">
        <f t="shared" si="609"/>
        <v>0</v>
      </c>
      <c r="ER311" s="186">
        <f t="shared" si="610"/>
        <v>0</v>
      </c>
      <c r="ES311" s="186">
        <f t="shared" si="611"/>
        <v>0</v>
      </c>
      <c r="ET311" s="186">
        <f t="shared" si="612"/>
        <v>0</v>
      </c>
      <c r="EU311" s="186">
        <f t="shared" si="613"/>
        <v>0</v>
      </c>
      <c r="EV311" s="186">
        <f t="shared" si="614"/>
        <v>0</v>
      </c>
      <c r="EW311" s="186">
        <f t="shared" si="615"/>
        <v>0</v>
      </c>
      <c r="EX311" s="186">
        <f t="shared" si="616"/>
        <v>0</v>
      </c>
    </row>
    <row r="312" spans="15:154" ht="20.100000000000001" customHeight="1" x14ac:dyDescent="0.3">
      <c r="O312" s="211">
        <v>304</v>
      </c>
      <c r="P312" s="211">
        <f t="shared" si="617"/>
        <v>-0.48869219055841229</v>
      </c>
      <c r="Q312" s="212">
        <f t="shared" si="618"/>
        <v>2.6529004630313806</v>
      </c>
      <c r="R312" s="212">
        <f t="shared" si="522"/>
        <v>152.70460178526881</v>
      </c>
      <c r="S312" s="212">
        <f t="shared" si="523"/>
        <v>132.78661024805984</v>
      </c>
      <c r="T312" s="212">
        <f t="shared" si="524"/>
        <v>165.98326281007479</v>
      </c>
      <c r="U312" s="212">
        <f t="shared" si="525"/>
        <v>1</v>
      </c>
      <c r="V312" s="212">
        <f t="shared" si="526"/>
        <v>1</v>
      </c>
      <c r="W312" s="212">
        <f t="shared" si="527"/>
        <v>8.7751121075204427E-2</v>
      </c>
      <c r="X312" s="212">
        <f t="shared" si="528"/>
        <v>0.10091378923648507</v>
      </c>
      <c r="Y312" s="212">
        <f t="shared" si="529"/>
        <v>8.0731031389188065E-2</v>
      </c>
      <c r="Z312" s="212">
        <f t="shared" si="530"/>
        <v>4.2184938034489967</v>
      </c>
      <c r="AA312" s="212">
        <f t="shared" si="531"/>
        <v>4.2184938034489967</v>
      </c>
      <c r="AB312" s="212">
        <f t="shared" si="532"/>
        <v>4.1773418654459764</v>
      </c>
      <c r="AC312" s="212">
        <f t="shared" si="533"/>
        <v>3.9807983295224054</v>
      </c>
      <c r="AD312" s="212">
        <f t="shared" si="534"/>
        <v>72.336070584292642</v>
      </c>
      <c r="AE312" s="212">
        <f t="shared" si="535"/>
        <v>96.920711749803999</v>
      </c>
      <c r="AF312" s="212">
        <f t="shared" si="536"/>
        <v>1.8878929271640459</v>
      </c>
      <c r="AG312" s="212">
        <f t="shared" si="537"/>
        <v>2.1077569828918032</v>
      </c>
      <c r="AH312" s="212">
        <f t="shared" si="538"/>
        <v>1.6068697744735034</v>
      </c>
      <c r="AI312" s="212">
        <f t="shared" si="539"/>
        <v>6.1063867306130426</v>
      </c>
      <c r="AJ312" s="212">
        <f t="shared" si="540"/>
        <v>6.9063867306130424</v>
      </c>
      <c r="AK312" s="212">
        <f t="shared" si="541"/>
        <v>7.0850988483377799</v>
      </c>
      <c r="AL312" s="212">
        <f t="shared" si="542"/>
        <v>6.3876681039959085</v>
      </c>
      <c r="AM312" s="212">
        <f t="shared" si="619"/>
        <v>144.79351345435524</v>
      </c>
      <c r="AN312" s="212">
        <f t="shared" si="649"/>
        <v>141.14129123753975</v>
      </c>
      <c r="AO312" s="212">
        <f t="shared" si="650"/>
        <v>156.55165292236049</v>
      </c>
      <c r="AP312" s="212">
        <f t="shared" si="543"/>
        <v>2.9348422048417633</v>
      </c>
      <c r="AQ312" s="212">
        <f t="shared" si="544"/>
        <v>0.10675005337435886</v>
      </c>
      <c r="AR312" s="212">
        <f t="shared" si="545"/>
        <v>0.10363666709492929</v>
      </c>
      <c r="AS312" s="212">
        <f t="shared" si="546"/>
        <v>9.8760571803169689E-2</v>
      </c>
      <c r="AT312" s="212">
        <f t="shared" si="547"/>
        <v>3.580186255515067E-3</v>
      </c>
      <c r="AU312" s="212">
        <f t="shared" si="548"/>
        <v>3.3253846241113459E-2</v>
      </c>
      <c r="AV312" s="212">
        <f t="shared" si="549"/>
        <v>3.0551851716257915E-2</v>
      </c>
      <c r="AW312" s="212">
        <f t="shared" si="550"/>
        <v>3.077382101919917E-2</v>
      </c>
      <c r="AX312" s="212">
        <f t="shared" si="620"/>
        <v>1.4590311736130328E-2</v>
      </c>
      <c r="AY312" s="212">
        <f t="shared" si="621"/>
        <v>1.5415515960247919E-2</v>
      </c>
      <c r="AZ312" s="178">
        <f t="shared" si="622"/>
        <v>1.2422011848185966E-2</v>
      </c>
      <c r="BA312" s="178">
        <f t="shared" si="551"/>
        <v>-2.2556288574705322E-2</v>
      </c>
      <c r="BB312" s="178">
        <f t="shared" si="552"/>
        <v>-1.9614163978004629E-2</v>
      </c>
      <c r="BC312" s="178">
        <f t="shared" si="553"/>
        <v>-2.4517704972505792E-2</v>
      </c>
      <c r="BD312" s="178">
        <f t="shared" si="554"/>
        <v>0</v>
      </c>
      <c r="BE312" s="178">
        <f t="shared" si="555"/>
        <v>0</v>
      </c>
      <c r="BF312" s="178">
        <f t="shared" si="556"/>
        <v>0</v>
      </c>
      <c r="BG312" s="178">
        <f t="shared" si="623"/>
        <v>0</v>
      </c>
      <c r="BH312" s="178">
        <f t="shared" si="624"/>
        <v>0</v>
      </c>
      <c r="BI312" s="178">
        <f t="shared" si="625"/>
        <v>0</v>
      </c>
      <c r="BJ312" s="178">
        <f t="shared" si="557"/>
        <v>0</v>
      </c>
      <c r="BK312" s="178">
        <f t="shared" si="558"/>
        <v>0</v>
      </c>
      <c r="BL312" s="178">
        <f t="shared" si="559"/>
        <v>0</v>
      </c>
      <c r="BM312" s="180">
        <f t="shared" si="626"/>
        <v>0</v>
      </c>
      <c r="BN312" s="180">
        <f t="shared" si="626"/>
        <v>0</v>
      </c>
      <c r="BO312" s="180">
        <f t="shared" si="626"/>
        <v>0</v>
      </c>
      <c r="BP312" s="178">
        <f t="shared" si="560"/>
        <v>39.191161119396959</v>
      </c>
      <c r="BQ312" s="178">
        <f t="shared" si="561"/>
        <v>106.13658165061265</v>
      </c>
      <c r="BR312" s="178">
        <f t="shared" si="562"/>
        <v>0.25445046870651966</v>
      </c>
      <c r="BS312" s="178">
        <f t="shared" si="563"/>
        <v>0.25445046870651966</v>
      </c>
      <c r="BT312" s="178">
        <f t="shared" si="564"/>
        <v>8.4816822902173211E-2</v>
      </c>
      <c r="BU312" s="178">
        <f t="shared" si="565"/>
        <v>10.256279224383727</v>
      </c>
      <c r="BY312" s="180">
        <f t="shared" si="566"/>
        <v>8.2356414042422554E-2</v>
      </c>
      <c r="BZ312" s="180">
        <f t="shared" si="627"/>
        <v>8.2356414042422554E-2</v>
      </c>
      <c r="CA312" s="180">
        <f t="shared" si="628"/>
        <v>2.41378344937693E-2</v>
      </c>
      <c r="CB312" s="180">
        <f t="shared" si="629"/>
        <v>3.6134338429474028E-2</v>
      </c>
      <c r="CC312" s="180">
        <f t="shared" si="567"/>
        <v>1.3578049854768705E-2</v>
      </c>
      <c r="CG312" s="182">
        <f t="shared" si="568"/>
        <v>0.24948862117605114</v>
      </c>
      <c r="CH312" s="182">
        <f t="shared" si="569"/>
        <v>0.24948862117605114</v>
      </c>
      <c r="CI312" s="182">
        <f t="shared" si="570"/>
        <v>0.24948862117605114</v>
      </c>
      <c r="CJ312" s="182">
        <f t="shared" si="571"/>
        <v>0.24948862117605114</v>
      </c>
      <c r="CK312" s="182">
        <f t="shared" si="572"/>
        <v>0.24948862117605114</v>
      </c>
      <c r="CL312" s="182">
        <f t="shared" si="573"/>
        <v>0.24948862117605114</v>
      </c>
      <c r="CM312" s="182">
        <f t="shared" si="574"/>
        <v>0.24948862117605114</v>
      </c>
      <c r="CN312" s="182">
        <f t="shared" si="575"/>
        <v>0.24948862117605114</v>
      </c>
      <c r="CO312" s="182">
        <f t="shared" si="576"/>
        <v>0.22523877097154554</v>
      </c>
      <c r="CP312" s="182">
        <f t="shared" si="577"/>
        <v>0.19196748612220815</v>
      </c>
      <c r="CQ312" s="182">
        <f t="shared" si="578"/>
        <v>0.1586962012728709</v>
      </c>
      <c r="CR312" s="182">
        <f t="shared" si="579"/>
        <v>0.12542491642353351</v>
      </c>
      <c r="CS312" s="182">
        <f t="shared" si="580"/>
        <v>9.2153631574196232E-2</v>
      </c>
      <c r="CT312" s="182">
        <f t="shared" si="581"/>
        <v>7.9854975371704703E-2</v>
      </c>
      <c r="CU312" s="182">
        <f t="shared" si="582"/>
        <v>7.9854975371704703E-2</v>
      </c>
      <c r="CV312" s="182">
        <f t="shared" si="583"/>
        <v>7.9854975371704703E-2</v>
      </c>
      <c r="CW312" s="182">
        <f t="shared" si="584"/>
        <v>7.9854975371704703E-2</v>
      </c>
      <c r="CX312" s="182">
        <f t="shared" si="585"/>
        <v>7.9854975371704703E-2</v>
      </c>
      <c r="CY312" s="182">
        <f t="shared" si="586"/>
        <v>7.9854975371704703E-2</v>
      </c>
      <c r="DA312" s="184">
        <f t="shared" si="630"/>
        <v>8.064033798591172E-2</v>
      </c>
      <c r="DB312" s="184">
        <f t="shared" si="631"/>
        <v>8.064033798591172E-2</v>
      </c>
      <c r="DC312" s="184">
        <f t="shared" si="632"/>
        <v>8.064033798591172E-2</v>
      </c>
      <c r="DD312" s="184">
        <f t="shared" si="633"/>
        <v>8.064033798591172E-2</v>
      </c>
      <c r="DE312" s="184">
        <f t="shared" si="634"/>
        <v>8.064033798591172E-2</v>
      </c>
      <c r="DF312" s="184">
        <f t="shared" si="635"/>
        <v>8.064033798591172E-2</v>
      </c>
      <c r="DG312" s="184">
        <f t="shared" si="636"/>
        <v>8.064033798591172E-2</v>
      </c>
      <c r="DH312" s="184">
        <f t="shared" si="637"/>
        <v>8.064033798591172E-2</v>
      </c>
      <c r="DI312" s="184">
        <f t="shared" si="638"/>
        <v>7.2258267610085261E-2</v>
      </c>
      <c r="DJ312" s="184">
        <f t="shared" si="639"/>
        <v>6.0774862928583639E-2</v>
      </c>
      <c r="DK312" s="184">
        <f t="shared" si="640"/>
        <v>4.9321125995323303E-2</v>
      </c>
      <c r="DL312" s="184">
        <f t="shared" si="641"/>
        <v>3.7917595162047436E-2</v>
      </c>
      <c r="DM312" s="184">
        <f t="shared" si="642"/>
        <v>2.6609453463282931E-2</v>
      </c>
      <c r="DN312" s="184">
        <f t="shared" si="643"/>
        <v>2.2472877211512414E-2</v>
      </c>
      <c r="DO312" s="184">
        <f t="shared" si="644"/>
        <v>2.2472877211512414E-2</v>
      </c>
      <c r="DP312" s="184">
        <f t="shared" si="645"/>
        <v>2.2472877211512414E-2</v>
      </c>
      <c r="DQ312" s="184">
        <f t="shared" si="646"/>
        <v>-7.8144777723254211E-10</v>
      </c>
      <c r="DR312" s="184">
        <f t="shared" si="647"/>
        <v>-7.8144777723254211E-10</v>
      </c>
      <c r="DS312" s="184">
        <f t="shared" si="648"/>
        <v>-7.8144777723254211E-10</v>
      </c>
      <c r="DU312" s="185">
        <f t="shared" si="587"/>
        <v>0</v>
      </c>
      <c r="DV312" s="185">
        <f t="shared" si="588"/>
        <v>0</v>
      </c>
      <c r="DW312" s="185">
        <f t="shared" si="589"/>
        <v>0</v>
      </c>
      <c r="DX312" s="185">
        <f t="shared" si="590"/>
        <v>0</v>
      </c>
      <c r="DY312" s="186">
        <f t="shared" si="591"/>
        <v>0</v>
      </c>
      <c r="DZ312" s="186">
        <f t="shared" si="592"/>
        <v>0</v>
      </c>
      <c r="EA312" s="186">
        <f t="shared" si="593"/>
        <v>0</v>
      </c>
      <c r="EB312" s="186">
        <f t="shared" si="594"/>
        <v>0</v>
      </c>
      <c r="EC312" s="186">
        <f t="shared" si="595"/>
        <v>0</v>
      </c>
      <c r="ED312" s="186">
        <f t="shared" si="596"/>
        <v>0</v>
      </c>
      <c r="EE312" s="186">
        <f t="shared" si="597"/>
        <v>0</v>
      </c>
      <c r="EF312" s="186">
        <f t="shared" si="598"/>
        <v>0</v>
      </c>
      <c r="EG312" s="186">
        <f t="shared" si="599"/>
        <v>0</v>
      </c>
      <c r="EH312" s="186">
        <f t="shared" si="600"/>
        <v>0</v>
      </c>
      <c r="EI312" s="186">
        <f t="shared" si="601"/>
        <v>0</v>
      </c>
      <c r="EJ312" s="186">
        <f t="shared" si="602"/>
        <v>0</v>
      </c>
      <c r="EK312" s="186">
        <f t="shared" si="603"/>
        <v>0</v>
      </c>
      <c r="EL312" s="186">
        <f t="shared" si="604"/>
        <v>0</v>
      </c>
      <c r="EM312" s="186">
        <f t="shared" si="605"/>
        <v>0</v>
      </c>
      <c r="EN312" s="186">
        <f t="shared" si="606"/>
        <v>0</v>
      </c>
      <c r="EO312" s="186">
        <f t="shared" si="607"/>
        <v>0</v>
      </c>
      <c r="EP312" s="186">
        <f t="shared" si="608"/>
        <v>0</v>
      </c>
      <c r="EQ312" s="186">
        <f t="shared" si="609"/>
        <v>0</v>
      </c>
      <c r="ER312" s="186">
        <f t="shared" si="610"/>
        <v>0</v>
      </c>
      <c r="ES312" s="186">
        <f t="shared" si="611"/>
        <v>0</v>
      </c>
      <c r="ET312" s="186">
        <f t="shared" si="612"/>
        <v>0</v>
      </c>
      <c r="EU312" s="186">
        <f t="shared" si="613"/>
        <v>0</v>
      </c>
      <c r="EV312" s="186">
        <f t="shared" si="614"/>
        <v>0</v>
      </c>
      <c r="EW312" s="186">
        <f t="shared" si="615"/>
        <v>0</v>
      </c>
      <c r="EX312" s="186">
        <f t="shared" si="616"/>
        <v>0</v>
      </c>
    </row>
    <row r="313" spans="15:154" ht="20.100000000000001" customHeight="1" x14ac:dyDescent="0.3">
      <c r="O313" s="211">
        <v>305</v>
      </c>
      <c r="P313" s="211">
        <f t="shared" si="617"/>
        <v>-0.47996554429844063</v>
      </c>
      <c r="Q313" s="212">
        <f t="shared" si="618"/>
        <v>2.6616271092913526</v>
      </c>
      <c r="R313" s="212">
        <f t="shared" si="522"/>
        <v>150.19256478610939</v>
      </c>
      <c r="S313" s="212">
        <f t="shared" si="523"/>
        <v>130.60223024879076</v>
      </c>
      <c r="T313" s="212">
        <f t="shared" si="524"/>
        <v>163.25278781098845</v>
      </c>
      <c r="U313" s="212">
        <f t="shared" si="525"/>
        <v>1</v>
      </c>
      <c r="V313" s="212">
        <f t="shared" si="526"/>
        <v>1</v>
      </c>
      <c r="W313" s="212">
        <f t="shared" si="527"/>
        <v>8.921879734248539E-2</v>
      </c>
      <c r="X313" s="212">
        <f t="shared" si="528"/>
        <v>0.10260161694385821</v>
      </c>
      <c r="Y313" s="212">
        <f t="shared" si="529"/>
        <v>8.208129355508656E-2</v>
      </c>
      <c r="Z313" s="212">
        <f t="shared" si="530"/>
        <v>4.1342253310031278</v>
      </c>
      <c r="AA313" s="212">
        <f t="shared" si="531"/>
        <v>4.1342253310031278</v>
      </c>
      <c r="AB313" s="212">
        <f t="shared" si="532"/>
        <v>4.0954606028803919</v>
      </c>
      <c r="AC313" s="212">
        <f t="shared" si="533"/>
        <v>3.902769572542645</v>
      </c>
      <c r="AD313" s="212">
        <f t="shared" si="534"/>
        <v>70.522628795433064</v>
      </c>
      <c r="AE313" s="212">
        <f t="shared" si="535"/>
        <v>94.566096690057918</v>
      </c>
      <c r="AF313" s="212">
        <f t="shared" si="536"/>
        <v>1.881844718702232</v>
      </c>
      <c r="AG313" s="212">
        <f t="shared" si="537"/>
        <v>2.1010043999269827</v>
      </c>
      <c r="AH313" s="212">
        <f t="shared" si="538"/>
        <v>1.6017218748086626</v>
      </c>
      <c r="AI313" s="212">
        <f t="shared" si="539"/>
        <v>6.0160700497053599</v>
      </c>
      <c r="AJ313" s="212">
        <f t="shared" si="540"/>
        <v>6.8160700497053597</v>
      </c>
      <c r="AK313" s="212">
        <f t="shared" si="541"/>
        <v>6.9964650028073745</v>
      </c>
      <c r="AL313" s="212">
        <f t="shared" si="542"/>
        <v>6.3044914473513076</v>
      </c>
      <c r="AM313" s="212">
        <f t="shared" si="619"/>
        <v>146.71210722712971</v>
      </c>
      <c r="AN313" s="212">
        <f t="shared" si="649"/>
        <v>142.92932210748484</v>
      </c>
      <c r="AO313" s="212">
        <f t="shared" si="650"/>
        <v>158.61707615134094</v>
      </c>
      <c r="AP313" s="212">
        <f t="shared" si="543"/>
        <v>2.8572027955481354</v>
      </c>
      <c r="AQ313" s="212">
        <f t="shared" si="544"/>
        <v>0.10465761530470069</v>
      </c>
      <c r="AR313" s="212">
        <f t="shared" si="545"/>
        <v>0.10160525539266585</v>
      </c>
      <c r="AS313" s="212">
        <f t="shared" si="546"/>
        <v>9.6824737827541932E-2</v>
      </c>
      <c r="AT313" s="212">
        <f t="shared" si="547"/>
        <v>3.4412093078029517E-3</v>
      </c>
      <c r="AU313" s="212">
        <f t="shared" si="548"/>
        <v>3.2386513713404251E-2</v>
      </c>
      <c r="AV313" s="212">
        <f t="shared" si="549"/>
        <v>2.9737896987898426E-2</v>
      </c>
      <c r="AW313" s="212">
        <f t="shared" si="550"/>
        <v>2.9969477671581979E-2</v>
      </c>
      <c r="AX313" s="212">
        <f t="shared" si="620"/>
        <v>1.4447429324881609E-2</v>
      </c>
      <c r="AY313" s="212">
        <f t="shared" si="621"/>
        <v>1.5255781923445507E-2</v>
      </c>
      <c r="AZ313" s="178">
        <f t="shared" si="622"/>
        <v>1.2299667776228309E-2</v>
      </c>
      <c r="BA313" s="178">
        <f t="shared" si="551"/>
        <v>-2.2660090455962664E-2</v>
      </c>
      <c r="BB313" s="178">
        <f t="shared" si="552"/>
        <v>-1.9704426483445794E-2</v>
      </c>
      <c r="BC313" s="178">
        <f t="shared" si="553"/>
        <v>-2.463053310430724E-2</v>
      </c>
      <c r="BD313" s="178">
        <f t="shared" si="554"/>
        <v>0</v>
      </c>
      <c r="BE313" s="178">
        <f t="shared" si="555"/>
        <v>0</v>
      </c>
      <c r="BF313" s="178">
        <f t="shared" si="556"/>
        <v>0</v>
      </c>
      <c r="BG313" s="178">
        <f t="shared" si="623"/>
        <v>0</v>
      </c>
      <c r="BH313" s="178">
        <f t="shared" si="624"/>
        <v>0</v>
      </c>
      <c r="BI313" s="178">
        <f t="shared" si="625"/>
        <v>0</v>
      </c>
      <c r="BJ313" s="178">
        <f t="shared" si="557"/>
        <v>0</v>
      </c>
      <c r="BK313" s="178">
        <f t="shared" si="558"/>
        <v>0</v>
      </c>
      <c r="BL313" s="178">
        <f t="shared" si="559"/>
        <v>0</v>
      </c>
      <c r="BM313" s="180">
        <f t="shared" si="626"/>
        <v>0</v>
      </c>
      <c r="BN313" s="180">
        <f t="shared" si="626"/>
        <v>0</v>
      </c>
      <c r="BO313" s="180">
        <f t="shared" si="626"/>
        <v>0</v>
      </c>
      <c r="BP313" s="178">
        <f t="shared" si="560"/>
        <v>38.225105445076025</v>
      </c>
      <c r="BQ313" s="178">
        <f t="shared" si="561"/>
        <v>103.86085978239876</v>
      </c>
      <c r="BR313" s="178">
        <f t="shared" si="562"/>
        <v>0.25026468134732105</v>
      </c>
      <c r="BS313" s="178">
        <f t="shared" si="563"/>
        <v>0.25026468134732105</v>
      </c>
      <c r="BT313" s="178">
        <f t="shared" si="564"/>
        <v>8.3421560449107007E-2</v>
      </c>
      <c r="BU313" s="178">
        <f t="shared" si="565"/>
        <v>10.087560321455108</v>
      </c>
      <c r="BY313" s="180">
        <f t="shared" si="566"/>
        <v>8.0519092631078024E-2</v>
      </c>
      <c r="BZ313" s="180">
        <f t="shared" si="627"/>
        <v>8.0519092631078024E-2</v>
      </c>
      <c r="CA313" s="180">
        <f t="shared" si="628"/>
        <v>2.3565101687698861E-2</v>
      </c>
      <c r="CB313" s="180">
        <f t="shared" si="629"/>
        <v>3.5919083171636966E-2</v>
      </c>
      <c r="CC313" s="180">
        <f t="shared" si="567"/>
        <v>1.3258992715674302E-2</v>
      </c>
      <c r="CG313" s="182">
        <f t="shared" si="568"/>
        <v>0.24530283381685253</v>
      </c>
      <c r="CH313" s="182">
        <f t="shared" si="569"/>
        <v>0.24530283381685253</v>
      </c>
      <c r="CI313" s="182">
        <f t="shared" si="570"/>
        <v>0.24530283381685253</v>
      </c>
      <c r="CJ313" s="182">
        <f t="shared" si="571"/>
        <v>0.24530283381685253</v>
      </c>
      <c r="CK313" s="182">
        <f t="shared" si="572"/>
        <v>0.24530283381685253</v>
      </c>
      <c r="CL313" s="182">
        <f t="shared" si="573"/>
        <v>0.24530283381685253</v>
      </c>
      <c r="CM313" s="182">
        <f t="shared" si="574"/>
        <v>0.24530283381685253</v>
      </c>
      <c r="CN313" s="182">
        <f t="shared" si="575"/>
        <v>0.24530283381685253</v>
      </c>
      <c r="CO313" s="182">
        <f t="shared" si="576"/>
        <v>0.22145190100072698</v>
      </c>
      <c r="CP313" s="182">
        <f t="shared" si="577"/>
        <v>0.18872793887496173</v>
      </c>
      <c r="CQ313" s="182">
        <f t="shared" si="578"/>
        <v>0.15600397674919653</v>
      </c>
      <c r="CR313" s="182">
        <f t="shared" si="579"/>
        <v>0.12328001462343126</v>
      </c>
      <c r="CS313" s="182">
        <f t="shared" si="580"/>
        <v>9.0556052497666087E-2</v>
      </c>
      <c r="CT313" s="182">
        <f t="shared" si="581"/>
        <v>7.84597129186385E-2</v>
      </c>
      <c r="CU313" s="182">
        <f t="shared" si="582"/>
        <v>7.84597129186385E-2</v>
      </c>
      <c r="CV313" s="182">
        <f t="shared" si="583"/>
        <v>7.84597129186385E-2</v>
      </c>
      <c r="CW313" s="182">
        <f t="shared" si="584"/>
        <v>7.84597129186385E-2</v>
      </c>
      <c r="CX313" s="182">
        <f t="shared" si="585"/>
        <v>7.84597129186385E-2</v>
      </c>
      <c r="CY313" s="182">
        <f t="shared" si="586"/>
        <v>7.84597129186385E-2</v>
      </c>
      <c r="DA313" s="184">
        <f t="shared" si="630"/>
        <v>7.8811926867582691E-2</v>
      </c>
      <c r="DB313" s="184">
        <f t="shared" si="631"/>
        <v>7.8811926867582691E-2</v>
      </c>
      <c r="DC313" s="184">
        <f t="shared" si="632"/>
        <v>7.8811926867582691E-2</v>
      </c>
      <c r="DD313" s="184">
        <f t="shared" si="633"/>
        <v>7.8811926867582691E-2</v>
      </c>
      <c r="DE313" s="184">
        <f t="shared" si="634"/>
        <v>7.8811926867582691E-2</v>
      </c>
      <c r="DF313" s="184">
        <f t="shared" si="635"/>
        <v>7.8811926867582691E-2</v>
      </c>
      <c r="DG313" s="184">
        <f t="shared" si="636"/>
        <v>7.8811926867582691E-2</v>
      </c>
      <c r="DH313" s="184">
        <f t="shared" si="637"/>
        <v>7.8811926867582691E-2</v>
      </c>
      <c r="DI313" s="184">
        <f t="shared" si="638"/>
        <v>7.0610677270878358E-2</v>
      </c>
      <c r="DJ313" s="184">
        <f t="shared" si="639"/>
        <v>5.9375396592154753E-2</v>
      </c>
      <c r="DK313" s="184">
        <f t="shared" si="640"/>
        <v>4.8169834494729183E-2</v>
      </c>
      <c r="DL313" s="184">
        <f t="shared" si="641"/>
        <v>3.7014541779632516E-2</v>
      </c>
      <c r="DM313" s="184">
        <f t="shared" si="642"/>
        <v>2.5954693445825724E-2</v>
      </c>
      <c r="DN313" s="184">
        <f t="shared" si="643"/>
        <v>2.1909892245258925E-2</v>
      </c>
      <c r="DO313" s="184">
        <f t="shared" si="644"/>
        <v>2.1909892245258925E-2</v>
      </c>
      <c r="DP313" s="184">
        <f t="shared" si="645"/>
        <v>2.1909892245258925E-2</v>
      </c>
      <c r="DQ313" s="184">
        <f t="shared" si="646"/>
        <v>-7.8921864295205399E-10</v>
      </c>
      <c r="DR313" s="184">
        <f t="shared" si="647"/>
        <v>-7.8921864295205399E-10</v>
      </c>
      <c r="DS313" s="184">
        <f t="shared" si="648"/>
        <v>-7.8921864295205399E-10</v>
      </c>
      <c r="DU313" s="185">
        <f t="shared" si="587"/>
        <v>0</v>
      </c>
      <c r="DV313" s="185">
        <f t="shared" si="588"/>
        <v>0</v>
      </c>
      <c r="DW313" s="185">
        <f t="shared" si="589"/>
        <v>0</v>
      </c>
      <c r="DX313" s="185">
        <f t="shared" si="590"/>
        <v>0</v>
      </c>
      <c r="DY313" s="186">
        <f t="shared" si="591"/>
        <v>0</v>
      </c>
      <c r="DZ313" s="186">
        <f t="shared" si="592"/>
        <v>0</v>
      </c>
      <c r="EA313" s="186">
        <f t="shared" si="593"/>
        <v>0</v>
      </c>
      <c r="EB313" s="186">
        <f t="shared" si="594"/>
        <v>0</v>
      </c>
      <c r="EC313" s="186">
        <f t="shared" si="595"/>
        <v>0</v>
      </c>
      <c r="ED313" s="186">
        <f t="shared" si="596"/>
        <v>0</v>
      </c>
      <c r="EE313" s="186">
        <f t="shared" si="597"/>
        <v>0</v>
      </c>
      <c r="EF313" s="186">
        <f t="shared" si="598"/>
        <v>0</v>
      </c>
      <c r="EG313" s="186">
        <f t="shared" si="599"/>
        <v>0</v>
      </c>
      <c r="EH313" s="186">
        <f t="shared" si="600"/>
        <v>0</v>
      </c>
      <c r="EI313" s="186">
        <f t="shared" si="601"/>
        <v>0</v>
      </c>
      <c r="EJ313" s="186">
        <f t="shared" si="602"/>
        <v>0</v>
      </c>
      <c r="EK313" s="186">
        <f t="shared" si="603"/>
        <v>0</v>
      </c>
      <c r="EL313" s="186">
        <f t="shared" si="604"/>
        <v>0</v>
      </c>
      <c r="EM313" s="186">
        <f t="shared" si="605"/>
        <v>0</v>
      </c>
      <c r="EN313" s="186">
        <f t="shared" si="606"/>
        <v>0</v>
      </c>
      <c r="EO313" s="186">
        <f t="shared" si="607"/>
        <v>0</v>
      </c>
      <c r="EP313" s="186">
        <f t="shared" si="608"/>
        <v>0</v>
      </c>
      <c r="EQ313" s="186">
        <f t="shared" si="609"/>
        <v>0</v>
      </c>
      <c r="ER313" s="186">
        <f t="shared" si="610"/>
        <v>0</v>
      </c>
      <c r="ES313" s="186">
        <f t="shared" si="611"/>
        <v>0</v>
      </c>
      <c r="ET313" s="186">
        <f t="shared" si="612"/>
        <v>0</v>
      </c>
      <c r="EU313" s="186">
        <f t="shared" si="613"/>
        <v>0</v>
      </c>
      <c r="EV313" s="186">
        <f t="shared" si="614"/>
        <v>0</v>
      </c>
      <c r="EW313" s="186">
        <f t="shared" si="615"/>
        <v>0</v>
      </c>
      <c r="EX313" s="186">
        <f t="shared" si="616"/>
        <v>0</v>
      </c>
    </row>
    <row r="314" spans="15:154" ht="20.100000000000001" customHeight="1" x14ac:dyDescent="0.3">
      <c r="O314" s="211">
        <v>306</v>
      </c>
      <c r="P314" s="211">
        <f t="shared" si="617"/>
        <v>-0.47123889803846897</v>
      </c>
      <c r="Q314" s="212">
        <f t="shared" si="618"/>
        <v>2.6703537555513241</v>
      </c>
      <c r="R314" s="212">
        <f t="shared" si="522"/>
        <v>147.66909004164745</v>
      </c>
      <c r="S314" s="212">
        <f t="shared" si="523"/>
        <v>128.40790438404125</v>
      </c>
      <c r="T314" s="212">
        <f t="shared" si="524"/>
        <v>160.50988048005158</v>
      </c>
      <c r="U314" s="212">
        <f t="shared" si="525"/>
        <v>1</v>
      </c>
      <c r="V314" s="212">
        <f t="shared" si="526"/>
        <v>1</v>
      </c>
      <c r="W314" s="212">
        <f t="shared" si="527"/>
        <v>9.0743431792129056E-2</v>
      </c>
      <c r="X314" s="212">
        <f t="shared" si="528"/>
        <v>0.10435494656094843</v>
      </c>
      <c r="Y314" s="212">
        <f t="shared" si="529"/>
        <v>8.3483957248758733E-2</v>
      </c>
      <c r="Z314" s="212">
        <f t="shared" si="530"/>
        <v>4.0500420612212569</v>
      </c>
      <c r="AA314" s="212">
        <f t="shared" si="531"/>
        <v>4.0500420612212569</v>
      </c>
      <c r="AB314" s="212">
        <f t="shared" si="532"/>
        <v>4.0136498369893046</v>
      </c>
      <c r="AC314" s="212">
        <f t="shared" si="533"/>
        <v>3.8248079953755774</v>
      </c>
      <c r="AD314" s="212">
        <f t="shared" si="534"/>
        <v>68.71571987041456</v>
      </c>
      <c r="AE314" s="212">
        <f t="shared" si="535"/>
        <v>92.218486770950705</v>
      </c>
      <c r="AF314" s="212">
        <f t="shared" si="536"/>
        <v>1.8757689716858725</v>
      </c>
      <c r="AG314" s="212">
        <f t="shared" si="537"/>
        <v>2.0942210712668912</v>
      </c>
      <c r="AH314" s="212">
        <f t="shared" si="538"/>
        <v>1.5965505358532264</v>
      </c>
      <c r="AI314" s="212">
        <f t="shared" si="539"/>
        <v>5.925811032907129</v>
      </c>
      <c r="AJ314" s="212">
        <f t="shared" si="540"/>
        <v>6.7258110329071288</v>
      </c>
      <c r="AK314" s="212">
        <f t="shared" si="541"/>
        <v>6.9078709082561955</v>
      </c>
      <c r="AL314" s="212">
        <f t="shared" si="542"/>
        <v>6.2213585312288036</v>
      </c>
      <c r="AM314" s="212">
        <f t="shared" si="619"/>
        <v>148.68095388159685</v>
      </c>
      <c r="AN314" s="212">
        <f t="shared" si="649"/>
        <v>144.76240411568972</v>
      </c>
      <c r="AO314" s="212">
        <f t="shared" si="650"/>
        <v>160.73659715645519</v>
      </c>
      <c r="AP314" s="212">
        <f t="shared" si="543"/>
        <v>2.7799217292578571</v>
      </c>
      <c r="AQ314" s="212">
        <f t="shared" si="544"/>
        <v>0.10256697874519125</v>
      </c>
      <c r="AR314" s="212">
        <f t="shared" si="545"/>
        <v>9.9575592659153681E-2</v>
      </c>
      <c r="AS314" s="212">
        <f t="shared" si="546"/>
        <v>9.4890570531852708E-2</v>
      </c>
      <c r="AT314" s="212">
        <f t="shared" si="547"/>
        <v>3.3050995511405674E-3</v>
      </c>
      <c r="AU314" s="212">
        <f t="shared" si="548"/>
        <v>3.1522963565032376E-2</v>
      </c>
      <c r="AV314" s="212">
        <f t="shared" si="549"/>
        <v>2.8927983535255154E-2</v>
      </c>
      <c r="AW314" s="212">
        <f t="shared" si="550"/>
        <v>2.9168725905170979E-2</v>
      </c>
      <c r="AX314" s="212">
        <f t="shared" si="620"/>
        <v>1.4302509787182918E-2</v>
      </c>
      <c r="AY314" s="212">
        <f t="shared" si="621"/>
        <v>1.509389123654961E-2</v>
      </c>
      <c r="AZ314" s="178">
        <f t="shared" si="622"/>
        <v>1.2175603645858759E-2</v>
      </c>
      <c r="BA314" s="178">
        <f t="shared" si="551"/>
        <v>-2.2762166683599667E-2</v>
      </c>
      <c r="BB314" s="178">
        <f t="shared" si="552"/>
        <v>-1.9793188420521447E-2</v>
      </c>
      <c r="BC314" s="178">
        <f t="shared" si="553"/>
        <v>-2.4741485525651811E-2</v>
      </c>
      <c r="BD314" s="178">
        <f t="shared" si="554"/>
        <v>0</v>
      </c>
      <c r="BE314" s="178">
        <f t="shared" si="555"/>
        <v>0</v>
      </c>
      <c r="BF314" s="178">
        <f t="shared" si="556"/>
        <v>0</v>
      </c>
      <c r="BG314" s="178">
        <f t="shared" si="623"/>
        <v>0</v>
      </c>
      <c r="BH314" s="178">
        <f t="shared" si="624"/>
        <v>0</v>
      </c>
      <c r="BI314" s="178">
        <f t="shared" si="625"/>
        <v>0</v>
      </c>
      <c r="BJ314" s="178">
        <f t="shared" si="557"/>
        <v>0</v>
      </c>
      <c r="BK314" s="178">
        <f t="shared" si="558"/>
        <v>0</v>
      </c>
      <c r="BL314" s="178">
        <f t="shared" si="559"/>
        <v>0</v>
      </c>
      <c r="BM314" s="180">
        <f t="shared" si="626"/>
        <v>0</v>
      </c>
      <c r="BN314" s="180">
        <f t="shared" si="626"/>
        <v>0</v>
      </c>
      <c r="BO314" s="180">
        <f t="shared" si="626"/>
        <v>0</v>
      </c>
      <c r="BP314" s="178">
        <f t="shared" si="560"/>
        <v>37.263605507868967</v>
      </c>
      <c r="BQ314" s="178">
        <f t="shared" si="561"/>
        <v>101.58034465743354</v>
      </c>
      <c r="BR314" s="178">
        <f t="shared" si="562"/>
        <v>0.24605983536369891</v>
      </c>
      <c r="BS314" s="178">
        <f t="shared" si="563"/>
        <v>0.24605983536369891</v>
      </c>
      <c r="BT314" s="178">
        <f t="shared" si="564"/>
        <v>8.2019945121232979E-2</v>
      </c>
      <c r="BU314" s="178">
        <f t="shared" si="565"/>
        <v>9.9180732117524411</v>
      </c>
      <c r="BY314" s="180">
        <f t="shared" si="566"/>
        <v>7.8679099389673712E-2</v>
      </c>
      <c r="BZ314" s="180">
        <f t="shared" si="627"/>
        <v>7.8679099389673712E-2</v>
      </c>
      <c r="CA314" s="180">
        <f t="shared" si="628"/>
        <v>2.2992250869628913E-2</v>
      </c>
      <c r="CB314" s="180">
        <f t="shared" si="629"/>
        <v>3.5698057581896099E-2</v>
      </c>
      <c r="CC314" s="180">
        <f t="shared" si="567"/>
        <v>1.2935890898296432E-2</v>
      </c>
      <c r="CG314" s="182">
        <f t="shared" si="568"/>
        <v>0.24109798783323041</v>
      </c>
      <c r="CH314" s="182">
        <f t="shared" si="569"/>
        <v>0.24109798783323041</v>
      </c>
      <c r="CI314" s="182">
        <f t="shared" si="570"/>
        <v>0.24109798783323041</v>
      </c>
      <c r="CJ314" s="182">
        <f t="shared" si="571"/>
        <v>0.24109798783323041</v>
      </c>
      <c r="CK314" s="182">
        <f t="shared" si="572"/>
        <v>0.24109798783323041</v>
      </c>
      <c r="CL314" s="182">
        <f t="shared" si="573"/>
        <v>0.24109798783323041</v>
      </c>
      <c r="CM314" s="182">
        <f t="shared" si="574"/>
        <v>0.24109798783323041</v>
      </c>
      <c r="CN314" s="182">
        <f t="shared" si="575"/>
        <v>0.24109798783323041</v>
      </c>
      <c r="CO314" s="182">
        <f t="shared" si="576"/>
        <v>0.21764778874636145</v>
      </c>
      <c r="CP314" s="182">
        <f t="shared" si="577"/>
        <v>0.18547364140058012</v>
      </c>
      <c r="CQ314" s="182">
        <f t="shared" si="578"/>
        <v>0.15329949405479887</v>
      </c>
      <c r="CR314" s="182">
        <f t="shared" si="579"/>
        <v>0.12112534670901755</v>
      </c>
      <c r="CS314" s="182">
        <f t="shared" si="580"/>
        <v>8.8951199363236311E-2</v>
      </c>
      <c r="CT314" s="182">
        <f t="shared" si="581"/>
        <v>7.7058097590764457E-2</v>
      </c>
      <c r="CU314" s="182">
        <f t="shared" si="582"/>
        <v>7.7058097590764457E-2</v>
      </c>
      <c r="CV314" s="182">
        <f t="shared" si="583"/>
        <v>7.7058097590764457E-2</v>
      </c>
      <c r="CW314" s="182">
        <f t="shared" si="584"/>
        <v>7.7058097590764457E-2</v>
      </c>
      <c r="CX314" s="182">
        <f t="shared" si="585"/>
        <v>7.7058097590764457E-2</v>
      </c>
      <c r="CY314" s="182">
        <f t="shared" si="586"/>
        <v>7.7058097590764457E-2</v>
      </c>
      <c r="DA314" s="184">
        <f t="shared" si="630"/>
        <v>7.6981095288135931E-2</v>
      </c>
      <c r="DB314" s="184">
        <f t="shared" si="631"/>
        <v>7.6981095288135931E-2</v>
      </c>
      <c r="DC314" s="184">
        <f t="shared" si="632"/>
        <v>7.6981095288135931E-2</v>
      </c>
      <c r="DD314" s="184">
        <f t="shared" si="633"/>
        <v>7.6981095288135931E-2</v>
      </c>
      <c r="DE314" s="184">
        <f t="shared" si="634"/>
        <v>7.6981095288135931E-2</v>
      </c>
      <c r="DF314" s="184">
        <f t="shared" si="635"/>
        <v>7.6981095288135931E-2</v>
      </c>
      <c r="DG314" s="184">
        <f t="shared" si="636"/>
        <v>7.6981095288135931E-2</v>
      </c>
      <c r="DH314" s="184">
        <f t="shared" si="637"/>
        <v>7.6981095288135931E-2</v>
      </c>
      <c r="DI314" s="184">
        <f t="shared" si="638"/>
        <v>6.8961043458213481E-2</v>
      </c>
      <c r="DJ314" s="184">
        <f t="shared" si="639"/>
        <v>5.7974402255957687E-2</v>
      </c>
      <c r="DK314" s="184">
        <f t="shared" si="640"/>
        <v>4.7017527116336763E-2</v>
      </c>
      <c r="DL314" s="184">
        <f t="shared" si="641"/>
        <v>3.6110978308674713E-2</v>
      </c>
      <c r="DM314" s="184">
        <f t="shared" si="642"/>
        <v>2.529991531527195E-2</v>
      </c>
      <c r="DN314" s="184">
        <f t="shared" si="643"/>
        <v>2.1347063930998052E-2</v>
      </c>
      <c r="DO314" s="184">
        <f t="shared" si="644"/>
        <v>2.1347063930998052E-2</v>
      </c>
      <c r="DP314" s="184">
        <f t="shared" si="645"/>
        <v>2.1347063930998052E-2</v>
      </c>
      <c r="DQ314" s="184">
        <f t="shared" si="646"/>
        <v>-7.9718220398458744E-10</v>
      </c>
      <c r="DR314" s="184">
        <f t="shared" si="647"/>
        <v>-7.9718220398458744E-10</v>
      </c>
      <c r="DS314" s="184">
        <f t="shared" si="648"/>
        <v>-7.9718220398458744E-10</v>
      </c>
      <c r="DU314" s="185">
        <f t="shared" si="587"/>
        <v>0</v>
      </c>
      <c r="DV314" s="185">
        <f t="shared" si="588"/>
        <v>0</v>
      </c>
      <c r="DW314" s="185">
        <f t="shared" si="589"/>
        <v>0</v>
      </c>
      <c r="DX314" s="185">
        <f t="shared" si="590"/>
        <v>0</v>
      </c>
      <c r="DY314" s="186">
        <f t="shared" si="591"/>
        <v>0</v>
      </c>
      <c r="DZ314" s="186">
        <f t="shared" si="592"/>
        <v>0</v>
      </c>
      <c r="EA314" s="186">
        <f t="shared" si="593"/>
        <v>0</v>
      </c>
      <c r="EB314" s="186">
        <f t="shared" si="594"/>
        <v>0</v>
      </c>
      <c r="EC314" s="186">
        <f t="shared" si="595"/>
        <v>0</v>
      </c>
      <c r="ED314" s="186">
        <f t="shared" si="596"/>
        <v>0</v>
      </c>
      <c r="EE314" s="186">
        <f t="shared" si="597"/>
        <v>0</v>
      </c>
      <c r="EF314" s="186">
        <f t="shared" si="598"/>
        <v>0</v>
      </c>
      <c r="EG314" s="186">
        <f t="shared" si="599"/>
        <v>0</v>
      </c>
      <c r="EH314" s="186">
        <f t="shared" si="600"/>
        <v>0</v>
      </c>
      <c r="EI314" s="186">
        <f t="shared" si="601"/>
        <v>0</v>
      </c>
      <c r="EJ314" s="186">
        <f t="shared" si="602"/>
        <v>0</v>
      </c>
      <c r="EK314" s="186">
        <f t="shared" si="603"/>
        <v>0</v>
      </c>
      <c r="EL314" s="186">
        <f t="shared" si="604"/>
        <v>0</v>
      </c>
      <c r="EM314" s="186">
        <f t="shared" si="605"/>
        <v>0</v>
      </c>
      <c r="EN314" s="186">
        <f t="shared" si="606"/>
        <v>0</v>
      </c>
      <c r="EO314" s="186">
        <f t="shared" si="607"/>
        <v>0</v>
      </c>
      <c r="EP314" s="186">
        <f t="shared" si="608"/>
        <v>0</v>
      </c>
      <c r="EQ314" s="186">
        <f t="shared" si="609"/>
        <v>0</v>
      </c>
      <c r="ER314" s="186">
        <f t="shared" si="610"/>
        <v>0</v>
      </c>
      <c r="ES314" s="186">
        <f t="shared" si="611"/>
        <v>0</v>
      </c>
      <c r="ET314" s="186">
        <f t="shared" si="612"/>
        <v>0</v>
      </c>
      <c r="EU314" s="186">
        <f t="shared" si="613"/>
        <v>0</v>
      </c>
      <c r="EV314" s="186">
        <f t="shared" si="614"/>
        <v>0</v>
      </c>
      <c r="EW314" s="186">
        <f t="shared" si="615"/>
        <v>0</v>
      </c>
      <c r="EX314" s="186">
        <f t="shared" si="616"/>
        <v>0</v>
      </c>
    </row>
    <row r="315" spans="15:154" ht="20.100000000000001" customHeight="1" x14ac:dyDescent="0.3">
      <c r="O315" s="211">
        <v>307</v>
      </c>
      <c r="P315" s="211">
        <f t="shared" si="617"/>
        <v>-0.46251225177849731</v>
      </c>
      <c r="Q315" s="212">
        <f t="shared" si="618"/>
        <v>2.6790804018112957</v>
      </c>
      <c r="R315" s="212">
        <f t="shared" si="522"/>
        <v>145.13436972425473</v>
      </c>
      <c r="S315" s="212">
        <f t="shared" si="523"/>
        <v>126.2037997602215</v>
      </c>
      <c r="T315" s="212">
        <f t="shared" si="524"/>
        <v>157.75474970027688</v>
      </c>
      <c r="U315" s="212">
        <f t="shared" si="525"/>
        <v>1</v>
      </c>
      <c r="V315" s="212">
        <f t="shared" si="526"/>
        <v>1</v>
      </c>
      <c r="W315" s="212">
        <f t="shared" si="527"/>
        <v>9.2328233660015024E-2</v>
      </c>
      <c r="X315" s="212">
        <f t="shared" si="528"/>
        <v>0.10617746870901727</v>
      </c>
      <c r="Y315" s="212">
        <f t="shared" si="529"/>
        <v>8.4941974967213826E-2</v>
      </c>
      <c r="Z315" s="212">
        <f t="shared" si="530"/>
        <v>3.9659564980302924</v>
      </c>
      <c r="AA315" s="212">
        <f t="shared" si="531"/>
        <v>3.9659564980302924</v>
      </c>
      <c r="AB315" s="212">
        <f t="shared" si="532"/>
        <v>3.9319217888097802</v>
      </c>
      <c r="AC315" s="212">
        <f t="shared" si="533"/>
        <v>3.7469252440596414</v>
      </c>
      <c r="AD315" s="212">
        <f t="shared" si="534"/>
        <v>66.915792654368687</v>
      </c>
      <c r="AE315" s="212">
        <f t="shared" si="535"/>
        <v>89.878421799427201</v>
      </c>
      <c r="AF315" s="212">
        <f t="shared" si="536"/>
        <v>1.8696661488066253</v>
      </c>
      <c r="AG315" s="212">
        <f t="shared" si="537"/>
        <v>2.0874075134882686</v>
      </c>
      <c r="AH315" s="212">
        <f t="shared" si="538"/>
        <v>1.5913561514246779</v>
      </c>
      <c r="AI315" s="212">
        <f t="shared" si="539"/>
        <v>5.8356226468369172</v>
      </c>
      <c r="AJ315" s="212">
        <f t="shared" si="540"/>
        <v>6.635622646836917</v>
      </c>
      <c r="AK315" s="212">
        <f t="shared" si="541"/>
        <v>6.8193293022980486</v>
      </c>
      <c r="AL315" s="212">
        <f t="shared" si="542"/>
        <v>6.1382813954843192</v>
      </c>
      <c r="AM315" s="212">
        <f t="shared" si="619"/>
        <v>150.70175825575043</v>
      </c>
      <c r="AN315" s="212">
        <f t="shared" si="649"/>
        <v>146.64198716184737</v>
      </c>
      <c r="AO315" s="212">
        <f t="shared" si="650"/>
        <v>162.91204908521445</v>
      </c>
      <c r="AP315" s="212">
        <f t="shared" si="543"/>
        <v>2.7030205741701177</v>
      </c>
      <c r="AQ315" s="212">
        <f t="shared" si="544"/>
        <v>0.10047845599882155</v>
      </c>
      <c r="AR315" s="212">
        <f t="shared" si="545"/>
        <v>9.7547982089005766E-2</v>
      </c>
      <c r="AS315" s="212">
        <f t="shared" si="546"/>
        <v>9.295835884543735E-2</v>
      </c>
      <c r="AT315" s="212">
        <f t="shared" si="547"/>
        <v>3.1718696032123307E-3</v>
      </c>
      <c r="AU315" s="212">
        <f t="shared" si="548"/>
        <v>3.0663434715228602E-2</v>
      </c>
      <c r="AV315" s="212">
        <f t="shared" si="549"/>
        <v>2.8122342371908401E-2</v>
      </c>
      <c r="AW315" s="212">
        <f t="shared" si="550"/>
        <v>2.8371785978056105E-2</v>
      </c>
      <c r="AX315" s="212">
        <f t="shared" si="620"/>
        <v>1.4155504152643666E-2</v>
      </c>
      <c r="AY315" s="212">
        <f t="shared" si="621"/>
        <v>1.4929796004248605E-2</v>
      </c>
      <c r="AZ315" s="178">
        <f t="shared" si="622"/>
        <v>1.2049777995177544E-2</v>
      </c>
      <c r="BA315" s="178">
        <f t="shared" si="551"/>
        <v>-2.2862509484116403E-2</v>
      </c>
      <c r="BB315" s="178">
        <f t="shared" si="552"/>
        <v>-1.9880443029666437E-2</v>
      </c>
      <c r="BC315" s="178">
        <f t="shared" si="553"/>
        <v>-2.4850553787083042E-2</v>
      </c>
      <c r="BD315" s="178">
        <f t="shared" si="554"/>
        <v>0</v>
      </c>
      <c r="BE315" s="178">
        <f t="shared" si="555"/>
        <v>0</v>
      </c>
      <c r="BF315" s="178">
        <f t="shared" si="556"/>
        <v>0</v>
      </c>
      <c r="BG315" s="178">
        <f t="shared" si="623"/>
        <v>0</v>
      </c>
      <c r="BH315" s="178">
        <f t="shared" si="624"/>
        <v>0</v>
      </c>
      <c r="BI315" s="178">
        <f t="shared" si="625"/>
        <v>0</v>
      </c>
      <c r="BJ315" s="178">
        <f t="shared" si="557"/>
        <v>0</v>
      </c>
      <c r="BK315" s="178">
        <f t="shared" si="558"/>
        <v>0</v>
      </c>
      <c r="BL315" s="178">
        <f t="shared" si="559"/>
        <v>0</v>
      </c>
      <c r="BM315" s="180">
        <f t="shared" si="626"/>
        <v>0</v>
      </c>
      <c r="BN315" s="180">
        <f t="shared" si="626"/>
        <v>0</v>
      </c>
      <c r="BO315" s="180">
        <f t="shared" si="626"/>
        <v>0</v>
      </c>
      <c r="BP315" s="178">
        <f t="shared" si="560"/>
        <v>36.306781118081211</v>
      </c>
      <c r="BQ315" s="178">
        <f t="shared" si="561"/>
        <v>99.2954856991676</v>
      </c>
      <c r="BR315" s="178">
        <f t="shared" si="562"/>
        <v>0.24183625097095443</v>
      </c>
      <c r="BS315" s="178">
        <f t="shared" si="563"/>
        <v>0.24183625097095443</v>
      </c>
      <c r="BT315" s="178">
        <f t="shared" si="564"/>
        <v>8.0612083656984829E-2</v>
      </c>
      <c r="BU315" s="178">
        <f t="shared" si="565"/>
        <v>9.7478308023753151</v>
      </c>
      <c r="BY315" s="180">
        <f t="shared" si="566"/>
        <v>7.6836845088062988E-2</v>
      </c>
      <c r="BZ315" s="180">
        <f t="shared" si="627"/>
        <v>7.6836845088062988E-2</v>
      </c>
      <c r="CA315" s="180">
        <f t="shared" si="628"/>
        <v>2.2419434994805774E-2</v>
      </c>
      <c r="CB315" s="180">
        <f t="shared" si="629"/>
        <v>3.5471051076226542E-2</v>
      </c>
      <c r="CC315" s="180">
        <f t="shared" si="567"/>
        <v>1.260854159211014E-2</v>
      </c>
      <c r="CG315" s="182">
        <f t="shared" si="568"/>
        <v>0.23687440344048594</v>
      </c>
      <c r="CH315" s="182">
        <f t="shared" si="569"/>
        <v>0.23687440344048594</v>
      </c>
      <c r="CI315" s="182">
        <f t="shared" si="570"/>
        <v>0.23687440344048594</v>
      </c>
      <c r="CJ315" s="182">
        <f t="shared" si="571"/>
        <v>0.23687440344048594</v>
      </c>
      <c r="CK315" s="182">
        <f t="shared" si="572"/>
        <v>0.23687440344048594</v>
      </c>
      <c r="CL315" s="182">
        <f t="shared" si="573"/>
        <v>0.23687440344048594</v>
      </c>
      <c r="CM315" s="182">
        <f t="shared" si="574"/>
        <v>0.23687440344048594</v>
      </c>
      <c r="CN315" s="182">
        <f t="shared" si="575"/>
        <v>0.23687440344048594</v>
      </c>
      <c r="CO315" s="182">
        <f t="shared" si="576"/>
        <v>0.21382672390632518</v>
      </c>
      <c r="CP315" s="182">
        <f t="shared" si="577"/>
        <v>0.18220484152641547</v>
      </c>
      <c r="CQ315" s="182">
        <f t="shared" si="578"/>
        <v>0.1505829591465058</v>
      </c>
      <c r="CR315" s="182">
        <f t="shared" si="579"/>
        <v>0.11896107676659605</v>
      </c>
      <c r="CS315" s="182">
        <f t="shared" si="580"/>
        <v>8.73391943866864E-2</v>
      </c>
      <c r="CT315" s="182">
        <f t="shared" si="581"/>
        <v>7.5650236126516307E-2</v>
      </c>
      <c r="CU315" s="182">
        <f t="shared" si="582"/>
        <v>7.5650236126516307E-2</v>
      </c>
      <c r="CV315" s="182">
        <f t="shared" si="583"/>
        <v>7.5650236126516307E-2</v>
      </c>
      <c r="CW315" s="182">
        <f t="shared" si="584"/>
        <v>7.5650236126516307E-2</v>
      </c>
      <c r="CX315" s="182">
        <f t="shared" si="585"/>
        <v>7.5650236126516307E-2</v>
      </c>
      <c r="CY315" s="182">
        <f t="shared" si="586"/>
        <v>7.5650236126516307E-2</v>
      </c>
      <c r="DA315" s="184">
        <f t="shared" si="630"/>
        <v>7.5148263767299411E-2</v>
      </c>
      <c r="DB315" s="184">
        <f t="shared" si="631"/>
        <v>7.5148263767299411E-2</v>
      </c>
      <c r="DC315" s="184">
        <f t="shared" si="632"/>
        <v>7.5148263767299411E-2</v>
      </c>
      <c r="DD315" s="184">
        <f t="shared" si="633"/>
        <v>7.5148263767299411E-2</v>
      </c>
      <c r="DE315" s="184">
        <f t="shared" si="634"/>
        <v>7.5148263767299411E-2</v>
      </c>
      <c r="DF315" s="184">
        <f t="shared" si="635"/>
        <v>7.5148263767299411E-2</v>
      </c>
      <c r="DG315" s="184">
        <f t="shared" si="636"/>
        <v>7.5148263767299411E-2</v>
      </c>
      <c r="DH315" s="184">
        <f t="shared" si="637"/>
        <v>7.5148263767299411E-2</v>
      </c>
      <c r="DI315" s="184">
        <f t="shared" si="638"/>
        <v>6.7309750609020058E-2</v>
      </c>
      <c r="DJ315" s="184">
        <f t="shared" si="639"/>
        <v>5.6572214689866465E-2</v>
      </c>
      <c r="DK315" s="184">
        <f t="shared" si="640"/>
        <v>4.5864488675217578E-2</v>
      </c>
      <c r="DL315" s="184">
        <f t="shared" si="641"/>
        <v>3.5207139107740905E-2</v>
      </c>
      <c r="DM315" s="184">
        <f t="shared" si="642"/>
        <v>2.4645301987019426E-2</v>
      </c>
      <c r="DN315" s="184">
        <f t="shared" si="643"/>
        <v>2.0784555707158033E-2</v>
      </c>
      <c r="DO315" s="184">
        <f t="shared" si="644"/>
        <v>2.0784555707158033E-2</v>
      </c>
      <c r="DP315" s="184">
        <f t="shared" si="645"/>
        <v>2.0784555707158033E-2</v>
      </c>
      <c r="DQ315" s="184">
        <f t="shared" si="646"/>
        <v>-8.0534484512698112E-10</v>
      </c>
      <c r="DR315" s="184">
        <f t="shared" si="647"/>
        <v>-8.0534484512698112E-10</v>
      </c>
      <c r="DS315" s="184">
        <f t="shared" si="648"/>
        <v>-8.0534484512698112E-10</v>
      </c>
      <c r="DU315" s="185">
        <f t="shared" si="587"/>
        <v>0</v>
      </c>
      <c r="DV315" s="185">
        <f t="shared" si="588"/>
        <v>0</v>
      </c>
      <c r="DW315" s="185">
        <f t="shared" si="589"/>
        <v>0</v>
      </c>
      <c r="DX315" s="185">
        <f t="shared" si="590"/>
        <v>0</v>
      </c>
      <c r="DY315" s="186">
        <f t="shared" si="591"/>
        <v>0</v>
      </c>
      <c r="DZ315" s="186">
        <f t="shared" si="592"/>
        <v>0</v>
      </c>
      <c r="EA315" s="186">
        <f t="shared" si="593"/>
        <v>0</v>
      </c>
      <c r="EB315" s="186">
        <f t="shared" si="594"/>
        <v>0</v>
      </c>
      <c r="EC315" s="186">
        <f t="shared" si="595"/>
        <v>0</v>
      </c>
      <c r="ED315" s="186">
        <f t="shared" si="596"/>
        <v>0</v>
      </c>
      <c r="EE315" s="186">
        <f t="shared" si="597"/>
        <v>0</v>
      </c>
      <c r="EF315" s="186">
        <f t="shared" si="598"/>
        <v>0</v>
      </c>
      <c r="EG315" s="186">
        <f t="shared" si="599"/>
        <v>0</v>
      </c>
      <c r="EH315" s="186">
        <f t="shared" si="600"/>
        <v>0</v>
      </c>
      <c r="EI315" s="186">
        <f t="shared" si="601"/>
        <v>0</v>
      </c>
      <c r="EJ315" s="186">
        <f t="shared" si="602"/>
        <v>0</v>
      </c>
      <c r="EK315" s="186">
        <f t="shared" si="603"/>
        <v>0</v>
      </c>
      <c r="EL315" s="186">
        <f t="shared" si="604"/>
        <v>0</v>
      </c>
      <c r="EM315" s="186">
        <f t="shared" si="605"/>
        <v>0</v>
      </c>
      <c r="EN315" s="186">
        <f t="shared" si="606"/>
        <v>0</v>
      </c>
      <c r="EO315" s="186">
        <f t="shared" si="607"/>
        <v>0</v>
      </c>
      <c r="EP315" s="186">
        <f t="shared" si="608"/>
        <v>0</v>
      </c>
      <c r="EQ315" s="186">
        <f t="shared" si="609"/>
        <v>0</v>
      </c>
      <c r="ER315" s="186">
        <f t="shared" si="610"/>
        <v>0</v>
      </c>
      <c r="ES315" s="186">
        <f t="shared" si="611"/>
        <v>0</v>
      </c>
      <c r="ET315" s="186">
        <f t="shared" si="612"/>
        <v>0</v>
      </c>
      <c r="EU315" s="186">
        <f t="shared" si="613"/>
        <v>0</v>
      </c>
      <c r="EV315" s="186">
        <f t="shared" si="614"/>
        <v>0</v>
      </c>
      <c r="EW315" s="186">
        <f t="shared" si="615"/>
        <v>0</v>
      </c>
      <c r="EX315" s="186">
        <f t="shared" si="616"/>
        <v>0</v>
      </c>
    </row>
    <row r="316" spans="15:154" ht="20.100000000000001" customHeight="1" x14ac:dyDescent="0.3">
      <c r="O316" s="211">
        <v>308</v>
      </c>
      <c r="P316" s="211">
        <f t="shared" si="617"/>
        <v>-0.4537856055185257</v>
      </c>
      <c r="Q316" s="212">
        <f t="shared" si="618"/>
        <v>2.6878070480712677</v>
      </c>
      <c r="R316" s="212">
        <f t="shared" si="522"/>
        <v>142.58859686269679</v>
      </c>
      <c r="S316" s="212">
        <f t="shared" si="523"/>
        <v>123.990084228432</v>
      </c>
      <c r="T316" s="212">
        <f t="shared" si="524"/>
        <v>154.98760528553998</v>
      </c>
      <c r="U316" s="212">
        <f t="shared" si="525"/>
        <v>1</v>
      </c>
      <c r="V316" s="212">
        <f t="shared" si="526"/>
        <v>1</v>
      </c>
      <c r="W316" s="212">
        <f t="shared" si="527"/>
        <v>9.3976659388150779E-2</v>
      </c>
      <c r="X316" s="212">
        <f t="shared" si="528"/>
        <v>0.10807315829637339</v>
      </c>
      <c r="Y316" s="212">
        <f t="shared" si="529"/>
        <v>8.6458526637098715E-2</v>
      </c>
      <c r="Z316" s="212">
        <f t="shared" si="530"/>
        <v>3.8819810583022223</v>
      </c>
      <c r="AA316" s="212">
        <f t="shared" si="531"/>
        <v>3.8819810583022223</v>
      </c>
      <c r="AB316" s="212">
        <f t="shared" si="532"/>
        <v>3.8502885975892434</v>
      </c>
      <c r="AC316" s="212">
        <f t="shared" si="533"/>
        <v>3.6691328866918287</v>
      </c>
      <c r="AD316" s="212">
        <f t="shared" si="534"/>
        <v>65.123301092603683</v>
      </c>
      <c r="AE316" s="212">
        <f t="shared" si="535"/>
        <v>87.546447306928386</v>
      </c>
      <c r="AF316" s="212">
        <f t="shared" si="536"/>
        <v>1.8635367148180804</v>
      </c>
      <c r="AG316" s="212">
        <f t="shared" si="537"/>
        <v>2.0805642454699189</v>
      </c>
      <c r="AH316" s="212">
        <f t="shared" si="538"/>
        <v>1.5861391170955019</v>
      </c>
      <c r="AI316" s="212">
        <f t="shared" si="539"/>
        <v>5.7455177731203024</v>
      </c>
      <c r="AJ316" s="212">
        <f t="shared" si="540"/>
        <v>6.5455177731203023</v>
      </c>
      <c r="AK316" s="212">
        <f t="shared" si="541"/>
        <v>6.7308528430591616</v>
      </c>
      <c r="AL316" s="212">
        <f t="shared" si="542"/>
        <v>6.0552720037873309</v>
      </c>
      <c r="AM316" s="212">
        <f t="shared" si="619"/>
        <v>152.77630199196477</v>
      </c>
      <c r="AN316" s="212">
        <f t="shared" si="649"/>
        <v>148.56958298103299</v>
      </c>
      <c r="AO316" s="212">
        <f t="shared" si="650"/>
        <v>165.14534762014654</v>
      </c>
      <c r="AP316" s="212">
        <f t="shared" si="543"/>
        <v>2.626521160439713</v>
      </c>
      <c r="AQ316" s="212">
        <f t="shared" si="544"/>
        <v>9.8392357278485831E-2</v>
      </c>
      <c r="AR316" s="212">
        <f t="shared" si="545"/>
        <v>9.5522724847696347E-2</v>
      </c>
      <c r="AS316" s="212">
        <f t="shared" si="546"/>
        <v>9.1028389763963338E-2</v>
      </c>
      <c r="AT316" s="212">
        <f t="shared" si="547"/>
        <v>3.0415303207762356E-3</v>
      </c>
      <c r="AU316" s="212">
        <f t="shared" si="548"/>
        <v>2.9808168951123676E-2</v>
      </c>
      <c r="AV316" s="212">
        <f t="shared" si="549"/>
        <v>2.7321207089190488E-2</v>
      </c>
      <c r="AW316" s="212">
        <f t="shared" si="550"/>
        <v>2.7578880761784077E-2</v>
      </c>
      <c r="AX316" s="212">
        <f t="shared" si="620"/>
        <v>1.4006361039834755E-2</v>
      </c>
      <c r="AY316" s="212">
        <f t="shared" si="621"/>
        <v>1.4763446073027684E-2</v>
      </c>
      <c r="AZ316" s="178">
        <f t="shared" si="622"/>
        <v>1.1922147318942224E-2</v>
      </c>
      <c r="BA316" s="178">
        <f t="shared" si="551"/>
        <v>-2.2961111216020121E-2</v>
      </c>
      <c r="BB316" s="178">
        <f t="shared" si="552"/>
        <v>-1.9966183666104451E-2</v>
      </c>
      <c r="BC316" s="178">
        <f t="shared" si="553"/>
        <v>-2.495772958263057E-2</v>
      </c>
      <c r="BD316" s="178">
        <f t="shared" si="554"/>
        <v>0</v>
      </c>
      <c r="BE316" s="178">
        <f t="shared" si="555"/>
        <v>0</v>
      </c>
      <c r="BF316" s="178">
        <f t="shared" si="556"/>
        <v>0</v>
      </c>
      <c r="BG316" s="178">
        <f t="shared" si="623"/>
        <v>0</v>
      </c>
      <c r="BH316" s="178">
        <f t="shared" si="624"/>
        <v>0</v>
      </c>
      <c r="BI316" s="178">
        <f t="shared" si="625"/>
        <v>0</v>
      </c>
      <c r="BJ316" s="178">
        <f t="shared" si="557"/>
        <v>0</v>
      </c>
      <c r="BK316" s="178">
        <f t="shared" si="558"/>
        <v>0</v>
      </c>
      <c r="BL316" s="178">
        <f t="shared" si="559"/>
        <v>0</v>
      </c>
      <c r="BM316" s="180">
        <f t="shared" si="626"/>
        <v>0</v>
      </c>
      <c r="BN316" s="180">
        <f t="shared" si="626"/>
        <v>0</v>
      </c>
      <c r="BO316" s="180">
        <f t="shared" si="626"/>
        <v>0</v>
      </c>
      <c r="BP316" s="178">
        <f t="shared" si="560"/>
        <v>35.354755815944756</v>
      </c>
      <c r="BQ316" s="178">
        <f t="shared" si="561"/>
        <v>97.006746834571359</v>
      </c>
      <c r="BR316" s="178">
        <f t="shared" si="562"/>
        <v>0.23759424981139118</v>
      </c>
      <c r="BS316" s="178">
        <f t="shared" si="563"/>
        <v>0.23759424981139118</v>
      </c>
      <c r="BT316" s="178">
        <f t="shared" si="564"/>
        <v>7.9198083270463737E-2</v>
      </c>
      <c r="BU316" s="178">
        <f t="shared" si="565"/>
        <v>9.5768460579423191</v>
      </c>
      <c r="BY316" s="180">
        <f t="shared" si="566"/>
        <v>7.4992753777916143E-2</v>
      </c>
      <c r="BZ316" s="180">
        <f t="shared" si="627"/>
        <v>7.4992753777916143E-2</v>
      </c>
      <c r="CA316" s="180">
        <f t="shared" si="628"/>
        <v>2.1846811716299076E-2</v>
      </c>
      <c r="CB316" s="180">
        <f t="shared" si="629"/>
        <v>3.5237842537368905E-2</v>
      </c>
      <c r="CC316" s="180">
        <f t="shared" si="567"/>
        <v>1.2276731321348783E-2</v>
      </c>
      <c r="CG316" s="182">
        <f t="shared" si="568"/>
        <v>0.23263240228092269</v>
      </c>
      <c r="CH316" s="182">
        <f t="shared" si="569"/>
        <v>0.23263240228092269</v>
      </c>
      <c r="CI316" s="182">
        <f t="shared" si="570"/>
        <v>0.23263240228092269</v>
      </c>
      <c r="CJ316" s="182">
        <f t="shared" si="571"/>
        <v>0.23263240228092269</v>
      </c>
      <c r="CK316" s="182">
        <f t="shared" si="572"/>
        <v>0.23263240228092269</v>
      </c>
      <c r="CL316" s="182">
        <f t="shared" si="573"/>
        <v>0.23263240228092269</v>
      </c>
      <c r="CM316" s="182">
        <f t="shared" si="574"/>
        <v>0.23263240228092269</v>
      </c>
      <c r="CN316" s="182">
        <f t="shared" si="575"/>
        <v>0.23263240228092269</v>
      </c>
      <c r="CO316" s="182">
        <f t="shared" si="576"/>
        <v>0.20998899746949939</v>
      </c>
      <c r="CP316" s="182">
        <f t="shared" si="577"/>
        <v>0.17892178818423363</v>
      </c>
      <c r="CQ316" s="182">
        <f t="shared" si="578"/>
        <v>0.14785457889896791</v>
      </c>
      <c r="CR316" s="182">
        <f t="shared" si="579"/>
        <v>0.11678736961370212</v>
      </c>
      <c r="CS316" s="182">
        <f t="shared" si="580"/>
        <v>8.5720160328436421E-2</v>
      </c>
      <c r="CT316" s="182">
        <f t="shared" si="581"/>
        <v>7.4236235739995229E-2</v>
      </c>
      <c r="CU316" s="182">
        <f t="shared" si="582"/>
        <v>7.4236235739995229E-2</v>
      </c>
      <c r="CV316" s="182">
        <f t="shared" si="583"/>
        <v>7.4236235739995229E-2</v>
      </c>
      <c r="CW316" s="182">
        <f t="shared" si="584"/>
        <v>7.4236235739995229E-2</v>
      </c>
      <c r="CX316" s="182">
        <f t="shared" si="585"/>
        <v>7.4236235739995229E-2</v>
      </c>
      <c r="CY316" s="182">
        <f t="shared" si="586"/>
        <v>7.4236235739995229E-2</v>
      </c>
      <c r="DA316" s="184">
        <f t="shared" si="630"/>
        <v>7.3313866623452503E-2</v>
      </c>
      <c r="DB316" s="184">
        <f t="shared" si="631"/>
        <v>7.3313866623452503E-2</v>
      </c>
      <c r="DC316" s="184">
        <f t="shared" si="632"/>
        <v>7.3313866623452503E-2</v>
      </c>
      <c r="DD316" s="184">
        <f t="shared" si="633"/>
        <v>7.3313866623452503E-2</v>
      </c>
      <c r="DE316" s="184">
        <f t="shared" si="634"/>
        <v>7.3313866623452503E-2</v>
      </c>
      <c r="DF316" s="184">
        <f t="shared" si="635"/>
        <v>7.3313866623452503E-2</v>
      </c>
      <c r="DG316" s="184">
        <f t="shared" si="636"/>
        <v>7.3313866623452503E-2</v>
      </c>
      <c r="DH316" s="184">
        <f t="shared" si="637"/>
        <v>7.3313866623452503E-2</v>
      </c>
      <c r="DI316" s="184">
        <f t="shared" si="638"/>
        <v>6.5657195777742233E-2</v>
      </c>
      <c r="DJ316" s="184">
        <f t="shared" si="639"/>
        <v>5.5169179649609761E-2</v>
      </c>
      <c r="DK316" s="184">
        <f t="shared" si="640"/>
        <v>4.4711013321268332E-2</v>
      </c>
      <c r="DL316" s="184">
        <f t="shared" si="641"/>
        <v>3.4303266186730359E-2</v>
      </c>
      <c r="DM316" s="184">
        <f t="shared" si="642"/>
        <v>2.399104228408834E-2</v>
      </c>
      <c r="DN316" s="184">
        <f t="shared" si="643"/>
        <v>2.0222536248767388E-2</v>
      </c>
      <c r="DO316" s="184">
        <f t="shared" si="644"/>
        <v>2.0222536248767388E-2</v>
      </c>
      <c r="DP316" s="184">
        <f t="shared" si="645"/>
        <v>2.0222536248767388E-2</v>
      </c>
      <c r="DQ316" s="184">
        <f t="shared" si="646"/>
        <v>-8.1371324277351626E-10</v>
      </c>
      <c r="DR316" s="184">
        <f t="shared" si="647"/>
        <v>-8.1371324277351626E-10</v>
      </c>
      <c r="DS316" s="184">
        <f t="shared" si="648"/>
        <v>-8.1371324277351626E-10</v>
      </c>
      <c r="DU316" s="185">
        <f t="shared" si="587"/>
        <v>0</v>
      </c>
      <c r="DV316" s="185">
        <f t="shared" si="588"/>
        <v>0</v>
      </c>
      <c r="DW316" s="185">
        <f t="shared" si="589"/>
        <v>0</v>
      </c>
      <c r="DX316" s="185">
        <f t="shared" si="590"/>
        <v>0</v>
      </c>
      <c r="DY316" s="186">
        <f t="shared" si="591"/>
        <v>0</v>
      </c>
      <c r="DZ316" s="186">
        <f t="shared" si="592"/>
        <v>0</v>
      </c>
      <c r="EA316" s="186">
        <f t="shared" si="593"/>
        <v>0</v>
      </c>
      <c r="EB316" s="186">
        <f t="shared" si="594"/>
        <v>0</v>
      </c>
      <c r="EC316" s="186">
        <f t="shared" si="595"/>
        <v>0</v>
      </c>
      <c r="ED316" s="186">
        <f t="shared" si="596"/>
        <v>0</v>
      </c>
      <c r="EE316" s="186">
        <f t="shared" si="597"/>
        <v>0</v>
      </c>
      <c r="EF316" s="186">
        <f t="shared" si="598"/>
        <v>0</v>
      </c>
      <c r="EG316" s="186">
        <f t="shared" si="599"/>
        <v>0</v>
      </c>
      <c r="EH316" s="186">
        <f t="shared" si="600"/>
        <v>0</v>
      </c>
      <c r="EI316" s="186">
        <f t="shared" si="601"/>
        <v>0</v>
      </c>
      <c r="EJ316" s="186">
        <f t="shared" si="602"/>
        <v>0</v>
      </c>
      <c r="EK316" s="186">
        <f t="shared" si="603"/>
        <v>0</v>
      </c>
      <c r="EL316" s="186">
        <f t="shared" si="604"/>
        <v>0</v>
      </c>
      <c r="EM316" s="186">
        <f t="shared" si="605"/>
        <v>0</v>
      </c>
      <c r="EN316" s="186">
        <f t="shared" si="606"/>
        <v>0</v>
      </c>
      <c r="EO316" s="186">
        <f t="shared" si="607"/>
        <v>0</v>
      </c>
      <c r="EP316" s="186">
        <f t="shared" si="608"/>
        <v>0</v>
      </c>
      <c r="EQ316" s="186">
        <f t="shared" si="609"/>
        <v>0</v>
      </c>
      <c r="ER316" s="186">
        <f t="shared" si="610"/>
        <v>0</v>
      </c>
      <c r="ES316" s="186">
        <f t="shared" si="611"/>
        <v>0</v>
      </c>
      <c r="ET316" s="186">
        <f t="shared" si="612"/>
        <v>0</v>
      </c>
      <c r="EU316" s="186">
        <f t="shared" si="613"/>
        <v>0</v>
      </c>
      <c r="EV316" s="186">
        <f t="shared" si="614"/>
        <v>0</v>
      </c>
      <c r="EW316" s="186">
        <f t="shared" si="615"/>
        <v>0</v>
      </c>
      <c r="EX316" s="186">
        <f t="shared" si="616"/>
        <v>0</v>
      </c>
    </row>
    <row r="317" spans="15:154" ht="20.100000000000001" customHeight="1" x14ac:dyDescent="0.3">
      <c r="O317" s="211">
        <v>309</v>
      </c>
      <c r="P317" s="211">
        <f t="shared" si="617"/>
        <v>-0.44505895925855399</v>
      </c>
      <c r="Q317" s="212">
        <f t="shared" si="618"/>
        <v>2.6965336943312392</v>
      </c>
      <c r="R317" s="212">
        <f t="shared" si="522"/>
        <v>140.03196532743371</v>
      </c>
      <c r="S317" s="212">
        <f t="shared" si="523"/>
        <v>121.76692637168148</v>
      </c>
      <c r="T317" s="212">
        <f t="shared" si="524"/>
        <v>152.20865796460185</v>
      </c>
      <c r="U317" s="212">
        <f t="shared" si="525"/>
        <v>1</v>
      </c>
      <c r="V317" s="212">
        <f t="shared" si="526"/>
        <v>1</v>
      </c>
      <c r="W317" s="212">
        <f t="shared" si="527"/>
        <v>9.5692436856592497E-2</v>
      </c>
      <c r="X317" s="212">
        <f t="shared" si="528"/>
        <v>0.11004630238508138</v>
      </c>
      <c r="Y317" s="212">
        <f t="shared" si="529"/>
        <v>8.8037041908065106E-2</v>
      </c>
      <c r="Z317" s="212">
        <f t="shared" si="530"/>
        <v>3.7981280690767387</v>
      </c>
      <c r="AA317" s="212">
        <f t="shared" si="531"/>
        <v>3.7981280690767387</v>
      </c>
      <c r="AB317" s="212">
        <f t="shared" si="532"/>
        <v>3.7687623180591689</v>
      </c>
      <c r="AC317" s="212">
        <f t="shared" si="533"/>
        <v>3.5914424108296505</v>
      </c>
      <c r="AD317" s="212">
        <f t="shared" si="534"/>
        <v>63.338704625234435</v>
      </c>
      <c r="AE317" s="212">
        <f t="shared" si="535"/>
        <v>85.223115041149683</v>
      </c>
      <c r="AF317" s="212">
        <f t="shared" si="536"/>
        <v>1.8573811365003676</v>
      </c>
      <c r="AG317" s="212">
        <f t="shared" si="537"/>
        <v>2.0736917883531976</v>
      </c>
      <c r="AH317" s="212">
        <f t="shared" si="538"/>
        <v>1.5808998301630615</v>
      </c>
      <c r="AI317" s="212">
        <f t="shared" si="539"/>
        <v>5.6555092055771059</v>
      </c>
      <c r="AJ317" s="212">
        <f t="shared" si="540"/>
        <v>6.4555092055771057</v>
      </c>
      <c r="AK317" s="212">
        <f t="shared" si="541"/>
        <v>6.6424541064123668</v>
      </c>
      <c r="AL317" s="212">
        <f t="shared" si="542"/>
        <v>5.9723422409927123</v>
      </c>
      <c r="AM317" s="212">
        <f t="shared" si="619"/>
        <v>154.9064478346759</v>
      </c>
      <c r="AN317" s="212">
        <f t="shared" si="649"/>
        <v>150.54676840516504</v>
      </c>
      <c r="AO317" s="212">
        <f t="shared" si="650"/>
        <v>167.43849559327694</v>
      </c>
      <c r="AP317" s="212">
        <f t="shared" si="543"/>
        <v>2.5504455970837041</v>
      </c>
      <c r="AQ317" s="212">
        <f t="shared" si="544"/>
        <v>9.6308990637312172E-2</v>
      </c>
      <c r="AR317" s="212">
        <f t="shared" si="545"/>
        <v>9.3500120003923409E-2</v>
      </c>
      <c r="AS317" s="212">
        <f t="shared" si="546"/>
        <v>8.910094828497496E-2</v>
      </c>
      <c r="AT317" s="212">
        <f t="shared" si="547"/>
        <v>2.9140908135826937E-3</v>
      </c>
      <c r="AU317" s="212">
        <f t="shared" si="548"/>
        <v>2.8957411110894084E-2</v>
      </c>
      <c r="AV317" s="212">
        <f t="shared" si="549"/>
        <v>2.6524814013187126E-2</v>
      </c>
      <c r="AW317" s="212">
        <f t="shared" si="550"/>
        <v>2.6790235910396906E-2</v>
      </c>
      <c r="AX317" s="212">
        <f t="shared" si="620"/>
        <v>1.3855026519874858E-2</v>
      </c>
      <c r="AY317" s="212">
        <f t="shared" si="621"/>
        <v>1.4594788910547401E-2</v>
      </c>
      <c r="AZ317" s="178">
        <f t="shared" si="622"/>
        <v>1.1792665953087708E-2</v>
      </c>
      <c r="BA317" s="178">
        <f t="shared" si="551"/>
        <v>-2.3057964370407181E-2</v>
      </c>
      <c r="BB317" s="178">
        <f t="shared" si="552"/>
        <v>-2.0050403800354069E-2</v>
      </c>
      <c r="BC317" s="178">
        <f t="shared" si="553"/>
        <v>-2.5063004750442586E-2</v>
      </c>
      <c r="BD317" s="178">
        <f t="shared" si="554"/>
        <v>0</v>
      </c>
      <c r="BE317" s="178">
        <f t="shared" si="555"/>
        <v>0</v>
      </c>
      <c r="BF317" s="178">
        <f t="shared" si="556"/>
        <v>0</v>
      </c>
      <c r="BG317" s="178">
        <f t="shared" si="623"/>
        <v>0</v>
      </c>
      <c r="BH317" s="178">
        <f t="shared" si="624"/>
        <v>0</v>
      </c>
      <c r="BI317" s="178">
        <f t="shared" si="625"/>
        <v>0</v>
      </c>
      <c r="BJ317" s="178">
        <f t="shared" si="557"/>
        <v>0</v>
      </c>
      <c r="BK317" s="178">
        <f t="shared" si="558"/>
        <v>0</v>
      </c>
      <c r="BL317" s="178">
        <f t="shared" si="559"/>
        <v>0</v>
      </c>
      <c r="BM317" s="180">
        <f t="shared" si="626"/>
        <v>0</v>
      </c>
      <c r="BN317" s="180">
        <f t="shared" si="626"/>
        <v>0</v>
      </c>
      <c r="BO317" s="180">
        <f t="shared" si="626"/>
        <v>0</v>
      </c>
      <c r="BP317" s="178">
        <f t="shared" si="560"/>
        <v>34.407657137229336</v>
      </c>
      <c r="BQ317" s="178">
        <f t="shared" si="561"/>
        <v>94.71460739142789</v>
      </c>
      <c r="BR317" s="178">
        <f t="shared" si="562"/>
        <v>0.23333415492982151</v>
      </c>
      <c r="BS317" s="178">
        <f t="shared" si="563"/>
        <v>0.23333415492982151</v>
      </c>
      <c r="BT317" s="178">
        <f t="shared" si="564"/>
        <v>7.7778051643273852E-2</v>
      </c>
      <c r="BU317" s="178">
        <f t="shared" si="565"/>
        <v>9.4051319996037552</v>
      </c>
      <c r="BY317" s="180">
        <f t="shared" si="566"/>
        <v>7.3147263572756652E-2</v>
      </c>
      <c r="BZ317" s="180">
        <f t="shared" si="627"/>
        <v>7.3147263572756652E-2</v>
      </c>
      <c r="CA317" s="180">
        <f t="shared" si="628"/>
        <v>2.1274543630809079E-2</v>
      </c>
      <c r="CB317" s="180">
        <f t="shared" si="629"/>
        <v>3.4998199653350506E-2</v>
      </c>
      <c r="CC317" s="180">
        <f t="shared" si="567"/>
        <v>1.1940235282943325E-2</v>
      </c>
      <c r="CG317" s="182">
        <f t="shared" si="568"/>
        <v>0.22837230739935302</v>
      </c>
      <c r="CH317" s="182">
        <f t="shared" si="569"/>
        <v>0.22837230739935302</v>
      </c>
      <c r="CI317" s="182">
        <f t="shared" si="570"/>
        <v>0.22837230739935302</v>
      </c>
      <c r="CJ317" s="182">
        <f t="shared" si="571"/>
        <v>0.22837230739935302</v>
      </c>
      <c r="CK317" s="182">
        <f t="shared" si="572"/>
        <v>0.22837230739935302</v>
      </c>
      <c r="CL317" s="182">
        <f t="shared" si="573"/>
        <v>0.22837230739935302</v>
      </c>
      <c r="CM317" s="182">
        <f t="shared" si="574"/>
        <v>0.22837230739935302</v>
      </c>
      <c r="CN317" s="182">
        <f t="shared" si="575"/>
        <v>0.22837230739935302</v>
      </c>
      <c r="CO317" s="182">
        <f t="shared" si="576"/>
        <v>0.20613490169361109</v>
      </c>
      <c r="CP317" s="182">
        <f t="shared" si="577"/>
        <v>0.17562473139125789</v>
      </c>
      <c r="CQ317" s="182">
        <f t="shared" si="578"/>
        <v>0.14511456108890478</v>
      </c>
      <c r="CR317" s="182">
        <f t="shared" si="579"/>
        <v>0.11460439078655155</v>
      </c>
      <c r="CS317" s="182">
        <f t="shared" si="580"/>
        <v>8.4094220484198401E-2</v>
      </c>
      <c r="CT317" s="182">
        <f t="shared" si="581"/>
        <v>7.281620411280533E-2</v>
      </c>
      <c r="CU317" s="182">
        <f t="shared" si="582"/>
        <v>7.281620411280533E-2</v>
      </c>
      <c r="CV317" s="182">
        <f t="shared" si="583"/>
        <v>7.281620411280533E-2</v>
      </c>
      <c r="CW317" s="182">
        <f t="shared" si="584"/>
        <v>7.281620411280533E-2</v>
      </c>
      <c r="CX317" s="182">
        <f t="shared" si="585"/>
        <v>7.281620411280533E-2</v>
      </c>
      <c r="CY317" s="182">
        <f t="shared" si="586"/>
        <v>7.281620411280533E-2</v>
      </c>
      <c r="DA317" s="184">
        <f t="shared" si="630"/>
        <v>7.1478352788107005E-2</v>
      </c>
      <c r="DB317" s="184">
        <f t="shared" si="631"/>
        <v>7.1478352788107005E-2</v>
      </c>
      <c r="DC317" s="184">
        <f t="shared" si="632"/>
        <v>7.1478352788107005E-2</v>
      </c>
      <c r="DD317" s="184">
        <f t="shared" si="633"/>
        <v>7.1478352788107005E-2</v>
      </c>
      <c r="DE317" s="184">
        <f t="shared" si="634"/>
        <v>7.1478352788107005E-2</v>
      </c>
      <c r="DF317" s="184">
        <f t="shared" si="635"/>
        <v>7.1478352788107005E-2</v>
      </c>
      <c r="DG317" s="184">
        <f t="shared" si="636"/>
        <v>7.1478352788107005E-2</v>
      </c>
      <c r="DH317" s="184">
        <f t="shared" si="637"/>
        <v>7.1478352788107005E-2</v>
      </c>
      <c r="DI317" s="184">
        <f t="shared" si="638"/>
        <v>6.4003789377313852E-2</v>
      </c>
      <c r="DJ317" s="184">
        <f t="shared" si="639"/>
        <v>5.3765654516094913E-2</v>
      </c>
      <c r="DK317" s="184">
        <f t="shared" si="640"/>
        <v>4.3557405075526051E-2</v>
      </c>
      <c r="DL317" s="184">
        <f t="shared" si="641"/>
        <v>3.339960963799251E-2</v>
      </c>
      <c r="DM317" s="184">
        <f t="shared" si="642"/>
        <v>2.333733125922173E-2</v>
      </c>
      <c r="DN317" s="184">
        <f t="shared" si="643"/>
        <v>1.9661179747691868E-2</v>
      </c>
      <c r="DO317" s="184">
        <f t="shared" si="644"/>
        <v>1.9661179747691868E-2</v>
      </c>
      <c r="DP317" s="184">
        <f t="shared" si="645"/>
        <v>1.9661179747691868E-2</v>
      </c>
      <c r="DQ317" s="184">
        <f t="shared" si="646"/>
        <v>-8.2229438166511099E-10</v>
      </c>
      <c r="DR317" s="184">
        <f t="shared" si="647"/>
        <v>-8.2229438166511099E-10</v>
      </c>
      <c r="DS317" s="184">
        <f t="shared" si="648"/>
        <v>-8.2229438166511099E-10</v>
      </c>
      <c r="DU317" s="185">
        <f t="shared" si="587"/>
        <v>0</v>
      </c>
      <c r="DV317" s="185">
        <f t="shared" si="588"/>
        <v>0</v>
      </c>
      <c r="DW317" s="185">
        <f t="shared" si="589"/>
        <v>0</v>
      </c>
      <c r="DX317" s="185">
        <f t="shared" si="590"/>
        <v>0</v>
      </c>
      <c r="DY317" s="186">
        <f t="shared" si="591"/>
        <v>0</v>
      </c>
      <c r="DZ317" s="186">
        <f t="shared" si="592"/>
        <v>0</v>
      </c>
      <c r="EA317" s="186">
        <f t="shared" si="593"/>
        <v>0</v>
      </c>
      <c r="EB317" s="186">
        <f t="shared" si="594"/>
        <v>0</v>
      </c>
      <c r="EC317" s="186">
        <f t="shared" si="595"/>
        <v>0</v>
      </c>
      <c r="ED317" s="186">
        <f t="shared" si="596"/>
        <v>0</v>
      </c>
      <c r="EE317" s="186">
        <f t="shared" si="597"/>
        <v>0</v>
      </c>
      <c r="EF317" s="186">
        <f t="shared" si="598"/>
        <v>0</v>
      </c>
      <c r="EG317" s="186">
        <f t="shared" si="599"/>
        <v>0</v>
      </c>
      <c r="EH317" s="186">
        <f t="shared" si="600"/>
        <v>0</v>
      </c>
      <c r="EI317" s="186">
        <f t="shared" si="601"/>
        <v>0</v>
      </c>
      <c r="EJ317" s="186">
        <f t="shared" si="602"/>
        <v>0</v>
      </c>
      <c r="EK317" s="186">
        <f t="shared" si="603"/>
        <v>0</v>
      </c>
      <c r="EL317" s="186">
        <f t="shared" si="604"/>
        <v>0</v>
      </c>
      <c r="EM317" s="186">
        <f t="shared" si="605"/>
        <v>0</v>
      </c>
      <c r="EN317" s="186">
        <f t="shared" si="606"/>
        <v>0</v>
      </c>
      <c r="EO317" s="186">
        <f t="shared" si="607"/>
        <v>0</v>
      </c>
      <c r="EP317" s="186">
        <f t="shared" si="608"/>
        <v>0</v>
      </c>
      <c r="EQ317" s="186">
        <f t="shared" si="609"/>
        <v>0</v>
      </c>
      <c r="ER317" s="186">
        <f t="shared" si="610"/>
        <v>0</v>
      </c>
      <c r="ES317" s="186">
        <f t="shared" si="611"/>
        <v>0</v>
      </c>
      <c r="ET317" s="186">
        <f t="shared" si="612"/>
        <v>0</v>
      </c>
      <c r="EU317" s="186">
        <f t="shared" si="613"/>
        <v>0</v>
      </c>
      <c r="EV317" s="186">
        <f t="shared" si="614"/>
        <v>0</v>
      </c>
      <c r="EW317" s="186">
        <f t="shared" si="615"/>
        <v>0</v>
      </c>
      <c r="EX317" s="186">
        <f t="shared" si="616"/>
        <v>0</v>
      </c>
    </row>
    <row r="318" spans="15:154" ht="20.100000000000001" customHeight="1" x14ac:dyDescent="0.3">
      <c r="O318" s="211">
        <v>310</v>
      </c>
      <c r="P318" s="211">
        <f t="shared" si="617"/>
        <v>-0.43633231299858238</v>
      </c>
      <c r="Q318" s="212">
        <f t="shared" si="618"/>
        <v>2.7052603405912108</v>
      </c>
      <c r="R318" s="212">
        <f t="shared" si="522"/>
        <v>137.46466981585513</v>
      </c>
      <c r="S318" s="212">
        <f t="shared" si="523"/>
        <v>119.53449549204795</v>
      </c>
      <c r="T318" s="212">
        <f t="shared" si="524"/>
        <v>149.41811936505994</v>
      </c>
      <c r="U318" s="212">
        <f t="shared" si="525"/>
        <v>1</v>
      </c>
      <c r="V318" s="212">
        <f t="shared" si="526"/>
        <v>1</v>
      </c>
      <c r="W318" s="212">
        <f t="shared" si="527"/>
        <v>9.7479592523303391E-2</v>
      </c>
      <c r="X318" s="212">
        <f t="shared" si="528"/>
        <v>0.11210153140179888</v>
      </c>
      <c r="Y318" s="212">
        <f t="shared" si="529"/>
        <v>8.9681225121439112E-2</v>
      </c>
      <c r="Z318" s="212">
        <f t="shared" si="530"/>
        <v>3.7144097648155721</v>
      </c>
      <c r="AA318" s="212">
        <f t="shared" si="531"/>
        <v>3.7144097648155721</v>
      </c>
      <c r="AB318" s="212">
        <f t="shared" si="532"/>
        <v>3.6873549177387175</v>
      </c>
      <c r="AC318" s="212">
        <f t="shared" si="533"/>
        <v>3.5138652209216326</v>
      </c>
      <c r="AD318" s="212">
        <f t="shared" si="534"/>
        <v>61.562468618623519</v>
      </c>
      <c r="AE318" s="212">
        <f t="shared" si="535"/>
        <v>82.9089835071848</v>
      </c>
      <c r="AF318" s="212">
        <f t="shared" si="536"/>
        <v>1.8511998826246079</v>
      </c>
      <c r="AG318" s="212">
        <f t="shared" si="537"/>
        <v>2.0667906655023218</v>
      </c>
      <c r="AH318" s="212">
        <f t="shared" si="538"/>
        <v>1.5756386896193415</v>
      </c>
      <c r="AI318" s="212">
        <f t="shared" si="539"/>
        <v>5.5656096474401799</v>
      </c>
      <c r="AJ318" s="212">
        <f t="shared" si="540"/>
        <v>6.3656096474401798</v>
      </c>
      <c r="AK318" s="212">
        <f t="shared" si="541"/>
        <v>6.5541455832410387</v>
      </c>
      <c r="AL318" s="212">
        <f t="shared" si="542"/>
        <v>5.8895039105409737</v>
      </c>
      <c r="AM318" s="212">
        <f t="shared" si="619"/>
        <v>157.09414421949873</v>
      </c>
      <c r="AN318" s="212">
        <f t="shared" si="649"/>
        <v>152.57518883269876</v>
      </c>
      <c r="AO318" s="212">
        <f t="shared" si="650"/>
        <v>169.79358791327232</v>
      </c>
      <c r="AP318" s="212">
        <f t="shared" si="543"/>
        <v>2.4748162902789717</v>
      </c>
      <c r="AQ318" s="212">
        <f t="shared" si="544"/>
        <v>9.4228661899757843E-2</v>
      </c>
      <c r="AR318" s="212">
        <f t="shared" si="545"/>
        <v>9.1480464462713948E-2</v>
      </c>
      <c r="AS318" s="212">
        <f t="shared" si="546"/>
        <v>8.7176317344146034E-2</v>
      </c>
      <c r="AT318" s="212">
        <f t="shared" si="547"/>
        <v>2.7895584594379574E-3</v>
      </c>
      <c r="AU318" s="212">
        <f t="shared" si="548"/>
        <v>2.8111409282057385E-2</v>
      </c>
      <c r="AV318" s="212">
        <f t="shared" si="549"/>
        <v>2.5733402374260972E-2</v>
      </c>
      <c r="AW318" s="212">
        <f t="shared" si="550"/>
        <v>2.6006080043435673E-2</v>
      </c>
      <c r="AX318" s="212">
        <f t="shared" si="620"/>
        <v>1.3701443970794853E-2</v>
      </c>
      <c r="AY318" s="212">
        <f t="shared" si="621"/>
        <v>1.4423769477352535E-2</v>
      </c>
      <c r="AZ318" s="178">
        <f t="shared" si="622"/>
        <v>1.1661285951447243E-2</v>
      </c>
      <c r="BA318" s="178">
        <f t="shared" si="551"/>
        <v>-2.3153061571534891E-2</v>
      </c>
      <c r="BB318" s="178">
        <f t="shared" si="552"/>
        <v>-2.0133097018725992E-2</v>
      </c>
      <c r="BC318" s="178">
        <f t="shared" si="553"/>
        <v>-2.5166371273407494E-2</v>
      </c>
      <c r="BD318" s="178">
        <f t="shared" si="554"/>
        <v>0</v>
      </c>
      <c r="BE318" s="178">
        <f t="shared" si="555"/>
        <v>0</v>
      </c>
      <c r="BF318" s="178">
        <f t="shared" si="556"/>
        <v>0</v>
      </c>
      <c r="BG318" s="178">
        <f t="shared" si="623"/>
        <v>0</v>
      </c>
      <c r="BH318" s="178">
        <f t="shared" si="624"/>
        <v>0</v>
      </c>
      <c r="BI318" s="178">
        <f t="shared" si="625"/>
        <v>0</v>
      </c>
      <c r="BJ318" s="178">
        <f t="shared" si="557"/>
        <v>0</v>
      </c>
      <c r="BK318" s="178">
        <f t="shared" si="558"/>
        <v>0</v>
      </c>
      <c r="BL318" s="178">
        <f t="shared" si="559"/>
        <v>0</v>
      </c>
      <c r="BM318" s="180">
        <f t="shared" si="626"/>
        <v>0</v>
      </c>
      <c r="BN318" s="180">
        <f t="shared" si="626"/>
        <v>0</v>
      </c>
      <c r="BO318" s="180">
        <f t="shared" si="626"/>
        <v>0</v>
      </c>
      <c r="BP318" s="178">
        <f t="shared" si="560"/>
        <v>33.465616900553655</v>
      </c>
      <c r="BQ318" s="178">
        <f t="shared" si="561"/>
        <v>92.419563069750197</v>
      </c>
      <c r="BR318" s="178">
        <f t="shared" si="562"/>
        <v>0.22905629074896403</v>
      </c>
      <c r="BS318" s="178">
        <f t="shared" si="563"/>
        <v>0.22905629074896403</v>
      </c>
      <c r="BT318" s="178">
        <f t="shared" si="564"/>
        <v>7.6352096916321346E-2</v>
      </c>
      <c r="BU318" s="178">
        <f t="shared" si="565"/>
        <v>9.2327017040499708</v>
      </c>
      <c r="BY318" s="180">
        <f t="shared" si="566"/>
        <v>7.1300827488702992E-2</v>
      </c>
      <c r="BZ318" s="180">
        <f t="shared" si="627"/>
        <v>7.1300827488702992E-2</v>
      </c>
      <c r="CA318" s="180">
        <f t="shared" si="628"/>
        <v>2.0702798541460937E-2</v>
      </c>
      <c r="CB318" s="180">
        <f t="shared" si="629"/>
        <v>3.4751878205578929E-2</v>
      </c>
      <c r="CC318" s="180">
        <f t="shared" si="567"/>
        <v>1.1598816634044037E-2</v>
      </c>
      <c r="CG318" s="182">
        <f t="shared" si="568"/>
        <v>0.2240944432184955</v>
      </c>
      <c r="CH318" s="182">
        <f t="shared" si="569"/>
        <v>0.2240944432184955</v>
      </c>
      <c r="CI318" s="182">
        <f t="shared" si="570"/>
        <v>0.2240944432184955</v>
      </c>
      <c r="CJ318" s="182">
        <f t="shared" si="571"/>
        <v>0.2240944432184955</v>
      </c>
      <c r="CK318" s="182">
        <f t="shared" si="572"/>
        <v>0.2240944432184955</v>
      </c>
      <c r="CL318" s="182">
        <f t="shared" si="573"/>
        <v>0.2240944432184955</v>
      </c>
      <c r="CM318" s="182">
        <f t="shared" si="574"/>
        <v>0.2240944432184955</v>
      </c>
      <c r="CN318" s="182">
        <f t="shared" si="575"/>
        <v>0.2240944432184955</v>
      </c>
      <c r="CO318" s="182">
        <f t="shared" si="576"/>
        <v>0.20226473008297505</v>
      </c>
      <c r="CP318" s="182">
        <f t="shared" si="577"/>
        <v>0.17231392223112788</v>
      </c>
      <c r="CQ318" s="182">
        <f t="shared" si="578"/>
        <v>0.14236311437928076</v>
      </c>
      <c r="CR318" s="182">
        <f t="shared" si="579"/>
        <v>0.11241230652743359</v>
      </c>
      <c r="CS318" s="182">
        <f t="shared" si="580"/>
        <v>8.246149867558647E-2</v>
      </c>
      <c r="CT318" s="182">
        <f t="shared" si="581"/>
        <v>7.1390249385852825E-2</v>
      </c>
      <c r="CU318" s="182">
        <f t="shared" si="582"/>
        <v>7.1390249385852825E-2</v>
      </c>
      <c r="CV318" s="182">
        <f t="shared" si="583"/>
        <v>7.1390249385852825E-2</v>
      </c>
      <c r="CW318" s="182">
        <f t="shared" si="584"/>
        <v>7.1390249385852825E-2</v>
      </c>
      <c r="CX318" s="182">
        <f t="shared" si="585"/>
        <v>7.1390249385852825E-2</v>
      </c>
      <c r="CY318" s="182">
        <f t="shared" si="586"/>
        <v>7.1390249385852825E-2</v>
      </c>
      <c r="DA318" s="184">
        <f t="shared" si="630"/>
        <v>6.9642186683883819E-2</v>
      </c>
      <c r="DB318" s="184">
        <f t="shared" si="631"/>
        <v>6.9642186683883819E-2</v>
      </c>
      <c r="DC318" s="184">
        <f t="shared" si="632"/>
        <v>6.9642186683883819E-2</v>
      </c>
      <c r="DD318" s="184">
        <f t="shared" si="633"/>
        <v>6.9642186683883819E-2</v>
      </c>
      <c r="DE318" s="184">
        <f t="shared" si="634"/>
        <v>6.9642186683883819E-2</v>
      </c>
      <c r="DF318" s="184">
        <f t="shared" si="635"/>
        <v>6.9642186683883819E-2</v>
      </c>
      <c r="DG318" s="184">
        <f t="shared" si="636"/>
        <v>6.9642186683883819E-2</v>
      </c>
      <c r="DH318" s="184">
        <f t="shared" si="637"/>
        <v>6.9642186683883819E-2</v>
      </c>
      <c r="DI318" s="184">
        <f t="shared" si="638"/>
        <v>6.2349955977558776E-2</v>
      </c>
      <c r="DJ318" s="184">
        <f t="shared" si="639"/>
        <v>5.2362008983768339E-2</v>
      </c>
      <c r="DK318" s="184">
        <f t="shared" si="640"/>
        <v>4.2403978407031348E-2</v>
      </c>
      <c r="DL318" s="184">
        <f t="shared" si="641"/>
        <v>3.249642809935073E-2</v>
      </c>
      <c r="DM318" s="184">
        <f t="shared" si="642"/>
        <v>2.268437054000353E-2</v>
      </c>
      <c r="DN318" s="184">
        <f t="shared" si="643"/>
        <v>1.9100666212512187E-2</v>
      </c>
      <c r="DO318" s="184">
        <f t="shared" si="644"/>
        <v>1.9100666212512187E-2</v>
      </c>
      <c r="DP318" s="184">
        <f t="shared" si="645"/>
        <v>1.9100666212512187E-2</v>
      </c>
      <c r="DQ318" s="184">
        <f t="shared" si="646"/>
        <v>-8.3109557281646248E-10</v>
      </c>
      <c r="DR318" s="184">
        <f t="shared" si="647"/>
        <v>-8.3109557281646248E-10</v>
      </c>
      <c r="DS318" s="184">
        <f t="shared" si="648"/>
        <v>-8.3109557281646248E-10</v>
      </c>
      <c r="DU318" s="185">
        <f t="shared" si="587"/>
        <v>0</v>
      </c>
      <c r="DV318" s="185">
        <f t="shared" si="588"/>
        <v>0</v>
      </c>
      <c r="DW318" s="185">
        <f t="shared" si="589"/>
        <v>0</v>
      </c>
      <c r="DX318" s="185">
        <f t="shared" si="590"/>
        <v>0</v>
      </c>
      <c r="DY318" s="186">
        <f t="shared" si="591"/>
        <v>0</v>
      </c>
      <c r="DZ318" s="186">
        <f t="shared" si="592"/>
        <v>0</v>
      </c>
      <c r="EA318" s="186">
        <f t="shared" si="593"/>
        <v>0</v>
      </c>
      <c r="EB318" s="186">
        <f t="shared" si="594"/>
        <v>0</v>
      </c>
      <c r="EC318" s="186">
        <f t="shared" si="595"/>
        <v>0</v>
      </c>
      <c r="ED318" s="186">
        <f t="shared" si="596"/>
        <v>0</v>
      </c>
      <c r="EE318" s="186">
        <f t="shared" si="597"/>
        <v>0</v>
      </c>
      <c r="EF318" s="186">
        <f t="shared" si="598"/>
        <v>0</v>
      </c>
      <c r="EG318" s="186">
        <f t="shared" si="599"/>
        <v>0</v>
      </c>
      <c r="EH318" s="186">
        <f t="shared" si="600"/>
        <v>0</v>
      </c>
      <c r="EI318" s="186">
        <f t="shared" si="601"/>
        <v>0</v>
      </c>
      <c r="EJ318" s="186">
        <f t="shared" si="602"/>
        <v>0</v>
      </c>
      <c r="EK318" s="186">
        <f t="shared" si="603"/>
        <v>0</v>
      </c>
      <c r="EL318" s="186">
        <f t="shared" si="604"/>
        <v>0</v>
      </c>
      <c r="EM318" s="186">
        <f t="shared" si="605"/>
        <v>0</v>
      </c>
      <c r="EN318" s="186">
        <f t="shared" si="606"/>
        <v>0</v>
      </c>
      <c r="EO318" s="186">
        <f t="shared" si="607"/>
        <v>0</v>
      </c>
      <c r="EP318" s="186">
        <f t="shared" si="608"/>
        <v>0</v>
      </c>
      <c r="EQ318" s="186">
        <f t="shared" si="609"/>
        <v>0</v>
      </c>
      <c r="ER318" s="186">
        <f t="shared" si="610"/>
        <v>0</v>
      </c>
      <c r="ES318" s="186">
        <f t="shared" si="611"/>
        <v>0</v>
      </c>
      <c r="ET318" s="186">
        <f t="shared" si="612"/>
        <v>0</v>
      </c>
      <c r="EU318" s="186">
        <f t="shared" si="613"/>
        <v>0</v>
      </c>
      <c r="EV318" s="186">
        <f t="shared" si="614"/>
        <v>0</v>
      </c>
      <c r="EW318" s="186">
        <f t="shared" si="615"/>
        <v>0</v>
      </c>
      <c r="EX318" s="186">
        <f t="shared" si="616"/>
        <v>0</v>
      </c>
    </row>
    <row r="319" spans="15:154" ht="20.100000000000001" customHeight="1" x14ac:dyDescent="0.3">
      <c r="O319" s="211">
        <v>311</v>
      </c>
      <c r="P319" s="211">
        <f t="shared" si="617"/>
        <v>-0.42760566673861072</v>
      </c>
      <c r="Q319" s="212">
        <f t="shared" si="618"/>
        <v>2.7139869868511823</v>
      </c>
      <c r="R319" s="212">
        <f t="shared" si="522"/>
        <v>134.88690583745398</v>
      </c>
      <c r="S319" s="212">
        <f t="shared" si="523"/>
        <v>117.29296159778607</v>
      </c>
      <c r="T319" s="212">
        <f t="shared" si="524"/>
        <v>146.61620199723259</v>
      </c>
      <c r="U319" s="212">
        <f t="shared" si="525"/>
        <v>1</v>
      </c>
      <c r="V319" s="212">
        <f t="shared" si="526"/>
        <v>1</v>
      </c>
      <c r="W319" s="212">
        <f t="shared" si="527"/>
        <v>9.934248188736515E-2</v>
      </c>
      <c r="X319" s="212">
        <f t="shared" si="528"/>
        <v>0.11424385417046992</v>
      </c>
      <c r="Y319" s="212">
        <f t="shared" si="529"/>
        <v>9.1395083336375929E-2</v>
      </c>
      <c r="Z319" s="212">
        <f t="shared" si="530"/>
        <v>3.6308382846891956</v>
      </c>
      <c r="AA319" s="212">
        <f t="shared" si="531"/>
        <v>3.6308382846891956</v>
      </c>
      <c r="AB319" s="212">
        <f t="shared" si="532"/>
        <v>3.6060782742691351</v>
      </c>
      <c r="AC319" s="212">
        <f t="shared" si="533"/>
        <v>3.4364126357671361</v>
      </c>
      <c r="AD319" s="212">
        <f t="shared" si="534"/>
        <v>59.795064836955561</v>
      </c>
      <c r="AE319" s="212">
        <f t="shared" si="535"/>
        <v>80.604618562864076</v>
      </c>
      <c r="AF319" s="212">
        <f t="shared" si="536"/>
        <v>1.8449934239172159</v>
      </c>
      <c r="AG319" s="212">
        <f t="shared" si="537"/>
        <v>2.0598614024645143</v>
      </c>
      <c r="AH319" s="212">
        <f t="shared" si="538"/>
        <v>1.5703560961205631</v>
      </c>
      <c r="AI319" s="212">
        <f t="shared" si="539"/>
        <v>5.4758317086064112</v>
      </c>
      <c r="AJ319" s="212">
        <f t="shared" si="540"/>
        <v>6.275831708606411</v>
      </c>
      <c r="AK319" s="212">
        <f t="shared" si="541"/>
        <v>6.4659396767336492</v>
      </c>
      <c r="AL319" s="212">
        <f t="shared" si="542"/>
        <v>5.8067687318876988</v>
      </c>
      <c r="AM319" s="212">
        <f t="shared" si="619"/>
        <v>159.34143017707791</v>
      </c>
      <c r="AN319" s="212">
        <f t="shared" si="649"/>
        <v>154.65656192220504</v>
      </c>
      <c r="AO319" s="212">
        <f t="shared" si="650"/>
        <v>172.21281683021567</v>
      </c>
      <c r="AP319" s="212">
        <f t="shared" si="543"/>
        <v>2.3996559631599932</v>
      </c>
      <c r="AQ319" s="212">
        <f t="shared" si="544"/>
        <v>9.2151674593491426E-2</v>
      </c>
      <c r="AR319" s="212">
        <f t="shared" si="545"/>
        <v>8.9464052899292365E-2</v>
      </c>
      <c r="AS319" s="212">
        <f t="shared" si="546"/>
        <v>8.5254777752259828E-2</v>
      </c>
      <c r="AT319" s="212">
        <f t="shared" si="547"/>
        <v>2.6679389203891281E-3</v>
      </c>
      <c r="AU319" s="212">
        <f t="shared" si="548"/>
        <v>2.727041501611038E-2</v>
      </c>
      <c r="AV319" s="212">
        <f t="shared" si="549"/>
        <v>2.4947214490020523E-2</v>
      </c>
      <c r="AW319" s="212">
        <f t="shared" si="550"/>
        <v>2.5226644944005713E-2</v>
      </c>
      <c r="AX319" s="212">
        <f t="shared" si="620"/>
        <v>1.3545553921944216E-2</v>
      </c>
      <c r="AY319" s="212">
        <f t="shared" si="621"/>
        <v>1.4250330090334912E-2</v>
      </c>
      <c r="AZ319" s="178">
        <f t="shared" si="622"/>
        <v>1.1527956954051307E-2</v>
      </c>
      <c r="BA319" s="178">
        <f t="shared" si="551"/>
        <v>-2.324639557738321E-2</v>
      </c>
      <c r="BB319" s="178">
        <f t="shared" si="552"/>
        <v>-2.0214257023811483E-2</v>
      </c>
      <c r="BC319" s="178">
        <f t="shared" si="553"/>
        <v>-2.526782127976436E-2</v>
      </c>
      <c r="BD319" s="178">
        <f t="shared" si="554"/>
        <v>0</v>
      </c>
      <c r="BE319" s="178">
        <f t="shared" si="555"/>
        <v>0</v>
      </c>
      <c r="BF319" s="178">
        <f t="shared" si="556"/>
        <v>0</v>
      </c>
      <c r="BG319" s="178">
        <f t="shared" si="623"/>
        <v>0</v>
      </c>
      <c r="BH319" s="178">
        <f t="shared" si="624"/>
        <v>0</v>
      </c>
      <c r="BI319" s="178">
        <f t="shared" si="625"/>
        <v>0</v>
      </c>
      <c r="BJ319" s="178">
        <f t="shared" si="557"/>
        <v>0</v>
      </c>
      <c r="BK319" s="178">
        <f t="shared" si="558"/>
        <v>0</v>
      </c>
      <c r="BL319" s="178">
        <f t="shared" si="559"/>
        <v>0</v>
      </c>
      <c r="BM319" s="180">
        <f t="shared" si="626"/>
        <v>0</v>
      </c>
      <c r="BN319" s="180">
        <f t="shared" si="626"/>
        <v>0</v>
      </c>
      <c r="BO319" s="180">
        <f t="shared" si="626"/>
        <v>0</v>
      </c>
      <c r="BP319" s="178">
        <f t="shared" si="560"/>
        <v>32.528771518485264</v>
      </c>
      <c r="BQ319" s="178">
        <f t="shared" si="561"/>
        <v>90.122126994462789</v>
      </c>
      <c r="BR319" s="178">
        <f t="shared" si="562"/>
        <v>0.22476098304473849</v>
      </c>
      <c r="BS319" s="178">
        <f t="shared" si="563"/>
        <v>0.22476098304473849</v>
      </c>
      <c r="BT319" s="178">
        <f t="shared" si="564"/>
        <v>7.4920327681579496E-2</v>
      </c>
      <c r="BU319" s="178">
        <f t="shared" si="565"/>
        <v>9.0595683025155651</v>
      </c>
      <c r="BY319" s="180">
        <f t="shared" si="566"/>
        <v>6.9453914351421606E-2</v>
      </c>
      <c r="BZ319" s="180">
        <f t="shared" si="627"/>
        <v>6.9453914351421606E-2</v>
      </c>
      <c r="CA319" s="180">
        <f t="shared" si="628"/>
        <v>2.0131749738949201E-2</v>
      </c>
      <c r="CB319" s="180">
        <f t="shared" si="629"/>
        <v>3.4498621301982335E-2</v>
      </c>
      <c r="CC319" s="180">
        <f t="shared" si="567"/>
        <v>1.1252225724599125E-2</v>
      </c>
      <c r="CG319" s="182">
        <f t="shared" si="568"/>
        <v>0.21979913551426999</v>
      </c>
      <c r="CH319" s="182">
        <f t="shared" si="569"/>
        <v>0.21979913551426999</v>
      </c>
      <c r="CI319" s="182">
        <f t="shared" si="570"/>
        <v>0.21979913551426999</v>
      </c>
      <c r="CJ319" s="182">
        <f t="shared" si="571"/>
        <v>0.21979913551426999</v>
      </c>
      <c r="CK319" s="182">
        <f t="shared" si="572"/>
        <v>0.21979913551426999</v>
      </c>
      <c r="CL319" s="182">
        <f t="shared" si="573"/>
        <v>0.21979913551426999</v>
      </c>
      <c r="CM319" s="182">
        <f t="shared" si="574"/>
        <v>0.21979913551426999</v>
      </c>
      <c r="CN319" s="182">
        <f t="shared" si="575"/>
        <v>0.21979913551426999</v>
      </c>
      <c r="CO319" s="182">
        <f t="shared" si="576"/>
        <v>0.19837877736614337</v>
      </c>
      <c r="CP319" s="182">
        <f t="shared" si="577"/>
        <v>0.16898961283477945</v>
      </c>
      <c r="CQ319" s="182">
        <f t="shared" si="578"/>
        <v>0.13960044830341553</v>
      </c>
      <c r="CR319" s="182">
        <f t="shared" si="579"/>
        <v>0.11021128377205158</v>
      </c>
      <c r="CS319" s="182">
        <f t="shared" si="580"/>
        <v>8.0822119240687718E-2</v>
      </c>
      <c r="CT319" s="182">
        <f t="shared" si="581"/>
        <v>6.9958480151110974E-2</v>
      </c>
      <c r="CU319" s="182">
        <f t="shared" si="582"/>
        <v>6.9958480151110974E-2</v>
      </c>
      <c r="CV319" s="182">
        <f t="shared" si="583"/>
        <v>6.9958480151110974E-2</v>
      </c>
      <c r="CW319" s="182">
        <f t="shared" si="584"/>
        <v>6.9958480151110974E-2</v>
      </c>
      <c r="CX319" s="182">
        <f t="shared" si="585"/>
        <v>6.9958480151110974E-2</v>
      </c>
      <c r="CY319" s="182">
        <f t="shared" si="586"/>
        <v>6.9958480151110974E-2</v>
      </c>
      <c r="DA319" s="184">
        <f t="shared" si="630"/>
        <v>6.7805849171758428E-2</v>
      </c>
      <c r="DB319" s="184">
        <f t="shared" si="631"/>
        <v>6.7805849171758428E-2</v>
      </c>
      <c r="DC319" s="184">
        <f t="shared" si="632"/>
        <v>6.7805849171758428E-2</v>
      </c>
      <c r="DD319" s="184">
        <f t="shared" si="633"/>
        <v>6.7805849171758428E-2</v>
      </c>
      <c r="DE319" s="184">
        <f t="shared" si="634"/>
        <v>6.7805849171758428E-2</v>
      </c>
      <c r="DF319" s="184">
        <f t="shared" si="635"/>
        <v>6.7805849171758428E-2</v>
      </c>
      <c r="DG319" s="184">
        <f t="shared" si="636"/>
        <v>6.7805849171758428E-2</v>
      </c>
      <c r="DH319" s="184">
        <f t="shared" si="637"/>
        <v>6.7805849171758428E-2</v>
      </c>
      <c r="DI319" s="184">
        <f t="shared" si="638"/>
        <v>6.0696135166208073E-2</v>
      </c>
      <c r="DJ319" s="184">
        <f t="shared" si="639"/>
        <v>5.095862580239998E-2</v>
      </c>
      <c r="DK319" s="184">
        <f t="shared" si="640"/>
        <v>4.1251058853815345E-2</v>
      </c>
      <c r="DL319" s="184">
        <f t="shared" si="641"/>
        <v>3.1593989251785699E-2</v>
      </c>
      <c r="DM319" s="184">
        <f t="shared" si="642"/>
        <v>2.2032368698911325E-2</v>
      </c>
      <c r="DN319" s="184">
        <f t="shared" si="643"/>
        <v>1.85411817896469E-2</v>
      </c>
      <c r="DO319" s="184">
        <f t="shared" si="644"/>
        <v>1.85411817896469E-2</v>
      </c>
      <c r="DP319" s="184">
        <f t="shared" si="645"/>
        <v>1.85411817896469E-2</v>
      </c>
      <c r="DQ319" s="184">
        <f t="shared" si="646"/>
        <v>-8.4012447272007369E-10</v>
      </c>
      <c r="DR319" s="184">
        <f t="shared" si="647"/>
        <v>-8.4012447272007369E-10</v>
      </c>
      <c r="DS319" s="184">
        <f t="shared" si="648"/>
        <v>-8.4012447272007369E-10</v>
      </c>
      <c r="DU319" s="185">
        <f t="shared" si="587"/>
        <v>0</v>
      </c>
      <c r="DV319" s="185">
        <f t="shared" si="588"/>
        <v>0</v>
      </c>
      <c r="DW319" s="185">
        <f t="shared" si="589"/>
        <v>0</v>
      </c>
      <c r="DX319" s="185">
        <f t="shared" si="590"/>
        <v>0</v>
      </c>
      <c r="DY319" s="186">
        <f t="shared" si="591"/>
        <v>0</v>
      </c>
      <c r="DZ319" s="186">
        <f t="shared" si="592"/>
        <v>0</v>
      </c>
      <c r="EA319" s="186">
        <f t="shared" si="593"/>
        <v>0</v>
      </c>
      <c r="EB319" s="186">
        <f t="shared" si="594"/>
        <v>0</v>
      </c>
      <c r="EC319" s="186">
        <f t="shared" si="595"/>
        <v>0</v>
      </c>
      <c r="ED319" s="186">
        <f t="shared" si="596"/>
        <v>0</v>
      </c>
      <c r="EE319" s="186">
        <f t="shared" si="597"/>
        <v>0</v>
      </c>
      <c r="EF319" s="186">
        <f t="shared" si="598"/>
        <v>0</v>
      </c>
      <c r="EG319" s="186">
        <f t="shared" si="599"/>
        <v>0</v>
      </c>
      <c r="EH319" s="186">
        <f t="shared" si="600"/>
        <v>0</v>
      </c>
      <c r="EI319" s="186">
        <f t="shared" si="601"/>
        <v>0</v>
      </c>
      <c r="EJ319" s="186">
        <f t="shared" si="602"/>
        <v>0</v>
      </c>
      <c r="EK319" s="186">
        <f t="shared" si="603"/>
        <v>0</v>
      </c>
      <c r="EL319" s="186">
        <f t="shared" si="604"/>
        <v>0</v>
      </c>
      <c r="EM319" s="186">
        <f t="shared" si="605"/>
        <v>0</v>
      </c>
      <c r="EN319" s="186">
        <f t="shared" si="606"/>
        <v>0</v>
      </c>
      <c r="EO319" s="186">
        <f t="shared" si="607"/>
        <v>0</v>
      </c>
      <c r="EP319" s="186">
        <f t="shared" si="608"/>
        <v>0</v>
      </c>
      <c r="EQ319" s="186">
        <f t="shared" si="609"/>
        <v>0</v>
      </c>
      <c r="ER319" s="186">
        <f t="shared" si="610"/>
        <v>0</v>
      </c>
      <c r="ES319" s="186">
        <f t="shared" si="611"/>
        <v>0</v>
      </c>
      <c r="ET319" s="186">
        <f t="shared" si="612"/>
        <v>0</v>
      </c>
      <c r="EU319" s="186">
        <f t="shared" si="613"/>
        <v>0</v>
      </c>
      <c r="EV319" s="186">
        <f t="shared" si="614"/>
        <v>0</v>
      </c>
      <c r="EW319" s="186">
        <f t="shared" si="615"/>
        <v>0</v>
      </c>
      <c r="EX319" s="186">
        <f t="shared" si="616"/>
        <v>0</v>
      </c>
    </row>
    <row r="320" spans="15:154" ht="20.100000000000001" customHeight="1" x14ac:dyDescent="0.3">
      <c r="O320" s="211">
        <v>312</v>
      </c>
      <c r="P320" s="211">
        <f t="shared" si="617"/>
        <v>-0.41887902047863906</v>
      </c>
      <c r="Q320" s="212">
        <f t="shared" si="618"/>
        <v>2.7227136331111539</v>
      </c>
      <c r="R320" s="212">
        <f t="shared" si="522"/>
        <v>132.29886969893741</v>
      </c>
      <c r="S320" s="212">
        <f t="shared" si="523"/>
        <v>115.04249539038037</v>
      </c>
      <c r="T320" s="212">
        <f t="shared" si="524"/>
        <v>143.80311923797547</v>
      </c>
      <c r="U320" s="212">
        <f t="shared" si="525"/>
        <v>1</v>
      </c>
      <c r="V320" s="212">
        <f t="shared" si="526"/>
        <v>1</v>
      </c>
      <c r="W320" s="212">
        <f t="shared" si="527"/>
        <v>0.10128582376019821</v>
      </c>
      <c r="X320" s="212">
        <f t="shared" si="528"/>
        <v>0.11647869732422791</v>
      </c>
      <c r="Y320" s="212">
        <f t="shared" si="529"/>
        <v>9.3182957859382326E-2</v>
      </c>
      <c r="Z320" s="212">
        <f t="shared" si="530"/>
        <v>3.5474256698967115</v>
      </c>
      <c r="AA320" s="212">
        <f t="shared" si="531"/>
        <v>3.5474256698967115</v>
      </c>
      <c r="AB320" s="212">
        <f t="shared" si="532"/>
        <v>3.5249441727796071</v>
      </c>
      <c r="AC320" s="212">
        <f t="shared" si="533"/>
        <v>3.3590958860061408</v>
      </c>
      <c r="AD320" s="212">
        <f t="shared" si="534"/>
        <v>58.036971957613211</v>
      </c>
      <c r="AE320" s="212">
        <f t="shared" si="535"/>
        <v>78.310594073640104</v>
      </c>
      <c r="AF320" s="212">
        <f t="shared" si="536"/>
        <v>1.838762233024051</v>
      </c>
      <c r="AG320" s="212">
        <f t="shared" si="537"/>
        <v>2.0529045269299839</v>
      </c>
      <c r="AH320" s="212">
        <f t="shared" si="538"/>
        <v>1.565052451956674</v>
      </c>
      <c r="AI320" s="212">
        <f t="shared" si="539"/>
        <v>5.3861879029207627</v>
      </c>
      <c r="AJ320" s="212">
        <f t="shared" si="540"/>
        <v>6.1861879029207625</v>
      </c>
      <c r="AK320" s="212">
        <f t="shared" si="541"/>
        <v>6.3778486997095909</v>
      </c>
      <c r="AL320" s="212">
        <f t="shared" si="542"/>
        <v>5.7241483379628146</v>
      </c>
      <c r="AM320" s="212">
        <f t="shared" si="619"/>
        <v>161.6504405771214</v>
      </c>
      <c r="AN320" s="212">
        <f t="shared" si="649"/>
        <v>156.79268152684995</v>
      </c>
      <c r="AO320" s="212">
        <f t="shared" si="650"/>
        <v>174.69847756529197</v>
      </c>
      <c r="AP320" s="212">
        <f t="shared" si="543"/>
        <v>2.3249876772360865</v>
      </c>
      <c r="AQ320" s="212">
        <f t="shared" si="544"/>
        <v>9.0078329882078118E-2</v>
      </c>
      <c r="AR320" s="212">
        <f t="shared" si="545"/>
        <v>8.7451177693729371E-2</v>
      </c>
      <c r="AS320" s="212">
        <f t="shared" si="546"/>
        <v>8.3336608132932602E-2</v>
      </c>
      <c r="AT320" s="212">
        <f t="shared" si="547"/>
        <v>2.5492361600067438E-3</v>
      </c>
      <c r="AU320" s="212">
        <f t="shared" si="548"/>
        <v>2.6434683560808334E-2</v>
      </c>
      <c r="AV320" s="212">
        <f t="shared" si="549"/>
        <v>2.4166495962736342E-2</v>
      </c>
      <c r="AW320" s="212">
        <f t="shared" si="550"/>
        <v>2.4452165773099253E-2</v>
      </c>
      <c r="AX320" s="212">
        <f t="shared" si="620"/>
        <v>1.3387293887633519E-2</v>
      </c>
      <c r="AY320" s="212">
        <f t="shared" si="621"/>
        <v>1.4074410277323613E-2</v>
      </c>
      <c r="AZ320" s="178">
        <f t="shared" si="622"/>
        <v>1.1392626046324336E-2</v>
      </c>
      <c r="BA320" s="178">
        <f t="shared" si="551"/>
        <v>-2.3337959280206232E-2</v>
      </c>
      <c r="BB320" s="178">
        <f t="shared" si="552"/>
        <v>-2.0293877634961939E-2</v>
      </c>
      <c r="BC320" s="178">
        <f t="shared" si="553"/>
        <v>-2.5367347043702426E-2</v>
      </c>
      <c r="BD320" s="178">
        <f t="shared" si="554"/>
        <v>0</v>
      </c>
      <c r="BE320" s="178">
        <f t="shared" si="555"/>
        <v>0</v>
      </c>
      <c r="BF320" s="178">
        <f t="shared" si="556"/>
        <v>0</v>
      </c>
      <c r="BG320" s="178">
        <f t="shared" si="623"/>
        <v>0</v>
      </c>
      <c r="BH320" s="178">
        <f t="shared" si="624"/>
        <v>0</v>
      </c>
      <c r="BI320" s="178">
        <f t="shared" si="625"/>
        <v>0</v>
      </c>
      <c r="BJ320" s="178">
        <f t="shared" si="557"/>
        <v>0</v>
      </c>
      <c r="BK320" s="178">
        <f t="shared" si="558"/>
        <v>0</v>
      </c>
      <c r="BL320" s="178">
        <f t="shared" si="559"/>
        <v>0</v>
      </c>
      <c r="BM320" s="180">
        <f t="shared" si="626"/>
        <v>0</v>
      </c>
      <c r="BN320" s="180">
        <f t="shared" si="626"/>
        <v>0</v>
      </c>
      <c r="BO320" s="180">
        <f t="shared" si="626"/>
        <v>0</v>
      </c>
      <c r="BP320" s="178">
        <f t="shared" si="560"/>
        <v>31.597262334748486</v>
      </c>
      <c r="BQ320" s="178">
        <f t="shared" si="561"/>
        <v>87.822830857277765</v>
      </c>
      <c r="BR320" s="178">
        <f t="shared" si="562"/>
        <v>0.22044855892145657</v>
      </c>
      <c r="BS320" s="178">
        <f t="shared" si="563"/>
        <v>0.22044855892145657</v>
      </c>
      <c r="BT320" s="178">
        <f t="shared" si="564"/>
        <v>7.3482852973818846E-2</v>
      </c>
      <c r="BU320" s="178">
        <f t="shared" si="565"/>
        <v>8.8857449797793784</v>
      </c>
      <c r="BY320" s="180">
        <f t="shared" si="566"/>
        <v>6.7607009775372345E-2</v>
      </c>
      <c r="BZ320" s="180">
        <f t="shared" si="627"/>
        <v>6.7607009775372345E-2</v>
      </c>
      <c r="CA320" s="180">
        <f t="shared" si="628"/>
        <v>1.9561576302521106E-2</v>
      </c>
      <c r="CB320" s="180">
        <f t="shared" si="629"/>
        <v>3.4238158550203998E-2</v>
      </c>
      <c r="CC320" s="180">
        <f t="shared" si="567"/>
        <v>1.0900199269997767E-2</v>
      </c>
      <c r="CG320" s="182">
        <f t="shared" si="568"/>
        <v>0.21548671139098807</v>
      </c>
      <c r="CH320" s="182">
        <f t="shared" si="569"/>
        <v>0.21548671139098807</v>
      </c>
      <c r="CI320" s="182">
        <f t="shared" si="570"/>
        <v>0.21548671139098807</v>
      </c>
      <c r="CJ320" s="182">
        <f t="shared" si="571"/>
        <v>0.21548671139098807</v>
      </c>
      <c r="CK320" s="182">
        <f t="shared" si="572"/>
        <v>0.21548671139098807</v>
      </c>
      <c r="CL320" s="182">
        <f t="shared" si="573"/>
        <v>0.21548671139098807</v>
      </c>
      <c r="CM320" s="182">
        <f t="shared" si="574"/>
        <v>0.21548671139098807</v>
      </c>
      <c r="CN320" s="182">
        <f t="shared" si="575"/>
        <v>0.21548671139098807</v>
      </c>
      <c r="CO320" s="182">
        <f t="shared" si="576"/>
        <v>0.19447733947346063</v>
      </c>
      <c r="CP320" s="182">
        <f t="shared" si="577"/>
        <v>0.16565205636124372</v>
      </c>
      <c r="CQ320" s="182">
        <f t="shared" si="578"/>
        <v>0.1368267732490269</v>
      </c>
      <c r="CR320" s="182">
        <f t="shared" si="579"/>
        <v>0.10800149013681</v>
      </c>
      <c r="CS320" s="182">
        <f t="shared" si="580"/>
        <v>7.9176207024593201E-2</v>
      </c>
      <c r="CT320" s="182">
        <f t="shared" si="581"/>
        <v>6.8521005443350352E-2</v>
      </c>
      <c r="CU320" s="182">
        <f t="shared" si="582"/>
        <v>6.8521005443350352E-2</v>
      </c>
      <c r="CV320" s="182">
        <f t="shared" si="583"/>
        <v>6.8521005443350352E-2</v>
      </c>
      <c r="CW320" s="182">
        <f t="shared" si="584"/>
        <v>6.8521005443350352E-2</v>
      </c>
      <c r="CX320" s="182">
        <f t="shared" si="585"/>
        <v>6.8521005443350352E-2</v>
      </c>
      <c r="CY320" s="182">
        <f t="shared" si="586"/>
        <v>6.8521005443350352E-2</v>
      </c>
      <c r="DA320" s="184">
        <f t="shared" si="630"/>
        <v>6.5969838573952874E-2</v>
      </c>
      <c r="DB320" s="184">
        <f t="shared" si="631"/>
        <v>6.5969838573952874E-2</v>
      </c>
      <c r="DC320" s="184">
        <f t="shared" si="632"/>
        <v>6.5969838573952874E-2</v>
      </c>
      <c r="DD320" s="184">
        <f t="shared" si="633"/>
        <v>6.5969838573952874E-2</v>
      </c>
      <c r="DE320" s="184">
        <f t="shared" si="634"/>
        <v>6.5969838573952874E-2</v>
      </c>
      <c r="DF320" s="184">
        <f t="shared" si="635"/>
        <v>6.5969838573952874E-2</v>
      </c>
      <c r="DG320" s="184">
        <f t="shared" si="636"/>
        <v>6.5969838573952874E-2</v>
      </c>
      <c r="DH320" s="184">
        <f t="shared" si="637"/>
        <v>6.5969838573952874E-2</v>
      </c>
      <c r="DI320" s="184">
        <f t="shared" si="638"/>
        <v>5.9042782478263833E-2</v>
      </c>
      <c r="DJ320" s="184">
        <f t="shared" si="639"/>
        <v>4.9555901577129344E-2</v>
      </c>
      <c r="DK320" s="184">
        <f t="shared" si="640"/>
        <v>4.0098983691947955E-2</v>
      </c>
      <c r="DL320" s="184">
        <f t="shared" si="641"/>
        <v>3.0692570354804938E-2</v>
      </c>
      <c r="DM320" s="184">
        <f t="shared" si="642"/>
        <v>2.1381541650404529E-2</v>
      </c>
      <c r="DN320" s="184">
        <f t="shared" si="643"/>
        <v>1.7982919107474737E-2</v>
      </c>
      <c r="DO320" s="184">
        <f t="shared" si="644"/>
        <v>1.7982919107474737E-2</v>
      </c>
      <c r="DP320" s="184">
        <f t="shared" si="645"/>
        <v>1.7982919107474737E-2</v>
      </c>
      <c r="DQ320" s="184">
        <f t="shared" si="646"/>
        <v>-8.4938910393592245E-10</v>
      </c>
      <c r="DR320" s="184">
        <f t="shared" si="647"/>
        <v>-8.4938910393592245E-10</v>
      </c>
      <c r="DS320" s="184">
        <f t="shared" si="648"/>
        <v>-8.4938910393592245E-10</v>
      </c>
      <c r="DU320" s="185">
        <f t="shared" si="587"/>
        <v>0</v>
      </c>
      <c r="DV320" s="185">
        <f t="shared" si="588"/>
        <v>0</v>
      </c>
      <c r="DW320" s="185">
        <f t="shared" si="589"/>
        <v>0</v>
      </c>
      <c r="DX320" s="185">
        <f t="shared" si="590"/>
        <v>0</v>
      </c>
      <c r="DY320" s="186">
        <f t="shared" si="591"/>
        <v>0</v>
      </c>
      <c r="DZ320" s="186">
        <f t="shared" si="592"/>
        <v>0</v>
      </c>
      <c r="EA320" s="186">
        <f t="shared" si="593"/>
        <v>0</v>
      </c>
      <c r="EB320" s="186">
        <f t="shared" si="594"/>
        <v>0</v>
      </c>
      <c r="EC320" s="186">
        <f t="shared" si="595"/>
        <v>0</v>
      </c>
      <c r="ED320" s="186">
        <f t="shared" si="596"/>
        <v>0</v>
      </c>
      <c r="EE320" s="186">
        <f t="shared" si="597"/>
        <v>0</v>
      </c>
      <c r="EF320" s="186">
        <f t="shared" si="598"/>
        <v>0</v>
      </c>
      <c r="EG320" s="186">
        <f t="shared" si="599"/>
        <v>0</v>
      </c>
      <c r="EH320" s="186">
        <f t="shared" si="600"/>
        <v>0</v>
      </c>
      <c r="EI320" s="186">
        <f t="shared" si="601"/>
        <v>0</v>
      </c>
      <c r="EJ320" s="186">
        <f t="shared" si="602"/>
        <v>0</v>
      </c>
      <c r="EK320" s="186">
        <f t="shared" si="603"/>
        <v>0</v>
      </c>
      <c r="EL320" s="186">
        <f t="shared" si="604"/>
        <v>0</v>
      </c>
      <c r="EM320" s="186">
        <f t="shared" si="605"/>
        <v>0</v>
      </c>
      <c r="EN320" s="186">
        <f t="shared" si="606"/>
        <v>0</v>
      </c>
      <c r="EO320" s="186">
        <f t="shared" si="607"/>
        <v>0</v>
      </c>
      <c r="EP320" s="186">
        <f t="shared" si="608"/>
        <v>0</v>
      </c>
      <c r="EQ320" s="186">
        <f t="shared" si="609"/>
        <v>0</v>
      </c>
      <c r="ER320" s="186">
        <f t="shared" si="610"/>
        <v>0</v>
      </c>
      <c r="ES320" s="186">
        <f t="shared" si="611"/>
        <v>0</v>
      </c>
      <c r="ET320" s="186">
        <f t="shared" si="612"/>
        <v>0</v>
      </c>
      <c r="EU320" s="186">
        <f t="shared" si="613"/>
        <v>0</v>
      </c>
      <c r="EV320" s="186">
        <f t="shared" si="614"/>
        <v>0</v>
      </c>
      <c r="EW320" s="186">
        <f t="shared" si="615"/>
        <v>0</v>
      </c>
      <c r="EX320" s="186">
        <f t="shared" si="616"/>
        <v>0</v>
      </c>
    </row>
    <row r="321" spans="15:154" ht="20.100000000000001" customHeight="1" x14ac:dyDescent="0.3">
      <c r="O321" s="211">
        <v>313</v>
      </c>
      <c r="P321" s="211">
        <f t="shared" si="617"/>
        <v>-0.41015237421866746</v>
      </c>
      <c r="Q321" s="212">
        <f t="shared" si="618"/>
        <v>2.7314402793711254</v>
      </c>
      <c r="R321" s="212">
        <f t="shared" si="522"/>
        <v>129.70075848927738</v>
      </c>
      <c r="S321" s="212">
        <f t="shared" si="523"/>
        <v>112.78326825154555</v>
      </c>
      <c r="T321" s="212">
        <f t="shared" si="524"/>
        <v>140.97908531443193</v>
      </c>
      <c r="U321" s="212">
        <f t="shared" si="525"/>
        <v>1</v>
      </c>
      <c r="V321" s="212">
        <f t="shared" si="526"/>
        <v>1</v>
      </c>
      <c r="W321" s="212">
        <f t="shared" si="527"/>
        <v>0.10331473891193786</v>
      </c>
      <c r="X321" s="212">
        <f t="shared" si="528"/>
        <v>0.11881194974872854</v>
      </c>
      <c r="Y321" s="212">
        <f t="shared" si="529"/>
        <v>9.504955979898283E-2</v>
      </c>
      <c r="Z321" s="212">
        <f t="shared" si="530"/>
        <v>3.4641838610196176</v>
      </c>
      <c r="AA321" s="212">
        <f t="shared" si="531"/>
        <v>3.4641838610196176</v>
      </c>
      <c r="AB321" s="212">
        <f t="shared" si="532"/>
        <v>3.4439643032852971</v>
      </c>
      <c r="AC321" s="212">
        <f t="shared" si="533"/>
        <v>3.2819261116397134</v>
      </c>
      <c r="AD321" s="212">
        <f t="shared" si="534"/>
        <v>56.288676134417038</v>
      </c>
      <c r="AE321" s="212">
        <f t="shared" si="535"/>
        <v>76.02749263299394</v>
      </c>
      <c r="AF321" s="212">
        <f t="shared" si="536"/>
        <v>1.8325067844744249</v>
      </c>
      <c r="AG321" s="212">
        <f t="shared" si="537"/>
        <v>2.0459205686917379</v>
      </c>
      <c r="AH321" s="212">
        <f t="shared" si="538"/>
        <v>1.5597281610207108</v>
      </c>
      <c r="AI321" s="212">
        <f t="shared" si="539"/>
        <v>5.2966906454940421</v>
      </c>
      <c r="AJ321" s="212">
        <f t="shared" si="540"/>
        <v>6.0966906454940419</v>
      </c>
      <c r="AK321" s="212">
        <f t="shared" si="541"/>
        <v>6.2898848719770344</v>
      </c>
      <c r="AL321" s="212">
        <f t="shared" si="542"/>
        <v>5.641654272660424</v>
      </c>
      <c r="AM321" s="212">
        <f t="shared" si="619"/>
        <v>164.02341174044687</v>
      </c>
      <c r="AN321" s="212">
        <f t="shared" si="649"/>
        <v>158.98542188828335</v>
      </c>
      <c r="AO321" s="212">
        <f t="shared" si="650"/>
        <v>177.25297433520893</v>
      </c>
      <c r="AP321" s="212">
        <f t="shared" si="543"/>
        <v>2.2508348555585207</v>
      </c>
      <c r="AQ321" s="212">
        <f t="shared" si="544"/>
        <v>8.8008926498488085E-2</v>
      </c>
      <c r="AR321" s="212">
        <f t="shared" si="545"/>
        <v>8.5442128866389369E-2</v>
      </c>
      <c r="AS321" s="212">
        <f t="shared" si="546"/>
        <v>8.142208486109824E-2</v>
      </c>
      <c r="AT321" s="212">
        <f t="shared" si="547"/>
        <v>2.4334524617402294E-3</v>
      </c>
      <c r="AU321" s="212">
        <f t="shared" si="548"/>
        <v>2.560447411150649E-2</v>
      </c>
      <c r="AV321" s="212">
        <f t="shared" si="549"/>
        <v>2.3391495892293127E-2</v>
      </c>
      <c r="AW321" s="212">
        <f t="shared" si="550"/>
        <v>2.3682881301482415E-2</v>
      </c>
      <c r="AX321" s="212">
        <f t="shared" si="620"/>
        <v>1.3226598189132938E-2</v>
      </c>
      <c r="AY321" s="212">
        <f t="shared" si="621"/>
        <v>1.3895946622120811E-2</v>
      </c>
      <c r="AZ321" s="178">
        <f t="shared" si="622"/>
        <v>1.1255237608435156E-2</v>
      </c>
      <c r="BA321" s="178">
        <f t="shared" si="551"/>
        <v>-2.3427745707073483E-2</v>
      </c>
      <c r="BB321" s="178">
        <f t="shared" si="552"/>
        <v>-2.0371952788759549E-2</v>
      </c>
      <c r="BC321" s="178">
        <f t="shared" si="553"/>
        <v>-2.5464940985949435E-2</v>
      </c>
      <c r="BD321" s="178">
        <f t="shared" si="554"/>
        <v>0</v>
      </c>
      <c r="BE321" s="178">
        <f t="shared" si="555"/>
        <v>0</v>
      </c>
      <c r="BF321" s="178">
        <f t="shared" si="556"/>
        <v>0</v>
      </c>
      <c r="BG321" s="178">
        <f t="shared" si="623"/>
        <v>0</v>
      </c>
      <c r="BH321" s="178">
        <f t="shared" si="624"/>
        <v>0</v>
      </c>
      <c r="BI321" s="178">
        <f t="shared" si="625"/>
        <v>0</v>
      </c>
      <c r="BJ321" s="178">
        <f t="shared" si="557"/>
        <v>0</v>
      </c>
      <c r="BK321" s="178">
        <f t="shared" si="558"/>
        <v>0</v>
      </c>
      <c r="BL321" s="178">
        <f t="shared" si="559"/>
        <v>0</v>
      </c>
      <c r="BM321" s="180">
        <f t="shared" si="626"/>
        <v>0</v>
      </c>
      <c r="BN321" s="180">
        <f t="shared" si="626"/>
        <v>0</v>
      </c>
      <c r="BO321" s="180">
        <f t="shared" si="626"/>
        <v>0</v>
      </c>
      <c r="BP321" s="178">
        <f t="shared" si="560"/>
        <v>30.671235990123339</v>
      </c>
      <c r="BQ321" s="178">
        <f t="shared" si="561"/>
        <v>85.522226156595522</v>
      </c>
      <c r="BR321" s="178">
        <f t="shared" si="562"/>
        <v>0.2161193467869115</v>
      </c>
      <c r="BS321" s="178">
        <f t="shared" si="563"/>
        <v>0.2161193467869115</v>
      </c>
      <c r="BT321" s="178">
        <f t="shared" si="564"/>
        <v>7.2039782262303828E-2</v>
      </c>
      <c r="BU321" s="178">
        <f t="shared" si="565"/>
        <v>8.7112449731604187</v>
      </c>
      <c r="BY321" s="180">
        <f t="shared" si="566"/>
        <v>6.5760617222074491E-2</v>
      </c>
      <c r="BZ321" s="180">
        <f t="shared" si="627"/>
        <v>6.5760617222074491E-2</v>
      </c>
      <c r="CA321" s="180">
        <f t="shared" si="628"/>
        <v>1.8992463422426747E-2</v>
      </c>
      <c r="CB321" s="180">
        <f t="shared" si="629"/>
        <v>3.3970205165335984E-2</v>
      </c>
      <c r="CC321" s="180">
        <f t="shared" si="567"/>
        <v>1.0542459458262501E-2</v>
      </c>
      <c r="CG321" s="182">
        <f t="shared" si="568"/>
        <v>0.211157499256443</v>
      </c>
      <c r="CH321" s="182">
        <f t="shared" si="569"/>
        <v>0.211157499256443</v>
      </c>
      <c r="CI321" s="182">
        <f t="shared" si="570"/>
        <v>0.211157499256443</v>
      </c>
      <c r="CJ321" s="182">
        <f t="shared" si="571"/>
        <v>0.211157499256443</v>
      </c>
      <c r="CK321" s="182">
        <f t="shared" si="572"/>
        <v>0.211157499256443</v>
      </c>
      <c r="CL321" s="182">
        <f t="shared" si="573"/>
        <v>0.211157499256443</v>
      </c>
      <c r="CM321" s="182">
        <f t="shared" si="574"/>
        <v>0.211157499256443</v>
      </c>
      <c r="CN321" s="182">
        <f t="shared" si="575"/>
        <v>0.211157499256443</v>
      </c>
      <c r="CO321" s="182">
        <f t="shared" si="576"/>
        <v>0.1905607135145273</v>
      </c>
      <c r="CP321" s="182">
        <f t="shared" si="577"/>
        <v>0.16230150697836812</v>
      </c>
      <c r="CQ321" s="182">
        <f t="shared" si="578"/>
        <v>0.13404230044220897</v>
      </c>
      <c r="CR321" s="182">
        <f t="shared" si="579"/>
        <v>0.10578309390604973</v>
      </c>
      <c r="CS321" s="182">
        <f t="shared" si="580"/>
        <v>7.752388736989059E-2</v>
      </c>
      <c r="CT321" s="182">
        <f t="shared" si="581"/>
        <v>6.7077934731835334E-2</v>
      </c>
      <c r="CU321" s="182">
        <f t="shared" si="582"/>
        <v>6.7077934731835334E-2</v>
      </c>
      <c r="CV321" s="182">
        <f t="shared" si="583"/>
        <v>6.7077934731835334E-2</v>
      </c>
      <c r="CW321" s="182">
        <f t="shared" si="584"/>
        <v>6.7077934731835334E-2</v>
      </c>
      <c r="CX321" s="182">
        <f t="shared" si="585"/>
        <v>6.7077934731835334E-2</v>
      </c>
      <c r="CY321" s="182">
        <f t="shared" si="586"/>
        <v>6.7077934731835334E-2</v>
      </c>
      <c r="DA321" s="184">
        <f t="shared" si="630"/>
        <v>6.4134671779532956E-2</v>
      </c>
      <c r="DB321" s="184">
        <f t="shared" si="631"/>
        <v>6.4134671779532956E-2</v>
      </c>
      <c r="DC321" s="184">
        <f t="shared" si="632"/>
        <v>6.4134671779532956E-2</v>
      </c>
      <c r="DD321" s="184">
        <f t="shared" si="633"/>
        <v>6.4134671779532956E-2</v>
      </c>
      <c r="DE321" s="184">
        <f t="shared" si="634"/>
        <v>6.4134671779532956E-2</v>
      </c>
      <c r="DF321" s="184">
        <f t="shared" si="635"/>
        <v>6.4134671779532956E-2</v>
      </c>
      <c r="DG321" s="184">
        <f t="shared" si="636"/>
        <v>6.4134671779532956E-2</v>
      </c>
      <c r="DH321" s="184">
        <f t="shared" si="637"/>
        <v>6.4134671779532956E-2</v>
      </c>
      <c r="DI321" s="184">
        <f t="shared" si="638"/>
        <v>5.7390370400049358E-2</v>
      </c>
      <c r="DJ321" s="184">
        <f t="shared" si="639"/>
        <v>4.8154247632119868E-2</v>
      </c>
      <c r="DK321" s="184">
        <f t="shared" si="640"/>
        <v>3.8948102656992993E-2</v>
      </c>
      <c r="DL321" s="184">
        <f t="shared" si="641"/>
        <v>2.979245882283163E-2</v>
      </c>
      <c r="DM321" s="184">
        <f t="shared" si="642"/>
        <v>2.0732113077353915E-2</v>
      </c>
      <c r="DN321" s="184">
        <f t="shared" si="643"/>
        <v>1.7426077645378988E-2</v>
      </c>
      <c r="DO321" s="184">
        <f t="shared" si="644"/>
        <v>1.7426077645378988E-2</v>
      </c>
      <c r="DP321" s="184">
        <f t="shared" si="645"/>
        <v>1.7426077645378988E-2</v>
      </c>
      <c r="DQ321" s="184">
        <f t="shared" si="646"/>
        <v>-8.5889787718649566E-10</v>
      </c>
      <c r="DR321" s="184">
        <f t="shared" si="647"/>
        <v>-8.5889787718649566E-10</v>
      </c>
      <c r="DS321" s="184">
        <f t="shared" si="648"/>
        <v>-8.5889787718649566E-10</v>
      </c>
      <c r="DU321" s="185">
        <f t="shared" si="587"/>
        <v>0</v>
      </c>
      <c r="DV321" s="185">
        <f t="shared" si="588"/>
        <v>0</v>
      </c>
      <c r="DW321" s="185">
        <f t="shared" si="589"/>
        <v>0</v>
      </c>
      <c r="DX321" s="185">
        <f t="shared" si="590"/>
        <v>0</v>
      </c>
      <c r="DY321" s="186">
        <f t="shared" si="591"/>
        <v>0</v>
      </c>
      <c r="DZ321" s="186">
        <f t="shared" si="592"/>
        <v>0</v>
      </c>
      <c r="EA321" s="186">
        <f t="shared" si="593"/>
        <v>0</v>
      </c>
      <c r="EB321" s="186">
        <f t="shared" si="594"/>
        <v>0</v>
      </c>
      <c r="EC321" s="186">
        <f t="shared" si="595"/>
        <v>0</v>
      </c>
      <c r="ED321" s="186">
        <f t="shared" si="596"/>
        <v>0</v>
      </c>
      <c r="EE321" s="186">
        <f t="shared" si="597"/>
        <v>0</v>
      </c>
      <c r="EF321" s="186">
        <f t="shared" si="598"/>
        <v>0</v>
      </c>
      <c r="EG321" s="186">
        <f t="shared" si="599"/>
        <v>0</v>
      </c>
      <c r="EH321" s="186">
        <f t="shared" si="600"/>
        <v>0</v>
      </c>
      <c r="EI321" s="186">
        <f t="shared" si="601"/>
        <v>0</v>
      </c>
      <c r="EJ321" s="186">
        <f t="shared" si="602"/>
        <v>0</v>
      </c>
      <c r="EK321" s="186">
        <f t="shared" si="603"/>
        <v>0</v>
      </c>
      <c r="EL321" s="186">
        <f t="shared" si="604"/>
        <v>0</v>
      </c>
      <c r="EM321" s="186">
        <f t="shared" si="605"/>
        <v>0</v>
      </c>
      <c r="EN321" s="186">
        <f t="shared" si="606"/>
        <v>0</v>
      </c>
      <c r="EO321" s="186">
        <f t="shared" si="607"/>
        <v>0</v>
      </c>
      <c r="EP321" s="186">
        <f t="shared" si="608"/>
        <v>0</v>
      </c>
      <c r="EQ321" s="186">
        <f t="shared" si="609"/>
        <v>0</v>
      </c>
      <c r="ER321" s="186">
        <f t="shared" si="610"/>
        <v>0</v>
      </c>
      <c r="ES321" s="186">
        <f t="shared" si="611"/>
        <v>0</v>
      </c>
      <c r="ET321" s="186">
        <f t="shared" si="612"/>
        <v>0</v>
      </c>
      <c r="EU321" s="186">
        <f t="shared" si="613"/>
        <v>0</v>
      </c>
      <c r="EV321" s="186">
        <f t="shared" si="614"/>
        <v>0</v>
      </c>
      <c r="EW321" s="186">
        <f t="shared" si="615"/>
        <v>0</v>
      </c>
      <c r="EX321" s="186">
        <f t="shared" si="616"/>
        <v>0</v>
      </c>
    </row>
    <row r="322" spans="15:154" ht="20.100000000000001" customHeight="1" x14ac:dyDescent="0.3">
      <c r="O322" s="211">
        <v>314</v>
      </c>
      <c r="P322" s="211">
        <f t="shared" si="617"/>
        <v>-0.40142572795869574</v>
      </c>
      <c r="Q322" s="212">
        <f t="shared" si="618"/>
        <v>2.740166925631097</v>
      </c>
      <c r="R322" s="212">
        <f t="shared" si="522"/>
        <v>127.09277006470147</v>
      </c>
      <c r="S322" s="212">
        <f t="shared" si="523"/>
        <v>110.51545223017519</v>
      </c>
      <c r="T322" s="212">
        <f t="shared" si="524"/>
        <v>138.144315287719</v>
      </c>
      <c r="U322" s="212">
        <f t="shared" si="525"/>
        <v>1</v>
      </c>
      <c r="V322" s="212">
        <f t="shared" si="526"/>
        <v>1</v>
      </c>
      <c r="W322" s="212">
        <f t="shared" si="527"/>
        <v>0.10543479375874973</v>
      </c>
      <c r="X322" s="212">
        <f t="shared" si="528"/>
        <v>0.12125001282256219</v>
      </c>
      <c r="Y322" s="212">
        <f t="shared" si="529"/>
        <v>9.7000010258049746E-2</v>
      </c>
      <c r="Z322" s="212">
        <f t="shared" si="530"/>
        <v>3.3811246954102132</v>
      </c>
      <c r="AA322" s="212">
        <f t="shared" si="531"/>
        <v>3.3811246954102132</v>
      </c>
      <c r="AB322" s="212">
        <f t="shared" si="532"/>
        <v>3.3631502581182966</v>
      </c>
      <c r="AC322" s="212">
        <f t="shared" si="533"/>
        <v>3.204914359581831</v>
      </c>
      <c r="AD322" s="212">
        <f t="shared" si="534"/>
        <v>54.550671613232268</v>
      </c>
      <c r="AE322" s="212">
        <f t="shared" si="535"/>
        <v>73.755906355037212</v>
      </c>
      <c r="AF322" s="212">
        <f t="shared" si="536"/>
        <v>1.8262275546449636</v>
      </c>
      <c r="AG322" s="212">
        <f t="shared" si="537"/>
        <v>2.0389100596052341</v>
      </c>
      <c r="AH322" s="212">
        <f t="shared" si="538"/>
        <v>1.5543836287780426</v>
      </c>
      <c r="AI322" s="212">
        <f t="shared" si="539"/>
        <v>5.2073522500551768</v>
      </c>
      <c r="AJ322" s="212">
        <f t="shared" si="540"/>
        <v>6.0073522500551766</v>
      </c>
      <c r="AK322" s="212">
        <f t="shared" si="541"/>
        <v>6.2020603177235305</v>
      </c>
      <c r="AL322" s="212">
        <f t="shared" si="542"/>
        <v>5.5592979883598739</v>
      </c>
      <c r="AM322" s="212">
        <f t="shared" si="619"/>
        <v>166.46268744950243</v>
      </c>
      <c r="AN322" s="212">
        <f t="shared" si="649"/>
        <v>161.2367421100881</v>
      </c>
      <c r="AO322" s="212">
        <f t="shared" si="650"/>
        <v>179.87882680399795</v>
      </c>
      <c r="AP322" s="212">
        <f t="shared" si="543"/>
        <v>2.1772213077800693</v>
      </c>
      <c r="AQ322" s="212">
        <f t="shared" si="544"/>
        <v>8.5943760679445369E-2</v>
      </c>
      <c r="AR322" s="212">
        <f t="shared" si="545"/>
        <v>8.343719401419411E-2</v>
      </c>
      <c r="AS322" s="212">
        <f t="shared" si="546"/>
        <v>7.951148200227097E-2</v>
      </c>
      <c r="AT322" s="212">
        <f t="shared" si="547"/>
        <v>2.320588448320757E-3</v>
      </c>
      <c r="AU322" s="212">
        <f t="shared" si="548"/>
        <v>2.4780050083117358E-2</v>
      </c>
      <c r="AV322" s="212">
        <f t="shared" si="549"/>
        <v>2.262246710586269E-2</v>
      </c>
      <c r="AW322" s="212">
        <f t="shared" si="550"/>
        <v>2.2919034160576272E-2</v>
      </c>
      <c r="AX322" s="212">
        <f t="shared" si="620"/>
        <v>1.3063397764062686E-2</v>
      </c>
      <c r="AY322" s="212">
        <f t="shared" si="621"/>
        <v>1.3714872599241102E-2</v>
      </c>
      <c r="AZ322" s="178">
        <f t="shared" si="622"/>
        <v>1.1115733153986984E-2</v>
      </c>
      <c r="BA322" s="178">
        <f t="shared" si="551"/>
        <v>-2.351574802040093E-2</v>
      </c>
      <c r="BB322" s="178">
        <f t="shared" si="552"/>
        <v>-2.0448476539479069E-2</v>
      </c>
      <c r="BC322" s="178">
        <f t="shared" si="553"/>
        <v>-2.5560595674348839E-2</v>
      </c>
      <c r="BD322" s="178">
        <f t="shared" si="554"/>
        <v>0</v>
      </c>
      <c r="BE322" s="178">
        <f t="shared" si="555"/>
        <v>0</v>
      </c>
      <c r="BF322" s="178">
        <f t="shared" si="556"/>
        <v>0</v>
      </c>
      <c r="BG322" s="178">
        <f t="shared" si="623"/>
        <v>0</v>
      </c>
      <c r="BH322" s="178">
        <f t="shared" si="624"/>
        <v>0</v>
      </c>
      <c r="BI322" s="178">
        <f t="shared" si="625"/>
        <v>0</v>
      </c>
      <c r="BJ322" s="178">
        <f t="shared" si="557"/>
        <v>0</v>
      </c>
      <c r="BK322" s="178">
        <f t="shared" si="558"/>
        <v>0</v>
      </c>
      <c r="BL322" s="178">
        <f t="shared" si="559"/>
        <v>0</v>
      </c>
      <c r="BM322" s="180">
        <f t="shared" si="626"/>
        <v>0</v>
      </c>
      <c r="BN322" s="180">
        <f t="shared" si="626"/>
        <v>0</v>
      </c>
      <c r="BO322" s="180">
        <f t="shared" si="626"/>
        <v>0</v>
      </c>
      <c r="BP322" s="178">
        <f t="shared" si="560"/>
        <v>29.750844819913784</v>
      </c>
      <c r="BQ322" s="178">
        <f t="shared" si="561"/>
        <v>83.220885545270775</v>
      </c>
      <c r="BR322" s="178">
        <f t="shared" si="562"/>
        <v>0.21177367632736854</v>
      </c>
      <c r="BS322" s="178">
        <f t="shared" si="563"/>
        <v>0.21177367632736854</v>
      </c>
      <c r="BT322" s="178">
        <f t="shared" si="564"/>
        <v>7.0591225442456176E-2</v>
      </c>
      <c r="BU322" s="178">
        <f t="shared" si="565"/>
        <v>8.5360815715098006</v>
      </c>
      <c r="BY322" s="180">
        <f t="shared" si="566"/>
        <v>6.3915259144846512E-2</v>
      </c>
      <c r="BZ322" s="180">
        <f t="shared" si="627"/>
        <v>6.3915259144846512E-2</v>
      </c>
      <c r="CA322" s="180">
        <f t="shared" si="628"/>
        <v>1.8424602745617968E-2</v>
      </c>
      <c r="CB322" s="180">
        <f t="shared" si="629"/>
        <v>3.369446100609385E-2</v>
      </c>
      <c r="CC322" s="180">
        <f t="shared" si="567"/>
        <v>1.0178712985692919E-2</v>
      </c>
      <c r="CG322" s="182">
        <f t="shared" si="568"/>
        <v>0.20681182879689999</v>
      </c>
      <c r="CH322" s="182">
        <f t="shared" si="569"/>
        <v>0.20681182879689999</v>
      </c>
      <c r="CI322" s="182">
        <f t="shared" si="570"/>
        <v>0.20681182879689999</v>
      </c>
      <c r="CJ322" s="182">
        <f t="shared" si="571"/>
        <v>0.20681182879689999</v>
      </c>
      <c r="CK322" s="182">
        <f t="shared" si="572"/>
        <v>0.20681182879689999</v>
      </c>
      <c r="CL322" s="182">
        <f t="shared" si="573"/>
        <v>0.20681182879689999</v>
      </c>
      <c r="CM322" s="182">
        <f t="shared" si="574"/>
        <v>0.20681182879689999</v>
      </c>
      <c r="CN322" s="182">
        <f t="shared" si="575"/>
        <v>0.20681182879689999</v>
      </c>
      <c r="CO322" s="182">
        <f t="shared" si="576"/>
        <v>0.18662919775557404</v>
      </c>
      <c r="CP322" s="182">
        <f t="shared" si="577"/>
        <v>0.15893821984346021</v>
      </c>
      <c r="CQ322" s="182">
        <f t="shared" si="578"/>
        <v>0.13124724193134643</v>
      </c>
      <c r="CR322" s="182">
        <f t="shared" si="579"/>
        <v>0.10355626401923258</v>
      </c>
      <c r="CS322" s="182">
        <f t="shared" si="580"/>
        <v>7.586528610711879E-2</v>
      </c>
      <c r="CT322" s="182">
        <f t="shared" si="581"/>
        <v>6.5629377911987655E-2</v>
      </c>
      <c r="CU322" s="182">
        <f t="shared" si="582"/>
        <v>6.5629377911987655E-2</v>
      </c>
      <c r="CV322" s="182">
        <f t="shared" si="583"/>
        <v>6.5629377911987655E-2</v>
      </c>
      <c r="CW322" s="182">
        <f t="shared" si="584"/>
        <v>6.5629377911987655E-2</v>
      </c>
      <c r="CX322" s="182">
        <f t="shared" si="585"/>
        <v>6.5629377911987655E-2</v>
      </c>
      <c r="CY322" s="182">
        <f t="shared" si="586"/>
        <v>6.5629377911987655E-2</v>
      </c>
      <c r="DA322" s="184">
        <f t="shared" si="630"/>
        <v>6.2300885440530855E-2</v>
      </c>
      <c r="DB322" s="184">
        <f t="shared" si="631"/>
        <v>6.2300885440530855E-2</v>
      </c>
      <c r="DC322" s="184">
        <f t="shared" si="632"/>
        <v>6.2300885440530855E-2</v>
      </c>
      <c r="DD322" s="184">
        <f t="shared" si="633"/>
        <v>6.2300885440530855E-2</v>
      </c>
      <c r="DE322" s="184">
        <f t="shared" si="634"/>
        <v>6.2300885440530855E-2</v>
      </c>
      <c r="DF322" s="184">
        <f t="shared" si="635"/>
        <v>6.2300885440530855E-2</v>
      </c>
      <c r="DG322" s="184">
        <f t="shared" si="636"/>
        <v>6.2300885440530855E-2</v>
      </c>
      <c r="DH322" s="184">
        <f t="shared" si="637"/>
        <v>6.2300885440530855E-2</v>
      </c>
      <c r="DI322" s="184">
        <f t="shared" si="638"/>
        <v>5.5739389454964546E-2</v>
      </c>
      <c r="DJ322" s="184">
        <f t="shared" si="639"/>
        <v>4.6754090943735192E-2</v>
      </c>
      <c r="DK322" s="184">
        <f t="shared" si="640"/>
        <v>3.7798778722669929E-2</v>
      </c>
      <c r="DL322" s="184">
        <f t="shared" si="641"/>
        <v>2.8893952846286302E-2</v>
      </c>
      <c r="DM322" s="184">
        <f t="shared" si="642"/>
        <v>2.0084314889345381E-2</v>
      </c>
      <c r="DN322" s="184">
        <f t="shared" si="643"/>
        <v>1.6870864129821805E-2</v>
      </c>
      <c r="DO322" s="184">
        <f t="shared" si="644"/>
        <v>1.6870864129821805E-2</v>
      </c>
      <c r="DP322" s="184">
        <f t="shared" si="645"/>
        <v>1.6870864129821805E-2</v>
      </c>
      <c r="DQ322" s="184">
        <f t="shared" si="646"/>
        <v>-8.686596150891673E-10</v>
      </c>
      <c r="DR322" s="184">
        <f t="shared" si="647"/>
        <v>-8.686596150891673E-10</v>
      </c>
      <c r="DS322" s="184">
        <f t="shared" si="648"/>
        <v>-8.686596150891673E-10</v>
      </c>
      <c r="DU322" s="185">
        <f t="shared" si="587"/>
        <v>0</v>
      </c>
      <c r="DV322" s="185">
        <f t="shared" si="588"/>
        <v>0</v>
      </c>
      <c r="DW322" s="185">
        <f t="shared" si="589"/>
        <v>0</v>
      </c>
      <c r="DX322" s="185">
        <f t="shared" si="590"/>
        <v>0</v>
      </c>
      <c r="DY322" s="186">
        <f t="shared" si="591"/>
        <v>0</v>
      </c>
      <c r="DZ322" s="186">
        <f t="shared" si="592"/>
        <v>0</v>
      </c>
      <c r="EA322" s="186">
        <f t="shared" si="593"/>
        <v>0</v>
      </c>
      <c r="EB322" s="186">
        <f t="shared" si="594"/>
        <v>0</v>
      </c>
      <c r="EC322" s="186">
        <f t="shared" si="595"/>
        <v>0</v>
      </c>
      <c r="ED322" s="186">
        <f t="shared" si="596"/>
        <v>0</v>
      </c>
      <c r="EE322" s="186">
        <f t="shared" si="597"/>
        <v>0</v>
      </c>
      <c r="EF322" s="186">
        <f t="shared" si="598"/>
        <v>0</v>
      </c>
      <c r="EG322" s="186">
        <f t="shared" si="599"/>
        <v>0</v>
      </c>
      <c r="EH322" s="186">
        <f t="shared" si="600"/>
        <v>0</v>
      </c>
      <c r="EI322" s="186">
        <f t="shared" si="601"/>
        <v>0</v>
      </c>
      <c r="EJ322" s="186">
        <f t="shared" si="602"/>
        <v>0</v>
      </c>
      <c r="EK322" s="186">
        <f t="shared" si="603"/>
        <v>0</v>
      </c>
      <c r="EL322" s="186">
        <f t="shared" si="604"/>
        <v>0</v>
      </c>
      <c r="EM322" s="186">
        <f t="shared" si="605"/>
        <v>0</v>
      </c>
      <c r="EN322" s="186">
        <f t="shared" si="606"/>
        <v>0</v>
      </c>
      <c r="EO322" s="186">
        <f t="shared" si="607"/>
        <v>0</v>
      </c>
      <c r="EP322" s="186">
        <f t="shared" si="608"/>
        <v>0</v>
      </c>
      <c r="EQ322" s="186">
        <f t="shared" si="609"/>
        <v>0</v>
      </c>
      <c r="ER322" s="186">
        <f t="shared" si="610"/>
        <v>0</v>
      </c>
      <c r="ES322" s="186">
        <f t="shared" si="611"/>
        <v>0</v>
      </c>
      <c r="ET322" s="186">
        <f t="shared" si="612"/>
        <v>0</v>
      </c>
      <c r="EU322" s="186">
        <f t="shared" si="613"/>
        <v>0</v>
      </c>
      <c r="EV322" s="186">
        <f t="shared" si="614"/>
        <v>0</v>
      </c>
      <c r="EW322" s="186">
        <f t="shared" si="615"/>
        <v>0</v>
      </c>
      <c r="EX322" s="186">
        <f t="shared" si="616"/>
        <v>0</v>
      </c>
    </row>
    <row r="323" spans="15:154" ht="20.100000000000001" customHeight="1" x14ac:dyDescent="0.3">
      <c r="O323" s="211">
        <v>315</v>
      </c>
      <c r="P323" s="211">
        <f t="shared" si="617"/>
        <v>-0.39269908169872414</v>
      </c>
      <c r="Q323" s="212">
        <f t="shared" si="618"/>
        <v>2.748893571891069</v>
      </c>
      <c r="R323" s="212">
        <f t="shared" si="522"/>
        <v>124.47510303362535</v>
      </c>
      <c r="S323" s="212">
        <f t="shared" si="523"/>
        <v>108.23922002923943</v>
      </c>
      <c r="T323" s="212">
        <f t="shared" si="524"/>
        <v>135.2990250365493</v>
      </c>
      <c r="U323" s="212">
        <f t="shared" si="525"/>
        <v>1</v>
      </c>
      <c r="V323" s="212">
        <f t="shared" si="526"/>
        <v>1</v>
      </c>
      <c r="W323" s="212">
        <f t="shared" si="527"/>
        <v>0.10765204987522817</v>
      </c>
      <c r="X323" s="212">
        <f t="shared" si="528"/>
        <v>0.12379985735651239</v>
      </c>
      <c r="Y323" s="212">
        <f t="shared" si="529"/>
        <v>9.9039885885209913E-2</v>
      </c>
      <c r="Z323" s="212">
        <f t="shared" si="530"/>
        <v>3.2982599046153522</v>
      </c>
      <c r="AA323" s="212">
        <f t="shared" si="531"/>
        <v>3.2982599046153522</v>
      </c>
      <c r="AB323" s="212">
        <f t="shared" si="532"/>
        <v>3.282513529392201</v>
      </c>
      <c r="AC323" s="212">
        <f t="shared" si="533"/>
        <v>3.1280715812432365</v>
      </c>
      <c r="AD323" s="212">
        <f t="shared" si="534"/>
        <v>52.823461404939515</v>
      </c>
      <c r="AE323" s="212">
        <f t="shared" si="535"/>
        <v>71.496437746779037</v>
      </c>
      <c r="AF323" s="212">
        <f t="shared" si="536"/>
        <v>1.8199250217233296</v>
      </c>
      <c r="AG323" s="212">
        <f t="shared" si="537"/>
        <v>2.0318735335478824</v>
      </c>
      <c r="AH323" s="212">
        <f t="shared" si="538"/>
        <v>1.5490192622354912</v>
      </c>
      <c r="AI323" s="212">
        <f t="shared" si="539"/>
        <v>5.1181849263386816</v>
      </c>
      <c r="AJ323" s="212">
        <f t="shared" si="540"/>
        <v>5.9181849263386814</v>
      </c>
      <c r="AK323" s="212">
        <f t="shared" si="541"/>
        <v>6.1143870629400832</v>
      </c>
      <c r="AL323" s="212">
        <f t="shared" si="542"/>
        <v>5.4770908434787273</v>
      </c>
      <c r="AM323" s="212">
        <f t="shared" si="619"/>
        <v>168.97072539074165</v>
      </c>
      <c r="AN323" s="212">
        <f t="shared" si="649"/>
        <v>163.54869093275119</v>
      </c>
      <c r="AO323" s="212">
        <f t="shared" si="650"/>
        <v>182.57867699796239</v>
      </c>
      <c r="AP323" s="212">
        <f t="shared" si="543"/>
        <v>2.1041712572632036</v>
      </c>
      <c r="AQ323" s="212">
        <f t="shared" si="544"/>
        <v>8.388312610063639E-2</v>
      </c>
      <c r="AR323" s="212">
        <f t="shared" si="545"/>
        <v>8.1436658247720908E-2</v>
      </c>
      <c r="AS323" s="212">
        <f t="shared" si="546"/>
        <v>7.7605071252602492E-2</v>
      </c>
      <c r="AT323" s="212">
        <f t="shared" si="547"/>
        <v>2.2106431021853639E-3</v>
      </c>
      <c r="AU323" s="212">
        <f t="shared" si="548"/>
        <v>2.3961679404385795E-2</v>
      </c>
      <c r="AV323" s="212">
        <f t="shared" si="549"/>
        <v>2.1859666405588389E-2</v>
      </c>
      <c r="AW323" s="212">
        <f t="shared" si="550"/>
        <v>2.2160871113897088E-2</v>
      </c>
      <c r="AX323" s="212">
        <f t="shared" si="620"/>
        <v>1.2897619962119539E-2</v>
      </c>
      <c r="AY323" s="212">
        <f t="shared" si="621"/>
        <v>1.3531118397545703E-2</v>
      </c>
      <c r="AZ323" s="178">
        <f t="shared" si="622"/>
        <v>1.097405115715477E-2</v>
      </c>
      <c r="BA323" s="178">
        <f t="shared" si="551"/>
        <v>-2.3601959518471716E-2</v>
      </c>
      <c r="BB323" s="178">
        <f t="shared" si="552"/>
        <v>-2.0523443059540618E-2</v>
      </c>
      <c r="BC323" s="178">
        <f t="shared" si="553"/>
        <v>-2.5654303824425774E-2</v>
      </c>
      <c r="BD323" s="178">
        <f t="shared" si="554"/>
        <v>0</v>
      </c>
      <c r="BE323" s="178">
        <f t="shared" si="555"/>
        <v>0</v>
      </c>
      <c r="BF323" s="178">
        <f t="shared" si="556"/>
        <v>0</v>
      </c>
      <c r="BG323" s="178">
        <f t="shared" si="623"/>
        <v>0</v>
      </c>
      <c r="BH323" s="178">
        <f t="shared" si="624"/>
        <v>0</v>
      </c>
      <c r="BI323" s="178">
        <f t="shared" si="625"/>
        <v>0</v>
      </c>
      <c r="BJ323" s="178">
        <f t="shared" si="557"/>
        <v>0</v>
      </c>
      <c r="BK323" s="178">
        <f t="shared" si="558"/>
        <v>0</v>
      </c>
      <c r="BL323" s="178">
        <f t="shared" si="559"/>
        <v>0</v>
      </c>
      <c r="BM323" s="180">
        <f t="shared" si="626"/>
        <v>0</v>
      </c>
      <c r="BN323" s="180">
        <f t="shared" si="626"/>
        <v>0</v>
      </c>
      <c r="BO323" s="180">
        <f t="shared" si="626"/>
        <v>0</v>
      </c>
      <c r="BP323" s="178">
        <f t="shared" si="560"/>
        <v>28.836247286198706</v>
      </c>
      <c r="BQ323" s="178">
        <f t="shared" si="561"/>
        <v>80.919404297229718</v>
      </c>
      <c r="BR323" s="178">
        <f t="shared" si="562"/>
        <v>0.2074118784824579</v>
      </c>
      <c r="BS323" s="178">
        <f t="shared" si="563"/>
        <v>0.2074118784824579</v>
      </c>
      <c r="BT323" s="178">
        <f t="shared" si="564"/>
        <v>6.9137292827485944E-2</v>
      </c>
      <c r="BU323" s="178">
        <f t="shared" si="565"/>
        <v>8.3602681141987176</v>
      </c>
      <c r="BY323" s="180">
        <f t="shared" si="566"/>
        <v>6.2071478228284835E-2</v>
      </c>
      <c r="BZ323" s="180">
        <f t="shared" si="627"/>
        <v>6.2071478228284835E-2</v>
      </c>
      <c r="CA323" s="180">
        <f t="shared" si="628"/>
        <v>1.7858192746648023E-2</v>
      </c>
      <c r="CB323" s="180">
        <f t="shared" si="629"/>
        <v>3.3410609532680588E-2</v>
      </c>
      <c r="CC323" s="180">
        <f t="shared" si="567"/>
        <v>9.8086500142088723E-3</v>
      </c>
      <c r="CG323" s="182">
        <f t="shared" si="568"/>
        <v>0.20245003095198938</v>
      </c>
      <c r="CH323" s="182">
        <f t="shared" si="569"/>
        <v>0.20245003095198938</v>
      </c>
      <c r="CI323" s="182">
        <f t="shared" si="570"/>
        <v>0.20245003095198938</v>
      </c>
      <c r="CJ323" s="182">
        <f t="shared" si="571"/>
        <v>0.20245003095198938</v>
      </c>
      <c r="CK323" s="182">
        <f t="shared" si="572"/>
        <v>0.20245003095198938</v>
      </c>
      <c r="CL323" s="182">
        <f t="shared" si="573"/>
        <v>0.20245003095198938</v>
      </c>
      <c r="CM323" s="182">
        <f t="shared" si="574"/>
        <v>0.20245003095198938</v>
      </c>
      <c r="CN323" s="182">
        <f t="shared" si="575"/>
        <v>0.20245003095198938</v>
      </c>
      <c r="CO323" s="182">
        <f t="shared" si="576"/>
        <v>0.18268309159674717</v>
      </c>
      <c r="CP323" s="182">
        <f t="shared" si="577"/>
        <v>0.15556245108385672</v>
      </c>
      <c r="CQ323" s="182">
        <f t="shared" si="578"/>
        <v>0.12844181057096635</v>
      </c>
      <c r="CR323" s="182">
        <f t="shared" si="579"/>
        <v>0.10132117005807585</v>
      </c>
      <c r="CS323" s="182">
        <f t="shared" si="580"/>
        <v>7.4200529545185467E-2</v>
      </c>
      <c r="CT323" s="182">
        <f t="shared" si="581"/>
        <v>6.4175445297017436E-2</v>
      </c>
      <c r="CU323" s="182">
        <f t="shared" si="582"/>
        <v>6.4175445297017436E-2</v>
      </c>
      <c r="CV323" s="182">
        <f t="shared" si="583"/>
        <v>6.4175445297017436E-2</v>
      </c>
      <c r="CW323" s="182">
        <f t="shared" si="584"/>
        <v>6.4175445297017436E-2</v>
      </c>
      <c r="CX323" s="182">
        <f t="shared" si="585"/>
        <v>6.4175445297017436E-2</v>
      </c>
      <c r="CY323" s="182">
        <f t="shared" si="586"/>
        <v>6.4175445297017436E-2</v>
      </c>
      <c r="DA323" s="184">
        <f t="shared" si="630"/>
        <v>6.0469037267269994E-2</v>
      </c>
      <c r="DB323" s="184">
        <f t="shared" si="631"/>
        <v>6.0469037267269994E-2</v>
      </c>
      <c r="DC323" s="184">
        <f t="shared" si="632"/>
        <v>6.0469037267269994E-2</v>
      </c>
      <c r="DD323" s="184">
        <f t="shared" si="633"/>
        <v>6.0469037267269994E-2</v>
      </c>
      <c r="DE323" s="184">
        <f t="shared" si="634"/>
        <v>6.0469037267269994E-2</v>
      </c>
      <c r="DF323" s="184">
        <f t="shared" si="635"/>
        <v>6.0469037267269994E-2</v>
      </c>
      <c r="DG323" s="184">
        <f t="shared" si="636"/>
        <v>6.0469037267269994E-2</v>
      </c>
      <c r="DH323" s="184">
        <f t="shared" si="637"/>
        <v>6.0469037267269994E-2</v>
      </c>
      <c r="DI323" s="184">
        <f t="shared" si="638"/>
        <v>5.4090349378729016E-2</v>
      </c>
      <c r="DJ323" s="184">
        <f t="shared" si="639"/>
        <v>4.5355875149787672E-2</v>
      </c>
      <c r="DK323" s="184">
        <f t="shared" si="640"/>
        <v>3.6651388942030655E-2</v>
      </c>
      <c r="DL323" s="184">
        <f t="shared" si="641"/>
        <v>2.7997362061415901E-2</v>
      </c>
      <c r="DM323" s="184">
        <f t="shared" si="642"/>
        <v>1.943838771564382E-2</v>
      </c>
      <c r="DN323" s="184">
        <f t="shared" si="643"/>
        <v>1.6317492959762599E-2</v>
      </c>
      <c r="DO323" s="184">
        <f t="shared" si="644"/>
        <v>1.6317492959762599E-2</v>
      </c>
      <c r="DP323" s="184">
        <f t="shared" si="645"/>
        <v>1.6317492959762599E-2</v>
      </c>
      <c r="DQ323" s="184">
        <f t="shared" si="646"/>
        <v>-8.7868357767168555E-10</v>
      </c>
      <c r="DR323" s="184">
        <f t="shared" si="647"/>
        <v>-8.7868357767168555E-10</v>
      </c>
      <c r="DS323" s="184">
        <f t="shared" si="648"/>
        <v>-8.7868357767168555E-10</v>
      </c>
      <c r="DU323" s="185">
        <f t="shared" si="587"/>
        <v>0</v>
      </c>
      <c r="DV323" s="185">
        <f t="shared" si="588"/>
        <v>0</v>
      </c>
      <c r="DW323" s="185">
        <f t="shared" si="589"/>
        <v>0</v>
      </c>
      <c r="DX323" s="185">
        <f t="shared" si="590"/>
        <v>0</v>
      </c>
      <c r="DY323" s="186">
        <f t="shared" si="591"/>
        <v>0</v>
      </c>
      <c r="DZ323" s="186">
        <f t="shared" si="592"/>
        <v>0</v>
      </c>
      <c r="EA323" s="186">
        <f t="shared" si="593"/>
        <v>0</v>
      </c>
      <c r="EB323" s="186">
        <f t="shared" si="594"/>
        <v>0</v>
      </c>
      <c r="EC323" s="186">
        <f t="shared" si="595"/>
        <v>0</v>
      </c>
      <c r="ED323" s="186">
        <f t="shared" si="596"/>
        <v>0</v>
      </c>
      <c r="EE323" s="186">
        <f t="shared" si="597"/>
        <v>0</v>
      </c>
      <c r="EF323" s="186">
        <f t="shared" si="598"/>
        <v>0</v>
      </c>
      <c r="EG323" s="186">
        <f t="shared" si="599"/>
        <v>0</v>
      </c>
      <c r="EH323" s="186">
        <f t="shared" si="600"/>
        <v>0</v>
      </c>
      <c r="EI323" s="186">
        <f t="shared" si="601"/>
        <v>0</v>
      </c>
      <c r="EJ323" s="186">
        <f t="shared" si="602"/>
        <v>0</v>
      </c>
      <c r="EK323" s="186">
        <f t="shared" si="603"/>
        <v>0</v>
      </c>
      <c r="EL323" s="186">
        <f t="shared" si="604"/>
        <v>0</v>
      </c>
      <c r="EM323" s="186">
        <f t="shared" si="605"/>
        <v>0</v>
      </c>
      <c r="EN323" s="186">
        <f t="shared" si="606"/>
        <v>0</v>
      </c>
      <c r="EO323" s="186">
        <f t="shared" si="607"/>
        <v>0</v>
      </c>
      <c r="EP323" s="186">
        <f t="shared" si="608"/>
        <v>0</v>
      </c>
      <c r="EQ323" s="186">
        <f t="shared" si="609"/>
        <v>0</v>
      </c>
      <c r="ER323" s="186">
        <f t="shared" si="610"/>
        <v>0</v>
      </c>
      <c r="ES323" s="186">
        <f t="shared" si="611"/>
        <v>0</v>
      </c>
      <c r="ET323" s="186">
        <f t="shared" si="612"/>
        <v>0</v>
      </c>
      <c r="EU323" s="186">
        <f t="shared" si="613"/>
        <v>0</v>
      </c>
      <c r="EV323" s="186">
        <f t="shared" si="614"/>
        <v>0</v>
      </c>
      <c r="EW323" s="186">
        <f t="shared" si="615"/>
        <v>0</v>
      </c>
      <c r="EX323" s="186">
        <f t="shared" si="616"/>
        <v>0</v>
      </c>
    </row>
    <row r="324" spans="15:154" ht="20.100000000000001" customHeight="1" x14ac:dyDescent="0.3">
      <c r="O324" s="211">
        <v>316</v>
      </c>
      <c r="P324" s="211">
        <f t="shared" si="617"/>
        <v>-0.38397243543875248</v>
      </c>
      <c r="Q324" s="212">
        <f t="shared" si="618"/>
        <v>2.7576202181510405</v>
      </c>
      <c r="R324" s="212">
        <f t="shared" si="522"/>
        <v>121.84795674152838</v>
      </c>
      <c r="S324" s="212">
        <f t="shared" si="523"/>
        <v>105.95474499263338</v>
      </c>
      <c r="T324" s="212">
        <f t="shared" si="524"/>
        <v>132.44343124079171</v>
      </c>
      <c r="U324" s="212">
        <f t="shared" si="525"/>
        <v>1</v>
      </c>
      <c r="V324" s="212">
        <f t="shared" si="526"/>
        <v>1</v>
      </c>
      <c r="W324" s="212">
        <f t="shared" si="527"/>
        <v>0.10997312025859352</v>
      </c>
      <c r="X324" s="212">
        <f t="shared" si="528"/>
        <v>0.12646908829738254</v>
      </c>
      <c r="Y324" s="212">
        <f t="shared" si="529"/>
        <v>0.10117527063790603</v>
      </c>
      <c r="Z324" s="212">
        <f t="shared" si="530"/>
        <v>3.215601111836214</v>
      </c>
      <c r="AA324" s="212">
        <f t="shared" si="531"/>
        <v>3.215601111836214</v>
      </c>
      <c r="AB324" s="212">
        <f t="shared" si="532"/>
        <v>3.2020655065009938</v>
      </c>
      <c r="AC324" s="212">
        <f t="shared" si="533"/>
        <v>3.0514086301480172</v>
      </c>
      <c r="AD324" s="212">
        <f t="shared" si="534"/>
        <v>51.107558021325367</v>
      </c>
      <c r="AE324" s="212">
        <f t="shared" si="535"/>
        <v>69.249700668433974</v>
      </c>
      <c r="AF324" s="212">
        <f t="shared" si="536"/>
        <v>1.8135996656718063</v>
      </c>
      <c r="AG324" s="212">
        <f t="shared" si="537"/>
        <v>2.0248115263783855</v>
      </c>
      <c r="AH324" s="212">
        <f t="shared" si="538"/>
        <v>1.5436354699103387</v>
      </c>
      <c r="AI324" s="212">
        <f t="shared" si="539"/>
        <v>5.0292007775080201</v>
      </c>
      <c r="AJ324" s="212">
        <f t="shared" si="540"/>
        <v>5.8292007775080199</v>
      </c>
      <c r="AK324" s="212">
        <f t="shared" si="541"/>
        <v>6.026877032879379</v>
      </c>
      <c r="AL324" s="212">
        <f t="shared" si="542"/>
        <v>5.3950441000583558</v>
      </c>
      <c r="AM324" s="212">
        <f t="shared" si="619"/>
        <v>171.55010406546666</v>
      </c>
      <c r="AN324" s="212">
        <f t="shared" si="649"/>
        <v>165.92341183411264</v>
      </c>
      <c r="AO324" s="212">
        <f t="shared" si="650"/>
        <v>185.3552967230024</v>
      </c>
      <c r="AP324" s="212">
        <f t="shared" si="543"/>
        <v>2.0317093704081111</v>
      </c>
      <c r="AQ324" s="212">
        <f t="shared" si="544"/>
        <v>8.1827313812795024E-2</v>
      </c>
      <c r="AR324" s="212">
        <f t="shared" si="545"/>
        <v>7.944080412915186E-2</v>
      </c>
      <c r="AS324" s="212">
        <f t="shared" si="546"/>
        <v>7.570312187975127E-2</v>
      </c>
      <c r="AT324" s="212">
        <f t="shared" si="547"/>
        <v>2.1036137868954241E-3</v>
      </c>
      <c r="AU324" s="212">
        <f t="shared" si="548"/>
        <v>2.3149634836347261E-2</v>
      </c>
      <c r="AV324" s="212">
        <f t="shared" si="549"/>
        <v>2.1103354835687083E-2</v>
      </c>
      <c r="AW324" s="212">
        <f t="shared" si="550"/>
        <v>2.1408643350772586E-2</v>
      </c>
      <c r="AX324" s="212">
        <f t="shared" si="620"/>
        <v>1.2729188325980837E-2</v>
      </c>
      <c r="AY324" s="212">
        <f t="shared" si="621"/>
        <v>1.3344610731888945E-2</v>
      </c>
      <c r="AZ324" s="178">
        <f t="shared" si="622"/>
        <v>1.0830126867291547E-2</v>
      </c>
      <c r="BA324" s="178">
        <f t="shared" si="551"/>
        <v>-2.3686373635946455E-2</v>
      </c>
      <c r="BB324" s="178">
        <f t="shared" si="552"/>
        <v>-2.0596846639953439E-2</v>
      </c>
      <c r="BC324" s="178">
        <f t="shared" si="553"/>
        <v>-2.5746058299941803E-2</v>
      </c>
      <c r="BD324" s="178">
        <f t="shared" si="554"/>
        <v>0</v>
      </c>
      <c r="BE324" s="178">
        <f t="shared" si="555"/>
        <v>0</v>
      </c>
      <c r="BF324" s="178">
        <f t="shared" si="556"/>
        <v>0</v>
      </c>
      <c r="BG324" s="178">
        <f t="shared" si="623"/>
        <v>0</v>
      </c>
      <c r="BH324" s="178">
        <f t="shared" si="624"/>
        <v>0</v>
      </c>
      <c r="BI324" s="178">
        <f t="shared" si="625"/>
        <v>0</v>
      </c>
      <c r="BJ324" s="178">
        <f t="shared" si="557"/>
        <v>0</v>
      </c>
      <c r="BK324" s="178">
        <f t="shared" si="558"/>
        <v>0</v>
      </c>
      <c r="BL324" s="178">
        <f t="shared" si="559"/>
        <v>0</v>
      </c>
      <c r="BM324" s="180">
        <f t="shared" si="626"/>
        <v>0</v>
      </c>
      <c r="BN324" s="180">
        <f t="shared" si="626"/>
        <v>0</v>
      </c>
      <c r="BO324" s="180">
        <f t="shared" si="626"/>
        <v>0</v>
      </c>
      <c r="BP324" s="178">
        <f t="shared" si="560"/>
        <v>27.927608448458379</v>
      </c>
      <c r="BQ324" s="178">
        <f t="shared" si="561"/>
        <v>78.618401905221546</v>
      </c>
      <c r="BR324" s="178">
        <f t="shared" si="562"/>
        <v>0.20303428541997326</v>
      </c>
      <c r="BS324" s="178">
        <f t="shared" si="563"/>
        <v>0.20303428541997326</v>
      </c>
      <c r="BT324" s="178">
        <f t="shared" si="564"/>
        <v>6.7678095139991082E-2</v>
      </c>
      <c r="BU324" s="178">
        <f t="shared" si="565"/>
        <v>8.1838179901026518</v>
      </c>
      <c r="BY324" s="180">
        <f t="shared" si="566"/>
        <v>6.0229838731663328E-2</v>
      </c>
      <c r="BZ324" s="180">
        <f t="shared" si="627"/>
        <v>6.0229838731663328E-2</v>
      </c>
      <c r="CA324" s="180">
        <f t="shared" si="628"/>
        <v>1.729343912591302E-2</v>
      </c>
      <c r="CB324" s="180">
        <f t="shared" si="629"/>
        <v>3.3118316678856528E-2</v>
      </c>
      <c r="CC324" s="180">
        <f t="shared" si="567"/>
        <v>9.431943042910073E-3</v>
      </c>
      <c r="CG324" s="182">
        <f t="shared" si="568"/>
        <v>0.19807243788950477</v>
      </c>
      <c r="CH324" s="182">
        <f t="shared" si="569"/>
        <v>0.19807243788950477</v>
      </c>
      <c r="CI324" s="182">
        <f t="shared" si="570"/>
        <v>0.19807243788950477</v>
      </c>
      <c r="CJ324" s="182">
        <f t="shared" si="571"/>
        <v>0.19807243788950477</v>
      </c>
      <c r="CK324" s="182">
        <f t="shared" si="572"/>
        <v>0.19807243788950477</v>
      </c>
      <c r="CL324" s="182">
        <f t="shared" si="573"/>
        <v>0.19807243788950477</v>
      </c>
      <c r="CM324" s="182">
        <f t="shared" si="574"/>
        <v>0.19807243788950477</v>
      </c>
      <c r="CN324" s="182">
        <f t="shared" si="575"/>
        <v>0.19807243788950477</v>
      </c>
      <c r="CO324" s="182">
        <f t="shared" si="576"/>
        <v>0.17872269554930903</v>
      </c>
      <c r="CP324" s="182">
        <f t="shared" si="577"/>
        <v>0.15217445777741884</v>
      </c>
      <c r="CQ324" s="182">
        <f t="shared" si="578"/>
        <v>0.12562622000552867</v>
      </c>
      <c r="CR324" s="182">
        <f t="shared" si="579"/>
        <v>9.9077982233638437E-2</v>
      </c>
      <c r="CS324" s="182">
        <f t="shared" si="580"/>
        <v>7.2529744461748286E-2</v>
      </c>
      <c r="CT324" s="182">
        <f t="shared" si="581"/>
        <v>6.2716247609522588E-2</v>
      </c>
      <c r="CU324" s="182">
        <f t="shared" si="582"/>
        <v>6.2716247609522588E-2</v>
      </c>
      <c r="CV324" s="182">
        <f t="shared" si="583"/>
        <v>6.2716247609522588E-2</v>
      </c>
      <c r="CW324" s="182">
        <f t="shared" si="584"/>
        <v>6.2716247609522588E-2</v>
      </c>
      <c r="CX324" s="182">
        <f t="shared" si="585"/>
        <v>6.2716247609522588E-2</v>
      </c>
      <c r="CY324" s="182">
        <f t="shared" si="586"/>
        <v>6.2716247609522588E-2</v>
      </c>
      <c r="DA324" s="184">
        <f t="shared" si="630"/>
        <v>5.8639707432531482E-2</v>
      </c>
      <c r="DB324" s="184">
        <f t="shared" si="631"/>
        <v>5.8639707432531482E-2</v>
      </c>
      <c r="DC324" s="184">
        <f t="shared" si="632"/>
        <v>5.8639707432531482E-2</v>
      </c>
      <c r="DD324" s="184">
        <f t="shared" si="633"/>
        <v>5.8639707432531482E-2</v>
      </c>
      <c r="DE324" s="184">
        <f t="shared" si="634"/>
        <v>5.8639707432531482E-2</v>
      </c>
      <c r="DF324" s="184">
        <f t="shared" si="635"/>
        <v>5.8639707432531482E-2</v>
      </c>
      <c r="DG324" s="184">
        <f t="shared" si="636"/>
        <v>5.8639707432531482E-2</v>
      </c>
      <c r="DH324" s="184">
        <f t="shared" si="637"/>
        <v>5.8639707432531482E-2</v>
      </c>
      <c r="DI324" s="184">
        <f t="shared" si="638"/>
        <v>5.2443780392753866E-2</v>
      </c>
      <c r="DJ324" s="184">
        <f t="shared" si="639"/>
        <v>4.3960061642123079E-2</v>
      </c>
      <c r="DK324" s="184">
        <f t="shared" si="640"/>
        <v>3.5506325357029217E-2</v>
      </c>
      <c r="DL324" s="184">
        <f t="shared" si="641"/>
        <v>2.7103008273350097E-2</v>
      </c>
      <c r="DM324" s="184">
        <f t="shared" si="642"/>
        <v>1.8794581435884448E-2</v>
      </c>
      <c r="DN324" s="184">
        <f t="shared" si="643"/>
        <v>1.5766186663963563E-2</v>
      </c>
      <c r="DO324" s="184">
        <f t="shared" si="644"/>
        <v>1.5766186663963563E-2</v>
      </c>
      <c r="DP324" s="184">
        <f t="shared" si="645"/>
        <v>1.5766186663963563E-2</v>
      </c>
      <c r="DQ324" s="184">
        <f t="shared" si="646"/>
        <v>-8.8897948983198056E-10</v>
      </c>
      <c r="DR324" s="184">
        <f t="shared" si="647"/>
        <v>-8.8897948983198056E-10</v>
      </c>
      <c r="DS324" s="184">
        <f t="shared" si="648"/>
        <v>-8.8897948983198056E-10</v>
      </c>
      <c r="DU324" s="185">
        <f t="shared" si="587"/>
        <v>0</v>
      </c>
      <c r="DV324" s="185">
        <f t="shared" si="588"/>
        <v>0</v>
      </c>
      <c r="DW324" s="185">
        <f t="shared" si="589"/>
        <v>0</v>
      </c>
      <c r="DX324" s="185">
        <f t="shared" si="590"/>
        <v>0</v>
      </c>
      <c r="DY324" s="186">
        <f t="shared" si="591"/>
        <v>0</v>
      </c>
      <c r="DZ324" s="186">
        <f t="shared" si="592"/>
        <v>0</v>
      </c>
      <c r="EA324" s="186">
        <f t="shared" si="593"/>
        <v>0</v>
      </c>
      <c r="EB324" s="186">
        <f t="shared" si="594"/>
        <v>0</v>
      </c>
      <c r="EC324" s="186">
        <f t="shared" si="595"/>
        <v>0</v>
      </c>
      <c r="ED324" s="186">
        <f t="shared" si="596"/>
        <v>0</v>
      </c>
      <c r="EE324" s="186">
        <f t="shared" si="597"/>
        <v>0</v>
      </c>
      <c r="EF324" s="186">
        <f t="shared" si="598"/>
        <v>0</v>
      </c>
      <c r="EG324" s="186">
        <f t="shared" si="599"/>
        <v>0</v>
      </c>
      <c r="EH324" s="186">
        <f t="shared" si="600"/>
        <v>0</v>
      </c>
      <c r="EI324" s="186">
        <f t="shared" si="601"/>
        <v>0</v>
      </c>
      <c r="EJ324" s="186">
        <f t="shared" si="602"/>
        <v>0</v>
      </c>
      <c r="EK324" s="186">
        <f t="shared" si="603"/>
        <v>0</v>
      </c>
      <c r="EL324" s="186">
        <f t="shared" si="604"/>
        <v>0</v>
      </c>
      <c r="EM324" s="186">
        <f t="shared" si="605"/>
        <v>0</v>
      </c>
      <c r="EN324" s="186">
        <f t="shared" si="606"/>
        <v>0</v>
      </c>
      <c r="EO324" s="186">
        <f t="shared" si="607"/>
        <v>0</v>
      </c>
      <c r="EP324" s="186">
        <f t="shared" si="608"/>
        <v>0</v>
      </c>
      <c r="EQ324" s="186">
        <f t="shared" si="609"/>
        <v>0</v>
      </c>
      <c r="ER324" s="186">
        <f t="shared" si="610"/>
        <v>0</v>
      </c>
      <c r="ES324" s="186">
        <f t="shared" si="611"/>
        <v>0</v>
      </c>
      <c r="ET324" s="186">
        <f t="shared" si="612"/>
        <v>0</v>
      </c>
      <c r="EU324" s="186">
        <f t="shared" si="613"/>
        <v>0</v>
      </c>
      <c r="EV324" s="186">
        <f t="shared" si="614"/>
        <v>0</v>
      </c>
      <c r="EW324" s="186">
        <f t="shared" si="615"/>
        <v>0</v>
      </c>
      <c r="EX324" s="186">
        <f t="shared" si="616"/>
        <v>0</v>
      </c>
    </row>
    <row r="325" spans="15:154" ht="20.100000000000001" customHeight="1" x14ac:dyDescent="0.3">
      <c r="O325" s="211">
        <v>317</v>
      </c>
      <c r="P325" s="211">
        <f t="shared" si="617"/>
        <v>-0.37524578917878082</v>
      </c>
      <c r="Q325" s="212">
        <f t="shared" si="618"/>
        <v>2.7663468644110125</v>
      </c>
      <c r="R325" s="212">
        <f t="shared" si="522"/>
        <v>119.21153125577186</v>
      </c>
      <c r="S325" s="212">
        <f t="shared" si="523"/>
        <v>103.66220109197553</v>
      </c>
      <c r="T325" s="212">
        <f t="shared" si="524"/>
        <v>129.5777513649694</v>
      </c>
      <c r="U325" s="212">
        <f t="shared" si="525"/>
        <v>1</v>
      </c>
      <c r="V325" s="212">
        <f t="shared" si="526"/>
        <v>1</v>
      </c>
      <c r="W325" s="212">
        <f t="shared" si="527"/>
        <v>0.11240523344381766</v>
      </c>
      <c r="X325" s="212">
        <f t="shared" si="528"/>
        <v>0.12926601846039029</v>
      </c>
      <c r="Y325" s="212">
        <f t="shared" si="529"/>
        <v>0.10341281476831225</v>
      </c>
      <c r="Z325" s="212">
        <f t="shared" si="530"/>
        <v>3.1331598294248786</v>
      </c>
      <c r="AA325" s="212">
        <f t="shared" si="531"/>
        <v>3.1331598294248786</v>
      </c>
      <c r="AB325" s="212">
        <f t="shared" si="532"/>
        <v>3.1218174736529103</v>
      </c>
      <c r="AC325" s="212">
        <f t="shared" si="533"/>
        <v>2.9749362595834867</v>
      </c>
      <c r="AD325" s="212">
        <f t="shared" si="534"/>
        <v>49.403484280075546</v>
      </c>
      <c r="AE325" s="212">
        <f t="shared" si="535"/>
        <v>67.016321391173122</v>
      </c>
      <c r="AF325" s="212">
        <f t="shared" si="536"/>
        <v>1.8072519681907462</v>
      </c>
      <c r="AG325" s="212">
        <f t="shared" si="537"/>
        <v>2.0177245758959304</v>
      </c>
      <c r="AH325" s="212">
        <f t="shared" si="538"/>
        <v>1.5382326617992139</v>
      </c>
      <c r="AI325" s="212">
        <f t="shared" si="539"/>
        <v>4.9404117976156243</v>
      </c>
      <c r="AJ325" s="212">
        <f t="shared" si="540"/>
        <v>5.7404117976156241</v>
      </c>
      <c r="AK325" s="212">
        <f t="shared" si="541"/>
        <v>5.93954204954884</v>
      </c>
      <c r="AL325" s="212">
        <f t="shared" si="542"/>
        <v>5.3131689213827</v>
      </c>
      <c r="AM325" s="212">
        <f t="shared" si="619"/>
        <v>174.2035302093426</v>
      </c>
      <c r="AN325" s="212">
        <f t="shared" si="649"/>
        <v>168.36314848144877</v>
      </c>
      <c r="AO325" s="212">
        <f t="shared" si="650"/>
        <v>188.21159552739383</v>
      </c>
      <c r="AP325" s="212">
        <f t="shared" si="543"/>
        <v>1.959860788388472</v>
      </c>
      <c r="AQ325" s="212">
        <f t="shared" si="544"/>
        <v>7.9776612178681663E-2</v>
      </c>
      <c r="AR325" s="212">
        <f t="shared" si="545"/>
        <v>7.7449911611090758E-2</v>
      </c>
      <c r="AS325" s="212">
        <f t="shared" si="546"/>
        <v>7.3805900664577817E-2</v>
      </c>
      <c r="AT325" s="212">
        <f t="shared" si="547"/>
        <v>1.9994962695219242E-3</v>
      </c>
      <c r="AU325" s="212">
        <f t="shared" si="548"/>
        <v>2.2344194317016244E-2</v>
      </c>
      <c r="AV325" s="212">
        <f t="shared" si="549"/>
        <v>2.0353797970503327E-2</v>
      </c>
      <c r="AW325" s="212">
        <f t="shared" si="550"/>
        <v>2.0662606804216277E-2</v>
      </c>
      <c r="AX325" s="212">
        <f t="shared" si="620"/>
        <v>1.2558022356113752E-2</v>
      </c>
      <c r="AY325" s="212">
        <f t="shared" si="621"/>
        <v>1.315527264181383E-2</v>
      </c>
      <c r="AZ325" s="178">
        <f t="shared" si="622"/>
        <v>1.0683892109929065E-2</v>
      </c>
      <c r="BA325" s="178">
        <f t="shared" si="551"/>
        <v>-2.37689839443633E-2</v>
      </c>
      <c r="BB325" s="178">
        <f t="shared" si="552"/>
        <v>-2.0668681690750697E-2</v>
      </c>
      <c r="BC325" s="178">
        <f t="shared" si="553"/>
        <v>-2.5835852113438369E-2</v>
      </c>
      <c r="BD325" s="178">
        <f t="shared" si="554"/>
        <v>0</v>
      </c>
      <c r="BE325" s="178">
        <f t="shared" si="555"/>
        <v>0</v>
      </c>
      <c r="BF325" s="178">
        <f t="shared" si="556"/>
        <v>0</v>
      </c>
      <c r="BG325" s="178">
        <f t="shared" si="623"/>
        <v>0</v>
      </c>
      <c r="BH325" s="178">
        <f t="shared" si="624"/>
        <v>0</v>
      </c>
      <c r="BI325" s="178">
        <f t="shared" si="625"/>
        <v>0</v>
      </c>
      <c r="BJ325" s="178">
        <f t="shared" si="557"/>
        <v>0</v>
      </c>
      <c r="BK325" s="178">
        <f t="shared" si="558"/>
        <v>0</v>
      </c>
      <c r="BL325" s="178">
        <f t="shared" si="559"/>
        <v>0</v>
      </c>
      <c r="BM325" s="180">
        <f t="shared" si="626"/>
        <v>0</v>
      </c>
      <c r="BN325" s="180">
        <f t="shared" si="626"/>
        <v>0</v>
      </c>
      <c r="BO325" s="180">
        <f t="shared" si="626"/>
        <v>0</v>
      </c>
      <c r="BP325" s="178">
        <f t="shared" si="560"/>
        <v>27.025100476598762</v>
      </c>
      <c r="BQ325" s="178">
        <f t="shared" si="561"/>
        <v>76.318523823456133</v>
      </c>
      <c r="BR325" s="178">
        <f t="shared" si="562"/>
        <v>0.1986412305105745</v>
      </c>
      <c r="BS325" s="178">
        <f t="shared" si="563"/>
        <v>0.1986412305105745</v>
      </c>
      <c r="BT325" s="178">
        <f t="shared" si="564"/>
        <v>6.6213743503524825E-2</v>
      </c>
      <c r="BU325" s="178">
        <f t="shared" si="565"/>
        <v>8.0067446365816917</v>
      </c>
      <c r="BY325" s="180">
        <f t="shared" si="566"/>
        <v>5.839092794646248E-2</v>
      </c>
      <c r="BZ325" s="180">
        <f t="shared" si="627"/>
        <v>5.839092794646248E-2</v>
      </c>
      <c r="CA325" s="180">
        <f t="shared" si="628"/>
        <v>1.673055523758472E-2</v>
      </c>
      <c r="CB325" s="180">
        <f t="shared" si="629"/>
        <v>3.2817229629910481E-2</v>
      </c>
      <c r="CC325" s="180">
        <f t="shared" si="567"/>
        <v>9.0482456855471814E-3</v>
      </c>
      <c r="CG325" s="182">
        <f t="shared" si="568"/>
        <v>0.19367938298010595</v>
      </c>
      <c r="CH325" s="182">
        <f t="shared" si="569"/>
        <v>0.19367938298010595</v>
      </c>
      <c r="CI325" s="182">
        <f t="shared" si="570"/>
        <v>0.19367938298010595</v>
      </c>
      <c r="CJ325" s="182">
        <f t="shared" si="571"/>
        <v>0.19367938298010595</v>
      </c>
      <c r="CK325" s="182">
        <f t="shared" si="572"/>
        <v>0.19367938298010595</v>
      </c>
      <c r="CL325" s="182">
        <f t="shared" si="573"/>
        <v>0.19367938298010595</v>
      </c>
      <c r="CM325" s="182">
        <f t="shared" si="574"/>
        <v>0.19367938298010595</v>
      </c>
      <c r="CN325" s="182">
        <f t="shared" si="575"/>
        <v>0.19367938298010595</v>
      </c>
      <c r="CO325" s="182">
        <f t="shared" si="576"/>
        <v>0.17474831121275153</v>
      </c>
      <c r="CP325" s="182">
        <f t="shared" si="577"/>
        <v>0.14877449793295361</v>
      </c>
      <c r="CQ325" s="182">
        <f t="shared" si="578"/>
        <v>0.12280068465315574</v>
      </c>
      <c r="CR325" s="182">
        <f t="shared" si="579"/>
        <v>9.6826871373357798E-2</v>
      </c>
      <c r="CS325" s="182">
        <f t="shared" si="580"/>
        <v>7.085305809355992E-2</v>
      </c>
      <c r="CT325" s="182">
        <f t="shared" si="581"/>
        <v>6.125189597305631E-2</v>
      </c>
      <c r="CU325" s="182">
        <f t="shared" si="582"/>
        <v>6.125189597305631E-2</v>
      </c>
      <c r="CV325" s="182">
        <f t="shared" si="583"/>
        <v>6.125189597305631E-2</v>
      </c>
      <c r="CW325" s="182">
        <f t="shared" si="584"/>
        <v>6.125189597305631E-2</v>
      </c>
      <c r="CX325" s="182">
        <f t="shared" si="585"/>
        <v>6.125189597305631E-2</v>
      </c>
      <c r="CY325" s="182">
        <f t="shared" si="586"/>
        <v>6.125189597305631E-2</v>
      </c>
      <c r="DA325" s="184">
        <f t="shared" si="630"/>
        <v>5.6813500095285352E-2</v>
      </c>
      <c r="DB325" s="184">
        <f t="shared" si="631"/>
        <v>5.6813500095285352E-2</v>
      </c>
      <c r="DC325" s="184">
        <f t="shared" si="632"/>
        <v>5.6813500095285352E-2</v>
      </c>
      <c r="DD325" s="184">
        <f t="shared" si="633"/>
        <v>5.6813500095285352E-2</v>
      </c>
      <c r="DE325" s="184">
        <f t="shared" si="634"/>
        <v>5.6813500095285352E-2</v>
      </c>
      <c r="DF325" s="184">
        <f t="shared" si="635"/>
        <v>5.6813500095285352E-2</v>
      </c>
      <c r="DG325" s="184">
        <f t="shared" si="636"/>
        <v>5.6813500095285352E-2</v>
      </c>
      <c r="DH325" s="184">
        <f t="shared" si="637"/>
        <v>5.6813500095285352E-2</v>
      </c>
      <c r="DI325" s="184">
        <f t="shared" si="638"/>
        <v>5.080023458524844E-2</v>
      </c>
      <c r="DJ325" s="184">
        <f t="shared" si="639"/>
        <v>4.2567130750608868E-2</v>
      </c>
      <c r="DK325" s="184">
        <f t="shared" si="640"/>
        <v>3.436399598300293E-2</v>
      </c>
      <c r="DL325" s="184">
        <f t="shared" si="641"/>
        <v>2.6211226237340419E-2</v>
      </c>
      <c r="DM325" s="184">
        <f t="shared" si="642"/>
        <v>1.8153155751872724E-2</v>
      </c>
      <c r="DN325" s="184">
        <f t="shared" si="643"/>
        <v>1.521717639298001E-2</v>
      </c>
      <c r="DO325" s="184">
        <f t="shared" si="644"/>
        <v>1.521717639298001E-2</v>
      </c>
      <c r="DP325" s="184">
        <f t="shared" si="645"/>
        <v>1.521717639298001E-2</v>
      </c>
      <c r="DQ325" s="184">
        <f t="shared" si="646"/>
        <v>-8.9955757092097108E-10</v>
      </c>
      <c r="DR325" s="184">
        <f t="shared" si="647"/>
        <v>-8.9955757092097108E-10</v>
      </c>
      <c r="DS325" s="184">
        <f t="shared" si="648"/>
        <v>-8.9955757092097108E-10</v>
      </c>
      <c r="DU325" s="185">
        <f t="shared" si="587"/>
        <v>0</v>
      </c>
      <c r="DV325" s="185">
        <f t="shared" si="588"/>
        <v>0</v>
      </c>
      <c r="DW325" s="185">
        <f t="shared" si="589"/>
        <v>0</v>
      </c>
      <c r="DX325" s="185">
        <f t="shared" si="590"/>
        <v>0</v>
      </c>
      <c r="DY325" s="186">
        <f t="shared" si="591"/>
        <v>0</v>
      </c>
      <c r="DZ325" s="186">
        <f t="shared" si="592"/>
        <v>0</v>
      </c>
      <c r="EA325" s="186">
        <f t="shared" si="593"/>
        <v>0</v>
      </c>
      <c r="EB325" s="186">
        <f t="shared" si="594"/>
        <v>0</v>
      </c>
      <c r="EC325" s="186">
        <f t="shared" si="595"/>
        <v>0</v>
      </c>
      <c r="ED325" s="186">
        <f t="shared" si="596"/>
        <v>0</v>
      </c>
      <c r="EE325" s="186">
        <f t="shared" si="597"/>
        <v>0</v>
      </c>
      <c r="EF325" s="186">
        <f t="shared" si="598"/>
        <v>0</v>
      </c>
      <c r="EG325" s="186">
        <f t="shared" si="599"/>
        <v>0</v>
      </c>
      <c r="EH325" s="186">
        <f t="shared" si="600"/>
        <v>0</v>
      </c>
      <c r="EI325" s="186">
        <f t="shared" si="601"/>
        <v>0</v>
      </c>
      <c r="EJ325" s="186">
        <f t="shared" si="602"/>
        <v>0</v>
      </c>
      <c r="EK325" s="186">
        <f t="shared" si="603"/>
        <v>0</v>
      </c>
      <c r="EL325" s="186">
        <f t="shared" si="604"/>
        <v>0</v>
      </c>
      <c r="EM325" s="186">
        <f t="shared" si="605"/>
        <v>0</v>
      </c>
      <c r="EN325" s="186">
        <f t="shared" si="606"/>
        <v>0</v>
      </c>
      <c r="EO325" s="186">
        <f t="shared" si="607"/>
        <v>0</v>
      </c>
      <c r="EP325" s="186">
        <f t="shared" si="608"/>
        <v>0</v>
      </c>
      <c r="EQ325" s="186">
        <f t="shared" si="609"/>
        <v>0</v>
      </c>
      <c r="ER325" s="186">
        <f t="shared" si="610"/>
        <v>0</v>
      </c>
      <c r="ES325" s="186">
        <f t="shared" si="611"/>
        <v>0</v>
      </c>
      <c r="ET325" s="186">
        <f t="shared" si="612"/>
        <v>0</v>
      </c>
      <c r="EU325" s="186">
        <f t="shared" si="613"/>
        <v>0</v>
      </c>
      <c r="EV325" s="186">
        <f t="shared" si="614"/>
        <v>0</v>
      </c>
      <c r="EW325" s="186">
        <f t="shared" si="615"/>
        <v>0</v>
      </c>
      <c r="EX325" s="186">
        <f t="shared" si="616"/>
        <v>0</v>
      </c>
    </row>
    <row r="326" spans="15:154" ht="20.100000000000001" customHeight="1" x14ac:dyDescent="0.3">
      <c r="O326" s="211">
        <v>318</v>
      </c>
      <c r="P326" s="211">
        <f t="shared" si="617"/>
        <v>-0.36651914291880922</v>
      </c>
      <c r="Q326" s="212">
        <f t="shared" si="618"/>
        <v>2.7750735106709841</v>
      </c>
      <c r="R326" s="212">
        <f t="shared" si="522"/>
        <v>116.56602735036414</v>
      </c>
      <c r="S326" s="212">
        <f t="shared" si="523"/>
        <v>101.36176291336012</v>
      </c>
      <c r="T326" s="212">
        <f t="shared" si="524"/>
        <v>126.70220364170015</v>
      </c>
      <c r="U326" s="212">
        <f t="shared" si="525"/>
        <v>1</v>
      </c>
      <c r="V326" s="212">
        <f t="shared" si="526"/>
        <v>1</v>
      </c>
      <c r="W326" s="212">
        <f t="shared" si="527"/>
        <v>0.11495630677816129</v>
      </c>
      <c r="X326" s="212">
        <f t="shared" si="528"/>
        <v>0.13219975279488549</v>
      </c>
      <c r="Y326" s="212">
        <f t="shared" si="529"/>
        <v>0.10575980223590839</v>
      </c>
      <c r="Z326" s="212">
        <f t="shared" si="530"/>
        <v>3.0509474564182626</v>
      </c>
      <c r="AA326" s="212">
        <f t="shared" si="531"/>
        <v>3.0509474564182626</v>
      </c>
      <c r="AB326" s="212">
        <f t="shared" si="532"/>
        <v>3.0417806074400184</v>
      </c>
      <c r="AC326" s="212">
        <f t="shared" si="533"/>
        <v>2.8986651202841243</v>
      </c>
      <c r="AD326" s="212">
        <f t="shared" si="534"/>
        <v>47.711774185767808</v>
      </c>
      <c r="AE326" s="212">
        <f t="shared" si="535"/>
        <v>64.796939762901488</v>
      </c>
      <c r="AF326" s="212">
        <f t="shared" si="536"/>
        <v>1.8008824126818894</v>
      </c>
      <c r="AG326" s="212">
        <f t="shared" si="537"/>
        <v>2.0106132217992352</v>
      </c>
      <c r="AH326" s="212">
        <f t="shared" si="538"/>
        <v>1.5328112493468731</v>
      </c>
      <c r="AI326" s="212">
        <f t="shared" si="539"/>
        <v>4.8518298691001522</v>
      </c>
      <c r="AJ326" s="212">
        <f t="shared" si="540"/>
        <v>5.6518298691001521</v>
      </c>
      <c r="AK326" s="212">
        <f t="shared" si="541"/>
        <v>5.8523938292392534</v>
      </c>
      <c r="AL326" s="212">
        <f t="shared" si="542"/>
        <v>5.2314763696309976</v>
      </c>
      <c r="AM326" s="212">
        <f t="shared" si="619"/>
        <v>176.93384676478479</v>
      </c>
      <c r="AN326" s="212">
        <f t="shared" si="649"/>
        <v>170.87025056377468</v>
      </c>
      <c r="AO326" s="212">
        <f t="shared" si="650"/>
        <v>191.1506292573649</v>
      </c>
      <c r="AP326" s="212">
        <f t="shared" si="543"/>
        <v>1.8886511615015007</v>
      </c>
      <c r="AQ326" s="212">
        <f t="shared" si="544"/>
        <v>7.773130681097494E-2</v>
      </c>
      <c r="AR326" s="212">
        <f t="shared" si="545"/>
        <v>7.546425797626638E-2</v>
      </c>
      <c r="AS326" s="212">
        <f t="shared" si="546"/>
        <v>7.1913671843685023E-2</v>
      </c>
      <c r="AT326" s="212">
        <f t="shared" si="547"/>
        <v>1.8982847439694955E-3</v>
      </c>
      <c r="AU326" s="212">
        <f t="shared" si="548"/>
        <v>2.1545641334556088E-2</v>
      </c>
      <c r="AV326" s="212">
        <f t="shared" si="549"/>
        <v>1.9611266225193161E-2</v>
      </c>
      <c r="AW326" s="212">
        <f t="shared" si="550"/>
        <v>1.9923022495030602E-2</v>
      </c>
      <c r="AX326" s="212">
        <f t="shared" si="620"/>
        <v>1.2384037258091798E-2</v>
      </c>
      <c r="AY326" s="212">
        <f t="shared" si="621"/>
        <v>1.2963023276243929E-2</v>
      </c>
      <c r="AZ326" s="178">
        <f t="shared" si="622"/>
        <v>1.0535275072991963E-2</v>
      </c>
      <c r="BA326" s="178">
        <f t="shared" si="551"/>
        <v>-2.3849784152627413E-2</v>
      </c>
      <c r="BB326" s="178">
        <f t="shared" si="552"/>
        <v>-2.0738942741415144E-2</v>
      </c>
      <c r="BC326" s="178">
        <f t="shared" si="553"/>
        <v>-2.5923678426768931E-2</v>
      </c>
      <c r="BD326" s="178">
        <f t="shared" si="554"/>
        <v>0</v>
      </c>
      <c r="BE326" s="178">
        <f t="shared" si="555"/>
        <v>0</v>
      </c>
      <c r="BF326" s="178">
        <f t="shared" si="556"/>
        <v>0</v>
      </c>
      <c r="BG326" s="178">
        <f t="shared" si="623"/>
        <v>0</v>
      </c>
      <c r="BH326" s="178">
        <f t="shared" si="624"/>
        <v>0</v>
      </c>
      <c r="BI326" s="178">
        <f t="shared" si="625"/>
        <v>0</v>
      </c>
      <c r="BJ326" s="178">
        <f t="shared" si="557"/>
        <v>0</v>
      </c>
      <c r="BK326" s="178">
        <f t="shared" si="558"/>
        <v>0</v>
      </c>
      <c r="BL326" s="178">
        <f t="shared" si="559"/>
        <v>0</v>
      </c>
      <c r="BM326" s="180">
        <f t="shared" si="626"/>
        <v>0</v>
      </c>
      <c r="BN326" s="180">
        <f t="shared" si="626"/>
        <v>0</v>
      </c>
      <c r="BO326" s="180">
        <f t="shared" si="626"/>
        <v>0</v>
      </c>
      <c r="BP326" s="178">
        <f t="shared" si="560"/>
        <v>26.128903210886893</v>
      </c>
      <c r="BQ326" s="178">
        <f t="shared" si="561"/>
        <v>74.020443370557501</v>
      </c>
      <c r="BR326" s="178">
        <f t="shared" si="562"/>
        <v>0.19423304830240176</v>
      </c>
      <c r="BS326" s="178">
        <f t="shared" si="563"/>
        <v>0.19423304830240176</v>
      </c>
      <c r="BT326" s="178">
        <f t="shared" si="564"/>
        <v>6.474434943413393E-2</v>
      </c>
      <c r="BU326" s="178">
        <f t="shared" si="565"/>
        <v>7.8290615384572932</v>
      </c>
      <c r="BY326" s="180">
        <f t="shared" si="566"/>
        <v>5.6555357779402661E-2</v>
      </c>
      <c r="BZ326" s="180">
        <f t="shared" si="627"/>
        <v>5.6555357779402661E-2</v>
      </c>
      <c r="CA326" s="180">
        <f t="shared" si="628"/>
        <v>1.6169762549818244E-2</v>
      </c>
      <c r="CB326" s="180">
        <f t="shared" si="629"/>
        <v>3.2506975497305295E-2</v>
      </c>
      <c r="CC326" s="180">
        <f t="shared" si="567"/>
        <v>8.6571913446778816E-3</v>
      </c>
      <c r="CG326" s="182">
        <f t="shared" si="568"/>
        <v>0.18927120077193324</v>
      </c>
      <c r="CH326" s="182">
        <f t="shared" si="569"/>
        <v>0.18927120077193324</v>
      </c>
      <c r="CI326" s="182">
        <f t="shared" si="570"/>
        <v>0.18927120077193324</v>
      </c>
      <c r="CJ326" s="182">
        <f t="shared" si="571"/>
        <v>0.18927120077193324</v>
      </c>
      <c r="CK326" s="182">
        <f t="shared" si="572"/>
        <v>0.18927120077193324</v>
      </c>
      <c r="CL326" s="182">
        <f t="shared" si="573"/>
        <v>0.18927120077193324</v>
      </c>
      <c r="CM326" s="182">
        <f t="shared" si="574"/>
        <v>0.18927120077193324</v>
      </c>
      <c r="CN326" s="182">
        <f t="shared" si="575"/>
        <v>0.18927120077193324</v>
      </c>
      <c r="CO326" s="182">
        <f t="shared" si="576"/>
        <v>0.17076024125182976</v>
      </c>
      <c r="CP326" s="182">
        <f t="shared" si="577"/>
        <v>0.14536283047056706</v>
      </c>
      <c r="CQ326" s="182">
        <f t="shared" si="578"/>
        <v>0.11996541968930441</v>
      </c>
      <c r="CR326" s="182">
        <f t="shared" si="579"/>
        <v>9.4568008908041679E-2</v>
      </c>
      <c r="CS326" s="182">
        <f t="shared" si="580"/>
        <v>6.9170598126779032E-2</v>
      </c>
      <c r="CT326" s="182">
        <f t="shared" si="581"/>
        <v>5.9782501903665401E-2</v>
      </c>
      <c r="CU326" s="182">
        <f t="shared" si="582"/>
        <v>5.9782501903665401E-2</v>
      </c>
      <c r="CV326" s="182">
        <f t="shared" si="583"/>
        <v>5.9782501903665401E-2</v>
      </c>
      <c r="CW326" s="182">
        <f t="shared" si="584"/>
        <v>5.9782501903665401E-2</v>
      </c>
      <c r="CX326" s="182">
        <f t="shared" si="585"/>
        <v>5.9782501903665401E-2</v>
      </c>
      <c r="CY326" s="182">
        <f t="shared" si="586"/>
        <v>5.9782501903665401E-2</v>
      </c>
      <c r="DA326" s="184">
        <f t="shared" si="630"/>
        <v>5.4991045055936841E-2</v>
      </c>
      <c r="DB326" s="184">
        <f t="shared" si="631"/>
        <v>5.4991045055936841E-2</v>
      </c>
      <c r="DC326" s="184">
        <f t="shared" si="632"/>
        <v>5.4991045055936841E-2</v>
      </c>
      <c r="DD326" s="184">
        <f t="shared" si="633"/>
        <v>5.4991045055936841E-2</v>
      </c>
      <c r="DE326" s="184">
        <f t="shared" si="634"/>
        <v>5.4991045055936841E-2</v>
      </c>
      <c r="DF326" s="184">
        <f t="shared" si="635"/>
        <v>5.4991045055936841E-2</v>
      </c>
      <c r="DG326" s="184">
        <f t="shared" si="636"/>
        <v>5.4991045055936841E-2</v>
      </c>
      <c r="DH326" s="184">
        <f t="shared" si="637"/>
        <v>5.4991045055936841E-2</v>
      </c>
      <c r="DI326" s="184">
        <f t="shared" si="638"/>
        <v>4.9160287410759985E-2</v>
      </c>
      <c r="DJ326" s="184">
        <f t="shared" si="639"/>
        <v>4.1177583027499416E-2</v>
      </c>
      <c r="DK326" s="184">
        <f t="shared" si="640"/>
        <v>3.322482587530276E-2</v>
      </c>
      <c r="DL326" s="184">
        <f t="shared" si="641"/>
        <v>2.5322364503674002E-2</v>
      </c>
      <c r="DM326" s="184">
        <f t="shared" si="642"/>
        <v>1.7514380804225241E-2</v>
      </c>
      <c r="DN326" s="184">
        <f t="shared" si="643"/>
        <v>1.4670702448918068E-2</v>
      </c>
      <c r="DO326" s="184">
        <f t="shared" si="644"/>
        <v>1.4670702448918068E-2</v>
      </c>
      <c r="DP326" s="184">
        <f t="shared" si="645"/>
        <v>1.4670702448918068E-2</v>
      </c>
      <c r="DQ326" s="184">
        <f t="shared" si="646"/>
        <v>-9.1042856664671947E-10</v>
      </c>
      <c r="DR326" s="184">
        <f t="shared" si="647"/>
        <v>-9.1042856664671947E-10</v>
      </c>
      <c r="DS326" s="184">
        <f t="shared" si="648"/>
        <v>-9.1042856664671947E-10</v>
      </c>
      <c r="DU326" s="185">
        <f t="shared" si="587"/>
        <v>0</v>
      </c>
      <c r="DV326" s="185">
        <f t="shared" si="588"/>
        <v>0</v>
      </c>
      <c r="DW326" s="185">
        <f t="shared" si="589"/>
        <v>0</v>
      </c>
      <c r="DX326" s="185">
        <f t="shared" si="590"/>
        <v>0</v>
      </c>
      <c r="DY326" s="186">
        <f t="shared" si="591"/>
        <v>0</v>
      </c>
      <c r="DZ326" s="186">
        <f t="shared" si="592"/>
        <v>0</v>
      </c>
      <c r="EA326" s="186">
        <f t="shared" si="593"/>
        <v>0</v>
      </c>
      <c r="EB326" s="186">
        <f t="shared" si="594"/>
        <v>0</v>
      </c>
      <c r="EC326" s="186">
        <f t="shared" si="595"/>
        <v>0</v>
      </c>
      <c r="ED326" s="186">
        <f t="shared" si="596"/>
        <v>0</v>
      </c>
      <c r="EE326" s="186">
        <f t="shared" si="597"/>
        <v>0</v>
      </c>
      <c r="EF326" s="186">
        <f t="shared" si="598"/>
        <v>0</v>
      </c>
      <c r="EG326" s="186">
        <f t="shared" si="599"/>
        <v>0</v>
      </c>
      <c r="EH326" s="186">
        <f t="shared" si="600"/>
        <v>0</v>
      </c>
      <c r="EI326" s="186">
        <f t="shared" si="601"/>
        <v>0</v>
      </c>
      <c r="EJ326" s="186">
        <f t="shared" si="602"/>
        <v>0</v>
      </c>
      <c r="EK326" s="186">
        <f t="shared" si="603"/>
        <v>0</v>
      </c>
      <c r="EL326" s="186">
        <f t="shared" si="604"/>
        <v>0</v>
      </c>
      <c r="EM326" s="186">
        <f t="shared" si="605"/>
        <v>0</v>
      </c>
      <c r="EN326" s="186">
        <f t="shared" si="606"/>
        <v>0</v>
      </c>
      <c r="EO326" s="186">
        <f t="shared" si="607"/>
        <v>0</v>
      </c>
      <c r="EP326" s="186">
        <f t="shared" si="608"/>
        <v>0</v>
      </c>
      <c r="EQ326" s="186">
        <f t="shared" si="609"/>
        <v>0</v>
      </c>
      <c r="ER326" s="186">
        <f t="shared" si="610"/>
        <v>0</v>
      </c>
      <c r="ES326" s="186">
        <f t="shared" si="611"/>
        <v>0</v>
      </c>
      <c r="ET326" s="186">
        <f t="shared" si="612"/>
        <v>0</v>
      </c>
      <c r="EU326" s="186">
        <f t="shared" si="613"/>
        <v>0</v>
      </c>
      <c r="EV326" s="186">
        <f t="shared" si="614"/>
        <v>0</v>
      </c>
      <c r="EW326" s="186">
        <f t="shared" si="615"/>
        <v>0</v>
      </c>
      <c r="EX326" s="186">
        <f t="shared" si="616"/>
        <v>0</v>
      </c>
    </row>
    <row r="327" spans="15:154" ht="20.100000000000001" customHeight="1" x14ac:dyDescent="0.3">
      <c r="O327" s="211">
        <v>319</v>
      </c>
      <c r="P327" s="211">
        <f t="shared" si="617"/>
        <v>-0.3577924966588375</v>
      </c>
      <c r="Q327" s="212">
        <f t="shared" si="618"/>
        <v>2.7838001569309556</v>
      </c>
      <c r="R327" s="212">
        <f t="shared" si="522"/>
        <v>113.91164649066999</v>
      </c>
      <c r="S327" s="212">
        <f t="shared" si="523"/>
        <v>99.053605644060866</v>
      </c>
      <c r="T327" s="212">
        <f t="shared" si="524"/>
        <v>123.81700705507608</v>
      </c>
      <c r="U327" s="212">
        <f t="shared" si="525"/>
        <v>1</v>
      </c>
      <c r="V327" s="212">
        <f t="shared" si="526"/>
        <v>1</v>
      </c>
      <c r="W327" s="212">
        <f t="shared" si="527"/>
        <v>0.1176350304189268</v>
      </c>
      <c r="X327" s="212">
        <f t="shared" si="528"/>
        <v>0.13528028498176581</v>
      </c>
      <c r="Y327" s="212">
        <f t="shared" si="529"/>
        <v>0.10822422798541266</v>
      </c>
      <c r="Z327" s="212">
        <f t="shared" si="530"/>
        <v>2.9689752761102048</v>
      </c>
      <c r="AA327" s="212">
        <f t="shared" si="531"/>
        <v>2.9689752761102048</v>
      </c>
      <c r="AB327" s="212">
        <f t="shared" si="532"/>
        <v>2.9619659744440838</v>
      </c>
      <c r="AC327" s="212">
        <f t="shared" si="533"/>
        <v>2.8226057581500803</v>
      </c>
      <c r="AD327" s="212">
        <f t="shared" si="534"/>
        <v>46.032973894559895</v>
      </c>
      <c r="AE327" s="212">
        <f t="shared" si="535"/>
        <v>62.592210493981135</v>
      </c>
      <c r="AF327" s="212">
        <f t="shared" si="536"/>
        <v>1.7944914842115482</v>
      </c>
      <c r="AG327" s="212">
        <f t="shared" si="537"/>
        <v>2.0034780056454466</v>
      </c>
      <c r="AH327" s="212">
        <f t="shared" si="538"/>
        <v>1.5273716454148643</v>
      </c>
      <c r="AI327" s="212">
        <f t="shared" si="539"/>
        <v>4.7634667603217533</v>
      </c>
      <c r="AJ327" s="212">
        <f t="shared" si="540"/>
        <v>5.5634667603217531</v>
      </c>
      <c r="AK327" s="212">
        <f t="shared" si="541"/>
        <v>5.7654439800895299</v>
      </c>
      <c r="AL327" s="212">
        <f t="shared" si="542"/>
        <v>5.1499774035649439</v>
      </c>
      <c r="AM327" s="212">
        <f t="shared" si="619"/>
        <v>179.7440414548584</v>
      </c>
      <c r="AN327" s="212">
        <f t="shared" si="649"/>
        <v>173.4471800356425</v>
      </c>
      <c r="AO327" s="212">
        <f t="shared" si="650"/>
        <v>194.17560925758139</v>
      </c>
      <c r="AP327" s="212">
        <f t="shared" si="543"/>
        <v>1.81810668635938</v>
      </c>
      <c r="AQ327" s="212">
        <f t="shared" si="544"/>
        <v>7.5691680511090764E-2</v>
      </c>
      <c r="AR327" s="212">
        <f t="shared" si="545"/>
        <v>7.3484117778135738E-2</v>
      </c>
      <c r="AS327" s="212">
        <f t="shared" si="546"/>
        <v>7.0026697052815945E-2</v>
      </c>
      <c r="AT327" s="212">
        <f t="shared" si="547"/>
        <v>1.7999718552103089E-3</v>
      </c>
      <c r="AU327" s="212">
        <f t="shared" si="548"/>
        <v>2.0754265331403537E-2</v>
      </c>
      <c r="AV327" s="212">
        <f t="shared" si="549"/>
        <v>1.8876035190869556E-2</v>
      </c>
      <c r="AW327" s="212">
        <f t="shared" si="550"/>
        <v>1.9190156904413624E-2</v>
      </c>
      <c r="AX327" s="212">
        <f t="shared" si="620"/>
        <v>1.2207143670878891E-2</v>
      </c>
      <c r="AY327" s="212">
        <f t="shared" si="621"/>
        <v>1.2767777663019484E-2</v>
      </c>
      <c r="AZ327" s="178">
        <f t="shared" si="622"/>
        <v>1.0384200076925537E-2</v>
      </c>
      <c r="BA327" s="178">
        <f t="shared" si="551"/>
        <v>-2.3928768107490114E-2</v>
      </c>
      <c r="BB327" s="178">
        <f t="shared" si="552"/>
        <v>-2.080762444129575E-2</v>
      </c>
      <c r="BC327" s="178">
        <f t="shared" si="553"/>
        <v>-2.6009530551619687E-2</v>
      </c>
      <c r="BD327" s="178">
        <f t="shared" si="554"/>
        <v>0</v>
      </c>
      <c r="BE327" s="178">
        <f t="shared" si="555"/>
        <v>0</v>
      </c>
      <c r="BF327" s="178">
        <f t="shared" si="556"/>
        <v>0</v>
      </c>
      <c r="BG327" s="178">
        <f t="shared" si="623"/>
        <v>0</v>
      </c>
      <c r="BH327" s="178">
        <f t="shared" si="624"/>
        <v>0</v>
      </c>
      <c r="BI327" s="178">
        <f t="shared" si="625"/>
        <v>0</v>
      </c>
      <c r="BJ327" s="178">
        <f t="shared" si="557"/>
        <v>0</v>
      </c>
      <c r="BK327" s="178">
        <f t="shared" si="558"/>
        <v>0</v>
      </c>
      <c r="BL327" s="178">
        <f t="shared" si="559"/>
        <v>0</v>
      </c>
      <c r="BM327" s="180">
        <f t="shared" si="626"/>
        <v>0</v>
      </c>
      <c r="BN327" s="180">
        <f t="shared" si="626"/>
        <v>0</v>
      </c>
      <c r="BO327" s="180">
        <f t="shared" si="626"/>
        <v>0</v>
      </c>
      <c r="BP327" s="178">
        <f t="shared" si="560"/>
        <v>25.239204773865577</v>
      </c>
      <c r="BQ327" s="178">
        <f t="shared" si="561"/>
        <v>71.724863810161409</v>
      </c>
      <c r="BR327" s="178">
        <f t="shared" si="562"/>
        <v>0.18981007449559703</v>
      </c>
      <c r="BS327" s="178">
        <f t="shared" si="563"/>
        <v>0.18981007449559703</v>
      </c>
      <c r="BT327" s="178">
        <f t="shared" si="564"/>
        <v>6.3270024831865682E-2</v>
      </c>
      <c r="BU327" s="178">
        <f t="shared" si="565"/>
        <v>7.6507822269852976</v>
      </c>
      <c r="BY327" s="180">
        <f t="shared" si="566"/>
        <v>5.4723766473664462E-2</v>
      </c>
      <c r="BZ327" s="180">
        <f t="shared" si="627"/>
        <v>5.4723766473664462E-2</v>
      </c>
      <c r="CA327" s="180">
        <f t="shared" si="628"/>
        <v>1.5611291140074583E-2</v>
      </c>
      <c r="CB327" s="180">
        <f t="shared" si="629"/>
        <v>3.218715987973414E-2</v>
      </c>
      <c r="CC327" s="180">
        <f t="shared" si="567"/>
        <v>8.258391772244026E-3</v>
      </c>
      <c r="CG327" s="182">
        <f t="shared" si="568"/>
        <v>0.18484822696512854</v>
      </c>
      <c r="CH327" s="182">
        <f t="shared" si="569"/>
        <v>0.18484822696512854</v>
      </c>
      <c r="CI327" s="182">
        <f t="shared" si="570"/>
        <v>0.18484822696512854</v>
      </c>
      <c r="CJ327" s="182">
        <f t="shared" si="571"/>
        <v>0.18484822696512854</v>
      </c>
      <c r="CK327" s="182">
        <f t="shared" si="572"/>
        <v>0.18484822696512854</v>
      </c>
      <c r="CL327" s="182">
        <f t="shared" si="573"/>
        <v>0.18484822696512854</v>
      </c>
      <c r="CM327" s="182">
        <f t="shared" si="574"/>
        <v>0.18484822696512854</v>
      </c>
      <c r="CN327" s="182">
        <f t="shared" si="575"/>
        <v>0.18484822696512854</v>
      </c>
      <c r="CO327" s="182">
        <f t="shared" si="576"/>
        <v>0.16675878937351155</v>
      </c>
      <c r="CP327" s="182">
        <f t="shared" si="577"/>
        <v>0.14193971520194512</v>
      </c>
      <c r="CQ327" s="182">
        <f t="shared" si="578"/>
        <v>0.11712064103037874</v>
      </c>
      <c r="CR327" s="182">
        <f t="shared" si="579"/>
        <v>9.2301566858812314E-2</v>
      </c>
      <c r="CS327" s="182">
        <f t="shared" si="580"/>
        <v>6.7482492687245918E-2</v>
      </c>
      <c r="CT327" s="182">
        <f t="shared" si="581"/>
        <v>5.830817730139716E-2</v>
      </c>
      <c r="CU327" s="182">
        <f t="shared" si="582"/>
        <v>5.830817730139716E-2</v>
      </c>
      <c r="CV327" s="182">
        <f t="shared" si="583"/>
        <v>5.830817730139716E-2</v>
      </c>
      <c r="CW327" s="182">
        <f t="shared" si="584"/>
        <v>5.830817730139716E-2</v>
      </c>
      <c r="CX327" s="182">
        <f t="shared" si="585"/>
        <v>5.830817730139716E-2</v>
      </c>
      <c r="CY327" s="182">
        <f t="shared" si="586"/>
        <v>5.830817730139716E-2</v>
      </c>
      <c r="DA327" s="184">
        <f t="shared" si="630"/>
        <v>5.3172999556417085E-2</v>
      </c>
      <c r="DB327" s="184">
        <f t="shared" si="631"/>
        <v>5.3172999556417085E-2</v>
      </c>
      <c r="DC327" s="184">
        <f t="shared" si="632"/>
        <v>5.3172999556417085E-2</v>
      </c>
      <c r="DD327" s="184">
        <f t="shared" si="633"/>
        <v>5.3172999556417085E-2</v>
      </c>
      <c r="DE327" s="184">
        <f t="shared" si="634"/>
        <v>5.3172999556417085E-2</v>
      </c>
      <c r="DF327" s="184">
        <f t="shared" si="635"/>
        <v>5.3172999556417085E-2</v>
      </c>
      <c r="DG327" s="184">
        <f t="shared" si="636"/>
        <v>5.3172999556417085E-2</v>
      </c>
      <c r="DH327" s="184">
        <f t="shared" si="637"/>
        <v>5.3172999556417085E-2</v>
      </c>
      <c r="DI327" s="184">
        <f t="shared" si="638"/>
        <v>4.7524539320071411E-2</v>
      </c>
      <c r="DJ327" s="184">
        <f t="shared" si="639"/>
        <v>3.9791940642168497E-2</v>
      </c>
      <c r="DK327" s="184">
        <f t="shared" si="640"/>
        <v>3.2089258286119665E-2</v>
      </c>
      <c r="DL327" s="184">
        <f t="shared" si="641"/>
        <v>2.4436786332350836E-2</v>
      </c>
      <c r="DM327" s="184">
        <f t="shared" si="642"/>
        <v>1.6878537837974942E-2</v>
      </c>
      <c r="DN327" s="184">
        <f t="shared" si="643"/>
        <v>1.4127014856357456E-2</v>
      </c>
      <c r="DO327" s="184">
        <f t="shared" si="644"/>
        <v>1.4127014856357456E-2</v>
      </c>
      <c r="DP327" s="184">
        <f t="shared" si="645"/>
        <v>1.4127014856357456E-2</v>
      </c>
      <c r="DQ327" s="184">
        <f t="shared" si="646"/>
        <v>-9.2160378352067248E-10</v>
      </c>
      <c r="DR327" s="184">
        <f t="shared" si="647"/>
        <v>-9.2160378352067248E-10</v>
      </c>
      <c r="DS327" s="184">
        <f t="shared" si="648"/>
        <v>-9.2160378352067248E-10</v>
      </c>
      <c r="DU327" s="185">
        <f t="shared" si="587"/>
        <v>0</v>
      </c>
      <c r="DV327" s="185">
        <f t="shared" si="588"/>
        <v>0</v>
      </c>
      <c r="DW327" s="185">
        <f t="shared" si="589"/>
        <v>0</v>
      </c>
      <c r="DX327" s="185">
        <f t="shared" si="590"/>
        <v>0</v>
      </c>
      <c r="DY327" s="186">
        <f t="shared" si="591"/>
        <v>0</v>
      </c>
      <c r="DZ327" s="186">
        <f t="shared" si="592"/>
        <v>0</v>
      </c>
      <c r="EA327" s="186">
        <f t="shared" si="593"/>
        <v>0</v>
      </c>
      <c r="EB327" s="186">
        <f t="shared" si="594"/>
        <v>0</v>
      </c>
      <c r="EC327" s="186">
        <f t="shared" si="595"/>
        <v>0</v>
      </c>
      <c r="ED327" s="186">
        <f t="shared" si="596"/>
        <v>0</v>
      </c>
      <c r="EE327" s="186">
        <f t="shared" si="597"/>
        <v>0</v>
      </c>
      <c r="EF327" s="186">
        <f t="shared" si="598"/>
        <v>0</v>
      </c>
      <c r="EG327" s="186">
        <f t="shared" si="599"/>
        <v>0</v>
      </c>
      <c r="EH327" s="186">
        <f t="shared" si="600"/>
        <v>0</v>
      </c>
      <c r="EI327" s="186">
        <f t="shared" si="601"/>
        <v>0</v>
      </c>
      <c r="EJ327" s="186">
        <f t="shared" si="602"/>
        <v>0</v>
      </c>
      <c r="EK327" s="186">
        <f t="shared" si="603"/>
        <v>0</v>
      </c>
      <c r="EL327" s="186">
        <f t="shared" si="604"/>
        <v>0</v>
      </c>
      <c r="EM327" s="186">
        <f t="shared" si="605"/>
        <v>0</v>
      </c>
      <c r="EN327" s="186">
        <f t="shared" si="606"/>
        <v>0</v>
      </c>
      <c r="EO327" s="186">
        <f t="shared" si="607"/>
        <v>0</v>
      </c>
      <c r="EP327" s="186">
        <f t="shared" si="608"/>
        <v>0</v>
      </c>
      <c r="EQ327" s="186">
        <f t="shared" si="609"/>
        <v>0</v>
      </c>
      <c r="ER327" s="186">
        <f t="shared" si="610"/>
        <v>0</v>
      </c>
      <c r="ES327" s="186">
        <f t="shared" si="611"/>
        <v>0</v>
      </c>
      <c r="ET327" s="186">
        <f t="shared" si="612"/>
        <v>0</v>
      </c>
      <c r="EU327" s="186">
        <f t="shared" si="613"/>
        <v>0</v>
      </c>
      <c r="EV327" s="186">
        <f t="shared" si="614"/>
        <v>0</v>
      </c>
      <c r="EW327" s="186">
        <f t="shared" si="615"/>
        <v>0</v>
      </c>
      <c r="EX327" s="186">
        <f t="shared" si="616"/>
        <v>0</v>
      </c>
    </row>
    <row r="328" spans="15:154" ht="20.100000000000001" customHeight="1" x14ac:dyDescent="0.3">
      <c r="O328" s="211">
        <v>320</v>
      </c>
      <c r="P328" s="211">
        <f t="shared" si="617"/>
        <v>-0.3490658503988659</v>
      </c>
      <c r="Q328" s="212">
        <f t="shared" si="618"/>
        <v>2.7925268031909272</v>
      </c>
      <c r="R328" s="212">
        <f t="shared" ref="R328:R368" si="651">SQRT(2)*Vintyp*SIN($Q328)</f>
        <v>111.24859081806868</v>
      </c>
      <c r="S328" s="212">
        <f t="shared" ref="S328:S368" si="652">SQRT(2)*Vinmin*SIN($Q328)</f>
        <v>96.737905059190155</v>
      </c>
      <c r="T328" s="212">
        <f t="shared" ref="T328:T368" si="653">SQRT(2)*Vinmax*SIN($Q328)</f>
        <v>120.92238132398769</v>
      </c>
      <c r="U328" s="212">
        <f t="shared" ref="U328:U368" si="654">IF(R_TRIAC/(R_TRIAC+ROVP_H)*R328&gt;0.15,1,0)</f>
        <v>1</v>
      </c>
      <c r="V328" s="212">
        <f t="shared" ref="V328:V368" si="655">IF(R_TRIAC/(R_TRIAC+ROVP_H)*S328&lt;0.15,0,IF(V$5&gt;Q328,0,1))</f>
        <v>1</v>
      </c>
      <c r="W328" s="212">
        <f t="shared" ref="W328:W368" si="656">IF(Vout*Tdrr&gt;Tonmax*R328,Tonmax,Vout*Tdrr/R328)</f>
        <v>0.1204509639309841</v>
      </c>
      <c r="X328" s="212">
        <f t="shared" ref="X328:X368" si="657">IF(Vout*Tdrr&gt;Tonmax*S328,Tonmax,Vout*Tdrr/S328)</f>
        <v>0.13851860852063172</v>
      </c>
      <c r="Y328" s="212">
        <f t="shared" ref="Y328:Y368" si="658">IF(Vout*Tdrr&gt;Tonmax*T328,Tonmax,Vout*Tdrr/T328)</f>
        <v>0.11081488681650538</v>
      </c>
      <c r="Z328" s="212">
        <f t="shared" ref="Z328:Z368" si="659">IF(AF329*R329/Vout&lt;2.5,2.5,AF329*R329/Vout)</f>
        <v>2.8872544536622966</v>
      </c>
      <c r="AA328" s="212">
        <f t="shared" ref="AA328:AA368" si="660">IF(AF329*R329/Vout&lt;2.5,2.5,AF329*R329/Vout)</f>
        <v>2.8872544536622966</v>
      </c>
      <c r="AB328" s="212">
        <f t="shared" ref="AB328:AB368" si="661">IF(AG328*S328/Vout&lt;2.5,2.5,AG328*S328/Vout)</f>
        <v>2.8823845288794647</v>
      </c>
      <c r="AC328" s="212">
        <f t="shared" ref="AC328:AC368" si="662">IF(AH328*T328/Vout&lt;2.5,2.5,AH328*T328/Vout)</f>
        <v>2.7467686120009724</v>
      </c>
      <c r="AD328" s="212">
        <f t="shared" ref="AD328:AD368" si="663">((1-THD_comp)*SIN($Q328)+THD_comp)*S328^2/(Vout+S328)</f>
        <v>44.367642771185572</v>
      </c>
      <c r="AE328" s="212">
        <f t="shared" ref="AE328:AE368" si="664">((1-THD_comp)*SIN($Q328)+THD_comp)*T328^2/(Vout+T328)</f>
        <v>60.402804576366201</v>
      </c>
      <c r="AF328" s="212">
        <f t="shared" ref="AF328:AF368" si="665">IF(Tonmax_0*SIN($Q328)*(1-THD_comp)+THD_comp*Tonmax_0&gt;Tonmax,Tonmax,Tonmax_0*SIN($Q328)*(1-THD_comp)+THD_comp*Tonmax_0)</f>
        <v>1.7880796694736691</v>
      </c>
      <c r="AG328" s="212">
        <f t="shared" ref="AG328:AG368" si="666">IF(Tonmax_L*SIN($Q328)*(1-THD_comp)+THD_comp*Tonmax_L&gt;Tonmax,Tonmax,Tonmax_L*SIN($Q328)*(1-THD_comp)+THD_comp*Tonmax_L)</f>
        <v>1.9963194708089003</v>
      </c>
      <c r="AH328" s="212">
        <f t="shared" ref="AH328:AH368" si="667">IF(Tonmax_H*SIN($Q328)*(1-THD_comp)+THD_comp*Tonmax_H&gt;Tonmax,Tonmax,Tonmax_H*SIN($Q328)*(1-THD_comp)+THD_comp*Tonmax_H)</f>
        <v>1.5219142642500867</v>
      </c>
      <c r="AI328" s="212">
        <f t="shared" ref="AI328:AI368" si="668">AA328+AF328</f>
        <v>4.6753341231359657</v>
      </c>
      <c r="AJ328" s="212">
        <f t="shared" ref="AJ328:AJ368" si="669">AI328+Ton_delay</f>
        <v>5.4753341231359656</v>
      </c>
      <c r="AK328" s="212">
        <f t="shared" ref="AK328:AK368" si="670">AB328+AG328+Ton_delay</f>
        <v>5.6787039996883646</v>
      </c>
      <c r="AL328" s="212">
        <f t="shared" ref="AL328:AL368" si="671">AC328+AH328+Ton_delay</f>
        <v>5.0686828762510592</v>
      </c>
      <c r="AM328" s="212">
        <f t="shared" si="619"/>
        <v>182.63725601228805</v>
      </c>
      <c r="AN328" s="212">
        <f t="shared" si="649"/>
        <v>176.09651780668227</v>
      </c>
      <c r="AO328" s="212">
        <f t="shared" si="650"/>
        <v>197.28991227394133</v>
      </c>
      <c r="AP328" s="212">
        <f t="shared" ref="AP328:AP368" si="672">R328*AF328/Io*AA328/AJ328</f>
        <v>1.7482541461723475</v>
      </c>
      <c r="AQ328" s="212">
        <f t="shared" ref="AQ328:AQ368" si="673">IF(R328*AF328/Lm/1000&gt;Vcspk/Rcs,Vcspk/Rcs,R328*AF328/Lm/1000)</f>
        <v>7.3658013208947479E-2</v>
      </c>
      <c r="AR328" s="212">
        <f t="shared" ref="AR328:AR368" si="674">IF(S328*AG328/Lm/1000&gt;Vcspk/Rcs,Vcspk/Rcs,S328*AG328/Lm/1000)</f>
        <v>7.150976278240613E-2</v>
      </c>
      <c r="AS328" s="212">
        <f t="shared" ref="AS328:AS368" si="675">IF(T328*AH328/Lm/1000&gt;Vcspk/Rcs,Vcspk/Rcs,T328*AH328/Lm/1000)</f>
        <v>6.8145235271127272E-2</v>
      </c>
      <c r="AT328" s="212">
        <f t="shared" ref="AT328:AT368" si="676">IF(toffmin&lt;Lm*AR328/Vout*10^3,(1/SQRT(3)*AR328)^2,1/3*AR328^2*(Tonmax+Lm*AR328)/Vout/(Tonmax+toffmin))</f>
        <v>1.7045487243986662E-3</v>
      </c>
      <c r="AU328" s="212">
        <f t="shared" ref="AU328:AU368" si="677">1/2*AQ328*Lm*AQ328/Vout*1/AJ328*1000-1/2*Idrr*Tdrr/AJ328*10^-6-Idrr*Ton_delay/AJ328*10^-6-1/2*Idrr*W328/AJ328*10^-6</f>
        <v>1.9970362142075659E-2</v>
      </c>
      <c r="AV328" s="212">
        <f t="shared" ref="AV328:AV368" si="678">1/2*AR328*Lm*AR328/Vout*1/AK328*1000-1/2*Idrr*Tdrr/AK328*10^-6-Idrr*Ton_delay/AK328*10^-6-1/2*Idrr*X328/AK328*10^-6</f>
        <v>1.814838599621723E-2</v>
      </c>
      <c r="AW328" s="212">
        <f t="shared" ref="AW328:AW368" si="679">1/2*AS328*Lm*AS328/Vout*1/AL328*1000-1/2*Idrr*Tdrr/AL328*10^-6-Idrr*Ton_delay/AL328*10^-6-1/2*Idrr*Y328/AL328*10^-6</f>
        <v>1.8464282377577426E-2</v>
      </c>
      <c r="AX328" s="212">
        <f t="shared" si="620"/>
        <v>1.2027247374385609E-2</v>
      </c>
      <c r="AY328" s="212">
        <f t="shared" si="621"/>
        <v>1.2569446462016437E-2</v>
      </c>
      <c r="AZ328" s="178">
        <f t="shared" si="622"/>
        <v>1.0230587327305278E-2</v>
      </c>
      <c r="BA328" s="178">
        <f t="shared" ref="BA328:BA368" si="680">Cin*SQRT(2)*Vintyp*COS(Q328)*2*PI()*Fac*10^-9</f>
        <v>-2.400592979401743E-2</v>
      </c>
      <c r="BB328" s="178">
        <f t="shared" ref="BB328:BB368" si="681">Cin*SQRT(2)*Vinmin*COS(Q328)*2*PI()*Fac*10^-9</f>
        <v>-2.0874721560015162E-2</v>
      </c>
      <c r="BC328" s="178">
        <f t="shared" ref="BC328:BC368" si="682">Cin*SQRT(2)*Vinmax*COS(Q328)*2*PI()*Fac*10^-9</f>
        <v>-2.6093401950018955E-2</v>
      </c>
      <c r="BD328" s="178">
        <f t="shared" ref="BD328:BD368" si="683">Cxin*SQRT(2)*Vintyp*COS(Q328)*2*PI()*Fac*10^-9</f>
        <v>0</v>
      </c>
      <c r="BE328" s="178">
        <f t="shared" ref="BE328:BE368" si="684">Cxin*SQRT(2)*Vinmin*COS(Q328)*2*PI()*Fac*10^-9</f>
        <v>0</v>
      </c>
      <c r="BF328" s="178">
        <f t="shared" ref="BF328:BF368" si="685">Cxin*SQRT(2)*Vinmax*COS(Q328)*2*PI()*Fac*10^-9</f>
        <v>0</v>
      </c>
      <c r="BG328" s="178">
        <f t="shared" si="623"/>
        <v>0</v>
      </c>
      <c r="BH328" s="178">
        <f t="shared" si="624"/>
        <v>0</v>
      </c>
      <c r="BI328" s="178">
        <f t="shared" si="625"/>
        <v>0</v>
      </c>
      <c r="BJ328" s="178">
        <f t="shared" ref="BJ328:BJ368" si="686">BG328*R328</f>
        <v>0</v>
      </c>
      <c r="BK328" s="178">
        <f t="shared" ref="BK328:BK368" si="687">BH328*S328</f>
        <v>0</v>
      </c>
      <c r="BL328" s="178">
        <f t="shared" ref="BL328:BL368" si="688">BI328*T328</f>
        <v>0</v>
      </c>
      <c r="BM328" s="180">
        <f t="shared" si="626"/>
        <v>0</v>
      </c>
      <c r="BN328" s="180">
        <f t="shared" si="626"/>
        <v>0</v>
      </c>
      <c r="BO328" s="180">
        <f t="shared" si="626"/>
        <v>0</v>
      </c>
      <c r="BP328" s="178">
        <f t="shared" ref="BP328:BP368" si="689">IF((180-Deg_Triac)/180*PI()&gt;Q328,0,IF(Q328&gt;deg_Ipk,deg_Ipk/Q328*R328^2/(Vout+R328),R328^2/(Vout+R328)))</f>
        <v>24.356202239953703</v>
      </c>
      <c r="BQ328" s="178">
        <f t="shared" ref="BQ328:BQ368" si="690">IF((180-Deg_Triac)/180*PI()&gt;Q328,0,R328^2/(Vout+R328))</f>
        <v>69.432520628665301</v>
      </c>
      <c r="BR328" s="178">
        <f t="shared" ref="BR328:BR368" si="691">IF((180-Deg_Triac)/180*PI()&gt;Q328,0,IF($R328*Tonmax8/Lm*Rcs&gt;Vcspk*1000,Vcspk/Rcs,$R328*Tonmax8/Lm/1000))</f>
        <v>0.18537264591673983</v>
      </c>
      <c r="BS328" s="178">
        <f t="shared" ref="BS328:BS368" si="692">IF((180-Deg_triacmax)/180*PI()&gt;R328,0,IF($R328*BZ$3/Lm*Rcs&gt;Vcspk*1000,Vcspk/Rcs,$R328*BZ$3/Lm/1000))</f>
        <v>0.18537264591673983</v>
      </c>
      <c r="BT328" s="178">
        <f t="shared" ref="BT328:BT368" si="693">IF((180-Deg_triacmax)/180*PI()&gt;S328,0,IF($R328*CA$3/Lm*Rcs&gt;Vcspk*1000,Vcspk/Rcs,$R328*CA$3/Lm/1000))</f>
        <v>6.1790881972246609E-2</v>
      </c>
      <c r="BU328" s="178">
        <f t="shared" ref="BU328:BU368" si="694">IF(Lm*BR328/Vout*1000&gt;2.5,Lm*BR328*1000/Vout,2.5)</f>
        <v>7.4719202788255084</v>
      </c>
      <c r="BY328" s="180">
        <f t="shared" ref="BY328:BY368" si="695">IF((180-Deg_Triac)/180*PI()&gt;$Q328,0,1/2*BR328*Lm*BR328*1/Vout*1000*1/(Lm*BR328*1/Vout*1000+Lm*BR328*1/(Vintyp*SQRT(2)*SIN($Q328))*1000+Tdrr+Ton_delay+Tdrr*Vout*1/(Vintyp*SQRT(2)*SIN($Q328)))+(-1/2*Idrr*Tdrr*10^-6-Idrr*Ton_delay*10^-6-1/2*Idrr*Tdrr*Vout*1/(Vintyp*SQRT(2)*SIN($Q328))*10^-6)*1/(Lm*BR328*1/Vout*1000+Lm*BR328*1/(Vintyp*SQRT(2)*SIN($Q328))*1000+Tdrr+Ton_delay+Tdrr*Vout*1/(Vintyp*SQRT(2)*SIN($Q328))))</f>
        <v>5.2896820482468417E-2</v>
      </c>
      <c r="BZ328" s="180">
        <f t="shared" si="627"/>
        <v>5.2896820482468417E-2</v>
      </c>
      <c r="CA328" s="180">
        <f t="shared" si="628"/>
        <v>1.5055380228687534E-2</v>
      </c>
      <c r="CB328" s="180">
        <f t="shared" si="629"/>
        <v>3.1857365299156455E-2</v>
      </c>
      <c r="CC328" s="180">
        <f t="shared" ref="CC328:CC368" si="696">IF(CB328=0,0,IF((CB328+BA328)&gt;0,CB328+BA328+BD328,BD328))</f>
        <v>7.8514355051390247E-3</v>
      </c>
      <c r="CG328" s="182">
        <f t="shared" ref="CG328:CG368" si="697">IF(Lm*Vcspk/Rcs/SQRT(2)/Vintyp*10^3&gt;(DA$3-$W328)*SIN($Q328),Vintyp*SQRT(2)*SIN($Q328)*(DA$3-$W328)/Lm/10^3,Vcspk/Rcs)</f>
        <v>0.18041079838627133</v>
      </c>
      <c r="CH328" s="182">
        <f t="shared" ref="CH328:CH368" si="698">IF(Lm*Vcspk/Rcs/SQRT(2)/Vintyp*10^3&gt;(DB$3-$W328)*SIN($Q328),Vintyp*SQRT(2)*SIN($Q328)*(DB$3-$W328)/Lm/10^3,Vcspk/Rcs)</f>
        <v>0.18041079838627133</v>
      </c>
      <c r="CI328" s="182">
        <f t="shared" ref="CI328:CI368" si="699">IF(Lm*Vcspk/Rcs/SQRT(2)/Vintyp*10^3&gt;(DC$3-$W328)*SIN($Q328),Vintyp*SQRT(2)*SIN($Q328)*(DC$3-$W328)/Lm/10^3,Vcspk/Rcs)</f>
        <v>0.18041079838627133</v>
      </c>
      <c r="CJ328" s="182">
        <f t="shared" ref="CJ328:CJ368" si="700">IF(Lm*Vcspk/Rcs/SQRT(2)/Vintyp*10^3&gt;(DD$3-$W328)*SIN($Q328),Vintyp*SQRT(2)*SIN($Q328)*(DD$3-$W328)/Lm/10^3,Vcspk/Rcs)</f>
        <v>0.18041079838627133</v>
      </c>
      <c r="CK328" s="182">
        <f t="shared" ref="CK328:CK368" si="701">IF(Lm*Vcspk/Rcs/SQRT(2)/Vintyp*10^3&gt;(DE$3-$W328)*SIN($Q328),Vintyp*SQRT(2)*SIN($Q328)*(DE$3-$W328)/Lm/10^3,Vcspk/Rcs)</f>
        <v>0.18041079838627133</v>
      </c>
      <c r="CL328" s="182">
        <f t="shared" ref="CL328:CL368" si="702">IF(Lm*Vcspk/Rcs/SQRT(2)/Vintyp*10^3&gt;(DF$3-$W328)*SIN($Q328),Vintyp*SQRT(2)*SIN($Q328)*(DF$3-$W328)/Lm/10^3,Vcspk/Rcs)</f>
        <v>0.18041079838627133</v>
      </c>
      <c r="CM328" s="182">
        <f t="shared" ref="CM328:CM368" si="703">IF(Lm*Vcspk/Rcs/SQRT(2)/Vintyp*10^3&gt;(DG$3-$W328)*SIN($Q328),Vintyp*SQRT(2)*SIN($Q328)*(DG$3-$W328)/Lm/10^3,Vcspk/Rcs)</f>
        <v>0.18041079838627133</v>
      </c>
      <c r="CN328" s="182">
        <f t="shared" ref="CN328:CN368" si="704">IF(Lm*Vcspk/Rcs/SQRT(2)/Vintyp*10^3&gt;(DH$3-$W328)*SIN($Q328),Vintyp*SQRT(2)*SIN($Q328)*(DH$3-$W328)/Lm/10^3,Vcspk/Rcs)</f>
        <v>0.18041079838627133</v>
      </c>
      <c r="CO328" s="182">
        <f t="shared" ref="CO328:CO368" si="705">IF(Lm*Vcspk/Rcs/SQRT(2)/Vintyp*10^3&gt;(DI$3-$W328)*SIN($Q328),Vintyp*SQRT(2)*SIN($Q328)*(DI$3-$W328)/Lm/10^3,Vcspk/Rcs)</f>
        <v>0.16274426030384956</v>
      </c>
      <c r="CP328" s="182">
        <f t="shared" ref="CP328:CP368" si="706">IF(Lm*Vcspk/Rcs/SQRT(2)/Vintyp*10^3&gt;(DJ$3-$W328)*SIN($Q328),Vintyp*SQRT(2)*SIN($Q328)*(DJ$3-$W328)/Lm/10^3,Vcspk/Rcs)</f>
        <v>0.13850541281056852</v>
      </c>
      <c r="CQ328" s="182">
        <f t="shared" ref="CQ328:CQ368" si="707">IF(Lm*Vcspk/Rcs/SQRT(2)/Vintyp*10^3&gt;(DK$3-$W328)*SIN($Q328),Vintyp*SQRT(2)*SIN($Q328)*(DK$3-$W328)/Lm/10^3,Vcspk/Rcs)</f>
        <v>0.11426656531728756</v>
      </c>
      <c r="CR328" s="182">
        <f t="shared" ref="CR328:CR368" si="708">IF(Lm*Vcspk/Rcs/SQRT(2)/Vintyp*10^3&gt;(DL$3-$W328)*SIN($Q328),Vintyp*SQRT(2)*SIN($Q328)*(DL$3-$W328)/Lm/10^3,Vcspk/Rcs)</f>
        <v>9.0027717824006509E-2</v>
      </c>
      <c r="CS328" s="182">
        <f t="shared" ref="CS328:CS368" si="709">IF(Lm*Vcspk/Rcs/SQRT(2)/Vintyp*10^3&gt;(DM$3-$W328)*SIN($Q328),Vintyp*SQRT(2)*SIN($Q328)*(DM$3-$W328)/Lm/10^3,Vcspk/Rcs)</f>
        <v>6.5788870330725557E-2</v>
      </c>
      <c r="CT328" s="182">
        <f t="shared" ref="CT328:CT368" si="710">IF(Lm*Vcspk/Rcs/SQRT(2)/Vintyp*10^3&gt;(DN$3-$W328)*SIN($Q328),Vintyp*SQRT(2)*SIN($Q328)*(DN$3-$W328)/Lm/10^3,Vcspk/Rcs)</f>
        <v>5.6829034441778108E-2</v>
      </c>
      <c r="CU328" s="182">
        <f t="shared" ref="CU328:CU368" si="711">IF(Lm*Vcspk/Rcs/SQRT(2)/Vintyp*10^3&gt;(DO$3-$W328)*SIN($Q328),Vintyp*SQRT(2)*SIN($Q328)*(DO$3-$W328)/Lm/10^3,Vcspk/Rcs)</f>
        <v>5.6829034441778108E-2</v>
      </c>
      <c r="CV328" s="182">
        <f t="shared" ref="CV328:CV368" si="712">IF(Lm*Vcspk/Rcs/SQRT(2)/Vintyp*10^3&gt;(DP$3-$W328)*SIN($Q328),Vintyp*SQRT(2)*SIN($Q328)*(DP$3-$W328)/Lm/10^3,Vcspk/Rcs)</f>
        <v>5.6829034441778108E-2</v>
      </c>
      <c r="CW328" s="182">
        <f t="shared" ref="CW328:CW368" si="713">IF(Lm*Vcspk/Rcs/SQRT(2)/Vintyp*10^3&gt;(DQ$3-$W328)*SIN($Q328),Vintyp*SQRT(2)*SIN($Q328)*(DQ$3-$W328)/Lm/10^3,Vcspk/Rcs)</f>
        <v>5.6829034441778108E-2</v>
      </c>
      <c r="CX328" s="182">
        <f t="shared" ref="CX328:CX368" si="714">IF(Lm*Vcspk/Rcs/SQRT(2)/Vintyp*10^3&gt;(DR$3-$W328)*SIN($Q328),Vintyp*SQRT(2)*SIN($Q328)*(DR$3-$W328)/Lm/10^3,Vcspk/Rcs)</f>
        <v>5.6829034441778108E-2</v>
      </c>
      <c r="CY328" s="182">
        <f t="shared" ref="CY328:CY368" si="715">IF(Lm*Vcspk/Rcs/SQRT(2)/Vintyp*10^3&gt;(DS$3-$W328)*SIN($Q328),Vintyp*SQRT(2)*SIN($Q328)*(DS$3-$W328)/Lm/10^3,Vcspk/Rcs)</f>
        <v>5.6829034441778108E-2</v>
      </c>
      <c r="DA328" s="184">
        <f t="shared" si="630"/>
        <v>5.1360050240018586E-2</v>
      </c>
      <c r="DB328" s="184">
        <f t="shared" si="631"/>
        <v>5.1360050240018586E-2</v>
      </c>
      <c r="DC328" s="184">
        <f t="shared" si="632"/>
        <v>5.1360050240018586E-2</v>
      </c>
      <c r="DD328" s="184">
        <f t="shared" si="633"/>
        <v>5.1360050240018586E-2</v>
      </c>
      <c r="DE328" s="184">
        <f t="shared" si="634"/>
        <v>5.1360050240018586E-2</v>
      </c>
      <c r="DF328" s="184">
        <f t="shared" si="635"/>
        <v>5.1360050240018586E-2</v>
      </c>
      <c r="DG328" s="184">
        <f t="shared" si="636"/>
        <v>5.1360050240018586E-2</v>
      </c>
      <c r="DH328" s="184">
        <f t="shared" si="637"/>
        <v>5.1360050240018586E-2</v>
      </c>
      <c r="DI328" s="184">
        <f t="shared" si="638"/>
        <v>4.5893617533777929E-2</v>
      </c>
      <c r="DJ328" s="184">
        <f t="shared" si="639"/>
        <v>3.8410748897356267E-2</v>
      </c>
      <c r="DK328" s="184">
        <f t="shared" si="640"/>
        <v>3.0957755920468417E-2</v>
      </c>
      <c r="DL328" s="184">
        <f t="shared" si="641"/>
        <v>2.3554870684290522E-2</v>
      </c>
      <c r="DM328" s="184">
        <f t="shared" si="642"/>
        <v>1.6245919921704228E-2</v>
      </c>
      <c r="DN328" s="184">
        <f t="shared" si="643"/>
        <v>1.3586373978192737E-2</v>
      </c>
      <c r="DO328" s="184">
        <f t="shared" si="644"/>
        <v>1.3586373978192737E-2</v>
      </c>
      <c r="DP328" s="184">
        <f t="shared" si="645"/>
        <v>1.3586373978192737E-2</v>
      </c>
      <c r="DQ328" s="184">
        <f t="shared" si="646"/>
        <v>1.3586373978192737E-2</v>
      </c>
      <c r="DR328" s="184">
        <f t="shared" si="647"/>
        <v>-9.330951260920665E-10</v>
      </c>
      <c r="DS328" s="184">
        <f t="shared" si="648"/>
        <v>-9.330951260920665E-10</v>
      </c>
      <c r="DU328" s="185">
        <f t="shared" ref="DU328:DU368" si="716">$BG328*COS(DU$2*$Q328)-$BG328*COS(DU$2*$P328)</f>
        <v>0</v>
      </c>
      <c r="DV328" s="185">
        <f t="shared" ref="DV328:DV368" si="717">$BG328*SIN(DU$2*$Q328)-$BG328*SIN(DU$2*$P328)</f>
        <v>0</v>
      </c>
      <c r="DW328" s="185">
        <f t="shared" ref="DW328:DW368" si="718">$BG328*COS(DW$1*$Q328)-$BG328*COS(DW$1*$P328)</f>
        <v>0</v>
      </c>
      <c r="DX328" s="185">
        <f t="shared" ref="DX328:DX368" si="719">$BG328*SIN(DW$1*$Q328)-$BG328*SIN(DW$1*$P328)</f>
        <v>0</v>
      </c>
      <c r="DY328" s="186">
        <f t="shared" ref="DY328:DY368" si="720">$BG328*COS(DY$1*$Q328)-$BG328*COS(DY$1*$P328)</f>
        <v>0</v>
      </c>
      <c r="DZ328" s="186">
        <f t="shared" ref="DZ328:DZ368" si="721">$BG328*SIN(DY$1*$Q328)-$BG328*SIN(DY$1*$P328)</f>
        <v>0</v>
      </c>
      <c r="EA328" s="186">
        <f t="shared" ref="EA328:EA368" si="722">$BG328*COS(EA$1*$Q328)-$BG328*COS(EA$1*$P328)</f>
        <v>0</v>
      </c>
      <c r="EB328" s="186">
        <f t="shared" ref="EB328:EB368" si="723">$BG328*SIN(EA$1*$Q328)-$BG328*SIN(EA$1*$P328)</f>
        <v>0</v>
      </c>
      <c r="EC328" s="186">
        <f t="shared" ref="EC328:EC368" si="724">$BG328*COS(EC$1*$Q328)-$BG328*COS(EC$1*$P328)</f>
        <v>0</v>
      </c>
      <c r="ED328" s="186">
        <f t="shared" ref="ED328:ED368" si="725">$BG328*SIN(EC$1*$Q328)-$BG328*SIN(EC$1*$P328)</f>
        <v>0</v>
      </c>
      <c r="EE328" s="186">
        <f t="shared" ref="EE328:EE368" si="726">$BG328*COS(EE$1*$Q328)-$BG328*COS(EE$1*$P328)</f>
        <v>0</v>
      </c>
      <c r="EF328" s="186">
        <f t="shared" ref="EF328:EF368" si="727">$BG328*SIN(EE$1*$Q328)-$BG328*SIN(EE$1*$P328)</f>
        <v>0</v>
      </c>
      <c r="EG328" s="186">
        <f t="shared" ref="EG328:EG368" si="728">$BG328*COS(EG$1*$Q328)-$BG328*COS(EG$1*$P328)</f>
        <v>0</v>
      </c>
      <c r="EH328" s="186">
        <f t="shared" ref="EH328:EH368" si="729">$BG328*SIN(EG$1*$Q328)-$BG328*SIN(EG$1*$P328)</f>
        <v>0</v>
      </c>
      <c r="EI328" s="186">
        <f t="shared" ref="EI328:EI368" si="730">$BG328*COS(EI$1*$Q328)-$BG328*COS(EI$1*$P328)</f>
        <v>0</v>
      </c>
      <c r="EJ328" s="186">
        <f t="shared" ref="EJ328:EJ368" si="731">$BG328*SIN(EI$1*$Q328)-$BG328*SIN(EI$1*$P328)</f>
        <v>0</v>
      </c>
      <c r="EK328" s="186">
        <f t="shared" ref="EK328:EK368" si="732">$BG328*COS(EK$1*$Q328)-$BG328*COS(EK$1*$P328)</f>
        <v>0</v>
      </c>
      <c r="EL328" s="186">
        <f t="shared" ref="EL328:EL368" si="733">$BG328*SIN(EK$1*$Q328)-$BG328*SIN(EK$1*$P328)</f>
        <v>0</v>
      </c>
      <c r="EM328" s="186">
        <f t="shared" ref="EM328:EM368" si="734">$BG328*COS(EM$1*$Q328)-$BG328*COS(EM$1*$P328)</f>
        <v>0</v>
      </c>
      <c r="EN328" s="186">
        <f t="shared" ref="EN328:EN368" si="735">$BG328*SIN(EM$1*$Q328)-$BG328*SIN(EM$1*$P328)</f>
        <v>0</v>
      </c>
      <c r="EO328" s="186">
        <f t="shared" ref="EO328:EO368" si="736">$BG328*COS(EO$1*$Q328)-$BG328*COS(EO$1*$P328)</f>
        <v>0</v>
      </c>
      <c r="EP328" s="186">
        <f t="shared" ref="EP328:EP368" si="737">$BG328*SIN(EO$1*$Q328)-$BG328*SIN(EO$1*$P328)</f>
        <v>0</v>
      </c>
      <c r="EQ328" s="186">
        <f t="shared" ref="EQ328:EQ368" si="738">$BG328*COS(EQ$1*$Q328)-$BG328*COS(EQ$1*$P328)</f>
        <v>0</v>
      </c>
      <c r="ER328" s="186">
        <f t="shared" ref="ER328:ER368" si="739">$BG328*SIN(EQ$1*$Q328)-$BG328*SIN(EQ$1*$P328)</f>
        <v>0</v>
      </c>
      <c r="ES328" s="186">
        <f t="shared" ref="ES328:ES368" si="740">$BG328*COS(ES$1*$Q328)-$BG328*COS(ES$1*$P328)</f>
        <v>0</v>
      </c>
      <c r="ET328" s="186">
        <f t="shared" ref="ET328:ET368" si="741">$BG328*SIN(ES$1*$Q328)-$BG328*SIN(ES$1*$P328)</f>
        <v>0</v>
      </c>
      <c r="EU328" s="186">
        <f t="shared" ref="EU328:EU368" si="742">$BG328*COS(EU$1*$Q328)-$BG328*COS(EU$1*$P328)</f>
        <v>0</v>
      </c>
      <c r="EV328" s="186">
        <f t="shared" ref="EV328:EV368" si="743">$BG328*SIN(EU$1*$Q328)-$BG328*SIN(EU$1*$P328)</f>
        <v>0</v>
      </c>
      <c r="EW328" s="186">
        <f t="shared" ref="EW328:EW368" si="744">$BG328*COS(EW$1*$Q328)-$BG328*COS(EW$1*$P328)</f>
        <v>0</v>
      </c>
      <c r="EX328" s="186">
        <f t="shared" ref="EX328:EX368" si="745">$BG328*SIN(EW$1*$Q328)-$BG328*SIN(EW$1*$P328)</f>
        <v>0</v>
      </c>
    </row>
    <row r="329" spans="15:154" ht="20.100000000000001" customHeight="1" x14ac:dyDescent="0.3">
      <c r="O329" s="211">
        <v>321</v>
      </c>
      <c r="P329" s="211">
        <f t="shared" ref="P329:P368" si="746">-(360-O329)*PI()/360</f>
        <v>-0.34033920413889424</v>
      </c>
      <c r="Q329" s="212">
        <f t="shared" ref="Q329:Q367" si="747">O329*PI()/360</f>
        <v>2.8012534494508987</v>
      </c>
      <c r="R329" s="212">
        <f t="shared" si="651"/>
        <v>108.57706313456015</v>
      </c>
      <c r="S329" s="212">
        <f t="shared" si="652"/>
        <v>94.41483750831317</v>
      </c>
      <c r="T329" s="212">
        <f t="shared" si="653"/>
        <v>118.01854688539146</v>
      </c>
      <c r="U329" s="212">
        <f t="shared" si="654"/>
        <v>1</v>
      </c>
      <c r="V329" s="212">
        <f t="shared" si="655"/>
        <v>1</v>
      </c>
      <c r="W329" s="212">
        <f t="shared" si="656"/>
        <v>0.12341464774556765</v>
      </c>
      <c r="X329" s="212">
        <f t="shared" si="657"/>
        <v>0.14192684490740282</v>
      </c>
      <c r="Y329" s="212">
        <f t="shared" si="658"/>
        <v>0.11354147592592224</v>
      </c>
      <c r="Z329" s="212">
        <f t="shared" si="659"/>
        <v>2.8057960337541195</v>
      </c>
      <c r="AA329" s="212">
        <f t="shared" si="660"/>
        <v>2.8057960337541195</v>
      </c>
      <c r="AB329" s="212">
        <f t="shared" si="661"/>
        <v>2.8030471102736212</v>
      </c>
      <c r="AC329" s="212">
        <f t="shared" si="662"/>
        <v>2.6711640113655291</v>
      </c>
      <c r="AD329" s="212">
        <f t="shared" si="663"/>
        <v>42.716354547901915</v>
      </c>
      <c r="AE329" s="212">
        <f t="shared" si="664"/>
        <v>58.229410851376848</v>
      </c>
      <c r="AF329" s="212">
        <f t="shared" si="665"/>
        <v>1.7816474567527687</v>
      </c>
      <c r="AG329" s="212">
        <f t="shared" si="666"/>
        <v>1.9891381624397391</v>
      </c>
      <c r="AH329" s="212">
        <f t="shared" si="667"/>
        <v>1.5164395214532456</v>
      </c>
      <c r="AI329" s="212">
        <f t="shared" si="668"/>
        <v>4.5874434905068879</v>
      </c>
      <c r="AJ329" s="212">
        <f t="shared" si="669"/>
        <v>5.3874434905068878</v>
      </c>
      <c r="AK329" s="212">
        <f t="shared" si="670"/>
        <v>5.5921852727133601</v>
      </c>
      <c r="AL329" s="212">
        <f t="shared" si="671"/>
        <v>4.9876035328187749</v>
      </c>
      <c r="AM329" s="212">
        <f t="shared" ref="AM329:AM368" si="748">1000/AJ329</f>
        <v>185.61679612270294</v>
      </c>
      <c r="AN329" s="212">
        <f t="shared" si="649"/>
        <v>178.82097091443364</v>
      </c>
      <c r="AO329" s="212">
        <f t="shared" si="650"/>
        <v>200.497091122005</v>
      </c>
      <c r="AP329" s="212">
        <f t="shared" si="672"/>
        <v>1.6791209543993435</v>
      </c>
      <c r="AQ329" s="212">
        <f t="shared" si="673"/>
        <v>7.1630581903692439E-2</v>
      </c>
      <c r="AR329" s="212">
        <f t="shared" si="674"/>
        <v>6.9541461909490385E-2</v>
      </c>
      <c r="AS329" s="212">
        <f t="shared" si="675"/>
        <v>6.6269542766352121E-2</v>
      </c>
      <c r="AT329" s="212">
        <f t="shared" si="676"/>
        <v>1.6120049748363681E-3</v>
      </c>
      <c r="AU329" s="212">
        <f t="shared" si="677"/>
        <v>1.9194234467664831E-2</v>
      </c>
      <c r="AV329" s="212">
        <f t="shared" si="678"/>
        <v>1.7428605697775375E-2</v>
      </c>
      <c r="AW329" s="212">
        <f t="shared" si="679"/>
        <v>1.7745677561141818E-2</v>
      </c>
      <c r="AX329" s="212">
        <f t="shared" ref="AX329:AX368" si="749">1/2*AQ329*Lm*AQ329/R329*1/AJ329*1000</f>
        <v>1.184424897442656E-2</v>
      </c>
      <c r="AY329" s="212">
        <f t="shared" ref="AY329:AY368" si="750">1/2*AR329*Lm*AR329/S329*1/AK329*1000</f>
        <v>1.2367935700465401E-2</v>
      </c>
      <c r="AZ329" s="178">
        <f t="shared" ref="AZ329:AZ368" si="751">1/2*AS329*Lm*AS329/T329*1/AL329*1000</f>
        <v>1.0074352648348708E-2</v>
      </c>
      <c r="BA329" s="178">
        <f t="shared" si="680"/>
        <v>-2.4081263336048202E-2</v>
      </c>
      <c r="BB329" s="178">
        <f t="shared" si="681"/>
        <v>-2.0940228987868004E-2</v>
      </c>
      <c r="BC329" s="178">
        <f t="shared" si="682"/>
        <v>-2.6175286234835012E-2</v>
      </c>
      <c r="BD329" s="178">
        <f t="shared" si="683"/>
        <v>0</v>
      </c>
      <c r="BE329" s="178">
        <f t="shared" si="684"/>
        <v>0</v>
      </c>
      <c r="BF329" s="178">
        <f t="shared" si="685"/>
        <v>0</v>
      </c>
      <c r="BG329" s="178">
        <f t="shared" ref="BG329:BG368" si="752">IF((AX329+BA329)&gt;0,AX329+BA329+BD329,BD329)</f>
        <v>0</v>
      </c>
      <c r="BH329" s="178">
        <f t="shared" ref="BH329:BH368" si="753">IF((AY329+BB329)&gt;0,AY329+BB329+BE329,BE329)</f>
        <v>0</v>
      </c>
      <c r="BI329" s="178">
        <f t="shared" ref="BI329:BI368" si="754">IF((AZ329+BC329)&gt;0,AZ329+BC329+BF329,BF329)</f>
        <v>0</v>
      </c>
      <c r="BJ329" s="178">
        <f t="shared" si="686"/>
        <v>0</v>
      </c>
      <c r="BK329" s="178">
        <f t="shared" si="687"/>
        <v>0</v>
      </c>
      <c r="BL329" s="178">
        <f t="shared" si="688"/>
        <v>0</v>
      </c>
      <c r="BM329" s="180">
        <f t="shared" ref="BM329:BO368" si="755">BG329^2</f>
        <v>0</v>
      </c>
      <c r="BN329" s="180">
        <f t="shared" si="755"/>
        <v>0</v>
      </c>
      <c r="BO329" s="180">
        <f t="shared" si="755"/>
        <v>0</v>
      </c>
      <c r="BP329" s="178">
        <f t="shared" si="689"/>
        <v>23.480102369164232</v>
      </c>
      <c r="BQ329" s="178">
        <f t="shared" si="690"/>
        <v>67.144184032121146</v>
      </c>
      <c r="BR329" s="178">
        <f t="shared" si="691"/>
        <v>0.18092110049319671</v>
      </c>
      <c r="BS329" s="178">
        <f t="shared" si="692"/>
        <v>0.18092110049319671</v>
      </c>
      <c r="BT329" s="178">
        <f t="shared" si="693"/>
        <v>6.030703349773224E-2</v>
      </c>
      <c r="BU329" s="178">
        <f t="shared" si="694"/>
        <v>7.2924893150077708</v>
      </c>
      <c r="BY329" s="180">
        <f t="shared" si="695"/>
        <v>5.1075216510867404E-2</v>
      </c>
      <c r="BZ329" s="180">
        <f t="shared" ref="BZ329:BZ368" si="756">IF((180-Deg_triacmax)/180*PI()&gt;$Q329,0,1/2*BS329*Lm*BS329*1/Vout*1000*1/(Lm*BS329*1/Vout*1000+Lm*BS329*1/(Vintyp*SQRT(2)*SIN($Q329))*1000+Tdrr+Ton_delay+Tdrr*Vout*1/(Vintyp*SQRT(2)*SIN($Q329)))+(-1/2*Idrr*Tdrr*10^-6-Idrr*Ton_delay*10^-6-1/2*Idrr*Tdrr*Vout*1/(Vintyp*SQRT(2)*SIN($Q329))*10^-6)*1/(Lm*BS329*1/Vout*1000+Lm*BS329*1/(Vintyp*SQRT(2)*SIN($Q329))*1000+Tdrr+Ton_delay+Tdrr*Vout*1/(Vintyp*SQRT(2)*SIN($Q329))))</f>
        <v>5.1075216510867404E-2</v>
      </c>
      <c r="CA329" s="180">
        <f t="shared" ref="CA329:CA368" si="757">IF((180-Deg_triacmin)/180*PI()&gt;$Q329,0,1/2*BT329*Lm*BT329*1/Vout*1000*1/(Lm*BT329*1/Vout*1000+Lm*BT329*1/(Vintyp*SQRT(2)*SIN($Q329))*1000+Tdrr+Ton_delay+Tdrr*Vout*1/(Vintyp*SQRT(2)*SIN($Q329)))+(-1/2*Idrr*Tdrr*10^-6-Idrr*Ton_delay*10^-6-1/2*Idrr*Tdrr*Vout*1/(Vintyp*SQRT(2)*SIN($Q329))*10^-6)*1/(Lm*BT329*1/Vout*1000+Lm*BT329*1/(Vintyp*SQRT(2)*SIN($Q329))*1000+Tdrr+Ton_delay+Tdrr*Vout*1/(Vintyp*SQRT(2)*SIN($Q329))))</f>
        <v>1.4502278754123377E-2</v>
      </c>
      <c r="CB329" s="180">
        <f t="shared" ref="CB329:CB368" si="758">IF((180-Deg_Triac)/180*PI()&gt;$Q329,0,1/2*BR329*Lm*BR329*1/(Vintyp*SQRT(2)*SIN($Q329))*1000*1/(Lm*BR329*1/Vout*1000+Lm*BR329*1/(Vintyp*SQRT(2)*SIN($Q329))*1000+Tdrr+Ton_delay+Tdrr*Vout*1/(Vintyp*SQRT(2)*SIN($Q329))))</f>
        <v>3.1517149499067289E-2</v>
      </c>
      <c r="CC329" s="180">
        <f t="shared" si="696"/>
        <v>7.435886163019087E-3</v>
      </c>
      <c r="CG329" s="182">
        <f t="shared" si="697"/>
        <v>0.17595925296272819</v>
      </c>
      <c r="CH329" s="182">
        <f t="shared" si="698"/>
        <v>0.17595925296272819</v>
      </c>
      <c r="CI329" s="182">
        <f t="shared" si="699"/>
        <v>0.17595925296272819</v>
      </c>
      <c r="CJ329" s="182">
        <f t="shared" si="700"/>
        <v>0.17595925296272819</v>
      </c>
      <c r="CK329" s="182">
        <f t="shared" si="701"/>
        <v>0.17595925296272819</v>
      </c>
      <c r="CL329" s="182">
        <f t="shared" si="702"/>
        <v>0.17595925296272819</v>
      </c>
      <c r="CM329" s="182">
        <f t="shared" si="703"/>
        <v>0.17595925296272819</v>
      </c>
      <c r="CN329" s="182">
        <f t="shared" si="704"/>
        <v>0.17595925296272819</v>
      </c>
      <c r="CO329" s="182">
        <f t="shared" si="705"/>
        <v>0.1587169597647754</v>
      </c>
      <c r="CP329" s="182">
        <f t="shared" si="706"/>
        <v>0.13506018483186091</v>
      </c>
      <c r="CQ329" s="182">
        <f t="shared" si="707"/>
        <v>0.11140340989894648</v>
      </c>
      <c r="CR329" s="182">
        <f t="shared" si="708"/>
        <v>8.7746634966031967E-2</v>
      </c>
      <c r="CS329" s="182">
        <f t="shared" si="709"/>
        <v>6.4089860033117535E-2</v>
      </c>
      <c r="CT329" s="182">
        <f t="shared" si="710"/>
        <v>5.5345185967263726E-2</v>
      </c>
      <c r="CU329" s="182">
        <f t="shared" si="711"/>
        <v>5.5345185967263726E-2</v>
      </c>
      <c r="CV329" s="182">
        <f t="shared" si="712"/>
        <v>5.5345185967263726E-2</v>
      </c>
      <c r="CW329" s="182">
        <f t="shared" si="713"/>
        <v>5.5345185967263726E-2</v>
      </c>
      <c r="CX329" s="182">
        <f t="shared" si="714"/>
        <v>5.5345185967263726E-2</v>
      </c>
      <c r="CY329" s="182">
        <f t="shared" si="715"/>
        <v>5.5345185967263726E-2</v>
      </c>
      <c r="DA329" s="184">
        <f t="shared" ref="DA329:DA368" si="759">IF(DA$1/180*PI()&gt;$Q329,0,1/2*CG329*Lm*CG329*1/Vout*1000*1/(Lm*CG329*1/Vout*1000+Lm*CG329*1/(Vintyp*SQRT(2)*SIN($Q329))*1000+Tdrr+Ton_delay+Tdrr*Vout*1/(Vintyp*SQRT(2)*SIN($Q329))))+(-1/2*Idrr*Tdrr*10^-6-Idrr*Ton_delay*10^-6-1/2*Idrr*Tdrr*1/(Vintyp*SQRT(2)*SIN($Q329))*10^-6)*1/(Lm*CG329*1/Vout*1000+Lm*CG329*1/(Vintyp*SQRT(2)*SIN($Q329))*1000+Tdrr+Ton_delay+Tdrr*Vout*1/(Vintyp*SQRT(2)*SIN($Q329)))</f>
        <v>4.9552915287649928E-2</v>
      </c>
      <c r="DB329" s="184">
        <f t="shared" ref="DB329:DB368" si="760">IF(DB$1/180*PI()&gt;$Q329,0,1/2*CH329*Lm*CH329*1/Vout*1000*1/(Lm*CH329*1/Vout*1000+Lm*CH329*1/(Vintyp*SQRT(2)*SIN($Q329))*1000+Tdrr+Ton_delay+Tdrr*Vout*1/(Vintyp*SQRT(2)*SIN($Q329))))+(-1/2*Idrr*Tdrr*10^-6-Idrr*Ton_delay*10^-6-1/2*Idrr*Tdrr*1/(Vintyp*SQRT(2)*SIN($Q329))*10^-6)*1/(Lm*CH329*1/Vout*1000+Lm*CH329*1/(Vintyp*SQRT(2)*SIN($Q329))*1000+Tdrr+Ton_delay+Tdrr*Vout*1/(Vintyp*SQRT(2)*SIN($Q329)))</f>
        <v>4.9552915287649928E-2</v>
      </c>
      <c r="DC329" s="184">
        <f t="shared" ref="DC329:DC368" si="761">IF(DC$1/180*PI()&gt;$Q329,0,1/2*CI329*Lm*CI329*1/Vout*1000*1/(Lm*CI329*1/Vout*1000+Lm*CI329*1/(Vintyp*SQRT(2)*SIN($Q329))*1000+Tdrr+Ton_delay+Tdrr*Vout*1/(Vintyp*SQRT(2)*SIN($Q329))))+(-1/2*Idrr*Tdrr*10^-6-Idrr*Ton_delay*10^-6-1/2*Idrr*Tdrr*1/(Vintyp*SQRT(2)*SIN($Q329))*10^-6)*1/(Lm*CI329*1/Vout*1000+Lm*CI329*1/(Vintyp*SQRT(2)*SIN($Q329))*1000+Tdrr+Ton_delay+Tdrr*Vout*1/(Vintyp*SQRT(2)*SIN($Q329)))</f>
        <v>4.9552915287649928E-2</v>
      </c>
      <c r="DD329" s="184">
        <f t="shared" ref="DD329:DD368" si="762">IF(DD$1/180*PI()&gt;$Q329,0,1/2*CJ329*Lm*CJ329*1/Vout*1000*1/(Lm*CJ329*1/Vout*1000+Lm*CJ329*1/(Vintyp*SQRT(2)*SIN($Q329))*1000+Tdrr+Ton_delay+Tdrr*Vout*1/(Vintyp*SQRT(2)*SIN($Q329))))+(-1/2*Idrr*Tdrr*10^-6-Idrr*Ton_delay*10^-6-1/2*Idrr*Tdrr*1/(Vintyp*SQRT(2)*SIN($Q329))*10^-6)*1/(Lm*CJ329*1/Vout*1000+Lm*CJ329*1/(Vintyp*SQRT(2)*SIN($Q329))*1000+Tdrr+Ton_delay+Tdrr*Vout*1/(Vintyp*SQRT(2)*SIN($Q329)))</f>
        <v>4.9552915287649928E-2</v>
      </c>
      <c r="DE329" s="184">
        <f t="shared" ref="DE329:DE368" si="763">IF(DE$1/180*PI()&gt;$Q329,0,1/2*CK329*Lm*CK329*1/Vout*1000*1/(Lm*CK329*1/Vout*1000+Lm*CK329*1/(Vintyp*SQRT(2)*SIN($Q329))*1000+Tdrr+Ton_delay+Tdrr*Vout*1/(Vintyp*SQRT(2)*SIN($Q329))))+(-1/2*Idrr*Tdrr*10^-6-Idrr*Ton_delay*10^-6-1/2*Idrr*Tdrr*1/(Vintyp*SQRT(2)*SIN($Q329))*10^-6)*1/(Lm*CK329*1/Vout*1000+Lm*CK329*1/(Vintyp*SQRT(2)*SIN($Q329))*1000+Tdrr+Ton_delay+Tdrr*Vout*1/(Vintyp*SQRT(2)*SIN($Q329)))</f>
        <v>4.9552915287649928E-2</v>
      </c>
      <c r="DF329" s="184">
        <f t="shared" ref="DF329:DF368" si="764">IF(DF$1/180*PI()&gt;$Q329,0,1/2*CL329*Lm*CL329*1/Vout*1000*1/(Lm*CL329*1/Vout*1000+Lm*CL329*1/(Vintyp*SQRT(2)*SIN($Q329))*1000+Tdrr+Ton_delay+Tdrr*Vout*1/(Vintyp*SQRT(2)*SIN($Q329))))+(-1/2*Idrr*Tdrr*10^-6-Idrr*Ton_delay*10^-6-1/2*Idrr*Tdrr*1/(Vintyp*SQRT(2)*SIN($Q329))*10^-6)*1/(Lm*CL329*1/Vout*1000+Lm*CL329*1/(Vintyp*SQRT(2)*SIN($Q329))*1000+Tdrr+Ton_delay+Tdrr*Vout*1/(Vintyp*SQRT(2)*SIN($Q329)))</f>
        <v>4.9552915287649928E-2</v>
      </c>
      <c r="DG329" s="184">
        <f t="shared" ref="DG329:DG368" si="765">IF(DG$1/180*PI()&gt;$Q329,0,1/2*CM329*Lm*CM329*1/Vout*1000*1/(Lm*CM329*1/Vout*1000+Lm*CM329*1/(Vintyp*SQRT(2)*SIN($Q329))*1000+Tdrr+Ton_delay+Tdrr*Vout*1/(Vintyp*SQRT(2)*SIN($Q329))))+(-1/2*Idrr*Tdrr*10^-6-Idrr*Ton_delay*10^-6-1/2*Idrr*Tdrr*1/(Vintyp*SQRT(2)*SIN($Q329))*10^-6)*1/(Lm*CM329*1/Vout*1000+Lm*CM329*1/(Vintyp*SQRT(2)*SIN($Q329))*1000+Tdrr+Ton_delay+Tdrr*Vout*1/(Vintyp*SQRT(2)*SIN($Q329)))</f>
        <v>4.9552915287649928E-2</v>
      </c>
      <c r="DH329" s="184">
        <f t="shared" ref="DH329:DH368" si="766">IF(DH$1/180*PI()&gt;$Q329,0,1/2*CN329*Lm*CN329*1/Vout*1000*1/(Lm*CN329*1/Vout*1000+Lm*CN329*1/(Vintyp*SQRT(2)*SIN($Q329))*1000+Tdrr+Ton_delay+Tdrr*Vout*1/(Vintyp*SQRT(2)*SIN($Q329))))+(-1/2*Idrr*Tdrr*10^-6-Idrr*Ton_delay*10^-6-1/2*Idrr*Tdrr*1/(Vintyp*SQRT(2)*SIN($Q329))*10^-6)*1/(Lm*CN329*1/Vout*1000+Lm*CN329*1/(Vintyp*SQRT(2)*SIN($Q329))*1000+Tdrr+Ton_delay+Tdrr*Vout*1/(Vintyp*SQRT(2)*SIN($Q329)))</f>
        <v>4.9552915287649928E-2</v>
      </c>
      <c r="DI329" s="184">
        <f t="shared" ref="DI329:DI368" si="767">IF(DI$1/180*PI()&gt;$Q329,0,1/2*CO329*Lm*CO329*1/Vout*1000*1/(Lm*CO329*1/Vout*1000+Lm*CO329*1/(Vintyp*SQRT(2)*SIN($Q329))*1000+Tdrr+Ton_delay+Tdrr*Vout*1/(Vintyp*SQRT(2)*SIN($Q329))))+(-1/2*Idrr*Tdrr*10^-6-Idrr*Ton_delay*10^-6-1/2*Idrr*Tdrr*1/(Vintyp*SQRT(2)*SIN($Q329))*10^-6)*1/(Lm*CO329*1/Vout*1000+Lm*CO329*1/(Vintyp*SQRT(2)*SIN($Q329))*1000+Tdrr+Ton_delay+Tdrr*Vout*1/(Vintyp*SQRT(2)*SIN($Q329)))</f>
        <v>4.4268177974438723E-2</v>
      </c>
      <c r="DJ329" s="184">
        <f t="shared" ref="DJ329:DJ368" si="768">IF(DJ$1/180*PI()&gt;$Q329,0,1/2*CP329*Lm*CP329*1/Vout*1000*1/(Lm*CP329*1/Vout*1000+Lm*CP329*1/(Vintyp*SQRT(2)*SIN($Q329))*1000+Tdrr+Ton_delay+Tdrr*Vout*1/(Vintyp*SQRT(2)*SIN($Q329))))+(-1/2*Idrr*Tdrr*10^-6-Idrr*Ton_delay*10^-6-1/2*Idrr*Tdrr*1/(Vintyp*SQRT(2)*SIN($Q329))*10^-6)*1/(Lm*CP329*1/Vout*1000+Lm*CP329*1/(Vintyp*SQRT(2)*SIN($Q329))*1000+Tdrr+Ton_delay+Tdrr*Vout*1/(Vintyp*SQRT(2)*SIN($Q329)))</f>
        <v>3.7034577879379096E-2</v>
      </c>
      <c r="DK329" s="184">
        <f t="shared" ref="DK329:DK368" si="769">IF(DK$1/180*PI()&gt;$Q329,0,1/2*CQ329*Lm*CQ329*1/Vout*1000*1/(Lm*CQ329*1/Vout*1000+Lm*CQ329*1/(Vintyp*SQRT(2)*SIN($Q329))*1000+Tdrr+Ton_delay+Tdrr*Vout*1/(Vintyp*SQRT(2)*SIN($Q329))))+(-1/2*Idrr*Tdrr*10^-6-Idrr*Ton_delay*10^-6-1/2*Idrr*Tdrr*1/(Vintyp*SQRT(2)*SIN($Q329))*10^-6)*1/(Lm*CQ329*1/Vout*1000+Lm*CQ329*1/(Vintyp*SQRT(2)*SIN($Q329))*1000+Tdrr+Ton_delay+Tdrr*Vout*1/(Vintyp*SQRT(2)*SIN($Q329)))</f>
        <v>2.9830802301320819E-2</v>
      </c>
      <c r="DL329" s="184">
        <f t="shared" ref="DL329:DL368" si="770">IF(DL$1/180*PI()&gt;$Q329,0,1/2*CR329*Lm*CR329*1/Vout*1000*1/(Lm*CR329*1/Vout*1000+Lm*CR329*1/(Vintyp*SQRT(2)*SIN($Q329))*1000+Tdrr+Ton_delay+Tdrr*Vout*1/(Vintyp*SQRT(2)*SIN($Q329))))+(-1/2*Idrr*Tdrr*10^-6-Idrr*Ton_delay*10^-6-1/2*Idrr*Tdrr*1/(Vintyp*SQRT(2)*SIN($Q329))*10^-6)*1/(Lm*CR329*1/Vout*1000+Lm*CR329*1/(Vintyp*SQRT(2)*SIN($Q329))*1000+Tdrr+Ton_delay+Tdrr*Vout*1/(Vintyp*SQRT(2)*SIN($Q329)))</f>
        <v>2.2677013296593124E-2</v>
      </c>
      <c r="DM329" s="184">
        <f t="shared" ref="DM329:DM368" si="771">IF(DM$1/180*PI()&gt;$Q329,0,1/2*CS329*Lm*CS329*1/Vout*1000*1/(Lm*CS329*1/Vout*1000+Lm*CS329*1/(Vintyp*SQRT(2)*SIN($Q329))*1000+Tdrr+Ton_delay+Tdrr*Vout*1/(Vintyp*SQRT(2)*SIN($Q329))))+(-1/2*Idrr*Tdrr*10^-6-Idrr*Ton_delay*10^-6-1/2*Idrr*Tdrr*1/(Vintyp*SQRT(2)*SIN($Q329))*10^-6)*1/(Lm*CS329*1/Vout*1000+Lm*CS329*1/(Vintyp*SQRT(2)*SIN($Q329))*1000+Tdrr+Ton_delay+Tdrr*Vout*1/(Vintyp*SQRT(2)*SIN($Q329)))</f>
        <v>1.5616832725260897E-2</v>
      </c>
      <c r="DN329" s="184">
        <f t="shared" ref="DN329:DN368" si="772">IF(DN$1/180*PI()&gt;$Q329,0,1/2*CT329*Lm*CT329*1/Vout*1000*1/(Lm*CT329*1/Vout*1000+Lm*CT329*1/(Vintyp*SQRT(2)*SIN($Q329))*1000+Tdrr+Ton_delay+Tdrr*Vout*1/(Vintyp*SQRT(2)*SIN($Q329))))+(-1/2*Idrr*Tdrr*10^-6-Idrr*Ton_delay*10^-6-1/2*Idrr*Tdrr*1/(Vintyp*SQRT(2)*SIN($Q329))*10^-6)*1/(Lm*CT329*1/Vout*1000+Lm*CT329*1/(Vintyp*SQRT(2)*SIN($Q329))*1000+Tdrr+Ton_delay+Tdrr*Vout*1/(Vintyp*SQRT(2)*SIN($Q329)))</f>
        <v>1.3049051180540968E-2</v>
      </c>
      <c r="DO329" s="184">
        <f t="shared" ref="DO329:DO368" si="773">IF(DO$1/180*PI()&gt;$Q329,0,1/2*CU329*Lm*CU329*1/Vout*1000*1/(Lm*CU329*1/Vout*1000+Lm*CU329*1/(Vintyp*SQRT(2)*SIN($Q329))*1000+Tdrr+Ton_delay+Tdrr*Vout*1/(Vintyp*SQRT(2)*SIN($Q329))))+(-1/2*Idrr*Tdrr*10^-6-Idrr*Ton_delay*10^-6-1/2*Idrr*Tdrr*1/(Vintyp*SQRT(2)*SIN($Q329))*10^-6)*1/(Lm*CU329*1/Vout*1000+Lm*CU329*1/(Vintyp*SQRT(2)*SIN($Q329))*1000+Tdrr+Ton_delay+Tdrr*Vout*1/(Vintyp*SQRT(2)*SIN($Q329)))</f>
        <v>1.3049051180540968E-2</v>
      </c>
      <c r="DP329" s="184">
        <f t="shared" ref="DP329:DP368" si="774">IF(DP$1/180*PI()&gt;$Q329,0,1/2*CV329*Lm*CV329*1/Vout*1000*1/(Lm*CV329*1/Vout*1000+Lm*CV329*1/(Vintyp*SQRT(2)*SIN($Q329))*1000+Tdrr+Ton_delay+Tdrr*Vout*1/(Vintyp*SQRT(2)*SIN($Q329))))+(-1/2*Idrr*Tdrr*10^-6-Idrr*Ton_delay*10^-6-1/2*Idrr*Tdrr*1/(Vintyp*SQRT(2)*SIN($Q329))*10^-6)*1/(Lm*CV329*1/Vout*1000+Lm*CV329*1/(Vintyp*SQRT(2)*SIN($Q329))*1000+Tdrr+Ton_delay+Tdrr*Vout*1/(Vintyp*SQRT(2)*SIN($Q329)))</f>
        <v>1.3049051180540968E-2</v>
      </c>
      <c r="DQ329" s="184">
        <f t="shared" ref="DQ329:DQ368" si="775">IF(DQ$1/180*PI()&gt;$Q329,0,1/2*CW329*Lm*CW329*1/Vout*1000*1/(Lm*CW329*1/Vout*1000+Lm*CW329*1/(Vintyp*SQRT(2)*SIN($Q329))*1000+Tdrr+Ton_delay+Tdrr*Vout*1/(Vintyp*SQRT(2)*SIN($Q329))))+(-1/2*Idrr*Tdrr*10^-6-Idrr*Ton_delay*10^-6-1/2*Idrr*Tdrr*1/(Vintyp*SQRT(2)*SIN($Q329))*10^-6)*1/(Lm*CW329*1/Vout*1000+Lm*CW329*1/(Vintyp*SQRT(2)*SIN($Q329))*1000+Tdrr+Ton_delay+Tdrr*Vout*1/(Vintyp*SQRT(2)*SIN($Q329)))</f>
        <v>1.3049051180540968E-2</v>
      </c>
      <c r="DR329" s="184">
        <f t="shared" ref="DR329:DR368" si="776">IF(DR$1/180*PI()&gt;$Q329,0,1/2*CX329*Lm*CX329*1/Vout*1000*1/(Lm*CX329*1/Vout*1000+Lm*CX329*1/(Vintyp*SQRT(2)*SIN($Q329))*1000+Tdrr+Ton_delay+Tdrr*Vout*1/(Vintyp*SQRT(2)*SIN($Q329))))+(-1/2*Idrr*Tdrr*10^-6-Idrr*Ton_delay*10^-6-1/2*Idrr*Tdrr*1/(Vintyp*SQRT(2)*SIN($Q329))*10^-6)*1/(Lm*CX329*1/Vout*1000+Lm*CX329*1/(Vintyp*SQRT(2)*SIN($Q329))*1000+Tdrr+Ton_delay+Tdrr*Vout*1/(Vintyp*SQRT(2)*SIN($Q329)))</f>
        <v>-9.4491513724559645E-10</v>
      </c>
      <c r="DS329" s="184">
        <f t="shared" ref="DS329:DS368" si="777">IF(DS$1/180*PI()&gt;$Q329,0,1/2*CY329*Lm*CY329*1/Vout*1000*1/(Lm*CY329*1/Vout*1000+Lm*CY329*1/(Vintyp*SQRT(2)*SIN($Q329))*1000+Tdrr+Ton_delay+Tdrr*Vout*1/(Vintyp*SQRT(2)*SIN($Q329))))+(-1/2*Idrr*Tdrr*10^-6-Idrr*Ton_delay*10^-6-1/2*Idrr*Tdrr*1/(Vintyp*SQRT(2)*SIN($Q329))*10^-6)*1/(Lm*CY329*1/Vout*1000+Lm*CY329*1/(Vintyp*SQRT(2)*SIN($Q329))*1000+Tdrr+Ton_delay+Tdrr*Vout*1/(Vintyp*SQRT(2)*SIN($Q329)))</f>
        <v>-9.4491513724559645E-10</v>
      </c>
      <c r="DU329" s="185">
        <f t="shared" si="716"/>
        <v>0</v>
      </c>
      <c r="DV329" s="185">
        <f t="shared" si="717"/>
        <v>0</v>
      </c>
      <c r="DW329" s="185">
        <f t="shared" si="718"/>
        <v>0</v>
      </c>
      <c r="DX329" s="185">
        <f t="shared" si="719"/>
        <v>0</v>
      </c>
      <c r="DY329" s="186">
        <f t="shared" si="720"/>
        <v>0</v>
      </c>
      <c r="DZ329" s="186">
        <f t="shared" si="721"/>
        <v>0</v>
      </c>
      <c r="EA329" s="186">
        <f t="shared" si="722"/>
        <v>0</v>
      </c>
      <c r="EB329" s="186">
        <f t="shared" si="723"/>
        <v>0</v>
      </c>
      <c r="EC329" s="186">
        <f t="shared" si="724"/>
        <v>0</v>
      </c>
      <c r="ED329" s="186">
        <f t="shared" si="725"/>
        <v>0</v>
      </c>
      <c r="EE329" s="186">
        <f t="shared" si="726"/>
        <v>0</v>
      </c>
      <c r="EF329" s="186">
        <f t="shared" si="727"/>
        <v>0</v>
      </c>
      <c r="EG329" s="186">
        <f t="shared" si="728"/>
        <v>0</v>
      </c>
      <c r="EH329" s="186">
        <f t="shared" si="729"/>
        <v>0</v>
      </c>
      <c r="EI329" s="186">
        <f t="shared" si="730"/>
        <v>0</v>
      </c>
      <c r="EJ329" s="186">
        <f t="shared" si="731"/>
        <v>0</v>
      </c>
      <c r="EK329" s="186">
        <f t="shared" si="732"/>
        <v>0</v>
      </c>
      <c r="EL329" s="186">
        <f t="shared" si="733"/>
        <v>0</v>
      </c>
      <c r="EM329" s="186">
        <f t="shared" si="734"/>
        <v>0</v>
      </c>
      <c r="EN329" s="186">
        <f t="shared" si="735"/>
        <v>0</v>
      </c>
      <c r="EO329" s="186">
        <f t="shared" si="736"/>
        <v>0</v>
      </c>
      <c r="EP329" s="186">
        <f t="shared" si="737"/>
        <v>0</v>
      </c>
      <c r="EQ329" s="186">
        <f t="shared" si="738"/>
        <v>0</v>
      </c>
      <c r="ER329" s="186">
        <f t="shared" si="739"/>
        <v>0</v>
      </c>
      <c r="ES329" s="186">
        <f t="shared" si="740"/>
        <v>0</v>
      </c>
      <c r="ET329" s="186">
        <f t="shared" si="741"/>
        <v>0</v>
      </c>
      <c r="EU329" s="186">
        <f t="shared" si="742"/>
        <v>0</v>
      </c>
      <c r="EV329" s="186">
        <f t="shared" si="743"/>
        <v>0</v>
      </c>
      <c r="EW329" s="186">
        <f t="shared" si="744"/>
        <v>0</v>
      </c>
      <c r="EX329" s="186">
        <f t="shared" si="745"/>
        <v>0</v>
      </c>
    </row>
    <row r="330" spans="15:154" ht="20.100000000000001" customHeight="1" x14ac:dyDescent="0.3">
      <c r="O330" s="211">
        <v>322</v>
      </c>
      <c r="P330" s="211">
        <f t="shared" si="746"/>
        <v>-0.33161255787892258</v>
      </c>
      <c r="Q330" s="212">
        <f t="shared" si="747"/>
        <v>2.8099800957108703</v>
      </c>
      <c r="R330" s="212">
        <f t="shared" si="651"/>
        <v>105.89726688732073</v>
      </c>
      <c r="S330" s="212">
        <f t="shared" si="652"/>
        <v>92.084579902018021</v>
      </c>
      <c r="T330" s="212">
        <f t="shared" si="653"/>
        <v>115.10572487752253</v>
      </c>
      <c r="U330" s="212">
        <f t="shared" si="654"/>
        <v>1</v>
      </c>
      <c r="V330" s="212">
        <f t="shared" si="655"/>
        <v>1</v>
      </c>
      <c r="W330" s="212">
        <f t="shared" si="656"/>
        <v>0.12653773221794459</v>
      </c>
      <c r="X330" s="212">
        <f t="shared" si="657"/>
        <v>0.14551839205063627</v>
      </c>
      <c r="Y330" s="212">
        <f t="shared" si="658"/>
        <v>0.11641471364050901</v>
      </c>
      <c r="Z330" s="212">
        <f t="shared" si="659"/>
        <v>2.7246109382735217</v>
      </c>
      <c r="AA330" s="212">
        <f t="shared" si="660"/>
        <v>2.7246109382735217</v>
      </c>
      <c r="AB330" s="212">
        <f t="shared" si="661"/>
        <v>2.7239644411858839</v>
      </c>
      <c r="AC330" s="212">
        <f t="shared" si="662"/>
        <v>2.5958021743076878</v>
      </c>
      <c r="AD330" s="212">
        <f t="shared" si="663"/>
        <v>41.07969859621052</v>
      </c>
      <c r="AE330" s="212">
        <f t="shared" si="664"/>
        <v>56.072737743374802</v>
      </c>
      <c r="AF330" s="212">
        <f t="shared" si="665"/>
        <v>1.7751953358867489</v>
      </c>
      <c r="AG330" s="212">
        <f t="shared" si="666"/>
        <v>1.981934627422399</v>
      </c>
      <c r="AH330" s="212">
        <f t="shared" si="667"/>
        <v>1.5109478339472009</v>
      </c>
      <c r="AI330" s="212">
        <f t="shared" si="668"/>
        <v>4.4998062741602709</v>
      </c>
      <c r="AJ330" s="212">
        <f t="shared" si="669"/>
        <v>5.2998062741602707</v>
      </c>
      <c r="AK330" s="212">
        <f t="shared" si="670"/>
        <v>5.5058990686082829</v>
      </c>
      <c r="AL330" s="212">
        <f t="shared" si="671"/>
        <v>4.9067500082548881</v>
      </c>
      <c r="AM330" s="212">
        <f t="shared" si="748"/>
        <v>188.68614214742129</v>
      </c>
      <c r="AN330" s="212">
        <f t="shared" si="649"/>
        <v>181.62338022167347</v>
      </c>
      <c r="AO330" s="212">
        <f t="shared" si="650"/>
        <v>203.80088619099129</v>
      </c>
      <c r="AP330" s="212">
        <f t="shared" si="672"/>
        <v>1.6107352020709085</v>
      </c>
      <c r="AQ330" s="212">
        <f t="shared" si="673"/>
        <v>6.960966060540616E-2</v>
      </c>
      <c r="AR330" s="212">
        <f t="shared" si="674"/>
        <v>6.7579481177911141E-2</v>
      </c>
      <c r="AS330" s="212">
        <f t="shared" si="675"/>
        <v>6.4399873040867014E-2</v>
      </c>
      <c r="AT330" s="212">
        <f t="shared" si="676"/>
        <v>1.5223287587585491E-3</v>
      </c>
      <c r="AU330" s="212">
        <f t="shared" si="677"/>
        <v>1.8426192390341524E-2</v>
      </c>
      <c r="AV330" s="212">
        <f t="shared" si="678"/>
        <v>1.6716987701300683E-2</v>
      </c>
      <c r="AW330" s="212">
        <f t="shared" si="679"/>
        <v>1.7034627877355293E-2</v>
      </c>
      <c r="AX330" s="212">
        <f t="shared" si="749"/>
        <v>1.1658043563012666E-2</v>
      </c>
      <c r="AY330" s="212">
        <f t="shared" si="750"/>
        <v>1.2163146488952772E-2</v>
      </c>
      <c r="AZ330" s="178">
        <f t="shared" si="751"/>
        <v>9.9154071955848168E-3</v>
      </c>
      <c r="BA330" s="178">
        <f t="shared" si="680"/>
        <v>-2.4154762996641533E-2</v>
      </c>
      <c r="BB330" s="178">
        <f t="shared" si="681"/>
        <v>-2.1004141736210031E-2</v>
      </c>
      <c r="BC330" s="178">
        <f t="shared" si="682"/>
        <v>-2.6255177170262541E-2</v>
      </c>
      <c r="BD330" s="178">
        <f t="shared" si="683"/>
        <v>0</v>
      </c>
      <c r="BE330" s="178">
        <f t="shared" si="684"/>
        <v>0</v>
      </c>
      <c r="BF330" s="178">
        <f t="shared" si="685"/>
        <v>0</v>
      </c>
      <c r="BG330" s="178">
        <f t="shared" si="752"/>
        <v>0</v>
      </c>
      <c r="BH330" s="178">
        <f t="shared" si="753"/>
        <v>0</v>
      </c>
      <c r="BI330" s="178">
        <f t="shared" si="754"/>
        <v>0</v>
      </c>
      <c r="BJ330" s="178">
        <f t="shared" si="686"/>
        <v>0</v>
      </c>
      <c r="BK330" s="178">
        <f t="shared" si="687"/>
        <v>0</v>
      </c>
      <c r="BL330" s="178">
        <f t="shared" si="688"/>
        <v>0</v>
      </c>
      <c r="BM330" s="180">
        <f t="shared" si="755"/>
        <v>0</v>
      </c>
      <c r="BN330" s="180">
        <f t="shared" si="755"/>
        <v>0</v>
      </c>
      <c r="BO330" s="180">
        <f t="shared" si="755"/>
        <v>0</v>
      </c>
      <c r="BP330" s="178">
        <f t="shared" si="689"/>
        <v>22.611122412204939</v>
      </c>
      <c r="BQ330" s="178">
        <f t="shared" si="690"/>
        <v>64.860661687109769</v>
      </c>
      <c r="BR330" s="178">
        <f t="shared" si="691"/>
        <v>0.17645577722738651</v>
      </c>
      <c r="BS330" s="178">
        <f t="shared" si="692"/>
        <v>0.17645577722738651</v>
      </c>
      <c r="BT330" s="178">
        <f t="shared" si="693"/>
        <v>5.8818592409128838E-2</v>
      </c>
      <c r="BU330" s="178">
        <f t="shared" si="694"/>
        <v>7.1125029998946756</v>
      </c>
      <c r="BY330" s="180">
        <f t="shared" si="695"/>
        <v>4.9259683743518905E-2</v>
      </c>
      <c r="BZ330" s="180">
        <f t="shared" si="756"/>
        <v>4.9259683743518905E-2</v>
      </c>
      <c r="CA330" s="180">
        <f t="shared" si="757"/>
        <v>1.395224599373982E-2</v>
      </c>
      <c r="CB330" s="180">
        <f t="shared" si="758"/>
        <v>3.1166043590770246E-2</v>
      </c>
      <c r="CC330" s="180">
        <f t="shared" si="696"/>
        <v>7.0112805941287132E-3</v>
      </c>
      <c r="CG330" s="182">
        <f t="shared" si="697"/>
        <v>0.17149392969691798</v>
      </c>
      <c r="CH330" s="182">
        <f t="shared" si="698"/>
        <v>0.17149392969691798</v>
      </c>
      <c r="CI330" s="182">
        <f t="shared" si="699"/>
        <v>0.17149392969691798</v>
      </c>
      <c r="CJ330" s="182">
        <f t="shared" si="700"/>
        <v>0.17149392969691798</v>
      </c>
      <c r="CK330" s="182">
        <f t="shared" si="701"/>
        <v>0.17149392969691798</v>
      </c>
      <c r="CL330" s="182">
        <f t="shared" si="702"/>
        <v>0.17149392969691798</v>
      </c>
      <c r="CM330" s="182">
        <f t="shared" si="703"/>
        <v>0.17149392969691798</v>
      </c>
      <c r="CN330" s="182">
        <f t="shared" si="704"/>
        <v>0.17149392969691798</v>
      </c>
      <c r="CO330" s="182">
        <f t="shared" si="705"/>
        <v>0.15467719445081746</v>
      </c>
      <c r="CP330" s="182">
        <f t="shared" si="706"/>
        <v>0.13160429363327156</v>
      </c>
      <c r="CQ330" s="182">
        <f t="shared" si="707"/>
        <v>0.10853139281572573</v>
      </c>
      <c r="CR330" s="182">
        <f t="shared" si="708"/>
        <v>8.5458491998179814E-2</v>
      </c>
      <c r="CS330" s="182">
        <f t="shared" si="709"/>
        <v>6.2385591180633963E-2</v>
      </c>
      <c r="CT330" s="182">
        <f t="shared" si="710"/>
        <v>5.3856744878660323E-2</v>
      </c>
      <c r="CU330" s="182">
        <f t="shared" si="711"/>
        <v>5.3856744878660323E-2</v>
      </c>
      <c r="CV330" s="182">
        <f t="shared" si="712"/>
        <v>5.3856744878660323E-2</v>
      </c>
      <c r="CW330" s="182">
        <f t="shared" si="713"/>
        <v>5.3856744878660323E-2</v>
      </c>
      <c r="CX330" s="182">
        <f t="shared" si="714"/>
        <v>5.3856744878660323E-2</v>
      </c>
      <c r="CY330" s="182">
        <f t="shared" si="715"/>
        <v>5.3856744878660323E-2</v>
      </c>
      <c r="DA330" s="184">
        <f t="shared" si="759"/>
        <v>4.7752346749202583E-2</v>
      </c>
      <c r="DB330" s="184">
        <f t="shared" si="760"/>
        <v>4.7752346749202583E-2</v>
      </c>
      <c r="DC330" s="184">
        <f t="shared" si="761"/>
        <v>4.7752346749202583E-2</v>
      </c>
      <c r="DD330" s="184">
        <f t="shared" si="762"/>
        <v>4.7752346749202583E-2</v>
      </c>
      <c r="DE330" s="184">
        <f t="shared" si="763"/>
        <v>4.7752346749202583E-2</v>
      </c>
      <c r="DF330" s="184">
        <f t="shared" si="764"/>
        <v>4.7752346749202583E-2</v>
      </c>
      <c r="DG330" s="184">
        <f t="shared" si="765"/>
        <v>4.7752346749202583E-2</v>
      </c>
      <c r="DH330" s="184">
        <f t="shared" si="766"/>
        <v>4.7752346749202583E-2</v>
      </c>
      <c r="DI330" s="184">
        <f t="shared" si="767"/>
        <v>4.2648907373991005E-2</v>
      </c>
      <c r="DJ330" s="184">
        <f t="shared" si="768"/>
        <v>3.5664024256230609E-2</v>
      </c>
      <c r="DK330" s="184">
        <f t="shared" si="769"/>
        <v>2.870890325504771E-2</v>
      </c>
      <c r="DL330" s="184">
        <f t="shared" si="770"/>
        <v>2.1803627850236044E-2</v>
      </c>
      <c r="DM330" s="184">
        <f t="shared" si="771"/>
        <v>1.499159536166504E-2</v>
      </c>
      <c r="DN330" s="184">
        <f t="shared" si="772"/>
        <v>1.2515329551308E-2</v>
      </c>
      <c r="DO330" s="184">
        <f t="shared" si="773"/>
        <v>1.2515329551308E-2</v>
      </c>
      <c r="DP330" s="184">
        <f t="shared" si="774"/>
        <v>1.2515329551308E-2</v>
      </c>
      <c r="DQ330" s="184">
        <f t="shared" si="775"/>
        <v>1.2515329551308E-2</v>
      </c>
      <c r="DR330" s="184">
        <f t="shared" si="776"/>
        <v>-9.5707704187060879E-10</v>
      </c>
      <c r="DS330" s="184">
        <f t="shared" si="777"/>
        <v>-9.5707704187060879E-10</v>
      </c>
      <c r="DU330" s="185">
        <f t="shared" si="716"/>
        <v>0</v>
      </c>
      <c r="DV330" s="185">
        <f t="shared" si="717"/>
        <v>0</v>
      </c>
      <c r="DW330" s="185">
        <f t="shared" si="718"/>
        <v>0</v>
      </c>
      <c r="DX330" s="185">
        <f t="shared" si="719"/>
        <v>0</v>
      </c>
      <c r="DY330" s="186">
        <f t="shared" si="720"/>
        <v>0</v>
      </c>
      <c r="DZ330" s="186">
        <f t="shared" si="721"/>
        <v>0</v>
      </c>
      <c r="EA330" s="186">
        <f t="shared" si="722"/>
        <v>0</v>
      </c>
      <c r="EB330" s="186">
        <f t="shared" si="723"/>
        <v>0</v>
      </c>
      <c r="EC330" s="186">
        <f t="shared" si="724"/>
        <v>0</v>
      </c>
      <c r="ED330" s="186">
        <f t="shared" si="725"/>
        <v>0</v>
      </c>
      <c r="EE330" s="186">
        <f t="shared" si="726"/>
        <v>0</v>
      </c>
      <c r="EF330" s="186">
        <f t="shared" si="727"/>
        <v>0</v>
      </c>
      <c r="EG330" s="186">
        <f t="shared" si="728"/>
        <v>0</v>
      </c>
      <c r="EH330" s="186">
        <f t="shared" si="729"/>
        <v>0</v>
      </c>
      <c r="EI330" s="186">
        <f t="shared" si="730"/>
        <v>0</v>
      </c>
      <c r="EJ330" s="186">
        <f t="shared" si="731"/>
        <v>0</v>
      </c>
      <c r="EK330" s="186">
        <f t="shared" si="732"/>
        <v>0</v>
      </c>
      <c r="EL330" s="186">
        <f t="shared" si="733"/>
        <v>0</v>
      </c>
      <c r="EM330" s="186">
        <f t="shared" si="734"/>
        <v>0</v>
      </c>
      <c r="EN330" s="186">
        <f t="shared" si="735"/>
        <v>0</v>
      </c>
      <c r="EO330" s="186">
        <f t="shared" si="736"/>
        <v>0</v>
      </c>
      <c r="EP330" s="186">
        <f t="shared" si="737"/>
        <v>0</v>
      </c>
      <c r="EQ330" s="186">
        <f t="shared" si="738"/>
        <v>0</v>
      </c>
      <c r="ER330" s="186">
        <f t="shared" si="739"/>
        <v>0</v>
      </c>
      <c r="ES330" s="186">
        <f t="shared" si="740"/>
        <v>0</v>
      </c>
      <c r="ET330" s="186">
        <f t="shared" si="741"/>
        <v>0</v>
      </c>
      <c r="EU330" s="186">
        <f t="shared" si="742"/>
        <v>0</v>
      </c>
      <c r="EV330" s="186">
        <f t="shared" si="743"/>
        <v>0</v>
      </c>
      <c r="EW330" s="186">
        <f t="shared" si="744"/>
        <v>0</v>
      </c>
      <c r="EX330" s="186">
        <f t="shared" si="745"/>
        <v>0</v>
      </c>
    </row>
    <row r="331" spans="15:154" ht="20.100000000000001" customHeight="1" x14ac:dyDescent="0.3">
      <c r="O331" s="211">
        <v>323</v>
      </c>
      <c r="P331" s="211">
        <f t="shared" si="746"/>
        <v>-0.32288591161895097</v>
      </c>
      <c r="Q331" s="212">
        <f t="shared" si="747"/>
        <v>2.8187067419708423</v>
      </c>
      <c r="R331" s="212">
        <f t="shared" si="651"/>
        <v>103.20940615320974</v>
      </c>
      <c r="S331" s="212">
        <f t="shared" si="652"/>
        <v>89.74730969844326</v>
      </c>
      <c r="T331" s="212">
        <f t="shared" si="653"/>
        <v>112.18413712305407</v>
      </c>
      <c r="U331" s="212">
        <f t="shared" si="654"/>
        <v>1</v>
      </c>
      <c r="V331" s="212">
        <f t="shared" si="655"/>
        <v>1</v>
      </c>
      <c r="W331" s="212">
        <f t="shared" si="656"/>
        <v>0.12983312761346869</v>
      </c>
      <c r="X331" s="212">
        <f t="shared" si="657"/>
        <v>0.14930809675548898</v>
      </c>
      <c r="Y331" s="212">
        <f t="shared" si="658"/>
        <v>0.11944647740439118</v>
      </c>
      <c r="Z331" s="212">
        <f t="shared" si="659"/>
        <v>2.6437099640475896</v>
      </c>
      <c r="AA331" s="212">
        <f t="shared" si="660"/>
        <v>2.6437099640475896</v>
      </c>
      <c r="AB331" s="212">
        <f t="shared" si="661"/>
        <v>2.6451471249650971</v>
      </c>
      <c r="AC331" s="212">
        <f t="shared" si="662"/>
        <v>2.5206932052897422</v>
      </c>
      <c r="AD331" s="212">
        <f t="shared" si="663"/>
        <v>39.458281323517156</v>
      </c>
      <c r="AE331" s="212">
        <f t="shared" si="664"/>
        <v>53.933515178945925</v>
      </c>
      <c r="AF331" s="212">
        <f t="shared" si="665"/>
        <v>1.768723798229594</v>
      </c>
      <c r="AG331" s="212">
        <f t="shared" si="666"/>
        <v>1.9747094143339607</v>
      </c>
      <c r="AH331" s="212">
        <f t="shared" si="667"/>
        <v>1.505439619945218</v>
      </c>
      <c r="AI331" s="212">
        <f t="shared" si="668"/>
        <v>4.4124337622771836</v>
      </c>
      <c r="AJ331" s="212">
        <f t="shared" si="669"/>
        <v>5.2124337622771835</v>
      </c>
      <c r="AK331" s="212">
        <f t="shared" si="670"/>
        <v>5.4198565392990572</v>
      </c>
      <c r="AL331" s="212">
        <f t="shared" si="671"/>
        <v>4.8261328252349598</v>
      </c>
      <c r="AM331" s="212">
        <f t="shared" si="748"/>
        <v>191.84896069799163</v>
      </c>
      <c r="AN331" s="212">
        <f t="shared" si="649"/>
        <v>184.50672868351026</v>
      </c>
      <c r="AO331" s="212">
        <f t="shared" si="650"/>
        <v>207.20523786067059</v>
      </c>
      <c r="AP331" s="212">
        <f t="shared" si="672"/>
        <v>1.5431257091211914</v>
      </c>
      <c r="AQ331" s="212">
        <f t="shared" si="673"/>
        <v>6.7595520277799886E-2</v>
      </c>
      <c r="AR331" s="212">
        <f t="shared" si="674"/>
        <v>6.5624083648669798E-2</v>
      </c>
      <c r="AS331" s="212">
        <f t="shared" si="675"/>
        <v>6.2536476778678365E-2</v>
      </c>
      <c r="AT331" s="212">
        <f t="shared" si="676"/>
        <v>1.4355067849092038E-3</v>
      </c>
      <c r="AU331" s="212">
        <f t="shared" si="677"/>
        <v>1.7666553931534809E-2</v>
      </c>
      <c r="AV331" s="212">
        <f t="shared" si="678"/>
        <v>1.601383221686048E-2</v>
      </c>
      <c r="AW331" s="212">
        <f t="shared" si="679"/>
        <v>1.6331426038517612E-2</v>
      </c>
      <c r="AX331" s="212">
        <f t="shared" si="749"/>
        <v>1.1468520351693054E-2</v>
      </c>
      <c r="AY331" s="212">
        <f t="shared" si="750"/>
        <v>1.1954974716436599E-2</v>
      </c>
      <c r="AZ331" s="178">
        <f t="shared" si="751"/>
        <v>9.7536571457524143E-3</v>
      </c>
      <c r="BA331" s="178">
        <f t="shared" si="680"/>
        <v>-2.4226423178513704E-2</v>
      </c>
      <c r="BB331" s="178">
        <f t="shared" si="681"/>
        <v>-2.1066454937838004E-2</v>
      </c>
      <c r="BC331" s="178">
        <f t="shared" si="682"/>
        <v>-2.6333068672297507E-2</v>
      </c>
      <c r="BD331" s="178">
        <f t="shared" si="683"/>
        <v>0</v>
      </c>
      <c r="BE331" s="178">
        <f t="shared" si="684"/>
        <v>0</v>
      </c>
      <c r="BF331" s="178">
        <f t="shared" si="685"/>
        <v>0</v>
      </c>
      <c r="BG331" s="178">
        <f t="shared" si="752"/>
        <v>0</v>
      </c>
      <c r="BH331" s="178">
        <f t="shared" si="753"/>
        <v>0</v>
      </c>
      <c r="BI331" s="178">
        <f t="shared" si="754"/>
        <v>0</v>
      </c>
      <c r="BJ331" s="178">
        <f t="shared" si="686"/>
        <v>0</v>
      </c>
      <c r="BK331" s="178">
        <f t="shared" si="687"/>
        <v>0</v>
      </c>
      <c r="BL331" s="178">
        <f t="shared" si="688"/>
        <v>0</v>
      </c>
      <c r="BM331" s="180">
        <f t="shared" si="755"/>
        <v>0</v>
      </c>
      <c r="BN331" s="180">
        <f t="shared" si="755"/>
        <v>0</v>
      </c>
      <c r="BO331" s="180">
        <f t="shared" si="755"/>
        <v>0</v>
      </c>
      <c r="BP331" s="178">
        <f t="shared" si="689"/>
        <v>21.749490995183965</v>
      </c>
      <c r="BQ331" s="178">
        <f t="shared" si="690"/>
        <v>62.582801733706276</v>
      </c>
      <c r="BR331" s="178">
        <f t="shared" si="691"/>
        <v>0.17197701617096389</v>
      </c>
      <c r="BS331" s="178">
        <f t="shared" si="692"/>
        <v>0.17197701617096389</v>
      </c>
      <c r="BT331" s="178">
        <f t="shared" si="693"/>
        <v>5.7325672056987957E-2</v>
      </c>
      <c r="BU331" s="178">
        <f t="shared" si="694"/>
        <v>6.9319750401409532</v>
      </c>
      <c r="BY331" s="180">
        <f t="shared" si="695"/>
        <v>4.745098627837948E-2</v>
      </c>
      <c r="BZ331" s="180">
        <f t="shared" si="756"/>
        <v>4.745098627837948E-2</v>
      </c>
      <c r="CA331" s="180">
        <f t="shared" si="757"/>
        <v>1.3405552234249293E-2</v>
      </c>
      <c r="CB331" s="180">
        <f t="shared" si="758"/>
        <v>3.080355003174997E-2</v>
      </c>
      <c r="CC331" s="180">
        <f t="shared" si="696"/>
        <v>6.5771268532362655E-3</v>
      </c>
      <c r="CG331" s="182">
        <f t="shared" si="697"/>
        <v>0.16701516864049534</v>
      </c>
      <c r="CH331" s="182">
        <f t="shared" si="698"/>
        <v>0.16701516864049534</v>
      </c>
      <c r="CI331" s="182">
        <f t="shared" si="699"/>
        <v>0.16701516864049534</v>
      </c>
      <c r="CJ331" s="182">
        <f t="shared" si="700"/>
        <v>0.16701516864049534</v>
      </c>
      <c r="CK331" s="182">
        <f t="shared" si="701"/>
        <v>0.16701516864049534</v>
      </c>
      <c r="CL331" s="182">
        <f t="shared" si="702"/>
        <v>0.16701516864049534</v>
      </c>
      <c r="CM331" s="182">
        <f t="shared" si="703"/>
        <v>0.16701516864049534</v>
      </c>
      <c r="CN331" s="182">
        <f t="shared" si="704"/>
        <v>0.16701516864049534</v>
      </c>
      <c r="CO331" s="182">
        <f t="shared" si="705"/>
        <v>0.15062527200574471</v>
      </c>
      <c r="CP331" s="182">
        <f t="shared" si="706"/>
        <v>0.1281380023942951</v>
      </c>
      <c r="CQ331" s="182">
        <f t="shared" si="707"/>
        <v>0.10565073278284547</v>
      </c>
      <c r="CR331" s="182">
        <f t="shared" si="708"/>
        <v>8.3163463171395835E-2</v>
      </c>
      <c r="CS331" s="182">
        <f t="shared" si="709"/>
        <v>6.0676193559946238E-2</v>
      </c>
      <c r="CT331" s="182">
        <f t="shared" si="710"/>
        <v>5.2363824526519442E-2</v>
      </c>
      <c r="CU331" s="182">
        <f t="shared" si="711"/>
        <v>5.2363824526519442E-2</v>
      </c>
      <c r="CV331" s="182">
        <f t="shared" si="712"/>
        <v>5.2363824526519442E-2</v>
      </c>
      <c r="CW331" s="182">
        <f t="shared" si="713"/>
        <v>5.2363824526519442E-2</v>
      </c>
      <c r="CX331" s="182">
        <f t="shared" si="714"/>
        <v>5.2363824526519442E-2</v>
      </c>
      <c r="CY331" s="182">
        <f t="shared" si="715"/>
        <v>5.2363824526519442E-2</v>
      </c>
      <c r="DA331" s="184">
        <f t="shared" si="759"/>
        <v>4.595913309102248E-2</v>
      </c>
      <c r="DB331" s="184">
        <f t="shared" si="760"/>
        <v>4.595913309102248E-2</v>
      </c>
      <c r="DC331" s="184">
        <f t="shared" si="761"/>
        <v>4.595913309102248E-2</v>
      </c>
      <c r="DD331" s="184">
        <f t="shared" si="762"/>
        <v>4.595913309102248E-2</v>
      </c>
      <c r="DE331" s="184">
        <f t="shared" si="763"/>
        <v>4.595913309102248E-2</v>
      </c>
      <c r="DF331" s="184">
        <f t="shared" si="764"/>
        <v>4.595913309102248E-2</v>
      </c>
      <c r="DG331" s="184">
        <f t="shared" si="765"/>
        <v>4.595913309102248E-2</v>
      </c>
      <c r="DH331" s="184">
        <f t="shared" si="766"/>
        <v>4.595913309102248E-2</v>
      </c>
      <c r="DI331" s="184">
        <f t="shared" si="767"/>
        <v>4.1036525575151896E-2</v>
      </c>
      <c r="DJ331" s="184">
        <f t="shared" si="768"/>
        <v>3.4299713239182433E-2</v>
      </c>
      <c r="DK331" s="184">
        <f t="shared" si="769"/>
        <v>2.759258852965223E-2</v>
      </c>
      <c r="DL331" s="184">
        <f t="shared" si="770"/>
        <v>2.0935147239558208E-2</v>
      </c>
      <c r="DM331" s="184">
        <f t="shared" si="771"/>
        <v>1.4370541299436932E-2</v>
      </c>
      <c r="DN331" s="184">
        <f t="shared" si="772"/>
        <v>1.1985504677502692E-2</v>
      </c>
      <c r="DO331" s="184">
        <f t="shared" si="773"/>
        <v>1.1985504677502692E-2</v>
      </c>
      <c r="DP331" s="184">
        <f t="shared" si="774"/>
        <v>1.1985504677502692E-2</v>
      </c>
      <c r="DQ331" s="184">
        <f t="shared" si="775"/>
        <v>1.1985504677502692E-2</v>
      </c>
      <c r="DR331" s="184">
        <f t="shared" si="776"/>
        <v>-9.6959479424824618E-10</v>
      </c>
      <c r="DS331" s="184">
        <f t="shared" si="777"/>
        <v>-9.6959479424824618E-10</v>
      </c>
      <c r="DU331" s="185">
        <f t="shared" si="716"/>
        <v>0</v>
      </c>
      <c r="DV331" s="185">
        <f t="shared" si="717"/>
        <v>0</v>
      </c>
      <c r="DW331" s="185">
        <f t="shared" si="718"/>
        <v>0</v>
      </c>
      <c r="DX331" s="185">
        <f t="shared" si="719"/>
        <v>0</v>
      </c>
      <c r="DY331" s="186">
        <f t="shared" si="720"/>
        <v>0</v>
      </c>
      <c r="DZ331" s="186">
        <f t="shared" si="721"/>
        <v>0</v>
      </c>
      <c r="EA331" s="186">
        <f t="shared" si="722"/>
        <v>0</v>
      </c>
      <c r="EB331" s="186">
        <f t="shared" si="723"/>
        <v>0</v>
      </c>
      <c r="EC331" s="186">
        <f t="shared" si="724"/>
        <v>0</v>
      </c>
      <c r="ED331" s="186">
        <f t="shared" si="725"/>
        <v>0</v>
      </c>
      <c r="EE331" s="186">
        <f t="shared" si="726"/>
        <v>0</v>
      </c>
      <c r="EF331" s="186">
        <f t="shared" si="727"/>
        <v>0</v>
      </c>
      <c r="EG331" s="186">
        <f t="shared" si="728"/>
        <v>0</v>
      </c>
      <c r="EH331" s="186">
        <f t="shared" si="729"/>
        <v>0</v>
      </c>
      <c r="EI331" s="186">
        <f t="shared" si="730"/>
        <v>0</v>
      </c>
      <c r="EJ331" s="186">
        <f t="shared" si="731"/>
        <v>0</v>
      </c>
      <c r="EK331" s="186">
        <f t="shared" si="732"/>
        <v>0</v>
      </c>
      <c r="EL331" s="186">
        <f t="shared" si="733"/>
        <v>0</v>
      </c>
      <c r="EM331" s="186">
        <f t="shared" si="734"/>
        <v>0</v>
      </c>
      <c r="EN331" s="186">
        <f t="shared" si="735"/>
        <v>0</v>
      </c>
      <c r="EO331" s="186">
        <f t="shared" si="736"/>
        <v>0</v>
      </c>
      <c r="EP331" s="186">
        <f t="shared" si="737"/>
        <v>0</v>
      </c>
      <c r="EQ331" s="186">
        <f t="shared" si="738"/>
        <v>0</v>
      </c>
      <c r="ER331" s="186">
        <f t="shared" si="739"/>
        <v>0</v>
      </c>
      <c r="ES331" s="186">
        <f t="shared" si="740"/>
        <v>0</v>
      </c>
      <c r="ET331" s="186">
        <f t="shared" si="741"/>
        <v>0</v>
      </c>
      <c r="EU331" s="186">
        <f t="shared" si="742"/>
        <v>0</v>
      </c>
      <c r="EV331" s="186">
        <f t="shared" si="743"/>
        <v>0</v>
      </c>
      <c r="EW331" s="186">
        <f t="shared" si="744"/>
        <v>0</v>
      </c>
      <c r="EX331" s="186">
        <f t="shared" si="745"/>
        <v>0</v>
      </c>
    </row>
    <row r="332" spans="15:154" ht="20.100000000000001" customHeight="1" x14ac:dyDescent="0.3">
      <c r="O332" s="211">
        <v>324</v>
      </c>
      <c r="P332" s="211">
        <f t="shared" si="746"/>
        <v>-0.31415926535897931</v>
      </c>
      <c r="Q332" s="212">
        <f t="shared" si="747"/>
        <v>2.8274333882308138</v>
      </c>
      <c r="R332" s="212">
        <f t="shared" si="651"/>
        <v>100.51368562322888</v>
      </c>
      <c r="S332" s="212">
        <f t="shared" si="652"/>
        <v>87.40320488976424</v>
      </c>
      <c r="T332" s="212">
        <f t="shared" si="653"/>
        <v>109.2540061122053</v>
      </c>
      <c r="U332" s="212">
        <f t="shared" si="654"/>
        <v>1</v>
      </c>
      <c r="V332" s="212">
        <f t="shared" si="655"/>
        <v>1</v>
      </c>
      <c r="W332" s="212">
        <f t="shared" si="656"/>
        <v>0.13331517909142551</v>
      </c>
      <c r="X332" s="212">
        <f t="shared" si="657"/>
        <v>0.15331245595513934</v>
      </c>
      <c r="Y332" s="212">
        <f t="shared" si="658"/>
        <v>0.12264996476411148</v>
      </c>
      <c r="Z332" s="212">
        <f t="shared" si="659"/>
        <v>2.5631037806148487</v>
      </c>
      <c r="AA332" s="212">
        <f t="shared" si="660"/>
        <v>2.5631037806148487</v>
      </c>
      <c r="AB332" s="212">
        <f t="shared" si="661"/>
        <v>2.5666056435467626</v>
      </c>
      <c r="AC332" s="212">
        <f t="shared" si="662"/>
        <v>2.5</v>
      </c>
      <c r="AD332" s="212">
        <f t="shared" si="663"/>
        <v>37.852727708426784</v>
      </c>
      <c r="AE332" s="212">
        <f t="shared" si="664"/>
        <v>51.812496713904032</v>
      </c>
      <c r="AF332" s="212">
        <f t="shared" si="665"/>
        <v>1.7622333366139527</v>
      </c>
      <c r="AG332" s="212">
        <f t="shared" si="666"/>
        <v>1.9674630734023755</v>
      </c>
      <c r="AH332" s="212">
        <f t="shared" si="667"/>
        <v>1.4999152989191198</v>
      </c>
      <c r="AI332" s="212">
        <f t="shared" si="668"/>
        <v>4.3253371172288011</v>
      </c>
      <c r="AJ332" s="212">
        <f t="shared" si="669"/>
        <v>5.1253371172288009</v>
      </c>
      <c r="AK332" s="212">
        <f t="shared" si="670"/>
        <v>5.3340687169491376</v>
      </c>
      <c r="AL332" s="212">
        <f t="shared" si="671"/>
        <v>4.7999152989191201</v>
      </c>
      <c r="AM332" s="212">
        <f t="shared" si="748"/>
        <v>195.10911714246149</v>
      </c>
      <c r="AN332" s="212">
        <f t="shared" si="649"/>
        <v>187.47415023403707</v>
      </c>
      <c r="AO332" s="212">
        <f t="shared" si="650"/>
        <v>208.33700966039697</v>
      </c>
      <c r="AP332" s="212">
        <f t="shared" si="672"/>
        <v>1.4763220801019847</v>
      </c>
      <c r="AQ332" s="212">
        <f t="shared" si="673"/>
        <v>6.5588428781922697E-2</v>
      </c>
      <c r="AR332" s="212">
        <f t="shared" si="674"/>
        <v>6.3675529370595285E-2</v>
      </c>
      <c r="AS332" s="212">
        <f t="shared" si="675"/>
        <v>6.0679601793342558E-2</v>
      </c>
      <c r="AT332" s="212">
        <f t="shared" si="676"/>
        <v>1.3515243468751814E-3</v>
      </c>
      <c r="AU332" s="212">
        <f t="shared" si="677"/>
        <v>1.6915645657854098E-2</v>
      </c>
      <c r="AV332" s="212">
        <f t="shared" si="678"/>
        <v>1.531944675056923E-2</v>
      </c>
      <c r="AW332" s="212">
        <f t="shared" si="679"/>
        <v>1.5459962194396095E-2</v>
      </c>
      <c r="AX332" s="212">
        <f t="shared" si="749"/>
        <v>1.1275562275416519E-2</v>
      </c>
      <c r="AY332" s="212">
        <f t="shared" si="750"/>
        <v>1.1743310722443136E-2</v>
      </c>
      <c r="AZ332" s="178">
        <f t="shared" si="751"/>
        <v>9.4808197014070051E-3</v>
      </c>
      <c r="BA332" s="178">
        <f t="shared" si="680"/>
        <v>-2.4296238424464416E-2</v>
      </c>
      <c r="BB332" s="178">
        <f t="shared" si="681"/>
        <v>-2.1127163847360363E-2</v>
      </c>
      <c r="BC332" s="178">
        <f t="shared" si="682"/>
        <v>-2.6408954809200452E-2</v>
      </c>
      <c r="BD332" s="178">
        <f t="shared" si="683"/>
        <v>0</v>
      </c>
      <c r="BE332" s="178">
        <f t="shared" si="684"/>
        <v>0</v>
      </c>
      <c r="BF332" s="178">
        <f t="shared" si="685"/>
        <v>0</v>
      </c>
      <c r="BG332" s="178">
        <f t="shared" si="752"/>
        <v>0</v>
      </c>
      <c r="BH332" s="178">
        <f t="shared" si="753"/>
        <v>0</v>
      </c>
      <c r="BI332" s="178">
        <f t="shared" si="754"/>
        <v>0</v>
      </c>
      <c r="BJ332" s="178">
        <f t="shared" si="686"/>
        <v>0</v>
      </c>
      <c r="BK332" s="178">
        <f t="shared" si="687"/>
        <v>0</v>
      </c>
      <c r="BL332" s="178">
        <f t="shared" si="688"/>
        <v>0</v>
      </c>
      <c r="BM332" s="180">
        <f t="shared" si="755"/>
        <v>0</v>
      </c>
      <c r="BN332" s="180">
        <f t="shared" si="755"/>
        <v>0</v>
      </c>
      <c r="BO332" s="180">
        <f t="shared" si="755"/>
        <v>0</v>
      </c>
      <c r="BP332" s="178">
        <f t="shared" si="689"/>
        <v>20.895449093242284</v>
      </c>
      <c r="BQ332" s="178">
        <f t="shared" si="690"/>
        <v>60.311496102407531</v>
      </c>
      <c r="BR332" s="178">
        <f t="shared" si="691"/>
        <v>0.16748515839892397</v>
      </c>
      <c r="BS332" s="178">
        <f t="shared" si="692"/>
        <v>0.16748515839892397</v>
      </c>
      <c r="BT332" s="178">
        <f t="shared" si="693"/>
        <v>5.582838613297466E-2</v>
      </c>
      <c r="BU332" s="178">
        <f t="shared" si="694"/>
        <v>6.7509191836497005</v>
      </c>
      <c r="BY332" s="180">
        <f t="shared" si="695"/>
        <v>4.5649925788743918E-2</v>
      </c>
      <c r="BZ332" s="180">
        <f t="shared" si="756"/>
        <v>4.5649925788743918E-2</v>
      </c>
      <c r="CA332" s="180">
        <f t="shared" si="757"/>
        <v>1.2862479496537418E-2</v>
      </c>
      <c r="CB332" s="180">
        <f t="shared" si="758"/>
        <v>3.0429140418347898E-2</v>
      </c>
      <c r="CC332" s="180">
        <f t="shared" si="696"/>
        <v>6.1329019938834821E-3</v>
      </c>
      <c r="CG332" s="182">
        <f t="shared" si="697"/>
        <v>0.16252331086845545</v>
      </c>
      <c r="CH332" s="182">
        <f t="shared" si="698"/>
        <v>0.16252331086845545</v>
      </c>
      <c r="CI332" s="182">
        <f t="shared" si="699"/>
        <v>0.16252331086845545</v>
      </c>
      <c r="CJ332" s="182">
        <f t="shared" si="700"/>
        <v>0.16252331086845545</v>
      </c>
      <c r="CK332" s="182">
        <f t="shared" si="701"/>
        <v>0.16252331086845545</v>
      </c>
      <c r="CL332" s="182">
        <f t="shared" si="702"/>
        <v>0.16252331086845545</v>
      </c>
      <c r="CM332" s="182">
        <f t="shared" si="703"/>
        <v>0.16252331086845545</v>
      </c>
      <c r="CN332" s="182">
        <f t="shared" si="704"/>
        <v>0.16252331086845545</v>
      </c>
      <c r="CO332" s="182">
        <f t="shared" si="705"/>
        <v>0.1465615009991395</v>
      </c>
      <c r="CP332" s="182">
        <f t="shared" si="706"/>
        <v>0.12466157508643</v>
      </c>
      <c r="CQ332" s="182">
        <f t="shared" si="707"/>
        <v>0.10276164917372055</v>
      </c>
      <c r="CR332" s="182">
        <f t="shared" si="708"/>
        <v>8.0861723261011043E-2</v>
      </c>
      <c r="CS332" s="182">
        <f t="shared" si="709"/>
        <v>5.8961797348301578E-2</v>
      </c>
      <c r="CT332" s="182">
        <f t="shared" si="710"/>
        <v>5.0866538602506138E-2</v>
      </c>
      <c r="CU332" s="182">
        <f t="shared" si="711"/>
        <v>5.0866538602506138E-2</v>
      </c>
      <c r="CV332" s="182">
        <f t="shared" si="712"/>
        <v>5.0866538602506138E-2</v>
      </c>
      <c r="CW332" s="182">
        <f t="shared" si="713"/>
        <v>5.0866538602506138E-2</v>
      </c>
      <c r="CX332" s="182">
        <f t="shared" si="714"/>
        <v>5.0866538602506138E-2</v>
      </c>
      <c r="CY332" s="182">
        <f t="shared" si="715"/>
        <v>5.0866538602506138E-2</v>
      </c>
      <c r="DA332" s="184">
        <f t="shared" si="759"/>
        <v>4.4174101983098089E-2</v>
      </c>
      <c r="DB332" s="184">
        <f t="shared" si="760"/>
        <v>4.4174101983098089E-2</v>
      </c>
      <c r="DC332" s="184">
        <f t="shared" si="761"/>
        <v>4.4174101983098089E-2</v>
      </c>
      <c r="DD332" s="184">
        <f t="shared" si="762"/>
        <v>4.4174101983098089E-2</v>
      </c>
      <c r="DE332" s="184">
        <f t="shared" si="763"/>
        <v>4.4174101983098089E-2</v>
      </c>
      <c r="DF332" s="184">
        <f t="shared" si="764"/>
        <v>4.4174101983098089E-2</v>
      </c>
      <c r="DG332" s="184">
        <f t="shared" si="765"/>
        <v>4.4174101983098089E-2</v>
      </c>
      <c r="DH332" s="184">
        <f t="shared" si="766"/>
        <v>4.4174101983098089E-2</v>
      </c>
      <c r="DI332" s="184">
        <f t="shared" si="767"/>
        <v>3.943178804785423E-2</v>
      </c>
      <c r="DJ332" s="184">
        <f t="shared" si="768"/>
        <v>3.2942300725402753E-2</v>
      </c>
      <c r="DK332" s="184">
        <f t="shared" si="769"/>
        <v>2.6482413559778865E-2</v>
      </c>
      <c r="DL332" s="184">
        <f t="shared" si="770"/>
        <v>2.0072024953979108E-2</v>
      </c>
      <c r="DM332" s="184">
        <f t="shared" si="771"/>
        <v>1.3754019352276388E-2</v>
      </c>
      <c r="DN332" s="184">
        <f t="shared" si="772"/>
        <v>1.1459885486948105E-2</v>
      </c>
      <c r="DO332" s="184">
        <f t="shared" si="773"/>
        <v>1.1459885486948105E-2</v>
      </c>
      <c r="DP332" s="184">
        <f t="shared" si="774"/>
        <v>1.1459885486948105E-2</v>
      </c>
      <c r="DQ332" s="184">
        <f t="shared" si="775"/>
        <v>1.1459885486948105E-2</v>
      </c>
      <c r="DR332" s="184">
        <f t="shared" si="776"/>
        <v>-9.8248312954704354E-10</v>
      </c>
      <c r="DS332" s="184">
        <f t="shared" si="777"/>
        <v>-9.8248312954704354E-10</v>
      </c>
      <c r="DU332" s="185">
        <f t="shared" si="716"/>
        <v>0</v>
      </c>
      <c r="DV332" s="185">
        <f t="shared" si="717"/>
        <v>0</v>
      </c>
      <c r="DW332" s="185">
        <f t="shared" si="718"/>
        <v>0</v>
      </c>
      <c r="DX332" s="185">
        <f t="shared" si="719"/>
        <v>0</v>
      </c>
      <c r="DY332" s="186">
        <f t="shared" si="720"/>
        <v>0</v>
      </c>
      <c r="DZ332" s="186">
        <f t="shared" si="721"/>
        <v>0</v>
      </c>
      <c r="EA332" s="186">
        <f t="shared" si="722"/>
        <v>0</v>
      </c>
      <c r="EB332" s="186">
        <f t="shared" si="723"/>
        <v>0</v>
      </c>
      <c r="EC332" s="186">
        <f t="shared" si="724"/>
        <v>0</v>
      </c>
      <c r="ED332" s="186">
        <f t="shared" si="725"/>
        <v>0</v>
      </c>
      <c r="EE332" s="186">
        <f t="shared" si="726"/>
        <v>0</v>
      </c>
      <c r="EF332" s="186">
        <f t="shared" si="727"/>
        <v>0</v>
      </c>
      <c r="EG332" s="186">
        <f t="shared" si="728"/>
        <v>0</v>
      </c>
      <c r="EH332" s="186">
        <f t="shared" si="729"/>
        <v>0</v>
      </c>
      <c r="EI332" s="186">
        <f t="shared" si="730"/>
        <v>0</v>
      </c>
      <c r="EJ332" s="186">
        <f t="shared" si="731"/>
        <v>0</v>
      </c>
      <c r="EK332" s="186">
        <f t="shared" si="732"/>
        <v>0</v>
      </c>
      <c r="EL332" s="186">
        <f t="shared" si="733"/>
        <v>0</v>
      </c>
      <c r="EM332" s="186">
        <f t="shared" si="734"/>
        <v>0</v>
      </c>
      <c r="EN332" s="186">
        <f t="shared" si="735"/>
        <v>0</v>
      </c>
      <c r="EO332" s="186">
        <f t="shared" si="736"/>
        <v>0</v>
      </c>
      <c r="EP332" s="186">
        <f t="shared" si="737"/>
        <v>0</v>
      </c>
      <c r="EQ332" s="186">
        <f t="shared" si="738"/>
        <v>0</v>
      </c>
      <c r="ER332" s="186">
        <f t="shared" si="739"/>
        <v>0</v>
      </c>
      <c r="ES332" s="186">
        <f t="shared" si="740"/>
        <v>0</v>
      </c>
      <c r="ET332" s="186">
        <f t="shared" si="741"/>
        <v>0</v>
      </c>
      <c r="EU332" s="186">
        <f t="shared" si="742"/>
        <v>0</v>
      </c>
      <c r="EV332" s="186">
        <f t="shared" si="743"/>
        <v>0</v>
      </c>
      <c r="EW332" s="186">
        <f t="shared" si="744"/>
        <v>0</v>
      </c>
      <c r="EX332" s="186">
        <f t="shared" si="745"/>
        <v>0</v>
      </c>
    </row>
    <row r="333" spans="15:154" ht="20.100000000000001" customHeight="1" x14ac:dyDescent="0.3">
      <c r="O333" s="211">
        <v>325</v>
      </c>
      <c r="P333" s="211">
        <f t="shared" si="746"/>
        <v>-0.30543261909900765</v>
      </c>
      <c r="Q333" s="212">
        <f t="shared" si="747"/>
        <v>2.8361600344907854</v>
      </c>
      <c r="R333" s="212">
        <f t="shared" si="651"/>
        <v>97.810310586933255</v>
      </c>
      <c r="S333" s="212">
        <f t="shared" si="652"/>
        <v>85.05244398863762</v>
      </c>
      <c r="T333" s="212">
        <f t="shared" si="653"/>
        <v>106.31555498579702</v>
      </c>
      <c r="U333" s="212">
        <f t="shared" si="654"/>
        <v>1</v>
      </c>
      <c r="V333" s="212">
        <f t="shared" si="655"/>
        <v>1</v>
      </c>
      <c r="W333" s="212">
        <f t="shared" si="656"/>
        <v>0.13699987168622837</v>
      </c>
      <c r="X333" s="212">
        <f t="shared" si="657"/>
        <v>0.15754985243916261</v>
      </c>
      <c r="Y333" s="212">
        <f t="shared" si="658"/>
        <v>0.12603988195133009</v>
      </c>
      <c r="Z333" s="212">
        <f t="shared" si="659"/>
        <v>2.5</v>
      </c>
      <c r="AA333" s="212">
        <f t="shared" si="660"/>
        <v>2.5</v>
      </c>
      <c r="AB333" s="212">
        <f t="shared" si="661"/>
        <v>2.5</v>
      </c>
      <c r="AC333" s="212">
        <f t="shared" si="662"/>
        <v>2.5</v>
      </c>
      <c r="AD333" s="212">
        <f t="shared" si="663"/>
        <v>36.263682990123073</v>
      </c>
      <c r="AE333" s="212">
        <f t="shared" si="664"/>
        <v>49.71046189356445</v>
      </c>
      <c r="AF333" s="212">
        <f t="shared" si="665"/>
        <v>1.7557244453136056</v>
      </c>
      <c r="AG333" s="212">
        <f t="shared" si="666"/>
        <v>1.96019615646456</v>
      </c>
      <c r="AH333" s="212">
        <f t="shared" si="667"/>
        <v>1.4943752915673403</v>
      </c>
      <c r="AI333" s="212">
        <f t="shared" si="668"/>
        <v>4.2557244453136054</v>
      </c>
      <c r="AJ333" s="212">
        <f t="shared" si="669"/>
        <v>5.0557244453136052</v>
      </c>
      <c r="AK333" s="212">
        <f t="shared" si="670"/>
        <v>5.2601961564645601</v>
      </c>
      <c r="AL333" s="212">
        <f t="shared" si="671"/>
        <v>4.7943752915673405</v>
      </c>
      <c r="AM333" s="212">
        <f t="shared" si="748"/>
        <v>197.79559009133661</v>
      </c>
      <c r="AN333" s="212">
        <f t="shared" si="649"/>
        <v>190.10697895192408</v>
      </c>
      <c r="AO333" s="212">
        <f t="shared" si="650"/>
        <v>208.57774771175406</v>
      </c>
      <c r="AP333" s="212">
        <f t="shared" si="672"/>
        <v>1.4152929940994723</v>
      </c>
      <c r="AQ333" s="212">
        <f t="shared" si="673"/>
        <v>6.3588650820891518E-2</v>
      </c>
      <c r="AR333" s="212">
        <f t="shared" si="674"/>
        <v>6.173407532668615E-2</v>
      </c>
      <c r="AS333" s="212">
        <f t="shared" si="675"/>
        <v>5.8829492976832529E-2</v>
      </c>
      <c r="AT333" s="212">
        <f t="shared" si="676"/>
        <v>1.2640594302155188E-5</v>
      </c>
      <c r="AU333" s="212">
        <f t="shared" si="677"/>
        <v>1.6118788066387259E-2</v>
      </c>
      <c r="AV333" s="212">
        <f t="shared" si="678"/>
        <v>1.4601736702425172E-2</v>
      </c>
      <c r="AW333" s="212">
        <f t="shared" si="679"/>
        <v>1.4548383464917051E-2</v>
      </c>
      <c r="AX333" s="212">
        <f t="shared" si="749"/>
        <v>1.1041360135265943E-2</v>
      </c>
      <c r="AY333" s="212">
        <f t="shared" si="750"/>
        <v>1.1502508041410823E-2</v>
      </c>
      <c r="AZ333" s="178">
        <f t="shared" si="751"/>
        <v>9.1683833005981614E-3</v>
      </c>
      <c r="BA333" s="178">
        <f t="shared" si="680"/>
        <v>-2.4364203417792392E-2</v>
      </c>
      <c r="BB333" s="178">
        <f t="shared" si="681"/>
        <v>-2.1186263841558604E-2</v>
      </c>
      <c r="BC333" s="178">
        <f t="shared" si="682"/>
        <v>-2.6482829801948247E-2</v>
      </c>
      <c r="BD333" s="178">
        <f t="shared" si="683"/>
        <v>0</v>
      </c>
      <c r="BE333" s="178">
        <f t="shared" si="684"/>
        <v>0</v>
      </c>
      <c r="BF333" s="178">
        <f t="shared" si="685"/>
        <v>0</v>
      </c>
      <c r="BG333" s="178">
        <f t="shared" si="752"/>
        <v>0</v>
      </c>
      <c r="BH333" s="178">
        <f t="shared" si="753"/>
        <v>0</v>
      </c>
      <c r="BI333" s="178">
        <f t="shared" si="754"/>
        <v>0</v>
      </c>
      <c r="BJ333" s="178">
        <f t="shared" si="686"/>
        <v>0</v>
      </c>
      <c r="BK333" s="178">
        <f t="shared" si="687"/>
        <v>0</v>
      </c>
      <c r="BL333" s="178">
        <f t="shared" si="688"/>
        <v>0</v>
      </c>
      <c r="BM333" s="180">
        <f t="shared" si="755"/>
        <v>0</v>
      </c>
      <c r="BN333" s="180">
        <f t="shared" si="755"/>
        <v>0</v>
      </c>
      <c r="BO333" s="180">
        <f t="shared" si="755"/>
        <v>0</v>
      </c>
      <c r="BP333" s="178">
        <f t="shared" si="689"/>
        <v>20.049251103703146</v>
      </c>
      <c r="BQ333" s="178">
        <f t="shared" si="690"/>
        <v>58.047684171228305</v>
      </c>
      <c r="BR333" s="178">
        <f t="shared" si="691"/>
        <v>0.16298054598362682</v>
      </c>
      <c r="BS333" s="178">
        <f t="shared" si="692"/>
        <v>0.16298054598362682</v>
      </c>
      <c r="BT333" s="178">
        <f t="shared" si="693"/>
        <v>5.4326848661208939E-2</v>
      </c>
      <c r="BU333" s="178">
        <f t="shared" si="694"/>
        <v>6.5693492185253675</v>
      </c>
      <c r="BY333" s="180">
        <f t="shared" si="695"/>
        <v>4.3857344438881618E-2</v>
      </c>
      <c r="BZ333" s="180">
        <f t="shared" si="756"/>
        <v>4.3857344438881618E-2</v>
      </c>
      <c r="CA333" s="180">
        <f t="shared" si="757"/>
        <v>1.2323322319985501E-2</v>
      </c>
      <c r="CB333" s="180">
        <f t="shared" si="758"/>
        <v>3.0042253072806682E-2</v>
      </c>
      <c r="CC333" s="180">
        <f t="shared" si="696"/>
        <v>5.6780496550142903E-3</v>
      </c>
      <c r="CG333" s="182">
        <f t="shared" si="697"/>
        <v>0.15801869845315833</v>
      </c>
      <c r="CH333" s="182">
        <f t="shared" si="698"/>
        <v>0.15801869845315833</v>
      </c>
      <c r="CI333" s="182">
        <f t="shared" si="699"/>
        <v>0.15801869845315833</v>
      </c>
      <c r="CJ333" s="182">
        <f t="shared" si="700"/>
        <v>0.15801869845315833</v>
      </c>
      <c r="CK333" s="182">
        <f t="shared" si="701"/>
        <v>0.15801869845315833</v>
      </c>
      <c r="CL333" s="182">
        <f t="shared" si="702"/>
        <v>0.15801869845315833</v>
      </c>
      <c r="CM333" s="182">
        <f t="shared" si="703"/>
        <v>0.15801869845315833</v>
      </c>
      <c r="CN333" s="182">
        <f t="shared" si="704"/>
        <v>0.15801869845315833</v>
      </c>
      <c r="CO333" s="182">
        <f t="shared" si="705"/>
        <v>0.14248619090289721</v>
      </c>
      <c r="CP333" s="182">
        <f t="shared" si="706"/>
        <v>0.12117527645307516</v>
      </c>
      <c r="CQ333" s="182">
        <f t="shared" si="707"/>
        <v>9.986436200325309E-2</v>
      </c>
      <c r="CR333" s="182">
        <f t="shared" si="708"/>
        <v>7.855344755343098E-2</v>
      </c>
      <c r="CS333" s="182">
        <f t="shared" si="709"/>
        <v>5.7242533103608939E-2</v>
      </c>
      <c r="CT333" s="182">
        <f t="shared" si="710"/>
        <v>4.9365001130740424E-2</v>
      </c>
      <c r="CU333" s="182">
        <f t="shared" si="711"/>
        <v>4.9365001130740424E-2</v>
      </c>
      <c r="CV333" s="182">
        <f t="shared" si="712"/>
        <v>4.9365001130740424E-2</v>
      </c>
      <c r="CW333" s="182">
        <f t="shared" si="713"/>
        <v>4.9365001130740424E-2</v>
      </c>
      <c r="CX333" s="182">
        <f t="shared" si="714"/>
        <v>4.9365001130740424E-2</v>
      </c>
      <c r="CY333" s="182">
        <f t="shared" si="715"/>
        <v>4.9365001130740424E-2</v>
      </c>
      <c r="DA333" s="184">
        <f t="shared" si="759"/>
        <v>4.2398123352570441E-2</v>
      </c>
      <c r="DB333" s="184">
        <f t="shared" si="760"/>
        <v>4.2398123352570441E-2</v>
      </c>
      <c r="DC333" s="184">
        <f t="shared" si="761"/>
        <v>4.2398123352570441E-2</v>
      </c>
      <c r="DD333" s="184">
        <f t="shared" si="762"/>
        <v>4.2398123352570441E-2</v>
      </c>
      <c r="DE333" s="184">
        <f t="shared" si="763"/>
        <v>4.2398123352570441E-2</v>
      </c>
      <c r="DF333" s="184">
        <f t="shared" si="764"/>
        <v>4.2398123352570441E-2</v>
      </c>
      <c r="DG333" s="184">
        <f t="shared" si="765"/>
        <v>4.2398123352570441E-2</v>
      </c>
      <c r="DH333" s="184">
        <f t="shared" si="766"/>
        <v>4.2398123352570441E-2</v>
      </c>
      <c r="DI333" s="184">
        <f t="shared" si="767"/>
        <v>3.7835488644410352E-2</v>
      </c>
      <c r="DJ333" s="184">
        <f t="shared" si="768"/>
        <v>3.1592475641288628E-2</v>
      </c>
      <c r="DK333" s="184">
        <f t="shared" si="769"/>
        <v>2.5378961394189336E-2</v>
      </c>
      <c r="DL333" s="184">
        <f t="shared" si="770"/>
        <v>1.9214736583643071E-2</v>
      </c>
      <c r="DM333" s="184">
        <f t="shared" si="771"/>
        <v>1.3142394753813931E-2</v>
      </c>
      <c r="DN333" s="184">
        <f t="shared" si="772"/>
        <v>1.0938795160666877E-2</v>
      </c>
      <c r="DO333" s="184">
        <f t="shared" si="773"/>
        <v>1.0938795160666877E-2</v>
      </c>
      <c r="DP333" s="184">
        <f t="shared" si="774"/>
        <v>1.0938795160666877E-2</v>
      </c>
      <c r="DQ333" s="184">
        <f t="shared" si="775"/>
        <v>1.0938795160666877E-2</v>
      </c>
      <c r="DR333" s="184">
        <f t="shared" si="776"/>
        <v>-9.9575761986866939E-10</v>
      </c>
      <c r="DS333" s="184">
        <f t="shared" si="777"/>
        <v>-9.9575761986866939E-10</v>
      </c>
      <c r="DU333" s="185">
        <f t="shared" si="716"/>
        <v>0</v>
      </c>
      <c r="DV333" s="185">
        <f t="shared" si="717"/>
        <v>0</v>
      </c>
      <c r="DW333" s="185">
        <f t="shared" si="718"/>
        <v>0</v>
      </c>
      <c r="DX333" s="185">
        <f t="shared" si="719"/>
        <v>0</v>
      </c>
      <c r="DY333" s="186">
        <f t="shared" si="720"/>
        <v>0</v>
      </c>
      <c r="DZ333" s="186">
        <f t="shared" si="721"/>
        <v>0</v>
      </c>
      <c r="EA333" s="186">
        <f t="shared" si="722"/>
        <v>0</v>
      </c>
      <c r="EB333" s="186">
        <f t="shared" si="723"/>
        <v>0</v>
      </c>
      <c r="EC333" s="186">
        <f t="shared" si="724"/>
        <v>0</v>
      </c>
      <c r="ED333" s="186">
        <f t="shared" si="725"/>
        <v>0</v>
      </c>
      <c r="EE333" s="186">
        <f t="shared" si="726"/>
        <v>0</v>
      </c>
      <c r="EF333" s="186">
        <f t="shared" si="727"/>
        <v>0</v>
      </c>
      <c r="EG333" s="186">
        <f t="shared" si="728"/>
        <v>0</v>
      </c>
      <c r="EH333" s="186">
        <f t="shared" si="729"/>
        <v>0</v>
      </c>
      <c r="EI333" s="186">
        <f t="shared" si="730"/>
        <v>0</v>
      </c>
      <c r="EJ333" s="186">
        <f t="shared" si="731"/>
        <v>0</v>
      </c>
      <c r="EK333" s="186">
        <f t="shared" si="732"/>
        <v>0</v>
      </c>
      <c r="EL333" s="186">
        <f t="shared" si="733"/>
        <v>0</v>
      </c>
      <c r="EM333" s="186">
        <f t="shared" si="734"/>
        <v>0</v>
      </c>
      <c r="EN333" s="186">
        <f t="shared" si="735"/>
        <v>0</v>
      </c>
      <c r="EO333" s="186">
        <f t="shared" si="736"/>
        <v>0</v>
      </c>
      <c r="EP333" s="186">
        <f t="shared" si="737"/>
        <v>0</v>
      </c>
      <c r="EQ333" s="186">
        <f t="shared" si="738"/>
        <v>0</v>
      </c>
      <c r="ER333" s="186">
        <f t="shared" si="739"/>
        <v>0</v>
      </c>
      <c r="ES333" s="186">
        <f t="shared" si="740"/>
        <v>0</v>
      </c>
      <c r="ET333" s="186">
        <f t="shared" si="741"/>
        <v>0</v>
      </c>
      <c r="EU333" s="186">
        <f t="shared" si="742"/>
        <v>0</v>
      </c>
      <c r="EV333" s="186">
        <f t="shared" si="743"/>
        <v>0</v>
      </c>
      <c r="EW333" s="186">
        <f t="shared" si="744"/>
        <v>0</v>
      </c>
      <c r="EX333" s="186">
        <f t="shared" si="745"/>
        <v>0</v>
      </c>
    </row>
    <row r="334" spans="15:154" ht="20.100000000000001" customHeight="1" x14ac:dyDescent="0.3">
      <c r="O334" s="211">
        <v>326</v>
      </c>
      <c r="P334" s="211">
        <f t="shared" si="746"/>
        <v>-0.29670597283903605</v>
      </c>
      <c r="Q334" s="212">
        <f t="shared" si="747"/>
        <v>2.8448866807507569</v>
      </c>
      <c r="R334" s="212">
        <f t="shared" si="651"/>
        <v>95.099486916798426</v>
      </c>
      <c r="S334" s="212">
        <f t="shared" si="652"/>
        <v>82.695206014607322</v>
      </c>
      <c r="T334" s="212">
        <f t="shared" si="653"/>
        <v>103.36900751825915</v>
      </c>
      <c r="U334" s="212">
        <f t="shared" si="654"/>
        <v>1</v>
      </c>
      <c r="V334" s="212">
        <f t="shared" si="655"/>
        <v>1</v>
      </c>
      <c r="W334" s="212">
        <f t="shared" si="656"/>
        <v>0.14090507146188416</v>
      </c>
      <c r="X334" s="212">
        <f t="shared" si="657"/>
        <v>0.1620408321811668</v>
      </c>
      <c r="Y334" s="212">
        <f t="shared" si="658"/>
        <v>0.12963266574493343</v>
      </c>
      <c r="Z334" s="212">
        <f t="shared" si="659"/>
        <v>2.5</v>
      </c>
      <c r="AA334" s="212">
        <f t="shared" si="660"/>
        <v>2.5</v>
      </c>
      <c r="AB334" s="212">
        <f t="shared" si="661"/>
        <v>2.5</v>
      </c>
      <c r="AC334" s="212">
        <f t="shared" si="662"/>
        <v>2.5</v>
      </c>
      <c r="AD334" s="212">
        <f t="shared" si="663"/>
        <v>34.691814529294838</v>
      </c>
      <c r="AE334" s="212">
        <f t="shared" si="664"/>
        <v>47.62821887538329</v>
      </c>
      <c r="AF334" s="212">
        <f t="shared" si="665"/>
        <v>1.7491976200058252</v>
      </c>
      <c r="AG334" s="212">
        <f t="shared" si="666"/>
        <v>1.952909216924374</v>
      </c>
      <c r="AH334" s="212">
        <f t="shared" si="667"/>
        <v>1.4888200197828882</v>
      </c>
      <c r="AI334" s="212">
        <f t="shared" si="668"/>
        <v>4.249197620005825</v>
      </c>
      <c r="AJ334" s="212">
        <f t="shared" si="669"/>
        <v>5.0491976200058248</v>
      </c>
      <c r="AK334" s="212">
        <f t="shared" si="670"/>
        <v>5.2529092169243734</v>
      </c>
      <c r="AL334" s="212">
        <f t="shared" si="671"/>
        <v>4.7888200197828885</v>
      </c>
      <c r="AM334" s="212">
        <f t="shared" si="748"/>
        <v>198.05126977756248</v>
      </c>
      <c r="AN334" s="212">
        <f t="shared" si="649"/>
        <v>190.37069911242617</v>
      </c>
      <c r="AO334" s="212">
        <f t="shared" si="650"/>
        <v>208.81970837679074</v>
      </c>
      <c r="AP334" s="212">
        <f t="shared" si="672"/>
        <v>1.3727246774116082</v>
      </c>
      <c r="AQ334" s="212">
        <f t="shared" si="673"/>
        <v>6.1596447885661154E-2</v>
      </c>
      <c r="AR334" s="212">
        <f t="shared" si="674"/>
        <v>5.9799975381462103E-2</v>
      </c>
      <c r="AS334" s="212">
        <f t="shared" si="675"/>
        <v>5.6986392249366628E-2</v>
      </c>
      <c r="AT334" s="212">
        <f t="shared" si="676"/>
        <v>1.1847678218340865E-5</v>
      </c>
      <c r="AU334" s="212">
        <f t="shared" si="677"/>
        <v>1.5144171712642689E-2</v>
      </c>
      <c r="AV334" s="212">
        <f t="shared" si="678"/>
        <v>1.3720144042538197E-2</v>
      </c>
      <c r="AW334" s="212">
        <f t="shared" si="679"/>
        <v>1.3666910940608883E-2</v>
      </c>
      <c r="AX334" s="212">
        <f t="shared" si="749"/>
        <v>1.0669453658885216E-2</v>
      </c>
      <c r="AY334" s="212">
        <f t="shared" si="750"/>
        <v>1.1116118542277611E-2</v>
      </c>
      <c r="AZ334" s="178">
        <f t="shared" si="751"/>
        <v>8.8583911366023702E-3</v>
      </c>
      <c r="BA334" s="178">
        <f t="shared" si="680"/>
        <v>-2.4430312982700257E-2</v>
      </c>
      <c r="BB334" s="178">
        <f t="shared" si="681"/>
        <v>-2.1243750419739357E-2</v>
      </c>
      <c r="BC334" s="178">
        <f t="shared" si="682"/>
        <v>-2.655468802467419E-2</v>
      </c>
      <c r="BD334" s="178">
        <f t="shared" si="683"/>
        <v>0</v>
      </c>
      <c r="BE334" s="178">
        <f t="shared" si="684"/>
        <v>0</v>
      </c>
      <c r="BF334" s="178">
        <f t="shared" si="685"/>
        <v>0</v>
      </c>
      <c r="BG334" s="178">
        <f t="shared" si="752"/>
        <v>0</v>
      </c>
      <c r="BH334" s="178">
        <f t="shared" si="753"/>
        <v>0</v>
      </c>
      <c r="BI334" s="178">
        <f t="shared" si="754"/>
        <v>0</v>
      </c>
      <c r="BJ334" s="178">
        <f t="shared" si="686"/>
        <v>0</v>
      </c>
      <c r="BK334" s="178">
        <f t="shared" si="687"/>
        <v>0</v>
      </c>
      <c r="BL334" s="178">
        <f t="shared" si="688"/>
        <v>0</v>
      </c>
      <c r="BM334" s="180">
        <f t="shared" si="755"/>
        <v>0</v>
      </c>
      <c r="BN334" s="180">
        <f t="shared" si="755"/>
        <v>0</v>
      </c>
      <c r="BO334" s="180">
        <f t="shared" si="755"/>
        <v>0</v>
      </c>
      <c r="BP334" s="178">
        <f t="shared" si="689"/>
        <v>19.211166030796925</v>
      </c>
      <c r="BQ334" s="178">
        <f t="shared" si="690"/>
        <v>55.792356804191044</v>
      </c>
      <c r="BR334" s="178">
        <f t="shared" si="691"/>
        <v>0.15846352196874824</v>
      </c>
      <c r="BS334" s="178">
        <f t="shared" si="692"/>
        <v>0.15846352196874824</v>
      </c>
      <c r="BT334" s="178">
        <f t="shared" si="693"/>
        <v>5.2821173989582741E-2</v>
      </c>
      <c r="BU334" s="178">
        <f t="shared" si="694"/>
        <v>6.3872789720237764</v>
      </c>
      <c r="BY334" s="180">
        <f t="shared" si="695"/>
        <v>4.207412808176595E-2</v>
      </c>
      <c r="BZ334" s="180">
        <f t="shared" si="756"/>
        <v>4.207412808176595E-2</v>
      </c>
      <c r="CA334" s="180">
        <f t="shared" si="757"/>
        <v>1.1788388612004741E-2</v>
      </c>
      <c r="CB334" s="180">
        <f t="shared" si="758"/>
        <v>2.9642290402330809E-2</v>
      </c>
      <c r="CC334" s="180">
        <f t="shared" si="696"/>
        <v>5.2119774196305521E-3</v>
      </c>
      <c r="CG334" s="182">
        <f t="shared" si="697"/>
        <v>0.15350167443827969</v>
      </c>
      <c r="CH334" s="182">
        <f t="shared" si="698"/>
        <v>0.15350167443827969</v>
      </c>
      <c r="CI334" s="182">
        <f t="shared" si="699"/>
        <v>0.15350167443827969</v>
      </c>
      <c r="CJ334" s="182">
        <f t="shared" si="700"/>
        <v>0.15350167443827969</v>
      </c>
      <c r="CK334" s="182">
        <f t="shared" si="701"/>
        <v>0.15350167443827969</v>
      </c>
      <c r="CL334" s="182">
        <f t="shared" si="702"/>
        <v>0.15350167443827969</v>
      </c>
      <c r="CM334" s="182">
        <f t="shared" si="703"/>
        <v>0.15350167443827969</v>
      </c>
      <c r="CN334" s="182">
        <f t="shared" si="704"/>
        <v>0.15350167443827969</v>
      </c>
      <c r="CO334" s="182">
        <f t="shared" si="705"/>
        <v>0.13839965206766</v>
      </c>
      <c r="CP334" s="182">
        <f t="shared" si="706"/>
        <v>0.11767937198936924</v>
      </c>
      <c r="CQ334" s="182">
        <f t="shared" si="707"/>
        <v>9.6959091911078502E-2</v>
      </c>
      <c r="CR334" s="182">
        <f t="shared" si="708"/>
        <v>7.6238811832787717E-2</v>
      </c>
      <c r="CS334" s="182">
        <f t="shared" si="709"/>
        <v>5.5518531754496968E-2</v>
      </c>
      <c r="CT334" s="182">
        <f t="shared" si="710"/>
        <v>4.7859326459114226E-2</v>
      </c>
      <c r="CU334" s="182">
        <f t="shared" si="711"/>
        <v>4.7859326459114226E-2</v>
      </c>
      <c r="CV334" s="182">
        <f t="shared" si="712"/>
        <v>4.7859326459114226E-2</v>
      </c>
      <c r="CW334" s="182">
        <f t="shared" si="713"/>
        <v>4.7859326459114226E-2</v>
      </c>
      <c r="CX334" s="182">
        <f t="shared" si="714"/>
        <v>4.7859326459114226E-2</v>
      </c>
      <c r="CY334" s="182">
        <f t="shared" si="715"/>
        <v>4.7859326459114226E-2</v>
      </c>
      <c r="DA334" s="184">
        <f t="shared" si="759"/>
        <v>4.0632112733601768E-2</v>
      </c>
      <c r="DB334" s="184">
        <f t="shared" si="760"/>
        <v>4.0632112733601768E-2</v>
      </c>
      <c r="DC334" s="184">
        <f t="shared" si="761"/>
        <v>4.0632112733601768E-2</v>
      </c>
      <c r="DD334" s="184">
        <f t="shared" si="762"/>
        <v>4.0632112733601768E-2</v>
      </c>
      <c r="DE334" s="184">
        <f t="shared" si="763"/>
        <v>4.0632112733601768E-2</v>
      </c>
      <c r="DF334" s="184">
        <f t="shared" si="764"/>
        <v>4.0632112733601768E-2</v>
      </c>
      <c r="DG334" s="184">
        <f t="shared" si="765"/>
        <v>4.0632112733601768E-2</v>
      </c>
      <c r="DH334" s="184">
        <f t="shared" si="766"/>
        <v>4.0632112733601768E-2</v>
      </c>
      <c r="DI334" s="184">
        <f t="shared" si="767"/>
        <v>3.6248462620133051E-2</v>
      </c>
      <c r="DJ334" s="184">
        <f t="shared" si="768"/>
        <v>3.0250962508697261E-2</v>
      </c>
      <c r="DK334" s="184">
        <f t="shared" si="769"/>
        <v>2.4282844803346387E-2</v>
      </c>
      <c r="DL334" s="184">
        <f t="shared" si="770"/>
        <v>1.8363781462092998E-2</v>
      </c>
      <c r="DM334" s="184">
        <f t="shared" si="771"/>
        <v>1.2536050326048442E-2</v>
      </c>
      <c r="DN334" s="184">
        <f t="shared" si="772"/>
        <v>1.042257212292823E-2</v>
      </c>
      <c r="DO334" s="184">
        <f t="shared" si="773"/>
        <v>1.042257212292823E-2</v>
      </c>
      <c r="DP334" s="184">
        <f t="shared" si="774"/>
        <v>1.042257212292823E-2</v>
      </c>
      <c r="DQ334" s="184">
        <f t="shared" si="775"/>
        <v>1.042257212292823E-2</v>
      </c>
      <c r="DR334" s="184">
        <f t="shared" si="776"/>
        <v>-1.0094347353452129E-9</v>
      </c>
      <c r="DS334" s="184">
        <f t="shared" si="777"/>
        <v>-1.0094347353452129E-9</v>
      </c>
      <c r="DU334" s="185">
        <f t="shared" si="716"/>
        <v>0</v>
      </c>
      <c r="DV334" s="185">
        <f t="shared" si="717"/>
        <v>0</v>
      </c>
      <c r="DW334" s="185">
        <f t="shared" si="718"/>
        <v>0</v>
      </c>
      <c r="DX334" s="185">
        <f t="shared" si="719"/>
        <v>0</v>
      </c>
      <c r="DY334" s="186">
        <f t="shared" si="720"/>
        <v>0</v>
      </c>
      <c r="DZ334" s="186">
        <f t="shared" si="721"/>
        <v>0</v>
      </c>
      <c r="EA334" s="186">
        <f t="shared" si="722"/>
        <v>0</v>
      </c>
      <c r="EB334" s="186">
        <f t="shared" si="723"/>
        <v>0</v>
      </c>
      <c r="EC334" s="186">
        <f t="shared" si="724"/>
        <v>0</v>
      </c>
      <c r="ED334" s="186">
        <f t="shared" si="725"/>
        <v>0</v>
      </c>
      <c r="EE334" s="186">
        <f t="shared" si="726"/>
        <v>0</v>
      </c>
      <c r="EF334" s="186">
        <f t="shared" si="727"/>
        <v>0</v>
      </c>
      <c r="EG334" s="186">
        <f t="shared" si="728"/>
        <v>0</v>
      </c>
      <c r="EH334" s="186">
        <f t="shared" si="729"/>
        <v>0</v>
      </c>
      <c r="EI334" s="186">
        <f t="shared" si="730"/>
        <v>0</v>
      </c>
      <c r="EJ334" s="186">
        <f t="shared" si="731"/>
        <v>0</v>
      </c>
      <c r="EK334" s="186">
        <f t="shared" si="732"/>
        <v>0</v>
      </c>
      <c r="EL334" s="186">
        <f t="shared" si="733"/>
        <v>0</v>
      </c>
      <c r="EM334" s="186">
        <f t="shared" si="734"/>
        <v>0</v>
      </c>
      <c r="EN334" s="186">
        <f t="shared" si="735"/>
        <v>0</v>
      </c>
      <c r="EO334" s="186">
        <f t="shared" si="736"/>
        <v>0</v>
      </c>
      <c r="EP334" s="186">
        <f t="shared" si="737"/>
        <v>0</v>
      </c>
      <c r="EQ334" s="186">
        <f t="shared" si="738"/>
        <v>0</v>
      </c>
      <c r="ER334" s="186">
        <f t="shared" si="739"/>
        <v>0</v>
      </c>
      <c r="ES334" s="186">
        <f t="shared" si="740"/>
        <v>0</v>
      </c>
      <c r="ET334" s="186">
        <f t="shared" si="741"/>
        <v>0</v>
      </c>
      <c r="EU334" s="186">
        <f t="shared" si="742"/>
        <v>0</v>
      </c>
      <c r="EV334" s="186">
        <f t="shared" si="743"/>
        <v>0</v>
      </c>
      <c r="EW334" s="186">
        <f t="shared" si="744"/>
        <v>0</v>
      </c>
      <c r="EX334" s="186">
        <f t="shared" si="745"/>
        <v>0</v>
      </c>
    </row>
    <row r="335" spans="15:154" ht="20.100000000000001" customHeight="1" x14ac:dyDescent="0.3">
      <c r="O335" s="211">
        <v>327</v>
      </c>
      <c r="P335" s="211">
        <f t="shared" si="746"/>
        <v>-0.28797932657906439</v>
      </c>
      <c r="Q335" s="212">
        <f t="shared" si="747"/>
        <v>2.8536133270107289</v>
      </c>
      <c r="R335" s="212">
        <f t="shared" si="651"/>
        <v>92.381421052542095</v>
      </c>
      <c r="S335" s="212">
        <f t="shared" si="652"/>
        <v>80.331670480471388</v>
      </c>
      <c r="T335" s="212">
        <f t="shared" si="653"/>
        <v>100.41458810058923</v>
      </c>
      <c r="U335" s="212">
        <f t="shared" si="654"/>
        <v>1</v>
      </c>
      <c r="V335" s="212">
        <f t="shared" si="655"/>
        <v>1</v>
      </c>
      <c r="W335" s="212">
        <f t="shared" si="656"/>
        <v>0.14505081051284896</v>
      </c>
      <c r="X335" s="212">
        <f t="shared" si="657"/>
        <v>0.1668084320897763</v>
      </c>
      <c r="Y335" s="212">
        <f t="shared" si="658"/>
        <v>0.13344674567182108</v>
      </c>
      <c r="Z335" s="212">
        <f t="shared" si="659"/>
        <v>2.5</v>
      </c>
      <c r="AA335" s="212">
        <f t="shared" si="660"/>
        <v>2.5</v>
      </c>
      <c r="AB335" s="212">
        <f t="shared" si="661"/>
        <v>2.5</v>
      </c>
      <c r="AC335" s="212">
        <f t="shared" si="662"/>
        <v>2.5</v>
      </c>
      <c r="AD335" s="212">
        <f t="shared" si="663"/>
        <v>33.137813860379403</v>
      </c>
      <c r="AE335" s="212">
        <f t="shared" si="664"/>
        <v>45.566607347293719</v>
      </c>
      <c r="AF335" s="212">
        <f t="shared" si="665"/>
        <v>1.7426533577336283</v>
      </c>
      <c r="AG335" s="212">
        <f t="shared" si="666"/>
        <v>1.9456028097104761</v>
      </c>
      <c r="AH335" s="212">
        <f t="shared" si="667"/>
        <v>1.4832499066212179</v>
      </c>
      <c r="AI335" s="212">
        <f t="shared" si="668"/>
        <v>4.2426533577336283</v>
      </c>
      <c r="AJ335" s="212">
        <f t="shared" si="669"/>
        <v>5.0426533577336281</v>
      </c>
      <c r="AK335" s="212">
        <f t="shared" si="670"/>
        <v>5.2456028097104754</v>
      </c>
      <c r="AL335" s="212">
        <f t="shared" si="671"/>
        <v>4.7832499066212177</v>
      </c>
      <c r="AM335" s="212">
        <f t="shared" si="748"/>
        <v>198.30829705285163</v>
      </c>
      <c r="AN335" s="212">
        <f t="shared" si="649"/>
        <v>190.6358594571505</v>
      </c>
      <c r="AO335" s="212">
        <f t="shared" si="650"/>
        <v>209.06287974118791</v>
      </c>
      <c r="AP335" s="212">
        <f t="shared" si="672"/>
        <v>1.3302255625545936</v>
      </c>
      <c r="AQ335" s="212">
        <f t="shared" si="673"/>
        <v>5.9612078201847184E-2</v>
      </c>
      <c r="AR335" s="212">
        <f t="shared" si="674"/>
        <v>5.7873480229337936E-2</v>
      </c>
      <c r="AS335" s="212">
        <f t="shared" si="675"/>
        <v>5.5150538510211337E-2</v>
      </c>
      <c r="AT335" s="212">
        <f t="shared" si="676"/>
        <v>1.1084228016074554E-5</v>
      </c>
      <c r="AU335" s="212">
        <f t="shared" si="677"/>
        <v>1.4202538194300691E-2</v>
      </c>
      <c r="AV335" s="212">
        <f t="shared" si="678"/>
        <v>1.2868275473773571E-2</v>
      </c>
      <c r="AW335" s="212">
        <f t="shared" si="679"/>
        <v>1.2815424434033554E-2</v>
      </c>
      <c r="AX335" s="212">
        <f t="shared" si="749"/>
        <v>1.0300449076140535E-2</v>
      </c>
      <c r="AY335" s="212">
        <f t="shared" si="750"/>
        <v>1.0732685053230167E-2</v>
      </c>
      <c r="AZ335" s="178">
        <f t="shared" si="751"/>
        <v>8.5508840947392598E-3</v>
      </c>
      <c r="BA335" s="178">
        <f t="shared" si="680"/>
        <v>-2.4494562084688688E-2</v>
      </c>
      <c r="BB335" s="178">
        <f t="shared" si="681"/>
        <v>-2.1299619204077119E-2</v>
      </c>
      <c r="BC335" s="178">
        <f t="shared" si="682"/>
        <v>-2.6624524005096399E-2</v>
      </c>
      <c r="BD335" s="178">
        <f t="shared" si="683"/>
        <v>0</v>
      </c>
      <c r="BE335" s="178">
        <f t="shared" si="684"/>
        <v>0</v>
      </c>
      <c r="BF335" s="178">
        <f t="shared" si="685"/>
        <v>0</v>
      </c>
      <c r="BG335" s="178">
        <f t="shared" si="752"/>
        <v>0</v>
      </c>
      <c r="BH335" s="178">
        <f t="shared" si="753"/>
        <v>0</v>
      </c>
      <c r="BI335" s="178">
        <f t="shared" si="754"/>
        <v>0</v>
      </c>
      <c r="BJ335" s="178">
        <f t="shared" si="686"/>
        <v>0</v>
      </c>
      <c r="BK335" s="178">
        <f t="shared" si="687"/>
        <v>0</v>
      </c>
      <c r="BL335" s="178">
        <f t="shared" si="688"/>
        <v>0</v>
      </c>
      <c r="BM335" s="180">
        <f t="shared" si="755"/>
        <v>0</v>
      </c>
      <c r="BN335" s="180">
        <f t="shared" si="755"/>
        <v>0</v>
      </c>
      <c r="BO335" s="180">
        <f t="shared" si="755"/>
        <v>0</v>
      </c>
      <c r="BP335" s="178">
        <f t="shared" si="689"/>
        <v>18.381478795716582</v>
      </c>
      <c r="BQ335" s="178">
        <f t="shared" si="690"/>
        <v>53.546560818237523</v>
      </c>
      <c r="BR335" s="178">
        <f t="shared" si="691"/>
        <v>0.15393443034315496</v>
      </c>
      <c r="BS335" s="178">
        <f t="shared" si="692"/>
        <v>0.15393443034315496</v>
      </c>
      <c r="BT335" s="178">
        <f t="shared" si="693"/>
        <v>5.1311476781051649E-2</v>
      </c>
      <c r="BU335" s="178">
        <f t="shared" si="694"/>
        <v>6.204722309499096</v>
      </c>
      <c r="BY335" s="180">
        <f t="shared" si="695"/>
        <v>4.0301209771103186E-2</v>
      </c>
      <c r="BZ335" s="180">
        <f t="shared" si="756"/>
        <v>4.0301209771103186E-2</v>
      </c>
      <c r="CA335" s="180">
        <f t="shared" si="757"/>
        <v>1.1258000569113802E-2</v>
      </c>
      <c r="CB335" s="180">
        <f t="shared" si="758"/>
        <v>2.9228616005075841E-2</v>
      </c>
      <c r="CC335" s="180">
        <f t="shared" si="696"/>
        <v>4.7340539203871539E-3</v>
      </c>
      <c r="CG335" s="182">
        <f t="shared" si="697"/>
        <v>0.14897258281268644</v>
      </c>
      <c r="CH335" s="182">
        <f t="shared" si="698"/>
        <v>0.14897258281268644</v>
      </c>
      <c r="CI335" s="182">
        <f t="shared" si="699"/>
        <v>0.14897258281268644</v>
      </c>
      <c r="CJ335" s="182">
        <f t="shared" si="700"/>
        <v>0.14897258281268644</v>
      </c>
      <c r="CK335" s="182">
        <f t="shared" si="701"/>
        <v>0.14897258281268644</v>
      </c>
      <c r="CL335" s="182">
        <f t="shared" si="702"/>
        <v>0.14897258281268644</v>
      </c>
      <c r="CM335" s="182">
        <f t="shared" si="703"/>
        <v>0.14897258281268644</v>
      </c>
      <c r="CN335" s="182">
        <f t="shared" si="704"/>
        <v>0.14897258281268644</v>
      </c>
      <c r="CO335" s="182">
        <f t="shared" si="705"/>
        <v>0.1343021956991815</v>
      </c>
      <c r="CP335" s="182">
        <f t="shared" si="706"/>
        <v>0.11417412792197189</v>
      </c>
      <c r="CQ335" s="182">
        <f t="shared" si="707"/>
        <v>9.4046060144762272E-2</v>
      </c>
      <c r="CR335" s="182">
        <f t="shared" si="708"/>
        <v>7.3917992367552657E-2</v>
      </c>
      <c r="CS335" s="182">
        <f t="shared" si="709"/>
        <v>5.3789924590343048E-2</v>
      </c>
      <c r="CT335" s="182">
        <f t="shared" si="710"/>
        <v>4.6349629250583134E-2</v>
      </c>
      <c r="CU335" s="182">
        <f t="shared" si="711"/>
        <v>4.6349629250583134E-2</v>
      </c>
      <c r="CV335" s="182">
        <f t="shared" si="712"/>
        <v>4.6349629250583134E-2</v>
      </c>
      <c r="CW335" s="182">
        <f t="shared" si="713"/>
        <v>4.6349629250583134E-2</v>
      </c>
      <c r="CX335" s="182">
        <f t="shared" si="714"/>
        <v>4.6349629250583134E-2</v>
      </c>
      <c r="CY335" s="182">
        <f t="shared" si="715"/>
        <v>4.6349629250583134E-2</v>
      </c>
      <c r="DA335" s="184">
        <f t="shared" si="759"/>
        <v>3.8877034947570131E-2</v>
      </c>
      <c r="DB335" s="184">
        <f t="shared" si="760"/>
        <v>3.8877034947570131E-2</v>
      </c>
      <c r="DC335" s="184">
        <f t="shared" si="761"/>
        <v>3.8877034947570131E-2</v>
      </c>
      <c r="DD335" s="184">
        <f t="shared" si="762"/>
        <v>3.8877034947570131E-2</v>
      </c>
      <c r="DE335" s="184">
        <f t="shared" si="763"/>
        <v>3.8877034947570131E-2</v>
      </c>
      <c r="DF335" s="184">
        <f t="shared" si="764"/>
        <v>3.8877034947570131E-2</v>
      </c>
      <c r="DG335" s="184">
        <f t="shared" si="765"/>
        <v>3.8877034947570131E-2</v>
      </c>
      <c r="DH335" s="184">
        <f t="shared" si="766"/>
        <v>3.8877034947570131E-2</v>
      </c>
      <c r="DI335" s="184">
        <f t="shared" si="767"/>
        <v>3.467158994961294E-2</v>
      </c>
      <c r="DJ335" s="184">
        <f t="shared" si="768"/>
        <v>2.8918524259105297E-2</v>
      </c>
      <c r="DK335" s="184">
        <f t="shared" si="769"/>
        <v>2.3194708586965509E-2</v>
      </c>
      <c r="DL335" s="184">
        <f t="shared" si="770"/>
        <v>1.7519684460683489E-2</v>
      </c>
      <c r="DM335" s="184">
        <f t="shared" si="771"/>
        <v>1.1935387751095825E-2</v>
      </c>
      <c r="DN335" s="184">
        <f t="shared" si="772"/>
        <v>9.9115711167435533E-3</v>
      </c>
      <c r="DO335" s="184">
        <f t="shared" si="773"/>
        <v>9.9115711167435533E-3</v>
      </c>
      <c r="DP335" s="184">
        <f t="shared" si="774"/>
        <v>9.9115711167435533E-3</v>
      </c>
      <c r="DQ335" s="184">
        <f t="shared" si="775"/>
        <v>9.9115711167435533E-3</v>
      </c>
      <c r="DR335" s="184">
        <f t="shared" si="776"/>
        <v>-1.0235319108596149E-9</v>
      </c>
      <c r="DS335" s="184">
        <f t="shared" si="777"/>
        <v>-1.0235319108596149E-9</v>
      </c>
      <c r="DU335" s="185">
        <f t="shared" si="716"/>
        <v>0</v>
      </c>
      <c r="DV335" s="185">
        <f t="shared" si="717"/>
        <v>0</v>
      </c>
      <c r="DW335" s="185">
        <f t="shared" si="718"/>
        <v>0</v>
      </c>
      <c r="DX335" s="185">
        <f t="shared" si="719"/>
        <v>0</v>
      </c>
      <c r="DY335" s="186">
        <f t="shared" si="720"/>
        <v>0</v>
      </c>
      <c r="DZ335" s="186">
        <f t="shared" si="721"/>
        <v>0</v>
      </c>
      <c r="EA335" s="186">
        <f t="shared" si="722"/>
        <v>0</v>
      </c>
      <c r="EB335" s="186">
        <f t="shared" si="723"/>
        <v>0</v>
      </c>
      <c r="EC335" s="186">
        <f t="shared" si="724"/>
        <v>0</v>
      </c>
      <c r="ED335" s="186">
        <f t="shared" si="725"/>
        <v>0</v>
      </c>
      <c r="EE335" s="186">
        <f t="shared" si="726"/>
        <v>0</v>
      </c>
      <c r="EF335" s="186">
        <f t="shared" si="727"/>
        <v>0</v>
      </c>
      <c r="EG335" s="186">
        <f t="shared" si="728"/>
        <v>0</v>
      </c>
      <c r="EH335" s="186">
        <f t="shared" si="729"/>
        <v>0</v>
      </c>
      <c r="EI335" s="186">
        <f t="shared" si="730"/>
        <v>0</v>
      </c>
      <c r="EJ335" s="186">
        <f t="shared" si="731"/>
        <v>0</v>
      </c>
      <c r="EK335" s="186">
        <f t="shared" si="732"/>
        <v>0</v>
      </c>
      <c r="EL335" s="186">
        <f t="shared" si="733"/>
        <v>0</v>
      </c>
      <c r="EM335" s="186">
        <f t="shared" si="734"/>
        <v>0</v>
      </c>
      <c r="EN335" s="186">
        <f t="shared" si="735"/>
        <v>0</v>
      </c>
      <c r="EO335" s="186">
        <f t="shared" si="736"/>
        <v>0</v>
      </c>
      <c r="EP335" s="186">
        <f t="shared" si="737"/>
        <v>0</v>
      </c>
      <c r="EQ335" s="186">
        <f t="shared" si="738"/>
        <v>0</v>
      </c>
      <c r="ER335" s="186">
        <f t="shared" si="739"/>
        <v>0</v>
      </c>
      <c r="ES335" s="186">
        <f t="shared" si="740"/>
        <v>0</v>
      </c>
      <c r="ET335" s="186">
        <f t="shared" si="741"/>
        <v>0</v>
      </c>
      <c r="EU335" s="186">
        <f t="shared" si="742"/>
        <v>0</v>
      </c>
      <c r="EV335" s="186">
        <f t="shared" si="743"/>
        <v>0</v>
      </c>
      <c r="EW335" s="186">
        <f t="shared" si="744"/>
        <v>0</v>
      </c>
      <c r="EX335" s="186">
        <f t="shared" si="745"/>
        <v>0</v>
      </c>
    </row>
    <row r="336" spans="15:154" ht="20.100000000000001" customHeight="1" x14ac:dyDescent="0.3">
      <c r="O336" s="211">
        <v>328</v>
      </c>
      <c r="P336" s="211">
        <f t="shared" si="746"/>
        <v>-0.27925268031909273</v>
      </c>
      <c r="Q336" s="212">
        <f t="shared" si="747"/>
        <v>2.8623399732707</v>
      </c>
      <c r="R336" s="212">
        <f t="shared" si="651"/>
        <v>89.65631998540367</v>
      </c>
      <c r="S336" s="212">
        <f t="shared" si="652"/>
        <v>77.96201737861189</v>
      </c>
      <c r="T336" s="212">
        <f t="shared" si="653"/>
        <v>97.452521723264866</v>
      </c>
      <c r="U336" s="212">
        <f t="shared" si="654"/>
        <v>1</v>
      </c>
      <c r="V336" s="212">
        <f t="shared" si="655"/>
        <v>1</v>
      </c>
      <c r="W336" s="212">
        <f t="shared" si="656"/>
        <v>0.14945962540266611</v>
      </c>
      <c r="X336" s="212">
        <f t="shared" si="657"/>
        <v>0.17187856921306602</v>
      </c>
      <c r="Y336" s="212">
        <f t="shared" si="658"/>
        <v>0.13750285537045281</v>
      </c>
      <c r="Z336" s="212">
        <f t="shared" si="659"/>
        <v>2.5</v>
      </c>
      <c r="AA336" s="212">
        <f t="shared" si="660"/>
        <v>2.5</v>
      </c>
      <c r="AB336" s="212">
        <f t="shared" si="661"/>
        <v>2.5</v>
      </c>
      <c r="AC336" s="212">
        <f t="shared" si="662"/>
        <v>2.5</v>
      </c>
      <c r="AD336" s="212">
        <f t="shared" si="663"/>
        <v>31.602398957554719</v>
      </c>
      <c r="AE336" s="212">
        <f t="shared" si="664"/>
        <v>43.526501780023196</v>
      </c>
      <c r="AF336" s="212">
        <f t="shared" si="665"/>
        <v>1.7360921568679246</v>
      </c>
      <c r="AG336" s="212">
        <f t="shared" si="666"/>
        <v>1.9382774912340639</v>
      </c>
      <c r="AH336" s="212">
        <f t="shared" si="667"/>
        <v>1.477665376268013</v>
      </c>
      <c r="AI336" s="212">
        <f t="shared" si="668"/>
        <v>4.2360921568679242</v>
      </c>
      <c r="AJ336" s="212">
        <f t="shared" si="669"/>
        <v>5.036092156867924</v>
      </c>
      <c r="AK336" s="212">
        <f t="shared" si="670"/>
        <v>5.2382774912340642</v>
      </c>
      <c r="AL336" s="212">
        <f t="shared" si="671"/>
        <v>4.777665376268013</v>
      </c>
      <c r="AM336" s="212">
        <f t="shared" si="748"/>
        <v>198.56666019033415</v>
      </c>
      <c r="AN336" s="212">
        <f t="shared" si="649"/>
        <v>190.90244869108952</v>
      </c>
      <c r="AO336" s="212">
        <f t="shared" si="650"/>
        <v>209.30724972227586</v>
      </c>
      <c r="AP336" s="212">
        <f t="shared" si="672"/>
        <v>1.287801046028912</v>
      </c>
      <c r="AQ336" s="212">
        <f t="shared" si="673"/>
        <v>5.7635796677617035E-2</v>
      </c>
      <c r="AR336" s="212">
        <f t="shared" si="674"/>
        <v>5.5954837344034287E-2</v>
      </c>
      <c r="AS336" s="212">
        <f t="shared" si="675"/>
        <v>5.3322167589472391E-2</v>
      </c>
      <c r="AT336" s="212">
        <f t="shared" si="676"/>
        <v>1.0349943465662981E-5</v>
      </c>
      <c r="AU336" s="212">
        <f t="shared" si="677"/>
        <v>1.3293749353098936E-2</v>
      </c>
      <c r="AV336" s="212">
        <f t="shared" si="678"/>
        <v>1.2046012949053197E-2</v>
      </c>
      <c r="AW336" s="212">
        <f t="shared" si="679"/>
        <v>1.1993789180061252E-2</v>
      </c>
      <c r="AX336" s="212">
        <f t="shared" si="749"/>
        <v>9.9343947102306287E-3</v>
      </c>
      <c r="AY336" s="212">
        <f t="shared" si="750"/>
        <v>1.035225815462233E-2</v>
      </c>
      <c r="AZ336" s="178">
        <f t="shared" si="751"/>
        <v>8.2459019865546712E-3</v>
      </c>
      <c r="BA336" s="178">
        <f t="shared" si="680"/>
        <v>-2.455694583093981E-2</v>
      </c>
      <c r="BB336" s="178">
        <f t="shared" si="681"/>
        <v>-2.1353865939947658E-2</v>
      </c>
      <c r="BC336" s="178">
        <f t="shared" si="682"/>
        <v>-2.6692332424934573E-2</v>
      </c>
      <c r="BD336" s="178">
        <f t="shared" si="683"/>
        <v>0</v>
      </c>
      <c r="BE336" s="178">
        <f t="shared" si="684"/>
        <v>0</v>
      </c>
      <c r="BF336" s="178">
        <f t="shared" si="685"/>
        <v>0</v>
      </c>
      <c r="BG336" s="178">
        <f t="shared" si="752"/>
        <v>0</v>
      </c>
      <c r="BH336" s="178">
        <f t="shared" si="753"/>
        <v>0</v>
      </c>
      <c r="BI336" s="178">
        <f t="shared" si="754"/>
        <v>0</v>
      </c>
      <c r="BJ336" s="178">
        <f t="shared" si="686"/>
        <v>0</v>
      </c>
      <c r="BK336" s="178">
        <f t="shared" si="687"/>
        <v>0</v>
      </c>
      <c r="BL336" s="178">
        <f t="shared" si="688"/>
        <v>0</v>
      </c>
      <c r="BM336" s="180">
        <f t="shared" si="755"/>
        <v>0</v>
      </c>
      <c r="BN336" s="180">
        <f t="shared" si="755"/>
        <v>0</v>
      </c>
      <c r="BO336" s="180">
        <f t="shared" si="755"/>
        <v>0</v>
      </c>
      <c r="BP336" s="178">
        <f t="shared" si="689"/>
        <v>17.560491687734022</v>
      </c>
      <c r="BQ336" s="178">
        <f t="shared" si="690"/>
        <v>51.31140393234088</v>
      </c>
      <c r="BR336" s="178">
        <f t="shared" si="691"/>
        <v>0.14939361601471016</v>
      </c>
      <c r="BS336" s="178">
        <f t="shared" si="692"/>
        <v>0.14939361601471016</v>
      </c>
      <c r="BT336" s="178">
        <f t="shared" si="693"/>
        <v>4.9797872004903376E-2</v>
      </c>
      <c r="BU336" s="178">
        <f t="shared" si="694"/>
        <v>6.021693133348009</v>
      </c>
      <c r="BY336" s="180">
        <f t="shared" si="695"/>
        <v>3.8539573624138936E-2</v>
      </c>
      <c r="BZ336" s="180">
        <f t="shared" si="756"/>
        <v>3.8539573624138936E-2</v>
      </c>
      <c r="CA336" s="180">
        <f t="shared" si="757"/>
        <v>1.0732495676592997E-2</v>
      </c>
      <c r="CB336" s="180">
        <f t="shared" si="758"/>
        <v>2.8800551494887566E-2</v>
      </c>
      <c r="CC336" s="180">
        <f t="shared" si="696"/>
        <v>4.2436056639477554E-3</v>
      </c>
      <c r="CG336" s="182">
        <f t="shared" si="697"/>
        <v>0.14443176848424163</v>
      </c>
      <c r="CH336" s="182">
        <f t="shared" si="698"/>
        <v>0.14443176848424163</v>
      </c>
      <c r="CI336" s="182">
        <f t="shared" si="699"/>
        <v>0.14443176848424163</v>
      </c>
      <c r="CJ336" s="182">
        <f t="shared" si="700"/>
        <v>0.14443176848424163</v>
      </c>
      <c r="CK336" s="182">
        <f t="shared" si="701"/>
        <v>0.14443176848424163</v>
      </c>
      <c r="CL336" s="182">
        <f t="shared" si="702"/>
        <v>0.14443176848424163</v>
      </c>
      <c r="CM336" s="182">
        <f t="shared" si="703"/>
        <v>0.14443176848424163</v>
      </c>
      <c r="CN336" s="182">
        <f t="shared" si="704"/>
        <v>0.14443176848424163</v>
      </c>
      <c r="CO336" s="182">
        <f t="shared" si="705"/>
        <v>0.13019413383462888</v>
      </c>
      <c r="CP336" s="182">
        <f t="shared" si="706"/>
        <v>0.11065981118879052</v>
      </c>
      <c r="CQ336" s="182">
        <f t="shared" si="707"/>
        <v>9.1125488542952215E-2</v>
      </c>
      <c r="CR336" s="182">
        <f t="shared" si="708"/>
        <v>7.1591165897113854E-2</v>
      </c>
      <c r="CS336" s="182">
        <f t="shared" si="709"/>
        <v>5.2056843251275561E-2</v>
      </c>
      <c r="CT336" s="182">
        <f t="shared" si="710"/>
        <v>4.4836024474434862E-2</v>
      </c>
      <c r="CU336" s="182">
        <f t="shared" si="711"/>
        <v>4.4836024474434862E-2</v>
      </c>
      <c r="CV336" s="182">
        <f t="shared" si="712"/>
        <v>4.4836024474434862E-2</v>
      </c>
      <c r="CW336" s="182">
        <f t="shared" si="713"/>
        <v>4.4836024474434862E-2</v>
      </c>
      <c r="CX336" s="182">
        <f t="shared" si="714"/>
        <v>4.4836024474434862E-2</v>
      </c>
      <c r="CY336" s="182">
        <f t="shared" si="715"/>
        <v>4.4836024474434862E-2</v>
      </c>
      <c r="DA336" s="184">
        <f t="shared" si="759"/>
        <v>3.7133908152082874E-2</v>
      </c>
      <c r="DB336" s="184">
        <f t="shared" si="760"/>
        <v>3.7133908152082874E-2</v>
      </c>
      <c r="DC336" s="184">
        <f t="shared" si="761"/>
        <v>3.7133908152082874E-2</v>
      </c>
      <c r="DD336" s="184">
        <f t="shared" si="762"/>
        <v>3.7133908152082874E-2</v>
      </c>
      <c r="DE336" s="184">
        <f t="shared" si="763"/>
        <v>3.7133908152082874E-2</v>
      </c>
      <c r="DF336" s="184">
        <f t="shared" si="764"/>
        <v>3.7133908152082874E-2</v>
      </c>
      <c r="DG336" s="184">
        <f t="shared" si="765"/>
        <v>3.7133908152082874E-2</v>
      </c>
      <c r="DH336" s="184">
        <f t="shared" si="766"/>
        <v>3.7133908152082874E-2</v>
      </c>
      <c r="DI336" s="184">
        <f t="shared" si="767"/>
        <v>3.3105798972846649E-2</v>
      </c>
      <c r="DJ336" s="184">
        <f t="shared" si="768"/>
        <v>2.7595965323991802E-2</v>
      </c>
      <c r="DK336" s="184">
        <f t="shared" si="769"/>
        <v>2.2115232103940435E-2</v>
      </c>
      <c r="DL336" s="184">
        <f t="shared" si="770"/>
        <v>1.6682997951277374E-2</v>
      </c>
      <c r="DM336" s="184">
        <f t="shared" si="771"/>
        <v>1.1340828957021126E-2</v>
      </c>
      <c r="DN336" s="184">
        <f t="shared" si="772"/>
        <v>9.406164373503445E-3</v>
      </c>
      <c r="DO336" s="184">
        <f t="shared" si="773"/>
        <v>9.406164373503445E-3</v>
      </c>
      <c r="DP336" s="184">
        <f t="shared" si="774"/>
        <v>9.406164373503445E-3</v>
      </c>
      <c r="DQ336" s="184">
        <f t="shared" si="775"/>
        <v>9.406164373503445E-3</v>
      </c>
      <c r="DR336" s="184">
        <f t="shared" si="776"/>
        <v>-1.0380676190437683E-9</v>
      </c>
      <c r="DS336" s="184">
        <f t="shared" si="777"/>
        <v>-1.0380676190437683E-9</v>
      </c>
      <c r="DU336" s="185">
        <f t="shared" si="716"/>
        <v>0</v>
      </c>
      <c r="DV336" s="185">
        <f t="shared" si="717"/>
        <v>0</v>
      </c>
      <c r="DW336" s="185">
        <f t="shared" si="718"/>
        <v>0</v>
      </c>
      <c r="DX336" s="185">
        <f t="shared" si="719"/>
        <v>0</v>
      </c>
      <c r="DY336" s="186">
        <f t="shared" si="720"/>
        <v>0</v>
      </c>
      <c r="DZ336" s="186">
        <f t="shared" si="721"/>
        <v>0</v>
      </c>
      <c r="EA336" s="186">
        <f t="shared" si="722"/>
        <v>0</v>
      </c>
      <c r="EB336" s="186">
        <f t="shared" si="723"/>
        <v>0</v>
      </c>
      <c r="EC336" s="186">
        <f t="shared" si="724"/>
        <v>0</v>
      </c>
      <c r="ED336" s="186">
        <f t="shared" si="725"/>
        <v>0</v>
      </c>
      <c r="EE336" s="186">
        <f t="shared" si="726"/>
        <v>0</v>
      </c>
      <c r="EF336" s="186">
        <f t="shared" si="727"/>
        <v>0</v>
      </c>
      <c r="EG336" s="186">
        <f t="shared" si="728"/>
        <v>0</v>
      </c>
      <c r="EH336" s="186">
        <f t="shared" si="729"/>
        <v>0</v>
      </c>
      <c r="EI336" s="186">
        <f t="shared" si="730"/>
        <v>0</v>
      </c>
      <c r="EJ336" s="186">
        <f t="shared" si="731"/>
        <v>0</v>
      </c>
      <c r="EK336" s="186">
        <f t="shared" si="732"/>
        <v>0</v>
      </c>
      <c r="EL336" s="186">
        <f t="shared" si="733"/>
        <v>0</v>
      </c>
      <c r="EM336" s="186">
        <f t="shared" si="734"/>
        <v>0</v>
      </c>
      <c r="EN336" s="186">
        <f t="shared" si="735"/>
        <v>0</v>
      </c>
      <c r="EO336" s="186">
        <f t="shared" si="736"/>
        <v>0</v>
      </c>
      <c r="EP336" s="186">
        <f t="shared" si="737"/>
        <v>0</v>
      </c>
      <c r="EQ336" s="186">
        <f t="shared" si="738"/>
        <v>0</v>
      </c>
      <c r="ER336" s="186">
        <f t="shared" si="739"/>
        <v>0</v>
      </c>
      <c r="ES336" s="186">
        <f t="shared" si="740"/>
        <v>0</v>
      </c>
      <c r="ET336" s="186">
        <f t="shared" si="741"/>
        <v>0</v>
      </c>
      <c r="EU336" s="186">
        <f t="shared" si="742"/>
        <v>0</v>
      </c>
      <c r="EV336" s="186">
        <f t="shared" si="743"/>
        <v>0</v>
      </c>
      <c r="EW336" s="186">
        <f t="shared" si="744"/>
        <v>0</v>
      </c>
      <c r="EX336" s="186">
        <f t="shared" si="745"/>
        <v>0</v>
      </c>
    </row>
    <row r="337" spans="15:154" ht="20.100000000000001" customHeight="1" x14ac:dyDescent="0.3">
      <c r="O337" s="211">
        <v>329</v>
      </c>
      <c r="P337" s="211">
        <f t="shared" si="746"/>
        <v>-0.27052603405912107</v>
      </c>
      <c r="Q337" s="212">
        <f t="shared" si="747"/>
        <v>2.871066619530672</v>
      </c>
      <c r="R337" s="212">
        <f t="shared" si="651"/>
        <v>86.924391242379542</v>
      </c>
      <c r="S337" s="212">
        <f t="shared" si="652"/>
        <v>75.586427167286558</v>
      </c>
      <c r="T337" s="212">
        <f t="shared" si="653"/>
        <v>94.483033959108198</v>
      </c>
      <c r="U337" s="212">
        <f t="shared" si="654"/>
        <v>1</v>
      </c>
      <c r="V337" s="212">
        <f t="shared" si="655"/>
        <v>1</v>
      </c>
      <c r="W337" s="212">
        <f t="shared" si="656"/>
        <v>0.15415696110698673</v>
      </c>
      <c r="X337" s="212">
        <f t="shared" si="657"/>
        <v>0.17728050527303474</v>
      </c>
      <c r="Y337" s="212">
        <f t="shared" si="658"/>
        <v>0.14182440421842779</v>
      </c>
      <c r="Z337" s="212">
        <f t="shared" si="659"/>
        <v>2.5</v>
      </c>
      <c r="AA337" s="212">
        <f t="shared" si="660"/>
        <v>2.5</v>
      </c>
      <c r="AB337" s="212">
        <f t="shared" si="661"/>
        <v>2.5</v>
      </c>
      <c r="AC337" s="212">
        <f t="shared" si="662"/>
        <v>2.5</v>
      </c>
      <c r="AD337" s="212">
        <f t="shared" si="663"/>
        <v>30.086316739980372</v>
      </c>
      <c r="AE337" s="212">
        <f t="shared" si="664"/>
        <v>41.508815057463735</v>
      </c>
      <c r="AF337" s="212">
        <f t="shared" si="665"/>
        <v>1.7295145170695621</v>
      </c>
      <c r="AG337" s="212">
        <f t="shared" si="666"/>
        <v>1.9309338193464998</v>
      </c>
      <c r="AH337" s="212">
        <f t="shared" si="667"/>
        <v>1.4720668540068802</v>
      </c>
      <c r="AI337" s="212">
        <f t="shared" si="668"/>
        <v>4.2295145170695623</v>
      </c>
      <c r="AJ337" s="212">
        <f t="shared" si="669"/>
        <v>5.0295145170695621</v>
      </c>
      <c r="AK337" s="212">
        <f t="shared" si="670"/>
        <v>5.2309338193464994</v>
      </c>
      <c r="AL337" s="212">
        <f t="shared" si="671"/>
        <v>4.77206685400688</v>
      </c>
      <c r="AM337" s="212">
        <f t="shared" si="748"/>
        <v>198.82634727588942</v>
      </c>
      <c r="AN337" s="212">
        <f t="shared" si="649"/>
        <v>191.17045532128907</v>
      </c>
      <c r="AO337" s="212">
        <f t="shared" si="650"/>
        <v>209.55280606774127</v>
      </c>
      <c r="AP337" s="212">
        <f t="shared" si="672"/>
        <v>1.2454564951125353</v>
      </c>
      <c r="AQ337" s="212">
        <f t="shared" si="673"/>
        <v>5.5667854852661063E-2</v>
      </c>
      <c r="AR337" s="212">
        <f t="shared" si="674"/>
        <v>5.4044290929037002E-2</v>
      </c>
      <c r="AS337" s="212">
        <f t="shared" si="675"/>
        <v>5.1501512200884933E-2</v>
      </c>
      <c r="AT337" s="212">
        <f t="shared" si="676"/>
        <v>9.6445130219654544E-6</v>
      </c>
      <c r="AU337" s="212">
        <f t="shared" si="677"/>
        <v>1.2417651226257308E-2</v>
      </c>
      <c r="AV337" s="212">
        <f t="shared" si="678"/>
        <v>1.1253224155255068E-2</v>
      </c>
      <c r="AW337" s="212">
        <f t="shared" si="679"/>
        <v>1.1201856085257582E-2</v>
      </c>
      <c r="AX337" s="212">
        <f t="shared" si="749"/>
        <v>9.5713376286161896E-3</v>
      </c>
      <c r="AY337" s="212">
        <f t="shared" si="750"/>
        <v>9.9748871522251439E-3</v>
      </c>
      <c r="AZ337" s="178">
        <f t="shared" si="751"/>
        <v>7.943483543037172E-3</v>
      </c>
      <c r="BA337" s="178">
        <f t="shared" si="680"/>
        <v>-2.4617459470689829E-2</v>
      </c>
      <c r="BB337" s="178">
        <f t="shared" si="681"/>
        <v>-2.1406486496252028E-2</v>
      </c>
      <c r="BC337" s="178">
        <f t="shared" si="682"/>
        <v>-2.6758108120315035E-2</v>
      </c>
      <c r="BD337" s="178">
        <f t="shared" si="683"/>
        <v>0</v>
      </c>
      <c r="BE337" s="178">
        <f t="shared" si="684"/>
        <v>0</v>
      </c>
      <c r="BF337" s="178">
        <f t="shared" si="685"/>
        <v>0</v>
      </c>
      <c r="BG337" s="178">
        <f t="shared" si="752"/>
        <v>0</v>
      </c>
      <c r="BH337" s="178">
        <f t="shared" si="753"/>
        <v>0</v>
      </c>
      <c r="BI337" s="178">
        <f t="shared" si="754"/>
        <v>0</v>
      </c>
      <c r="BJ337" s="178">
        <f t="shared" si="686"/>
        <v>0</v>
      </c>
      <c r="BK337" s="178">
        <f t="shared" si="687"/>
        <v>0</v>
      </c>
      <c r="BL337" s="178">
        <f t="shared" si="688"/>
        <v>0</v>
      </c>
      <c r="BM337" s="180">
        <f t="shared" si="755"/>
        <v>0</v>
      </c>
      <c r="BN337" s="180">
        <f t="shared" si="755"/>
        <v>0</v>
      </c>
      <c r="BO337" s="180">
        <f t="shared" si="755"/>
        <v>0</v>
      </c>
      <c r="BP337" s="178">
        <f t="shared" si="689"/>
        <v>16.748525974402625</v>
      </c>
      <c r="BQ337" s="178">
        <f t="shared" si="690"/>
        <v>49.088060260445189</v>
      </c>
      <c r="BR337" s="178">
        <f t="shared" si="691"/>
        <v>0.14484142478400447</v>
      </c>
      <c r="BS337" s="178">
        <f t="shared" si="692"/>
        <v>0.14484142478400447</v>
      </c>
      <c r="BT337" s="178">
        <f t="shared" si="693"/>
        <v>4.8280474928001492E-2</v>
      </c>
      <c r="BU337" s="178">
        <f t="shared" si="694"/>
        <v>5.838205381950865</v>
      </c>
      <c r="BY337" s="180">
        <f t="shared" si="695"/>
        <v>3.6790259076628584E-2</v>
      </c>
      <c r="BZ337" s="180">
        <f t="shared" si="756"/>
        <v>3.6790259076628584E-2</v>
      </c>
      <c r="CA337" s="180">
        <f t="shared" si="757"/>
        <v>1.0212227794532777E-2</v>
      </c>
      <c r="CB337" s="180">
        <f t="shared" si="758"/>
        <v>2.8357373013118675E-2</v>
      </c>
      <c r="CC337" s="180">
        <f t="shared" si="696"/>
        <v>3.7399135424288459E-3</v>
      </c>
      <c r="CG337" s="182">
        <f t="shared" si="697"/>
        <v>0.13987957725353595</v>
      </c>
      <c r="CH337" s="182">
        <f t="shared" si="698"/>
        <v>0.13987957725353595</v>
      </c>
      <c r="CI337" s="182">
        <f t="shared" si="699"/>
        <v>0.13987957725353595</v>
      </c>
      <c r="CJ337" s="182">
        <f t="shared" si="700"/>
        <v>0.13987957725353595</v>
      </c>
      <c r="CK337" s="182">
        <f t="shared" si="701"/>
        <v>0.13987957725353595</v>
      </c>
      <c r="CL337" s="182">
        <f t="shared" si="702"/>
        <v>0.13987957725353595</v>
      </c>
      <c r="CM337" s="182">
        <f t="shared" si="703"/>
        <v>0.13987957725353595</v>
      </c>
      <c r="CN337" s="182">
        <f t="shared" si="704"/>
        <v>0.13987957725353595</v>
      </c>
      <c r="CO337" s="182">
        <f t="shared" si="705"/>
        <v>0.12607577931881719</v>
      </c>
      <c r="CP337" s="182">
        <f t="shared" si="706"/>
        <v>0.10713668941864989</v>
      </c>
      <c r="CQ337" s="182">
        <f t="shared" si="707"/>
        <v>8.8197599518482619E-2</v>
      </c>
      <c r="CR337" s="182">
        <f t="shared" si="708"/>
        <v>6.9258509618315298E-2</v>
      </c>
      <c r="CS337" s="182">
        <f t="shared" si="709"/>
        <v>5.0319419718148031E-2</v>
      </c>
      <c r="CT337" s="182">
        <f t="shared" si="710"/>
        <v>4.331862739753297E-2</v>
      </c>
      <c r="CU337" s="182">
        <f t="shared" si="711"/>
        <v>4.331862739753297E-2</v>
      </c>
      <c r="CV337" s="182">
        <f t="shared" si="712"/>
        <v>4.331862739753297E-2</v>
      </c>
      <c r="CW337" s="182">
        <f t="shared" si="713"/>
        <v>4.331862739753297E-2</v>
      </c>
      <c r="CX337" s="182">
        <f t="shared" si="714"/>
        <v>4.331862739753297E-2</v>
      </c>
      <c r="CY337" s="182">
        <f t="shared" si="715"/>
        <v>4.331862739753297E-2</v>
      </c>
      <c r="DA337" s="184">
        <f t="shared" si="759"/>
        <v>3.5403808302510394E-2</v>
      </c>
      <c r="DB337" s="184">
        <f t="shared" si="760"/>
        <v>3.5403808302510394E-2</v>
      </c>
      <c r="DC337" s="184">
        <f t="shared" si="761"/>
        <v>3.5403808302510394E-2</v>
      </c>
      <c r="DD337" s="184">
        <f t="shared" si="762"/>
        <v>3.5403808302510394E-2</v>
      </c>
      <c r="DE337" s="184">
        <f t="shared" si="763"/>
        <v>3.5403808302510394E-2</v>
      </c>
      <c r="DF337" s="184">
        <f t="shared" si="764"/>
        <v>3.5403808302510394E-2</v>
      </c>
      <c r="DG337" s="184">
        <f t="shared" si="765"/>
        <v>3.5403808302510394E-2</v>
      </c>
      <c r="DH337" s="184">
        <f t="shared" si="766"/>
        <v>3.5403808302510394E-2</v>
      </c>
      <c r="DI337" s="184">
        <f t="shared" si="767"/>
        <v>3.1552070409999793E-2</v>
      </c>
      <c r="DJ337" s="184">
        <f t="shared" si="768"/>
        <v>2.6284135033488518E-2</v>
      </c>
      <c r="DK337" s="184">
        <f t="shared" si="769"/>
        <v>2.1045132049960311E-2</v>
      </c>
      <c r="DL337" s="184">
        <f t="shared" si="770"/>
        <v>1.5854303955861338E-2</v>
      </c>
      <c r="DM337" s="184">
        <f t="shared" si="771"/>
        <v>1.0752817629827971E-2</v>
      </c>
      <c r="DN337" s="184">
        <f t="shared" si="772"/>
        <v>8.9067428864733709E-3</v>
      </c>
      <c r="DO337" s="184">
        <f t="shared" si="773"/>
        <v>8.9067428864733709E-3</v>
      </c>
      <c r="DP337" s="184">
        <f t="shared" si="774"/>
        <v>8.9067428864733709E-3</v>
      </c>
      <c r="DQ337" s="184">
        <f t="shared" si="775"/>
        <v>8.9067428864733709E-3</v>
      </c>
      <c r="DR337" s="184">
        <f t="shared" si="776"/>
        <v>-1.053061450307701E-9</v>
      </c>
      <c r="DS337" s="184">
        <f t="shared" si="777"/>
        <v>-1.053061450307701E-9</v>
      </c>
      <c r="DU337" s="185">
        <f t="shared" si="716"/>
        <v>0</v>
      </c>
      <c r="DV337" s="185">
        <f t="shared" si="717"/>
        <v>0</v>
      </c>
      <c r="DW337" s="185">
        <f t="shared" si="718"/>
        <v>0</v>
      </c>
      <c r="DX337" s="185">
        <f t="shared" si="719"/>
        <v>0</v>
      </c>
      <c r="DY337" s="186">
        <f t="shared" si="720"/>
        <v>0</v>
      </c>
      <c r="DZ337" s="186">
        <f t="shared" si="721"/>
        <v>0</v>
      </c>
      <c r="EA337" s="186">
        <f t="shared" si="722"/>
        <v>0</v>
      </c>
      <c r="EB337" s="186">
        <f t="shared" si="723"/>
        <v>0</v>
      </c>
      <c r="EC337" s="186">
        <f t="shared" si="724"/>
        <v>0</v>
      </c>
      <c r="ED337" s="186">
        <f t="shared" si="725"/>
        <v>0</v>
      </c>
      <c r="EE337" s="186">
        <f t="shared" si="726"/>
        <v>0</v>
      </c>
      <c r="EF337" s="186">
        <f t="shared" si="727"/>
        <v>0</v>
      </c>
      <c r="EG337" s="186">
        <f t="shared" si="728"/>
        <v>0</v>
      </c>
      <c r="EH337" s="186">
        <f t="shared" si="729"/>
        <v>0</v>
      </c>
      <c r="EI337" s="186">
        <f t="shared" si="730"/>
        <v>0</v>
      </c>
      <c r="EJ337" s="186">
        <f t="shared" si="731"/>
        <v>0</v>
      </c>
      <c r="EK337" s="186">
        <f t="shared" si="732"/>
        <v>0</v>
      </c>
      <c r="EL337" s="186">
        <f t="shared" si="733"/>
        <v>0</v>
      </c>
      <c r="EM337" s="186">
        <f t="shared" si="734"/>
        <v>0</v>
      </c>
      <c r="EN337" s="186">
        <f t="shared" si="735"/>
        <v>0</v>
      </c>
      <c r="EO337" s="186">
        <f t="shared" si="736"/>
        <v>0</v>
      </c>
      <c r="EP337" s="186">
        <f t="shared" si="737"/>
        <v>0</v>
      </c>
      <c r="EQ337" s="186">
        <f t="shared" si="738"/>
        <v>0</v>
      </c>
      <c r="ER337" s="186">
        <f t="shared" si="739"/>
        <v>0</v>
      </c>
      <c r="ES337" s="186">
        <f t="shared" si="740"/>
        <v>0</v>
      </c>
      <c r="ET337" s="186">
        <f t="shared" si="741"/>
        <v>0</v>
      </c>
      <c r="EU337" s="186">
        <f t="shared" si="742"/>
        <v>0</v>
      </c>
      <c r="EV337" s="186">
        <f t="shared" si="743"/>
        <v>0</v>
      </c>
      <c r="EW337" s="186">
        <f t="shared" si="744"/>
        <v>0</v>
      </c>
      <c r="EX337" s="186">
        <f t="shared" si="745"/>
        <v>0</v>
      </c>
    </row>
    <row r="338" spans="15:154" ht="20.100000000000001" customHeight="1" x14ac:dyDescent="0.3">
      <c r="O338" s="211">
        <v>330</v>
      </c>
      <c r="P338" s="211">
        <f t="shared" si="746"/>
        <v>-0.26179938779914941</v>
      </c>
      <c r="Q338" s="212">
        <f t="shared" si="747"/>
        <v>2.8797932657906435</v>
      </c>
      <c r="R338" s="212">
        <f t="shared" si="651"/>
        <v>84.18584287042097</v>
      </c>
      <c r="S338" s="212">
        <f t="shared" si="652"/>
        <v>73.20508075688781</v>
      </c>
      <c r="T338" s="212">
        <f t="shared" si="653"/>
        <v>91.506350946109748</v>
      </c>
      <c r="U338" s="212">
        <f t="shared" si="654"/>
        <v>1</v>
      </c>
      <c r="V338" s="212">
        <f t="shared" si="655"/>
        <v>1</v>
      </c>
      <c r="W338" s="212">
        <f t="shared" si="656"/>
        <v>0.15917165574531705</v>
      </c>
      <c r="X338" s="212">
        <f t="shared" si="657"/>
        <v>0.18304740410711459</v>
      </c>
      <c r="Y338" s="212">
        <f t="shared" si="658"/>
        <v>0.14643792328569169</v>
      </c>
      <c r="Z338" s="212">
        <f t="shared" si="659"/>
        <v>2.5</v>
      </c>
      <c r="AA338" s="212">
        <f t="shared" si="660"/>
        <v>2.5</v>
      </c>
      <c r="AB338" s="212">
        <f t="shared" si="661"/>
        <v>2.5</v>
      </c>
      <c r="AC338" s="212">
        <f t="shared" si="662"/>
        <v>2.5</v>
      </c>
      <c r="AD338" s="212">
        <f t="shared" si="663"/>
        <v>28.590345845343446</v>
      </c>
      <c r="AE338" s="212">
        <f t="shared" si="664"/>
        <v>39.514502535971872</v>
      </c>
      <c r="AF338" s="212">
        <f t="shared" si="665"/>
        <v>1.7229209392512783</v>
      </c>
      <c r="AG338" s="212">
        <f t="shared" si="666"/>
        <v>1.923572353296831</v>
      </c>
      <c r="AH338" s="212">
        <f t="shared" si="667"/>
        <v>1.4664547661869662</v>
      </c>
      <c r="AI338" s="212">
        <f t="shared" si="668"/>
        <v>4.2229209392512779</v>
      </c>
      <c r="AJ338" s="212">
        <f t="shared" si="669"/>
        <v>5.0229209392512777</v>
      </c>
      <c r="AK338" s="212">
        <f t="shared" si="670"/>
        <v>5.2235723532968308</v>
      </c>
      <c r="AL338" s="212">
        <f t="shared" si="671"/>
        <v>4.7664547661869658</v>
      </c>
      <c r="AM338" s="212">
        <f t="shared" si="748"/>
        <v>199.08734620638108</v>
      </c>
      <c r="AN338" s="212">
        <f t="shared" si="649"/>
        <v>191.43986765472008</v>
      </c>
      <c r="AO338" s="212">
        <f t="shared" si="650"/>
        <v>209.7995363543485</v>
      </c>
      <c r="AP338" s="212">
        <f t="shared" si="672"/>
        <v>1.2031972467165264</v>
      </c>
      <c r="AQ338" s="212">
        <f t="shared" si="673"/>
        <v>5.3708500848260884E-2</v>
      </c>
      <c r="AR338" s="212">
        <f t="shared" si="674"/>
        <v>5.2142081869121809E-2</v>
      </c>
      <c r="AS338" s="212">
        <f t="shared" si="675"/>
        <v>4.9688801895618966E-2</v>
      </c>
      <c r="AT338" s="212">
        <f t="shared" si="676"/>
        <v>8.9676142484507845E-6</v>
      </c>
      <c r="AU338" s="212">
        <f t="shared" si="677"/>
        <v>1.1574074318157684E-2</v>
      </c>
      <c r="AV338" s="212">
        <f t="shared" si="678"/>
        <v>1.0489762750957343E-2</v>
      </c>
      <c r="AW338" s="212">
        <f t="shared" si="679"/>
        <v>1.0439461984985668E-2</v>
      </c>
      <c r="AX338" s="212">
        <f t="shared" si="749"/>
        <v>9.2113236348347911E-3</v>
      </c>
      <c r="AY338" s="212">
        <f t="shared" si="750"/>
        <v>9.6006200683215817E-3</v>
      </c>
      <c r="AZ338" s="178">
        <f t="shared" si="751"/>
        <v>7.6436664082979965E-3</v>
      </c>
      <c r="BA338" s="178">
        <f t="shared" si="680"/>
        <v>-2.4676098395590783E-2</v>
      </c>
      <c r="BB338" s="178">
        <f t="shared" si="681"/>
        <v>-2.1457476865731118E-2</v>
      </c>
      <c r="BC338" s="178">
        <f t="shared" si="682"/>
        <v>-2.6821846082163901E-2</v>
      </c>
      <c r="BD338" s="178">
        <f t="shared" si="683"/>
        <v>0</v>
      </c>
      <c r="BE338" s="178">
        <f t="shared" si="684"/>
        <v>0</v>
      </c>
      <c r="BF338" s="178">
        <f t="shared" si="685"/>
        <v>0</v>
      </c>
      <c r="BG338" s="178">
        <f t="shared" si="752"/>
        <v>0</v>
      </c>
      <c r="BH338" s="178">
        <f t="shared" si="753"/>
        <v>0</v>
      </c>
      <c r="BI338" s="178">
        <f t="shared" si="754"/>
        <v>0</v>
      </c>
      <c r="BJ338" s="178">
        <f t="shared" si="686"/>
        <v>0</v>
      </c>
      <c r="BK338" s="178">
        <f t="shared" si="687"/>
        <v>0</v>
      </c>
      <c r="BL338" s="178">
        <f t="shared" si="688"/>
        <v>0</v>
      </c>
      <c r="BM338" s="180">
        <f t="shared" si="755"/>
        <v>0</v>
      </c>
      <c r="BN338" s="180">
        <f t="shared" si="755"/>
        <v>0</v>
      </c>
      <c r="BO338" s="180">
        <f t="shared" si="755"/>
        <v>0</v>
      </c>
      <c r="BP338" s="178">
        <f t="shared" si="689"/>
        <v>15.94592369155631</v>
      </c>
      <c r="BQ338" s="178">
        <f t="shared" si="690"/>
        <v>46.877776419036707</v>
      </c>
      <c r="BR338" s="178">
        <f t="shared" si="691"/>
        <v>0.14027820331802535</v>
      </c>
      <c r="BS338" s="178">
        <f t="shared" si="692"/>
        <v>0.14027820331802535</v>
      </c>
      <c r="BT338" s="178">
        <f t="shared" si="693"/>
        <v>4.6759401106008437E-2</v>
      </c>
      <c r="BU338" s="178">
        <f t="shared" si="694"/>
        <v>5.6542730286103646</v>
      </c>
      <c r="BY338" s="180">
        <f t="shared" si="695"/>
        <v>3.5054365577034376E-2</v>
      </c>
      <c r="BZ338" s="180">
        <f t="shared" si="756"/>
        <v>3.5054365577034376E-2</v>
      </c>
      <c r="CA338" s="180">
        <f t="shared" si="757"/>
        <v>9.6975683389774418E-3</v>
      </c>
      <c r="CB338" s="180">
        <f t="shared" si="758"/>
        <v>2.7898307391912833E-2</v>
      </c>
      <c r="CC338" s="180">
        <f t="shared" si="696"/>
        <v>3.2222089963220499E-3</v>
      </c>
      <c r="CG338" s="182">
        <f t="shared" si="697"/>
        <v>0.1353163557875568</v>
      </c>
      <c r="CH338" s="182">
        <f t="shared" si="698"/>
        <v>0.1353163557875568</v>
      </c>
      <c r="CI338" s="182">
        <f t="shared" si="699"/>
        <v>0.1353163557875568</v>
      </c>
      <c r="CJ338" s="182">
        <f t="shared" si="700"/>
        <v>0.1353163557875568</v>
      </c>
      <c r="CK338" s="182">
        <f t="shared" si="701"/>
        <v>0.1353163557875568</v>
      </c>
      <c r="CL338" s="182">
        <f t="shared" si="702"/>
        <v>0.1353163557875568</v>
      </c>
      <c r="CM338" s="182">
        <f t="shared" si="703"/>
        <v>0.1353163557875568</v>
      </c>
      <c r="CN338" s="182">
        <f t="shared" si="704"/>
        <v>0.1353163557875568</v>
      </c>
      <c r="CO338" s="182">
        <f t="shared" si="705"/>
        <v>0.12194744578038837</v>
      </c>
      <c r="CP338" s="182">
        <f t="shared" si="706"/>
        <v>0.10360503091091364</v>
      </c>
      <c r="CQ338" s="182">
        <f t="shared" si="707"/>
        <v>8.5262616041438935E-2</v>
      </c>
      <c r="CR338" s="182">
        <f t="shared" si="708"/>
        <v>6.6920201171964178E-2</v>
      </c>
      <c r="CS338" s="182">
        <f t="shared" si="709"/>
        <v>4.8577786302489483E-2</v>
      </c>
      <c r="CT338" s="182">
        <f t="shared" si="710"/>
        <v>4.1797553575539922E-2</v>
      </c>
      <c r="CU338" s="182">
        <f t="shared" si="711"/>
        <v>4.1797553575539922E-2</v>
      </c>
      <c r="CV338" s="182">
        <f t="shared" si="712"/>
        <v>4.1797553575539922E-2</v>
      </c>
      <c r="CW338" s="182">
        <f t="shared" si="713"/>
        <v>4.1797553575539922E-2</v>
      </c>
      <c r="CX338" s="182">
        <f t="shared" si="714"/>
        <v>4.1797553575539922E-2</v>
      </c>
      <c r="CY338" s="182">
        <f t="shared" si="715"/>
        <v>4.1797553575539922E-2</v>
      </c>
      <c r="DA338" s="184">
        <f t="shared" si="759"/>
        <v>3.3687874075767371E-2</v>
      </c>
      <c r="DB338" s="184">
        <f t="shared" si="760"/>
        <v>3.3687874075767371E-2</v>
      </c>
      <c r="DC338" s="184">
        <f t="shared" si="761"/>
        <v>3.3687874075767371E-2</v>
      </c>
      <c r="DD338" s="184">
        <f t="shared" si="762"/>
        <v>3.3687874075767371E-2</v>
      </c>
      <c r="DE338" s="184">
        <f t="shared" si="763"/>
        <v>3.3687874075767371E-2</v>
      </c>
      <c r="DF338" s="184">
        <f t="shared" si="764"/>
        <v>3.3687874075767371E-2</v>
      </c>
      <c r="DG338" s="184">
        <f t="shared" si="765"/>
        <v>3.3687874075767371E-2</v>
      </c>
      <c r="DH338" s="184">
        <f t="shared" si="766"/>
        <v>3.3687874075767371E-2</v>
      </c>
      <c r="DI338" s="184">
        <f t="shared" si="767"/>
        <v>3.0011441788896545E-2</v>
      </c>
      <c r="DJ338" s="184">
        <f t="shared" si="768"/>
        <v>2.4983931359665288E-2</v>
      </c>
      <c r="DK338" s="184">
        <f t="shared" si="769"/>
        <v>1.998516551148917E-2</v>
      </c>
      <c r="DL338" s="184">
        <f t="shared" si="770"/>
        <v>1.5034216504115466E-2</v>
      </c>
      <c r="DM338" s="184">
        <f t="shared" si="771"/>
        <v>1.0171820865163902E-2</v>
      </c>
      <c r="DN338" s="184">
        <f t="shared" si="772"/>
        <v>8.4137177990302129E-3</v>
      </c>
      <c r="DO338" s="184">
        <f t="shared" si="773"/>
        <v>8.4137177990302129E-3</v>
      </c>
      <c r="DP338" s="184">
        <f t="shared" si="774"/>
        <v>8.4137177990302129E-3</v>
      </c>
      <c r="DQ338" s="184">
        <f t="shared" si="775"/>
        <v>8.4137177990302129E-3</v>
      </c>
      <c r="DR338" s="184">
        <f t="shared" si="776"/>
        <v>-1.0685342007719389E-9</v>
      </c>
      <c r="DS338" s="184">
        <f t="shared" si="777"/>
        <v>-1.0685342007719389E-9</v>
      </c>
      <c r="DU338" s="185">
        <f t="shared" si="716"/>
        <v>0</v>
      </c>
      <c r="DV338" s="185">
        <f t="shared" si="717"/>
        <v>0</v>
      </c>
      <c r="DW338" s="185">
        <f t="shared" si="718"/>
        <v>0</v>
      </c>
      <c r="DX338" s="185">
        <f t="shared" si="719"/>
        <v>0</v>
      </c>
      <c r="DY338" s="186">
        <f t="shared" si="720"/>
        <v>0</v>
      </c>
      <c r="DZ338" s="186">
        <f t="shared" si="721"/>
        <v>0</v>
      </c>
      <c r="EA338" s="186">
        <f t="shared" si="722"/>
        <v>0</v>
      </c>
      <c r="EB338" s="186">
        <f t="shared" si="723"/>
        <v>0</v>
      </c>
      <c r="EC338" s="186">
        <f t="shared" si="724"/>
        <v>0</v>
      </c>
      <c r="ED338" s="186">
        <f t="shared" si="725"/>
        <v>0</v>
      </c>
      <c r="EE338" s="186">
        <f t="shared" si="726"/>
        <v>0</v>
      </c>
      <c r="EF338" s="186">
        <f t="shared" si="727"/>
        <v>0</v>
      </c>
      <c r="EG338" s="186">
        <f t="shared" si="728"/>
        <v>0</v>
      </c>
      <c r="EH338" s="186">
        <f t="shared" si="729"/>
        <v>0</v>
      </c>
      <c r="EI338" s="186">
        <f t="shared" si="730"/>
        <v>0</v>
      </c>
      <c r="EJ338" s="186">
        <f t="shared" si="731"/>
        <v>0</v>
      </c>
      <c r="EK338" s="186">
        <f t="shared" si="732"/>
        <v>0</v>
      </c>
      <c r="EL338" s="186">
        <f t="shared" si="733"/>
        <v>0</v>
      </c>
      <c r="EM338" s="186">
        <f t="shared" si="734"/>
        <v>0</v>
      </c>
      <c r="EN338" s="186">
        <f t="shared" si="735"/>
        <v>0</v>
      </c>
      <c r="EO338" s="186">
        <f t="shared" si="736"/>
        <v>0</v>
      </c>
      <c r="EP338" s="186">
        <f t="shared" si="737"/>
        <v>0</v>
      </c>
      <c r="EQ338" s="186">
        <f t="shared" si="738"/>
        <v>0</v>
      </c>
      <c r="ER338" s="186">
        <f t="shared" si="739"/>
        <v>0</v>
      </c>
      <c r="ES338" s="186">
        <f t="shared" si="740"/>
        <v>0</v>
      </c>
      <c r="ET338" s="186">
        <f t="shared" si="741"/>
        <v>0</v>
      </c>
      <c r="EU338" s="186">
        <f t="shared" si="742"/>
        <v>0</v>
      </c>
      <c r="EV338" s="186">
        <f t="shared" si="743"/>
        <v>0</v>
      </c>
      <c r="EW338" s="186">
        <f t="shared" si="744"/>
        <v>0</v>
      </c>
      <c r="EX338" s="186">
        <f t="shared" si="745"/>
        <v>0</v>
      </c>
    </row>
    <row r="339" spans="15:154" ht="20.100000000000001" customHeight="1" x14ac:dyDescent="0.3">
      <c r="O339" s="211">
        <v>331</v>
      </c>
      <c r="P339" s="211">
        <f t="shared" si="746"/>
        <v>-0.2530727415391778</v>
      </c>
      <c r="Q339" s="212">
        <f t="shared" si="747"/>
        <v>2.8885199120506155</v>
      </c>
      <c r="R339" s="212">
        <f t="shared" si="651"/>
        <v>81.440883420588932</v>
      </c>
      <c r="S339" s="212">
        <f t="shared" si="652"/>
        <v>70.818159496164299</v>
      </c>
      <c r="T339" s="212">
        <f t="shared" si="653"/>
        <v>88.522699370205373</v>
      </c>
      <c r="U339" s="212">
        <f t="shared" si="654"/>
        <v>1</v>
      </c>
      <c r="V339" s="212">
        <f t="shared" si="655"/>
        <v>1</v>
      </c>
      <c r="W339" s="212">
        <f t="shared" si="656"/>
        <v>0.1645365256022305</v>
      </c>
      <c r="X339" s="212">
        <f t="shared" si="657"/>
        <v>0.18921700444256506</v>
      </c>
      <c r="Y339" s="212">
        <f t="shared" si="658"/>
        <v>0.15137360355405205</v>
      </c>
      <c r="Z339" s="212">
        <f t="shared" si="659"/>
        <v>2.5</v>
      </c>
      <c r="AA339" s="212">
        <f t="shared" si="660"/>
        <v>2.5</v>
      </c>
      <c r="AB339" s="212">
        <f t="shared" si="661"/>
        <v>2.5</v>
      </c>
      <c r="AC339" s="212">
        <f t="shared" si="662"/>
        <v>2.5</v>
      </c>
      <c r="AD339" s="212">
        <f t="shared" si="663"/>
        <v>27.115299704876939</v>
      </c>
      <c r="AE339" s="212">
        <f t="shared" si="664"/>
        <v>37.544566591465234</v>
      </c>
      <c r="AF339" s="212">
        <f t="shared" si="665"/>
        <v>1.7163119255395514</v>
      </c>
      <c r="AG339" s="212">
        <f t="shared" si="666"/>
        <v>1.9161936536891973</v>
      </c>
      <c r="AH339" s="212">
        <f t="shared" si="667"/>
        <v>1.4608295401904858</v>
      </c>
      <c r="AI339" s="212">
        <f t="shared" si="668"/>
        <v>4.2163119255395518</v>
      </c>
      <c r="AJ339" s="212">
        <f t="shared" si="669"/>
        <v>5.0163119255395516</v>
      </c>
      <c r="AK339" s="212">
        <f t="shared" si="670"/>
        <v>5.2161936536891966</v>
      </c>
      <c r="AL339" s="212">
        <f t="shared" si="671"/>
        <v>4.7608295401904854</v>
      </c>
      <c r="AM339" s="212">
        <f t="shared" si="748"/>
        <v>199.34964468790298</v>
      </c>
      <c r="AN339" s="212">
        <f t="shared" si="649"/>
        <v>191.71067379615818</v>
      </c>
      <c r="AO339" s="212">
        <f t="shared" si="650"/>
        <v>210.04742798667584</v>
      </c>
      <c r="AP339" s="212">
        <f t="shared" si="672"/>
        <v>1.1610286062420805</v>
      </c>
      <c r="AQ339" s="212">
        <f t="shared" si="673"/>
        <v>5.1757979318463501E-2</v>
      </c>
      <c r="AR339" s="212">
        <f t="shared" si="674"/>
        <v>5.0248447682952307E-2</v>
      </c>
      <c r="AS339" s="212">
        <f t="shared" si="675"/>
        <v>4.7884263017107714E-2</v>
      </c>
      <c r="AT339" s="212">
        <f t="shared" si="676"/>
        <v>8.3189142422334735E-6</v>
      </c>
      <c r="AU339" s="212">
        <f t="shared" si="677"/>
        <v>1.0762833880340935E-2</v>
      </c>
      <c r="AV339" s="212">
        <f t="shared" si="678"/>
        <v>9.7554686117394124E-3</v>
      </c>
      <c r="AW339" s="212">
        <f t="shared" si="679"/>
        <v>9.7064299079665673E-3</v>
      </c>
      <c r="AX339" s="212">
        <f t="shared" si="749"/>
        <v>8.8543972608475276E-3</v>
      </c>
      <c r="AY339" s="212">
        <f t="shared" si="750"/>
        <v>9.2295036333350025E-3</v>
      </c>
      <c r="AZ339" s="178">
        <f t="shared" si="751"/>
        <v>7.346487133715246E-3</v>
      </c>
      <c r="BA339" s="178">
        <f t="shared" si="680"/>
        <v>-2.4732858140061518E-2</v>
      </c>
      <c r="BB339" s="178">
        <f t="shared" si="681"/>
        <v>-2.1506833165270883E-2</v>
      </c>
      <c r="BC339" s="178">
        <f t="shared" si="682"/>
        <v>-2.6883541456588608E-2</v>
      </c>
      <c r="BD339" s="178">
        <f t="shared" si="683"/>
        <v>0</v>
      </c>
      <c r="BE339" s="178">
        <f t="shared" si="684"/>
        <v>0</v>
      </c>
      <c r="BF339" s="178">
        <f t="shared" si="685"/>
        <v>0</v>
      </c>
      <c r="BG339" s="178">
        <f t="shared" si="752"/>
        <v>0</v>
      </c>
      <c r="BH339" s="178">
        <f t="shared" si="753"/>
        <v>0</v>
      </c>
      <c r="BI339" s="178">
        <f t="shared" si="754"/>
        <v>0</v>
      </c>
      <c r="BJ339" s="178">
        <f t="shared" si="686"/>
        <v>0</v>
      </c>
      <c r="BK339" s="178">
        <f t="shared" si="687"/>
        <v>0</v>
      </c>
      <c r="BL339" s="178">
        <f t="shared" si="688"/>
        <v>0</v>
      </c>
      <c r="BM339" s="180">
        <f t="shared" si="755"/>
        <v>0</v>
      </c>
      <c r="BN339" s="180">
        <f t="shared" si="755"/>
        <v>0</v>
      </c>
      <c r="BO339" s="180">
        <f t="shared" si="755"/>
        <v>0</v>
      </c>
      <c r="BP339" s="178">
        <f t="shared" si="689"/>
        <v>15.153049636950506</v>
      </c>
      <c r="BQ339" s="178">
        <f t="shared" si="690"/>
        <v>44.681878330872323</v>
      </c>
      <c r="BR339" s="178">
        <f t="shared" si="691"/>
        <v>0.13570429912375415</v>
      </c>
      <c r="BS339" s="178">
        <f t="shared" si="692"/>
        <v>0.13570429912375415</v>
      </c>
      <c r="BT339" s="178">
        <f t="shared" si="693"/>
        <v>4.5234766374584713E-2</v>
      </c>
      <c r="BU339" s="178">
        <f t="shared" si="694"/>
        <v>5.4699100804873169</v>
      </c>
      <c r="BY339" s="180">
        <f t="shared" si="695"/>
        <v>3.3333057773557946E-2</v>
      </c>
      <c r="BZ339" s="180">
        <f t="shared" si="756"/>
        <v>3.3333057773557946E-2</v>
      </c>
      <c r="CA339" s="180">
        <f t="shared" si="757"/>
        <v>9.188907567850936E-3</v>
      </c>
      <c r="CB339" s="180">
        <f t="shared" si="758"/>
        <v>2.7422527928909913E-2</v>
      </c>
      <c r="CC339" s="180">
        <f t="shared" si="696"/>
        <v>2.689669788848395E-3</v>
      </c>
      <c r="CG339" s="182">
        <f t="shared" si="697"/>
        <v>0.13074245159328562</v>
      </c>
      <c r="CH339" s="182">
        <f t="shared" si="698"/>
        <v>0.13074245159328562</v>
      </c>
      <c r="CI339" s="182">
        <f t="shared" si="699"/>
        <v>0.13074245159328562</v>
      </c>
      <c r="CJ339" s="182">
        <f t="shared" si="700"/>
        <v>0.13074245159328562</v>
      </c>
      <c r="CK339" s="182">
        <f t="shared" si="701"/>
        <v>0.13074245159328562</v>
      </c>
      <c r="CL339" s="182">
        <f t="shared" si="702"/>
        <v>0.13074245159328562</v>
      </c>
      <c r="CM339" s="182">
        <f t="shared" si="703"/>
        <v>0.13074245159328562</v>
      </c>
      <c r="CN339" s="182">
        <f t="shared" si="704"/>
        <v>0.13074245159328562</v>
      </c>
      <c r="CO339" s="182">
        <f t="shared" si="705"/>
        <v>0.11780944760792436</v>
      </c>
      <c r="CP339" s="182">
        <f t="shared" si="706"/>
        <v>0.10006510461505011</v>
      </c>
      <c r="CQ339" s="182">
        <f t="shared" si="707"/>
        <v>8.2320761622175845E-2</v>
      </c>
      <c r="CR339" s="182">
        <f t="shared" si="708"/>
        <v>6.4576418629301566E-2</v>
      </c>
      <c r="CS339" s="182">
        <f t="shared" si="709"/>
        <v>4.6832075636427349E-2</v>
      </c>
      <c r="CT339" s="182">
        <f t="shared" si="710"/>
        <v>4.0272918844116198E-2</v>
      </c>
      <c r="CU339" s="182">
        <f t="shared" si="711"/>
        <v>4.0272918844116198E-2</v>
      </c>
      <c r="CV339" s="182">
        <f t="shared" si="712"/>
        <v>4.0272918844116198E-2</v>
      </c>
      <c r="CW339" s="182">
        <f t="shared" si="713"/>
        <v>4.0272918844116198E-2</v>
      </c>
      <c r="CX339" s="182">
        <f t="shared" si="714"/>
        <v>4.0272918844116198E-2</v>
      </c>
      <c r="CY339" s="182">
        <f t="shared" si="715"/>
        <v>4.0272918844116198E-2</v>
      </c>
      <c r="DA339" s="184">
        <f t="shared" si="759"/>
        <v>3.1987312313028815E-2</v>
      </c>
      <c r="DB339" s="184">
        <f t="shared" si="760"/>
        <v>3.1987312313028815E-2</v>
      </c>
      <c r="DC339" s="184">
        <f t="shared" si="761"/>
        <v>3.1987312313028815E-2</v>
      </c>
      <c r="DD339" s="184">
        <f t="shared" si="762"/>
        <v>3.1987312313028815E-2</v>
      </c>
      <c r="DE339" s="184">
        <f t="shared" si="763"/>
        <v>3.1987312313028815E-2</v>
      </c>
      <c r="DF339" s="184">
        <f t="shared" si="764"/>
        <v>3.1987312313028815E-2</v>
      </c>
      <c r="DG339" s="184">
        <f t="shared" si="765"/>
        <v>3.1987312313028815E-2</v>
      </c>
      <c r="DH339" s="184">
        <f t="shared" si="766"/>
        <v>3.1987312313028815E-2</v>
      </c>
      <c r="DI339" s="184">
        <f t="shared" si="767"/>
        <v>2.8485012335448638E-2</v>
      </c>
      <c r="DJ339" s="184">
        <f t="shared" si="768"/>
        <v>2.3696305045798564E-2</v>
      </c>
      <c r="DK339" s="184">
        <f t="shared" si="769"/>
        <v>1.8936133328628407E-2</v>
      </c>
      <c r="DL339" s="184">
        <f t="shared" si="770"/>
        <v>1.4223384222716715E-2</v>
      </c>
      <c r="DM339" s="184">
        <f t="shared" si="771"/>
        <v>9.5983309749882416E-3</v>
      </c>
      <c r="DN339" s="184">
        <f t="shared" si="772"/>
        <v>7.92752191984206E-3</v>
      </c>
      <c r="DO339" s="184">
        <f t="shared" si="773"/>
        <v>7.92752191984206E-3</v>
      </c>
      <c r="DP339" s="184">
        <f t="shared" si="774"/>
        <v>7.92752191984206E-3</v>
      </c>
      <c r="DQ339" s="184">
        <f t="shared" si="775"/>
        <v>7.92752191984206E-3</v>
      </c>
      <c r="DR339" s="184">
        <f t="shared" si="776"/>
        <v>-1.0845079691191774E-9</v>
      </c>
      <c r="DS339" s="184">
        <f t="shared" si="777"/>
        <v>-1.0845079691191774E-9</v>
      </c>
      <c r="DU339" s="185">
        <f t="shared" si="716"/>
        <v>0</v>
      </c>
      <c r="DV339" s="185">
        <f t="shared" si="717"/>
        <v>0</v>
      </c>
      <c r="DW339" s="185">
        <f t="shared" si="718"/>
        <v>0</v>
      </c>
      <c r="DX339" s="185">
        <f t="shared" si="719"/>
        <v>0</v>
      </c>
      <c r="DY339" s="186">
        <f t="shared" si="720"/>
        <v>0</v>
      </c>
      <c r="DZ339" s="186">
        <f t="shared" si="721"/>
        <v>0</v>
      </c>
      <c r="EA339" s="186">
        <f t="shared" si="722"/>
        <v>0</v>
      </c>
      <c r="EB339" s="186">
        <f t="shared" si="723"/>
        <v>0</v>
      </c>
      <c r="EC339" s="186">
        <f t="shared" si="724"/>
        <v>0</v>
      </c>
      <c r="ED339" s="186">
        <f t="shared" si="725"/>
        <v>0</v>
      </c>
      <c r="EE339" s="186">
        <f t="shared" si="726"/>
        <v>0</v>
      </c>
      <c r="EF339" s="186">
        <f t="shared" si="727"/>
        <v>0</v>
      </c>
      <c r="EG339" s="186">
        <f t="shared" si="728"/>
        <v>0</v>
      </c>
      <c r="EH339" s="186">
        <f t="shared" si="729"/>
        <v>0</v>
      </c>
      <c r="EI339" s="186">
        <f t="shared" si="730"/>
        <v>0</v>
      </c>
      <c r="EJ339" s="186">
        <f t="shared" si="731"/>
        <v>0</v>
      </c>
      <c r="EK339" s="186">
        <f t="shared" si="732"/>
        <v>0</v>
      </c>
      <c r="EL339" s="186">
        <f t="shared" si="733"/>
        <v>0</v>
      </c>
      <c r="EM339" s="186">
        <f t="shared" si="734"/>
        <v>0</v>
      </c>
      <c r="EN339" s="186">
        <f t="shared" si="735"/>
        <v>0</v>
      </c>
      <c r="EO339" s="186">
        <f t="shared" si="736"/>
        <v>0</v>
      </c>
      <c r="EP339" s="186">
        <f t="shared" si="737"/>
        <v>0</v>
      </c>
      <c r="EQ339" s="186">
        <f t="shared" si="738"/>
        <v>0</v>
      </c>
      <c r="ER339" s="186">
        <f t="shared" si="739"/>
        <v>0</v>
      </c>
      <c r="ES339" s="186">
        <f t="shared" si="740"/>
        <v>0</v>
      </c>
      <c r="ET339" s="186">
        <f t="shared" si="741"/>
        <v>0</v>
      </c>
      <c r="EU339" s="186">
        <f t="shared" si="742"/>
        <v>0</v>
      </c>
      <c r="EV339" s="186">
        <f t="shared" si="743"/>
        <v>0</v>
      </c>
      <c r="EW339" s="186">
        <f t="shared" si="744"/>
        <v>0</v>
      </c>
      <c r="EX339" s="186">
        <f t="shared" si="745"/>
        <v>0</v>
      </c>
    </row>
    <row r="340" spans="15:154" ht="20.100000000000001" customHeight="1" x14ac:dyDescent="0.3">
      <c r="O340" s="211">
        <v>332</v>
      </c>
      <c r="P340" s="211">
        <f t="shared" si="746"/>
        <v>-0.24434609527920614</v>
      </c>
      <c r="Q340" s="212">
        <f t="shared" si="747"/>
        <v>2.8972465583105871</v>
      </c>
      <c r="R340" s="212">
        <f t="shared" si="651"/>
        <v>78.68972193217337</v>
      </c>
      <c r="S340" s="212">
        <f t="shared" si="652"/>
        <v>68.425845158411619</v>
      </c>
      <c r="T340" s="212">
        <f t="shared" si="653"/>
        <v>85.532306448014523</v>
      </c>
      <c r="U340" s="212">
        <f t="shared" si="654"/>
        <v>1</v>
      </c>
      <c r="V340" s="212">
        <f t="shared" si="655"/>
        <v>1</v>
      </c>
      <c r="W340" s="212">
        <f t="shared" si="656"/>
        <v>0.17028907551039682</v>
      </c>
      <c r="X340" s="212">
        <f t="shared" si="657"/>
        <v>0.19583243683695636</v>
      </c>
      <c r="Y340" s="212">
        <f t="shared" si="658"/>
        <v>0.15666594946956511</v>
      </c>
      <c r="Z340" s="212">
        <f t="shared" si="659"/>
        <v>2.5</v>
      </c>
      <c r="AA340" s="212">
        <f t="shared" si="660"/>
        <v>2.5</v>
      </c>
      <c r="AB340" s="212">
        <f t="shared" si="661"/>
        <v>2.5</v>
      </c>
      <c r="AC340" s="212">
        <f t="shared" si="662"/>
        <v>2.5</v>
      </c>
      <c r="AD340" s="212">
        <f t="shared" si="663"/>
        <v>25.662029957813083</v>
      </c>
      <c r="AE340" s="212">
        <f t="shared" si="664"/>
        <v>35.600061722638998</v>
      </c>
      <c r="AF340" s="212">
        <f t="shared" si="665"/>
        <v>1.7096879792363646</v>
      </c>
      <c r="AG340" s="212">
        <f t="shared" si="666"/>
        <v>1.9087982824401426</v>
      </c>
      <c r="AH340" s="212">
        <f t="shared" si="667"/>
        <v>1.4551916044001783</v>
      </c>
      <c r="AI340" s="212">
        <f t="shared" si="668"/>
        <v>4.2096879792363646</v>
      </c>
      <c r="AJ340" s="212">
        <f t="shared" si="669"/>
        <v>5.0096879792363644</v>
      </c>
      <c r="AK340" s="212">
        <f t="shared" si="670"/>
        <v>5.2087982824401422</v>
      </c>
      <c r="AL340" s="212">
        <f t="shared" si="671"/>
        <v>4.7551916044001779</v>
      </c>
      <c r="AM340" s="212">
        <f t="shared" si="748"/>
        <v>199.61323023403781</v>
      </c>
      <c r="AN340" s="212">
        <f t="shared" si="649"/>
        <v>191.98286164607137</v>
      </c>
      <c r="AO340" s="212">
        <f t="shared" si="650"/>
        <v>210.2964681958679</v>
      </c>
      <c r="AP340" s="212">
        <f t="shared" si="672"/>
        <v>1.1189558464393985</v>
      </c>
      <c r="AQ340" s="212">
        <f t="shared" si="673"/>
        <v>4.9816531402378357E-2</v>
      </c>
      <c r="AR340" s="212">
        <f t="shared" si="674"/>
        <v>4.8363622476768467E-2</v>
      </c>
      <c r="AS340" s="212">
        <f t="shared" si="675"/>
        <v>4.6088118656914846E-2</v>
      </c>
      <c r="AT340" s="212">
        <f t="shared" si="676"/>
        <v>7.6980700596902081E-6</v>
      </c>
      <c r="AU340" s="212">
        <f t="shared" si="677"/>
        <v>9.9837301995509137E-3</v>
      </c>
      <c r="AV340" s="212">
        <f t="shared" si="678"/>
        <v>9.0501680828048731E-3</v>
      </c>
      <c r="AW340" s="212">
        <f t="shared" si="679"/>
        <v>9.0025693480405254E-3</v>
      </c>
      <c r="AX340" s="212">
        <f t="shared" si="749"/>
        <v>8.5006017599203749E-3</v>
      </c>
      <c r="AY340" s="212">
        <f t="shared" si="750"/>
        <v>8.8615832779947914E-3</v>
      </c>
      <c r="AZ340" s="178">
        <f t="shared" si="751"/>
        <v>7.0519811725443162E-3</v>
      </c>
      <c r="BA340" s="178">
        <f t="shared" si="680"/>
        <v>-2.4787734381627735E-2</v>
      </c>
      <c r="BB340" s="178">
        <f t="shared" si="681"/>
        <v>-2.1554551636198026E-2</v>
      </c>
      <c r="BC340" s="178">
        <f t="shared" si="682"/>
        <v>-2.6943189545247537E-2</v>
      </c>
      <c r="BD340" s="178">
        <f t="shared" si="683"/>
        <v>0</v>
      </c>
      <c r="BE340" s="178">
        <f t="shared" si="684"/>
        <v>0</v>
      </c>
      <c r="BF340" s="178">
        <f t="shared" si="685"/>
        <v>0</v>
      </c>
      <c r="BG340" s="178">
        <f t="shared" si="752"/>
        <v>0</v>
      </c>
      <c r="BH340" s="178">
        <f t="shared" si="753"/>
        <v>0</v>
      </c>
      <c r="BI340" s="178">
        <f t="shared" si="754"/>
        <v>0</v>
      </c>
      <c r="BJ340" s="178">
        <f t="shared" si="686"/>
        <v>0</v>
      </c>
      <c r="BK340" s="178">
        <f t="shared" si="687"/>
        <v>0</v>
      </c>
      <c r="BL340" s="178">
        <f t="shared" si="688"/>
        <v>0</v>
      </c>
      <c r="BM340" s="180">
        <f t="shared" si="755"/>
        <v>0</v>
      </c>
      <c r="BN340" s="180">
        <f t="shared" si="755"/>
        <v>0</v>
      </c>
      <c r="BO340" s="180">
        <f t="shared" si="755"/>
        <v>0</v>
      </c>
      <c r="BP340" s="178">
        <f t="shared" si="689"/>
        <v>14.370293595079287</v>
      </c>
      <c r="BQ340" s="178">
        <f t="shared" si="690"/>
        <v>42.501778818999455</v>
      </c>
      <c r="BR340" s="178">
        <f t="shared" si="691"/>
        <v>0.13112006052170438</v>
      </c>
      <c r="BS340" s="178">
        <f t="shared" si="692"/>
        <v>0.13112006052170438</v>
      </c>
      <c r="BT340" s="178">
        <f t="shared" si="693"/>
        <v>4.3706686840568124E-2</v>
      </c>
      <c r="BU340" s="178">
        <f t="shared" si="694"/>
        <v>5.2851305775340327</v>
      </c>
      <c r="BY340" s="180">
        <f t="shared" si="695"/>
        <v>3.1627571255224481E-2</v>
      </c>
      <c r="BZ340" s="180">
        <f t="shared" si="756"/>
        <v>3.1627571255224481E-2</v>
      </c>
      <c r="CA340" s="180">
        <f t="shared" si="757"/>
        <v>8.6866559824619778E-3</v>
      </c>
      <c r="CB340" s="180">
        <f t="shared" si="758"/>
        <v>2.6929149728358512E-2</v>
      </c>
      <c r="CC340" s="180">
        <f t="shared" si="696"/>
        <v>2.1414153467307767E-3</v>
      </c>
      <c r="CG340" s="182">
        <f t="shared" si="697"/>
        <v>0.12615821299123586</v>
      </c>
      <c r="CH340" s="182">
        <f t="shared" si="698"/>
        <v>0.12615821299123586</v>
      </c>
      <c r="CI340" s="182">
        <f t="shared" si="699"/>
        <v>0.12615821299123586</v>
      </c>
      <c r="CJ340" s="182">
        <f t="shared" si="700"/>
        <v>0.12615821299123586</v>
      </c>
      <c r="CK340" s="182">
        <f t="shared" si="701"/>
        <v>0.12615821299123586</v>
      </c>
      <c r="CL340" s="182">
        <f t="shared" si="702"/>
        <v>0.12615821299123586</v>
      </c>
      <c r="CM340" s="182">
        <f t="shared" si="703"/>
        <v>0.12615821299123586</v>
      </c>
      <c r="CN340" s="182">
        <f t="shared" si="704"/>
        <v>0.12615821299123586</v>
      </c>
      <c r="CO340" s="182">
        <f t="shared" si="705"/>
        <v>0.11366209992600741</v>
      </c>
      <c r="CP340" s="182">
        <f t="shared" si="706"/>
        <v>9.6517180110152506E-2</v>
      </c>
      <c r="CQ340" s="182">
        <f t="shared" si="707"/>
        <v>7.9372260294297614E-2</v>
      </c>
      <c r="CR340" s="182">
        <f t="shared" si="708"/>
        <v>6.2227340478442708E-2</v>
      </c>
      <c r="CS340" s="182">
        <f t="shared" si="709"/>
        <v>4.5082420662587823E-2</v>
      </c>
      <c r="CT340" s="182">
        <f t="shared" si="710"/>
        <v>3.8744839310099616E-2</v>
      </c>
      <c r="CU340" s="182">
        <f t="shared" si="711"/>
        <v>3.8744839310099616E-2</v>
      </c>
      <c r="CV340" s="182">
        <f t="shared" si="712"/>
        <v>3.8744839310099616E-2</v>
      </c>
      <c r="CW340" s="182">
        <f t="shared" si="713"/>
        <v>3.8744839310099616E-2</v>
      </c>
      <c r="CX340" s="182">
        <f t="shared" si="714"/>
        <v>3.8744839310099616E-2</v>
      </c>
      <c r="CY340" s="182">
        <f t="shared" si="715"/>
        <v>3.8744839310099616E-2</v>
      </c>
      <c r="DA340" s="184">
        <f t="shared" si="759"/>
        <v>3.0303404046164464E-2</v>
      </c>
      <c r="DB340" s="184">
        <f t="shared" si="760"/>
        <v>3.0303404046164464E-2</v>
      </c>
      <c r="DC340" s="184">
        <f t="shared" si="761"/>
        <v>3.0303404046164464E-2</v>
      </c>
      <c r="DD340" s="184">
        <f t="shared" si="762"/>
        <v>3.0303404046164464E-2</v>
      </c>
      <c r="DE340" s="184">
        <f t="shared" si="763"/>
        <v>3.0303404046164464E-2</v>
      </c>
      <c r="DF340" s="184">
        <f t="shared" si="764"/>
        <v>3.0303404046164464E-2</v>
      </c>
      <c r="DG340" s="184">
        <f t="shared" si="765"/>
        <v>3.0303404046164464E-2</v>
      </c>
      <c r="DH340" s="184">
        <f t="shared" si="766"/>
        <v>3.0303404046164464E-2</v>
      </c>
      <c r="DI340" s="184">
        <f t="shared" si="767"/>
        <v>2.6973948384351243E-2</v>
      </c>
      <c r="DJ340" s="184">
        <f t="shared" si="768"/>
        <v>2.2422264168745775E-2</v>
      </c>
      <c r="DK340" s="184">
        <f t="shared" si="769"/>
        <v>1.7898883803837043E-2</v>
      </c>
      <c r="DL340" s="184">
        <f t="shared" si="770"/>
        <v>1.3422493183319287E-2</v>
      </c>
      <c r="DM340" s="184">
        <f t="shared" si="771"/>
        <v>9.0328674663836296E-3</v>
      </c>
      <c r="DN340" s="184">
        <f t="shared" si="772"/>
        <v>7.4486113787020324E-3</v>
      </c>
      <c r="DO340" s="184">
        <f t="shared" si="773"/>
        <v>7.4486113787020324E-3</v>
      </c>
      <c r="DP340" s="184">
        <f t="shared" si="774"/>
        <v>7.4486113787020324E-3</v>
      </c>
      <c r="DQ340" s="184">
        <f t="shared" si="775"/>
        <v>7.4486113787020324E-3</v>
      </c>
      <c r="DR340" s="184">
        <f t="shared" si="776"/>
        <v>-1.1010062635576945E-9</v>
      </c>
      <c r="DS340" s="184">
        <f t="shared" si="777"/>
        <v>-1.1010062635576945E-9</v>
      </c>
      <c r="DU340" s="185">
        <f t="shared" si="716"/>
        <v>0</v>
      </c>
      <c r="DV340" s="185">
        <f t="shared" si="717"/>
        <v>0</v>
      </c>
      <c r="DW340" s="185">
        <f t="shared" si="718"/>
        <v>0</v>
      </c>
      <c r="DX340" s="185">
        <f t="shared" si="719"/>
        <v>0</v>
      </c>
      <c r="DY340" s="186">
        <f t="shared" si="720"/>
        <v>0</v>
      </c>
      <c r="DZ340" s="186">
        <f t="shared" si="721"/>
        <v>0</v>
      </c>
      <c r="EA340" s="186">
        <f t="shared" si="722"/>
        <v>0</v>
      </c>
      <c r="EB340" s="186">
        <f t="shared" si="723"/>
        <v>0</v>
      </c>
      <c r="EC340" s="186">
        <f t="shared" si="724"/>
        <v>0</v>
      </c>
      <c r="ED340" s="186">
        <f t="shared" si="725"/>
        <v>0</v>
      </c>
      <c r="EE340" s="186">
        <f t="shared" si="726"/>
        <v>0</v>
      </c>
      <c r="EF340" s="186">
        <f t="shared" si="727"/>
        <v>0</v>
      </c>
      <c r="EG340" s="186">
        <f t="shared" si="728"/>
        <v>0</v>
      </c>
      <c r="EH340" s="186">
        <f t="shared" si="729"/>
        <v>0</v>
      </c>
      <c r="EI340" s="186">
        <f t="shared" si="730"/>
        <v>0</v>
      </c>
      <c r="EJ340" s="186">
        <f t="shared" si="731"/>
        <v>0</v>
      </c>
      <c r="EK340" s="186">
        <f t="shared" si="732"/>
        <v>0</v>
      </c>
      <c r="EL340" s="186">
        <f t="shared" si="733"/>
        <v>0</v>
      </c>
      <c r="EM340" s="186">
        <f t="shared" si="734"/>
        <v>0</v>
      </c>
      <c r="EN340" s="186">
        <f t="shared" si="735"/>
        <v>0</v>
      </c>
      <c r="EO340" s="186">
        <f t="shared" si="736"/>
        <v>0</v>
      </c>
      <c r="EP340" s="186">
        <f t="shared" si="737"/>
        <v>0</v>
      </c>
      <c r="EQ340" s="186">
        <f t="shared" si="738"/>
        <v>0</v>
      </c>
      <c r="ER340" s="186">
        <f t="shared" si="739"/>
        <v>0</v>
      </c>
      <c r="ES340" s="186">
        <f t="shared" si="740"/>
        <v>0</v>
      </c>
      <c r="ET340" s="186">
        <f t="shared" si="741"/>
        <v>0</v>
      </c>
      <c r="EU340" s="186">
        <f t="shared" si="742"/>
        <v>0</v>
      </c>
      <c r="EV340" s="186">
        <f t="shared" si="743"/>
        <v>0</v>
      </c>
      <c r="EW340" s="186">
        <f t="shared" si="744"/>
        <v>0</v>
      </c>
      <c r="EX340" s="186">
        <f t="shared" si="745"/>
        <v>0</v>
      </c>
    </row>
    <row r="341" spans="15:154" ht="20.100000000000001" customHeight="1" x14ac:dyDescent="0.3">
      <c r="O341" s="211">
        <v>333</v>
      </c>
      <c r="P341" s="211">
        <f t="shared" si="746"/>
        <v>-0.23561944901923448</v>
      </c>
      <c r="Q341" s="212">
        <f t="shared" si="747"/>
        <v>2.9059732045705586</v>
      </c>
      <c r="R341" s="212">
        <f t="shared" si="651"/>
        <v>75.93256791677301</v>
      </c>
      <c r="S341" s="212">
        <f t="shared" si="652"/>
        <v>66.028319927628701</v>
      </c>
      <c r="T341" s="212">
        <f t="shared" si="653"/>
        <v>82.535399909535883</v>
      </c>
      <c r="U341" s="212">
        <f t="shared" si="654"/>
        <v>1</v>
      </c>
      <c r="V341" s="212">
        <f t="shared" si="655"/>
        <v>1</v>
      </c>
      <c r="W341" s="212">
        <f t="shared" si="656"/>
        <v>0.17647236709664901</v>
      </c>
      <c r="X341" s="212">
        <f t="shared" si="657"/>
        <v>0.20294322216114638</v>
      </c>
      <c r="Y341" s="212">
        <f t="shared" si="658"/>
        <v>0.16235457772891709</v>
      </c>
      <c r="Z341" s="212">
        <f t="shared" si="659"/>
        <v>2.5</v>
      </c>
      <c r="AA341" s="212">
        <f t="shared" si="660"/>
        <v>2.5</v>
      </c>
      <c r="AB341" s="212">
        <f t="shared" si="661"/>
        <v>2.5</v>
      </c>
      <c r="AC341" s="212">
        <f t="shared" si="662"/>
        <v>2.5</v>
      </c>
      <c r="AD341" s="212">
        <f t="shared" si="663"/>
        <v>24.231430248806973</v>
      </c>
      <c r="AE341" s="212">
        <f t="shared" si="664"/>
        <v>33.682100289801852</v>
      </c>
      <c r="AF341" s="212">
        <f t="shared" si="665"/>
        <v>1.7030496047808736</v>
      </c>
      <c r="AG341" s="212">
        <f t="shared" si="666"/>
        <v>1.9013868027358194</v>
      </c>
      <c r="AH341" s="212">
        <f t="shared" si="667"/>
        <v>1.4495413881666819</v>
      </c>
      <c r="AI341" s="212">
        <f t="shared" si="668"/>
        <v>4.2030496047808734</v>
      </c>
      <c r="AJ341" s="212">
        <f t="shared" si="669"/>
        <v>5.0030496047808732</v>
      </c>
      <c r="AK341" s="212">
        <f t="shared" si="670"/>
        <v>5.2013868027358194</v>
      </c>
      <c r="AL341" s="212">
        <f t="shared" si="671"/>
        <v>4.7495413881666817</v>
      </c>
      <c r="AM341" s="212">
        <f t="shared" si="748"/>
        <v>199.87809016412874</v>
      </c>
      <c r="AN341" s="212">
        <f t="shared" si="649"/>
        <v>192.25641889851784</v>
      </c>
      <c r="AO341" s="212">
        <f t="shared" si="650"/>
        <v>210.54664403840451</v>
      </c>
      <c r="AP341" s="212">
        <f t="shared" si="672"/>
        <v>1.0769842062686037</v>
      </c>
      <c r="AQ341" s="212">
        <f t="shared" si="673"/>
        <v>4.788439467760626E-2</v>
      </c>
      <c r="AR341" s="212">
        <f t="shared" si="674"/>
        <v>4.6487836899173726E-2</v>
      </c>
      <c r="AS341" s="212">
        <f t="shared" si="675"/>
        <v>4.4300588611649039E-2</v>
      </c>
      <c r="AT341" s="212">
        <f t="shared" si="676"/>
        <v>7.1047291422617128E-6</v>
      </c>
      <c r="AU341" s="212">
        <f t="shared" si="677"/>
        <v>9.2365488935466852E-3</v>
      </c>
      <c r="AV341" s="212">
        <f t="shared" si="678"/>
        <v>8.3736742386830692E-3</v>
      </c>
      <c r="AW341" s="212">
        <f t="shared" si="679"/>
        <v>8.3276765428641417E-3</v>
      </c>
      <c r="AX341" s="212">
        <f t="shared" si="749"/>
        <v>8.1499791000413692E-3</v>
      </c>
      <c r="AY341" s="212">
        <f t="shared" si="750"/>
        <v>8.4969031260405583E-3</v>
      </c>
      <c r="AZ341" s="178">
        <f t="shared" si="751"/>
        <v>6.7601828749952204E-3</v>
      </c>
      <c r="BA341" s="178">
        <f t="shared" si="680"/>
        <v>-2.4840722941251166E-2</v>
      </c>
      <c r="BB341" s="178">
        <f t="shared" si="681"/>
        <v>-2.160062864456623E-2</v>
      </c>
      <c r="BC341" s="178">
        <f t="shared" si="682"/>
        <v>-2.7000785805707788E-2</v>
      </c>
      <c r="BD341" s="178">
        <f t="shared" si="683"/>
        <v>0</v>
      </c>
      <c r="BE341" s="178">
        <f t="shared" si="684"/>
        <v>0</v>
      </c>
      <c r="BF341" s="178">
        <f t="shared" si="685"/>
        <v>0</v>
      </c>
      <c r="BG341" s="178">
        <f t="shared" si="752"/>
        <v>0</v>
      </c>
      <c r="BH341" s="178">
        <f t="shared" si="753"/>
        <v>0</v>
      </c>
      <c r="BI341" s="178">
        <f t="shared" si="754"/>
        <v>0</v>
      </c>
      <c r="BJ341" s="178">
        <f t="shared" si="686"/>
        <v>0</v>
      </c>
      <c r="BK341" s="178">
        <f t="shared" si="687"/>
        <v>0</v>
      </c>
      <c r="BL341" s="178">
        <f t="shared" si="688"/>
        <v>0</v>
      </c>
      <c r="BM341" s="180">
        <f t="shared" si="755"/>
        <v>0</v>
      </c>
      <c r="BN341" s="180">
        <f t="shared" si="755"/>
        <v>0</v>
      </c>
      <c r="BO341" s="180">
        <f t="shared" si="755"/>
        <v>0</v>
      </c>
      <c r="BP341" s="178">
        <f t="shared" si="689"/>
        <v>13.59807282503751</v>
      </c>
      <c r="BQ341" s="178">
        <f t="shared" si="690"/>
        <v>40.338986100023327</v>
      </c>
      <c r="BR341" s="178">
        <f t="shared" si="691"/>
        <v>0.1265258366193939</v>
      </c>
      <c r="BS341" s="178">
        <f t="shared" si="692"/>
        <v>0.1265258366193939</v>
      </c>
      <c r="BT341" s="178">
        <f t="shared" si="693"/>
        <v>4.2175278873131307E-2</v>
      </c>
      <c r="BU341" s="178">
        <f t="shared" si="694"/>
        <v>5.0999485914250524</v>
      </c>
      <c r="BY341" s="180">
        <f t="shared" si="695"/>
        <v>2.9939218917053045E-2</v>
      </c>
      <c r="BZ341" s="180">
        <f t="shared" si="756"/>
        <v>2.9939218917053045E-2</v>
      </c>
      <c r="CA341" s="180">
        <f t="shared" si="757"/>
        <v>8.1912458566245749E-3</v>
      </c>
      <c r="CB341" s="180">
        <f t="shared" si="758"/>
        <v>2.6417224558077101E-2</v>
      </c>
      <c r="CC341" s="180">
        <f t="shared" si="696"/>
        <v>1.5765016168259351E-3</v>
      </c>
      <c r="CG341" s="182">
        <f t="shared" si="697"/>
        <v>0.12156398908892539</v>
      </c>
      <c r="CH341" s="182">
        <f t="shared" si="698"/>
        <v>0.12156398908892539</v>
      </c>
      <c r="CI341" s="182">
        <f t="shared" si="699"/>
        <v>0.12156398908892539</v>
      </c>
      <c r="CJ341" s="182">
        <f t="shared" si="700"/>
        <v>0.12156398908892539</v>
      </c>
      <c r="CK341" s="182">
        <f t="shared" si="701"/>
        <v>0.12156398908892539</v>
      </c>
      <c r="CL341" s="182">
        <f t="shared" si="702"/>
        <v>0.12156398908892539</v>
      </c>
      <c r="CM341" s="182">
        <f t="shared" si="703"/>
        <v>0.12156398908892539</v>
      </c>
      <c r="CN341" s="182">
        <f t="shared" si="704"/>
        <v>0.12156398908892539</v>
      </c>
      <c r="CO341" s="182">
        <f t="shared" si="705"/>
        <v>0.10950571857122036</v>
      </c>
      <c r="CP341" s="182">
        <f t="shared" si="706"/>
        <v>9.2961527584408038E-2</v>
      </c>
      <c r="CQ341" s="182">
        <f t="shared" si="707"/>
        <v>7.6417336597595753E-2</v>
      </c>
      <c r="CR341" s="182">
        <f t="shared" si="708"/>
        <v>5.9873145610783413E-2</v>
      </c>
      <c r="CS341" s="182">
        <f t="shared" si="709"/>
        <v>4.3328954623971121E-2</v>
      </c>
      <c r="CT341" s="182">
        <f t="shared" si="710"/>
        <v>3.7213431342662785E-2</v>
      </c>
      <c r="CU341" s="182">
        <f t="shared" si="711"/>
        <v>3.7213431342662785E-2</v>
      </c>
      <c r="CV341" s="182">
        <f t="shared" si="712"/>
        <v>3.7213431342662785E-2</v>
      </c>
      <c r="CW341" s="182">
        <f t="shared" si="713"/>
        <v>3.7213431342662785E-2</v>
      </c>
      <c r="CX341" s="182">
        <f t="shared" si="714"/>
        <v>3.7213431342662785E-2</v>
      </c>
      <c r="CY341" s="182">
        <f t="shared" si="715"/>
        <v>3.7213431342662785E-2</v>
      </c>
      <c r="DA341" s="184">
        <f t="shared" si="759"/>
        <v>2.8637511182075751E-2</v>
      </c>
      <c r="DB341" s="184">
        <f t="shared" si="760"/>
        <v>2.8637511182075751E-2</v>
      </c>
      <c r="DC341" s="184">
        <f t="shared" si="761"/>
        <v>2.8637511182075751E-2</v>
      </c>
      <c r="DD341" s="184">
        <f t="shared" si="762"/>
        <v>2.8637511182075751E-2</v>
      </c>
      <c r="DE341" s="184">
        <f t="shared" si="763"/>
        <v>2.8637511182075751E-2</v>
      </c>
      <c r="DF341" s="184">
        <f t="shared" si="764"/>
        <v>2.8637511182075751E-2</v>
      </c>
      <c r="DG341" s="184">
        <f t="shared" si="765"/>
        <v>2.8637511182075751E-2</v>
      </c>
      <c r="DH341" s="184">
        <f t="shared" si="766"/>
        <v>2.8637511182075751E-2</v>
      </c>
      <c r="DI341" s="184">
        <f t="shared" si="767"/>
        <v>2.5479489375623159E-2</v>
      </c>
      <c r="DJ341" s="184">
        <f t="shared" si="768"/>
        <v>2.1162879188232894E-2</v>
      </c>
      <c r="DK341" s="184">
        <f t="shared" si="769"/>
        <v>1.6874316798624885E-2</v>
      </c>
      <c r="DL341" s="184">
        <f t="shared" si="770"/>
        <v>1.2632270039791518E-2</v>
      </c>
      <c r="DM341" s="184">
        <f t="shared" si="771"/>
        <v>8.4759792119014979E-3</v>
      </c>
      <c r="DN341" s="184">
        <f t="shared" si="772"/>
        <v>6.9774674384433287E-3</v>
      </c>
      <c r="DO341" s="184">
        <f t="shared" si="773"/>
        <v>6.9774674384433287E-3</v>
      </c>
      <c r="DP341" s="184">
        <f t="shared" si="774"/>
        <v>6.9774674384433287E-3</v>
      </c>
      <c r="DQ341" s="184">
        <f t="shared" si="775"/>
        <v>6.9774674384433287E-3</v>
      </c>
      <c r="DR341" s="184">
        <f t="shared" si="776"/>
        <v>-1.1180541203074523E-9</v>
      </c>
      <c r="DS341" s="184">
        <f t="shared" si="777"/>
        <v>-1.1180541203074523E-9</v>
      </c>
      <c r="DU341" s="185">
        <f t="shared" si="716"/>
        <v>0</v>
      </c>
      <c r="DV341" s="185">
        <f t="shared" si="717"/>
        <v>0</v>
      </c>
      <c r="DW341" s="185">
        <f t="shared" si="718"/>
        <v>0</v>
      </c>
      <c r="DX341" s="185">
        <f t="shared" si="719"/>
        <v>0</v>
      </c>
      <c r="DY341" s="186">
        <f t="shared" si="720"/>
        <v>0</v>
      </c>
      <c r="DZ341" s="186">
        <f t="shared" si="721"/>
        <v>0</v>
      </c>
      <c r="EA341" s="186">
        <f t="shared" si="722"/>
        <v>0</v>
      </c>
      <c r="EB341" s="186">
        <f t="shared" si="723"/>
        <v>0</v>
      </c>
      <c r="EC341" s="186">
        <f t="shared" si="724"/>
        <v>0</v>
      </c>
      <c r="ED341" s="186">
        <f t="shared" si="725"/>
        <v>0</v>
      </c>
      <c r="EE341" s="186">
        <f t="shared" si="726"/>
        <v>0</v>
      </c>
      <c r="EF341" s="186">
        <f t="shared" si="727"/>
        <v>0</v>
      </c>
      <c r="EG341" s="186">
        <f t="shared" si="728"/>
        <v>0</v>
      </c>
      <c r="EH341" s="186">
        <f t="shared" si="729"/>
        <v>0</v>
      </c>
      <c r="EI341" s="186">
        <f t="shared" si="730"/>
        <v>0</v>
      </c>
      <c r="EJ341" s="186">
        <f t="shared" si="731"/>
        <v>0</v>
      </c>
      <c r="EK341" s="186">
        <f t="shared" si="732"/>
        <v>0</v>
      </c>
      <c r="EL341" s="186">
        <f t="shared" si="733"/>
        <v>0</v>
      </c>
      <c r="EM341" s="186">
        <f t="shared" si="734"/>
        <v>0</v>
      </c>
      <c r="EN341" s="186">
        <f t="shared" si="735"/>
        <v>0</v>
      </c>
      <c r="EO341" s="186">
        <f t="shared" si="736"/>
        <v>0</v>
      </c>
      <c r="EP341" s="186">
        <f t="shared" si="737"/>
        <v>0</v>
      </c>
      <c r="EQ341" s="186">
        <f t="shared" si="738"/>
        <v>0</v>
      </c>
      <c r="ER341" s="186">
        <f t="shared" si="739"/>
        <v>0</v>
      </c>
      <c r="ES341" s="186">
        <f t="shared" si="740"/>
        <v>0</v>
      </c>
      <c r="ET341" s="186">
        <f t="shared" si="741"/>
        <v>0</v>
      </c>
      <c r="EU341" s="186">
        <f t="shared" si="742"/>
        <v>0</v>
      </c>
      <c r="EV341" s="186">
        <f t="shared" si="743"/>
        <v>0</v>
      </c>
      <c r="EW341" s="186">
        <f t="shared" si="744"/>
        <v>0</v>
      </c>
      <c r="EX341" s="186">
        <f t="shared" si="745"/>
        <v>0</v>
      </c>
    </row>
    <row r="342" spans="15:154" ht="20.100000000000001" customHeight="1" x14ac:dyDescent="0.3">
      <c r="O342" s="211">
        <v>334</v>
      </c>
      <c r="P342" s="211">
        <f t="shared" si="746"/>
        <v>-0.22689280275926285</v>
      </c>
      <c r="Q342" s="212">
        <f t="shared" si="747"/>
        <v>2.9146998508305306</v>
      </c>
      <c r="R342" s="212">
        <f t="shared" si="651"/>
        <v>73.169631342340764</v>
      </c>
      <c r="S342" s="212">
        <f t="shared" si="652"/>
        <v>63.625766384644145</v>
      </c>
      <c r="T342" s="212">
        <f t="shared" si="653"/>
        <v>79.532207980805183</v>
      </c>
      <c r="U342" s="212">
        <f t="shared" si="654"/>
        <v>1</v>
      </c>
      <c r="V342" s="212">
        <f t="shared" si="655"/>
        <v>1</v>
      </c>
      <c r="W342" s="212">
        <f t="shared" si="656"/>
        <v>0.18313608739266501</v>
      </c>
      <c r="X342" s="212">
        <f t="shared" si="657"/>
        <v>0.21060650050156476</v>
      </c>
      <c r="Y342" s="212">
        <f t="shared" si="658"/>
        <v>0.16848520040125181</v>
      </c>
      <c r="Z342" s="212">
        <f t="shared" si="659"/>
        <v>2.5</v>
      </c>
      <c r="AA342" s="212">
        <f t="shared" si="660"/>
        <v>2.5</v>
      </c>
      <c r="AB342" s="212">
        <f t="shared" si="661"/>
        <v>2.5</v>
      </c>
      <c r="AC342" s="212">
        <f t="shared" si="662"/>
        <v>2.5</v>
      </c>
      <c r="AD342" s="212">
        <f t="shared" si="663"/>
        <v>22.824440458390495</v>
      </c>
      <c r="AE342" s="212">
        <f t="shared" si="664"/>
        <v>31.79185898212743</v>
      </c>
      <c r="AF342" s="212">
        <f t="shared" si="665"/>
        <v>1.6963973077109946</v>
      </c>
      <c r="AG342" s="212">
        <f t="shared" si="666"/>
        <v>1.8939597789891016</v>
      </c>
      <c r="AH342" s="212">
        <f t="shared" si="667"/>
        <v>1.4438793217758383</v>
      </c>
      <c r="AI342" s="212">
        <f t="shared" si="668"/>
        <v>4.1963973077109946</v>
      </c>
      <c r="AJ342" s="212">
        <f t="shared" si="669"/>
        <v>4.9963973077109944</v>
      </c>
      <c r="AK342" s="212">
        <f t="shared" si="670"/>
        <v>5.1939597789891012</v>
      </c>
      <c r="AL342" s="212">
        <f t="shared" si="671"/>
        <v>4.7438793217758386</v>
      </c>
      <c r="AM342" s="212">
        <f t="shared" si="748"/>
        <v>200.14421160156522</v>
      </c>
      <c r="AN342" s="212">
        <f t="shared" si="649"/>
        <v>192.53133303905364</v>
      </c>
      <c r="AO342" s="212">
        <f t="shared" si="650"/>
        <v>210.79794239488726</v>
      </c>
      <c r="AP342" s="212">
        <f t="shared" si="672"/>
        <v>1.0351188897630781</v>
      </c>
      <c r="AQ342" s="212">
        <f t="shared" si="673"/>
        <v>4.5961803114815077E-2</v>
      </c>
      <c r="AR342" s="212">
        <f t="shared" si="674"/>
        <v>4.4621318097035408E-2</v>
      </c>
      <c r="AS342" s="212">
        <f t="shared" si="675"/>
        <v>4.2521889340939228E-2</v>
      </c>
      <c r="AT342" s="212">
        <f t="shared" si="676"/>
        <v>6.5385297420553069E-6</v>
      </c>
      <c r="AU342" s="212">
        <f t="shared" si="677"/>
        <v>8.521061214402003E-3</v>
      </c>
      <c r="AV342" s="212">
        <f t="shared" si="678"/>
        <v>7.7257871497642397E-3</v>
      </c>
      <c r="AW342" s="212">
        <f t="shared" si="679"/>
        <v>7.6815347592762975E-3</v>
      </c>
      <c r="AX342" s="212">
        <f t="shared" si="749"/>
        <v>7.8025699578758434E-3</v>
      </c>
      <c r="AY342" s="212">
        <f t="shared" si="750"/>
        <v>8.1355059874676124E-3</v>
      </c>
      <c r="AZ342" s="178">
        <f t="shared" si="751"/>
        <v>6.471125483778037E-3</v>
      </c>
      <c r="BA342" s="178">
        <f t="shared" si="680"/>
        <v>-2.4891819783647857E-2</v>
      </c>
      <c r="BB342" s="178">
        <f t="shared" si="681"/>
        <v>-2.1645060681432918E-2</v>
      </c>
      <c r="BC342" s="178">
        <f t="shared" si="682"/>
        <v>-2.7056325851791147E-2</v>
      </c>
      <c r="BD342" s="178">
        <f t="shared" si="683"/>
        <v>0</v>
      </c>
      <c r="BE342" s="178">
        <f t="shared" si="684"/>
        <v>0</v>
      </c>
      <c r="BF342" s="178">
        <f t="shared" si="685"/>
        <v>0</v>
      </c>
      <c r="BG342" s="178">
        <f t="shared" si="752"/>
        <v>0</v>
      </c>
      <c r="BH342" s="178">
        <f t="shared" si="753"/>
        <v>0</v>
      </c>
      <c r="BI342" s="178">
        <f t="shared" si="754"/>
        <v>0</v>
      </c>
      <c r="BJ342" s="178">
        <f t="shared" si="686"/>
        <v>0</v>
      </c>
      <c r="BK342" s="178">
        <f t="shared" si="687"/>
        <v>0</v>
      </c>
      <c r="BL342" s="178">
        <f t="shared" si="688"/>
        <v>0</v>
      </c>
      <c r="BM342" s="180">
        <f t="shared" si="755"/>
        <v>0</v>
      </c>
      <c r="BN342" s="180">
        <f t="shared" si="755"/>
        <v>0</v>
      </c>
      <c r="BO342" s="180">
        <f t="shared" si="755"/>
        <v>0</v>
      </c>
      <c r="BP342" s="178">
        <f t="shared" si="689"/>
        <v>12.836834848421741</v>
      </c>
      <c r="BQ342" s="178">
        <f t="shared" si="690"/>
        <v>38.195113303097095</v>
      </c>
      <c r="BR342" s="178">
        <f t="shared" si="691"/>
        <v>0.12192197728475995</v>
      </c>
      <c r="BS342" s="178">
        <f t="shared" si="692"/>
        <v>0.12192197728475995</v>
      </c>
      <c r="BT342" s="178">
        <f t="shared" si="693"/>
        <v>4.0640659094919984E-2</v>
      </c>
      <c r="BU342" s="178">
        <f t="shared" si="694"/>
        <v>4.9143782244855743</v>
      </c>
      <c r="BY342" s="180">
        <f t="shared" si="695"/>
        <v>2.8269398029632707E-2</v>
      </c>
      <c r="BZ342" s="180">
        <f t="shared" si="756"/>
        <v>2.8269398029632707E-2</v>
      </c>
      <c r="CA342" s="180">
        <f t="shared" si="757"/>
        <v>7.7031329068179364E-3</v>
      </c>
      <c r="CB342" s="180">
        <f t="shared" si="758"/>
        <v>2.5885735165578683E-2</v>
      </c>
      <c r="CC342" s="180">
        <f t="shared" si="696"/>
        <v>9.9391538193082524E-4</v>
      </c>
      <c r="CG342" s="182">
        <f t="shared" si="697"/>
        <v>0.11696012975429144</v>
      </c>
      <c r="CH342" s="182">
        <f t="shared" si="698"/>
        <v>0.11696012975429144</v>
      </c>
      <c r="CI342" s="182">
        <f t="shared" si="699"/>
        <v>0.11696012975429144</v>
      </c>
      <c r="CJ342" s="182">
        <f t="shared" si="700"/>
        <v>0.11696012975429144</v>
      </c>
      <c r="CK342" s="182">
        <f t="shared" si="701"/>
        <v>0.11696012975429144</v>
      </c>
      <c r="CL342" s="182">
        <f t="shared" si="702"/>
        <v>0.11696012975429144</v>
      </c>
      <c r="CM342" s="182">
        <f t="shared" si="703"/>
        <v>0.11696012975429144</v>
      </c>
      <c r="CN342" s="182">
        <f t="shared" si="704"/>
        <v>0.11696012975429144</v>
      </c>
      <c r="CO342" s="182">
        <f t="shared" si="705"/>
        <v>0.10534062006809526</v>
      </c>
      <c r="CP342" s="182">
        <f t="shared" si="706"/>
        <v>8.9398417814522652E-2</v>
      </c>
      <c r="CQ342" s="182">
        <f t="shared" si="707"/>
        <v>7.3456215560950056E-2</v>
      </c>
      <c r="CR342" s="182">
        <f t="shared" si="708"/>
        <v>5.7514013307377418E-2</v>
      </c>
      <c r="CS342" s="182">
        <f t="shared" si="709"/>
        <v>4.1571811053804829E-2</v>
      </c>
      <c r="CT342" s="182">
        <f t="shared" si="710"/>
        <v>3.5678811564451469E-2</v>
      </c>
      <c r="CU342" s="182">
        <f t="shared" si="711"/>
        <v>3.5678811564451469E-2</v>
      </c>
      <c r="CV342" s="182">
        <f t="shared" si="712"/>
        <v>3.5678811564451469E-2</v>
      </c>
      <c r="CW342" s="182">
        <f t="shared" si="713"/>
        <v>3.5678811564451469E-2</v>
      </c>
      <c r="CX342" s="182">
        <f t="shared" si="714"/>
        <v>3.5678811564451469E-2</v>
      </c>
      <c r="CY342" s="182">
        <f t="shared" si="715"/>
        <v>3.5678811564451469E-2</v>
      </c>
      <c r="DA342" s="184">
        <f t="shared" si="759"/>
        <v>2.6991083930099947E-2</v>
      </c>
      <c r="DB342" s="184">
        <f t="shared" si="760"/>
        <v>2.6991083930099947E-2</v>
      </c>
      <c r="DC342" s="184">
        <f t="shared" si="761"/>
        <v>2.6991083930099947E-2</v>
      </c>
      <c r="DD342" s="184">
        <f t="shared" si="762"/>
        <v>2.6991083930099947E-2</v>
      </c>
      <c r="DE342" s="184">
        <f t="shared" si="763"/>
        <v>2.6991083930099947E-2</v>
      </c>
      <c r="DF342" s="184">
        <f t="shared" si="764"/>
        <v>2.6991083930099947E-2</v>
      </c>
      <c r="DG342" s="184">
        <f t="shared" si="765"/>
        <v>2.6991083930099947E-2</v>
      </c>
      <c r="DH342" s="184">
        <f t="shared" si="766"/>
        <v>2.6991083930099947E-2</v>
      </c>
      <c r="DI342" s="184">
        <f t="shared" si="767"/>
        <v>2.4002954512194214E-2</v>
      </c>
      <c r="DJ342" s="184">
        <f t="shared" si="768"/>
        <v>1.9919288544644687E-2</v>
      </c>
      <c r="DK342" s="184">
        <f t="shared" si="769"/>
        <v>1.5863388266302274E-2</v>
      </c>
      <c r="DL342" s="184">
        <f t="shared" si="770"/>
        <v>1.1853485489493882E-2</v>
      </c>
      <c r="DM342" s="184">
        <f t="shared" si="771"/>
        <v>7.9282468333704524E-3</v>
      </c>
      <c r="DN342" s="184">
        <f t="shared" si="772"/>
        <v>6.5145984803288981E-3</v>
      </c>
      <c r="DO342" s="184">
        <f t="shared" si="773"/>
        <v>6.5145984803288981E-3</v>
      </c>
      <c r="DP342" s="184">
        <f t="shared" si="774"/>
        <v>6.5145984803288981E-3</v>
      </c>
      <c r="DQ342" s="184">
        <f t="shared" si="775"/>
        <v>6.5145984803288981E-3</v>
      </c>
      <c r="DR342" s="184">
        <f t="shared" si="776"/>
        <v>-1.1356782352938386E-9</v>
      </c>
      <c r="DS342" s="184">
        <f t="shared" si="777"/>
        <v>-1.1356782352938386E-9</v>
      </c>
      <c r="DU342" s="185">
        <f t="shared" si="716"/>
        <v>0</v>
      </c>
      <c r="DV342" s="185">
        <f t="shared" si="717"/>
        <v>0</v>
      </c>
      <c r="DW342" s="185">
        <f t="shared" si="718"/>
        <v>0</v>
      </c>
      <c r="DX342" s="185">
        <f t="shared" si="719"/>
        <v>0</v>
      </c>
      <c r="DY342" s="186">
        <f t="shared" si="720"/>
        <v>0</v>
      </c>
      <c r="DZ342" s="186">
        <f t="shared" si="721"/>
        <v>0</v>
      </c>
      <c r="EA342" s="186">
        <f t="shared" si="722"/>
        <v>0</v>
      </c>
      <c r="EB342" s="186">
        <f t="shared" si="723"/>
        <v>0</v>
      </c>
      <c r="EC342" s="186">
        <f t="shared" si="724"/>
        <v>0</v>
      </c>
      <c r="ED342" s="186">
        <f t="shared" si="725"/>
        <v>0</v>
      </c>
      <c r="EE342" s="186">
        <f t="shared" si="726"/>
        <v>0</v>
      </c>
      <c r="EF342" s="186">
        <f t="shared" si="727"/>
        <v>0</v>
      </c>
      <c r="EG342" s="186">
        <f t="shared" si="728"/>
        <v>0</v>
      </c>
      <c r="EH342" s="186">
        <f t="shared" si="729"/>
        <v>0</v>
      </c>
      <c r="EI342" s="186">
        <f t="shared" si="730"/>
        <v>0</v>
      </c>
      <c r="EJ342" s="186">
        <f t="shared" si="731"/>
        <v>0</v>
      </c>
      <c r="EK342" s="186">
        <f t="shared" si="732"/>
        <v>0</v>
      </c>
      <c r="EL342" s="186">
        <f t="shared" si="733"/>
        <v>0</v>
      </c>
      <c r="EM342" s="186">
        <f t="shared" si="734"/>
        <v>0</v>
      </c>
      <c r="EN342" s="186">
        <f t="shared" si="735"/>
        <v>0</v>
      </c>
      <c r="EO342" s="186">
        <f t="shared" si="736"/>
        <v>0</v>
      </c>
      <c r="EP342" s="186">
        <f t="shared" si="737"/>
        <v>0</v>
      </c>
      <c r="EQ342" s="186">
        <f t="shared" si="738"/>
        <v>0</v>
      </c>
      <c r="ER342" s="186">
        <f t="shared" si="739"/>
        <v>0</v>
      </c>
      <c r="ES342" s="186">
        <f t="shared" si="740"/>
        <v>0</v>
      </c>
      <c r="ET342" s="186">
        <f t="shared" si="741"/>
        <v>0</v>
      </c>
      <c r="EU342" s="186">
        <f t="shared" si="742"/>
        <v>0</v>
      </c>
      <c r="EV342" s="186">
        <f t="shared" si="743"/>
        <v>0</v>
      </c>
      <c r="EW342" s="186">
        <f t="shared" si="744"/>
        <v>0</v>
      </c>
      <c r="EX342" s="186">
        <f t="shared" si="745"/>
        <v>0</v>
      </c>
    </row>
    <row r="343" spans="15:154" ht="20.100000000000001" customHeight="1" x14ac:dyDescent="0.3">
      <c r="O343" s="211">
        <v>335</v>
      </c>
      <c r="P343" s="211">
        <f t="shared" si="746"/>
        <v>-0.21816615649929119</v>
      </c>
      <c r="Q343" s="212">
        <f t="shared" si="747"/>
        <v>2.9234264970905017</v>
      </c>
      <c r="R343" s="212">
        <f t="shared" si="651"/>
        <v>70.401122617194332</v>
      </c>
      <c r="S343" s="212">
        <f t="shared" si="652"/>
        <v>61.218367493212462</v>
      </c>
      <c r="T343" s="212">
        <f t="shared" si="653"/>
        <v>76.522959366515579</v>
      </c>
      <c r="U343" s="212">
        <f t="shared" si="654"/>
        <v>1</v>
      </c>
      <c r="V343" s="212">
        <f t="shared" si="655"/>
        <v>1</v>
      </c>
      <c r="W343" s="212">
        <f t="shared" si="656"/>
        <v>0.19033787391235815</v>
      </c>
      <c r="X343" s="212">
        <f t="shared" si="657"/>
        <v>0.21888855499921187</v>
      </c>
      <c r="Y343" s="212">
        <f t="shared" si="658"/>
        <v>0.17511084399936949</v>
      </c>
      <c r="Z343" s="212">
        <f t="shared" si="659"/>
        <v>2.5</v>
      </c>
      <c r="AA343" s="212">
        <f t="shared" si="660"/>
        <v>2.5</v>
      </c>
      <c r="AB343" s="212">
        <f t="shared" si="661"/>
        <v>2.5</v>
      </c>
      <c r="AC343" s="212">
        <f t="shared" si="662"/>
        <v>2.5</v>
      </c>
      <c r="AD343" s="212">
        <f t="shared" si="663"/>
        <v>21.442051424153298</v>
      </c>
      <c r="AE343" s="212">
        <f t="shared" si="664"/>
        <v>29.930586121956615</v>
      </c>
      <c r="AF343" s="212">
        <f t="shared" si="665"/>
        <v>1.6897315946249061</v>
      </c>
      <c r="AG343" s="212">
        <f t="shared" si="666"/>
        <v>1.8865177767966035</v>
      </c>
      <c r="AH343" s="212">
        <f t="shared" si="667"/>
        <v>1.4382058364159254</v>
      </c>
      <c r="AI343" s="212">
        <f t="shared" si="668"/>
        <v>4.1897315946249059</v>
      </c>
      <c r="AJ343" s="212">
        <f t="shared" si="669"/>
        <v>4.9897315946249057</v>
      </c>
      <c r="AK343" s="212">
        <f t="shared" si="670"/>
        <v>5.1865177767966033</v>
      </c>
      <c r="AL343" s="212">
        <f t="shared" si="671"/>
        <v>4.7382058364159256</v>
      </c>
      <c r="AM343" s="212">
        <f t="shared" si="748"/>
        <v>200.41158147208381</v>
      </c>
      <c r="AN343" s="212">
        <f t="shared" si="649"/>
        <v>192.8075913426521</v>
      </c>
      <c r="AO343" s="212">
        <f t="shared" si="650"/>
        <v>211.05034996884393</v>
      </c>
      <c r="AP343" s="212">
        <f t="shared" si="672"/>
        <v>0.99336506489548826</v>
      </c>
      <c r="AQ343" s="212">
        <f t="shared" si="673"/>
        <v>4.4048987033472646E-2</v>
      </c>
      <c r="AR343" s="212">
        <f t="shared" si="674"/>
        <v>4.2764289672508844E-2</v>
      </c>
      <c r="AS343" s="212">
        <f t="shared" si="675"/>
        <v>4.0752233926480641E-2</v>
      </c>
      <c r="AT343" s="212">
        <f t="shared" si="676"/>
        <v>5.9991013468698379E-6</v>
      </c>
      <c r="AU343" s="212">
        <f t="shared" si="677"/>
        <v>7.8370243590047874E-3</v>
      </c>
      <c r="AV343" s="212">
        <f t="shared" si="678"/>
        <v>7.1062941554172919E-3</v>
      </c>
      <c r="AW343" s="212">
        <f t="shared" si="679"/>
        <v>7.063914585060652E-3</v>
      </c>
      <c r="AX343" s="212">
        <f t="shared" si="749"/>
        <v>7.4584137132607375E-3</v>
      </c>
      <c r="AY343" s="212">
        <f t="shared" si="750"/>
        <v>7.7774333523152155E-3</v>
      </c>
      <c r="AZ343" s="178">
        <f t="shared" si="751"/>
        <v>6.1848411301170265E-3</v>
      </c>
      <c r="BA343" s="178">
        <f t="shared" si="680"/>
        <v>-2.4941021017595422E-2</v>
      </c>
      <c r="BB343" s="178">
        <f t="shared" si="681"/>
        <v>-2.1687844363126457E-2</v>
      </c>
      <c r="BC343" s="178">
        <f t="shared" si="682"/>
        <v>-2.7109805453908065E-2</v>
      </c>
      <c r="BD343" s="178">
        <f t="shared" si="683"/>
        <v>0</v>
      </c>
      <c r="BE343" s="178">
        <f t="shared" si="684"/>
        <v>0</v>
      </c>
      <c r="BF343" s="178">
        <f t="shared" si="685"/>
        <v>0</v>
      </c>
      <c r="BG343" s="178">
        <f t="shared" si="752"/>
        <v>0</v>
      </c>
      <c r="BH343" s="178">
        <f t="shared" si="753"/>
        <v>0</v>
      </c>
      <c r="BI343" s="178">
        <f t="shared" si="754"/>
        <v>0</v>
      </c>
      <c r="BJ343" s="178">
        <f t="shared" si="686"/>
        <v>0</v>
      </c>
      <c r="BK343" s="178">
        <f t="shared" si="687"/>
        <v>0</v>
      </c>
      <c r="BL343" s="178">
        <f t="shared" si="688"/>
        <v>0</v>
      </c>
      <c r="BM343" s="180">
        <f t="shared" si="755"/>
        <v>0</v>
      </c>
      <c r="BN343" s="180">
        <f t="shared" si="755"/>
        <v>0</v>
      </c>
      <c r="BO343" s="180">
        <f t="shared" si="755"/>
        <v>0</v>
      </c>
      <c r="BP343" s="178">
        <f t="shared" si="689"/>
        <v>12.087060580329741</v>
      </c>
      <c r="BQ343" s="178">
        <f t="shared" si="690"/>
        <v>36.071889161850258</v>
      </c>
      <c r="BR343" s="178">
        <f t="shared" si="691"/>
        <v>0.11730883311951611</v>
      </c>
      <c r="BS343" s="178">
        <f t="shared" si="692"/>
        <v>0.11730883311951611</v>
      </c>
      <c r="BT343" s="178">
        <f t="shared" si="693"/>
        <v>3.9102944373172029E-2</v>
      </c>
      <c r="BU343" s="178">
        <f t="shared" si="694"/>
        <v>4.7284336086175296</v>
      </c>
      <c r="BY343" s="180">
        <f t="shared" si="695"/>
        <v>2.6619598105418026E-2</v>
      </c>
      <c r="BZ343" s="180">
        <f t="shared" si="756"/>
        <v>2.6619598105418026E-2</v>
      </c>
      <c r="CA343" s="180">
        <f t="shared" si="757"/>
        <v>7.2227981183538457E-3</v>
      </c>
      <c r="CB343" s="180">
        <f t="shared" si="758"/>
        <v>2.5333588989977542E-2</v>
      </c>
      <c r="CC343" s="180">
        <f t="shared" si="696"/>
        <v>3.9256797238211918E-4</v>
      </c>
      <c r="CG343" s="182">
        <f t="shared" si="697"/>
        <v>0.11234698558904758</v>
      </c>
      <c r="CH343" s="182">
        <f t="shared" si="698"/>
        <v>0.11234698558904758</v>
      </c>
      <c r="CI343" s="182">
        <f t="shared" si="699"/>
        <v>0.11234698558904758</v>
      </c>
      <c r="CJ343" s="182">
        <f t="shared" si="700"/>
        <v>0.11234698558904758</v>
      </c>
      <c r="CK343" s="182">
        <f t="shared" si="701"/>
        <v>0.11234698558904758</v>
      </c>
      <c r="CL343" s="182">
        <f t="shared" si="702"/>
        <v>0.11234698558904758</v>
      </c>
      <c r="CM343" s="182">
        <f t="shared" si="703"/>
        <v>0.11234698558904758</v>
      </c>
      <c r="CN343" s="182">
        <f t="shared" si="704"/>
        <v>0.11234698558904758</v>
      </c>
      <c r="CO343" s="182">
        <f t="shared" si="705"/>
        <v>0.10116712160500957</v>
      </c>
      <c r="CP343" s="182">
        <f t="shared" si="706"/>
        <v>8.5828122145100966E-2</v>
      </c>
      <c r="CQ343" s="182">
        <f t="shared" si="707"/>
        <v>7.0489122685192362E-2</v>
      </c>
      <c r="CR343" s="182">
        <f t="shared" si="708"/>
        <v>5.5150123225283738E-2</v>
      </c>
      <c r="CS343" s="182">
        <f t="shared" si="709"/>
        <v>3.9811123765375142E-2</v>
      </c>
      <c r="CT343" s="182">
        <f t="shared" si="710"/>
        <v>3.4141096842703514E-2</v>
      </c>
      <c r="CU343" s="182">
        <f t="shared" si="711"/>
        <v>3.4141096842703514E-2</v>
      </c>
      <c r="CV343" s="182">
        <f t="shared" si="712"/>
        <v>3.4141096842703514E-2</v>
      </c>
      <c r="CW343" s="182">
        <f t="shared" si="713"/>
        <v>3.4141096842703514E-2</v>
      </c>
      <c r="CX343" s="182">
        <f t="shared" si="714"/>
        <v>3.4141096842703514E-2</v>
      </c>
      <c r="CY343" s="182">
        <f t="shared" si="715"/>
        <v>3.4141096842703514E-2</v>
      </c>
      <c r="DA343" s="184">
        <f t="shared" si="759"/>
        <v>2.5365669070477374E-2</v>
      </c>
      <c r="DB343" s="184">
        <f t="shared" si="760"/>
        <v>2.5365669070477374E-2</v>
      </c>
      <c r="DC343" s="184">
        <f t="shared" si="761"/>
        <v>2.5365669070477374E-2</v>
      </c>
      <c r="DD343" s="184">
        <f t="shared" si="762"/>
        <v>2.5365669070477374E-2</v>
      </c>
      <c r="DE343" s="184">
        <f t="shared" si="763"/>
        <v>2.5365669070477374E-2</v>
      </c>
      <c r="DF343" s="184">
        <f t="shared" si="764"/>
        <v>2.5365669070477374E-2</v>
      </c>
      <c r="DG343" s="184">
        <f t="shared" si="765"/>
        <v>2.5365669070477374E-2</v>
      </c>
      <c r="DH343" s="184">
        <f t="shared" si="766"/>
        <v>2.5365669070477374E-2</v>
      </c>
      <c r="DI343" s="184">
        <f t="shared" si="767"/>
        <v>2.2545750164976799E-2</v>
      </c>
      <c r="DJ343" s="184">
        <f t="shared" si="768"/>
        <v>1.8692704875970668E-2</v>
      </c>
      <c r="DK343" s="184">
        <f t="shared" si="769"/>
        <v>1.4867115275800218E-2</v>
      </c>
      <c r="DL343" s="184">
        <f t="shared" si="770"/>
        <v>1.1086958098244348E-2</v>
      </c>
      <c r="DM343" s="184">
        <f t="shared" si="771"/>
        <v>7.39028532401212E-3</v>
      </c>
      <c r="DN343" s="184">
        <f t="shared" si="772"/>
        <v>6.0605421825586517E-3</v>
      </c>
      <c r="DO343" s="184">
        <f t="shared" si="773"/>
        <v>6.0605421825586517E-3</v>
      </c>
      <c r="DP343" s="184">
        <f t="shared" si="774"/>
        <v>6.0605421825586517E-3</v>
      </c>
      <c r="DQ343" s="184">
        <f t="shared" si="775"/>
        <v>6.0605421825586517E-3</v>
      </c>
      <c r="DR343" s="184">
        <f t="shared" si="776"/>
        <v>-1.1539071110824777E-9</v>
      </c>
      <c r="DS343" s="184">
        <f t="shared" si="777"/>
        <v>-1.1539071110824777E-9</v>
      </c>
      <c r="DU343" s="185">
        <f t="shared" si="716"/>
        <v>0</v>
      </c>
      <c r="DV343" s="185">
        <f t="shared" si="717"/>
        <v>0</v>
      </c>
      <c r="DW343" s="185">
        <f t="shared" si="718"/>
        <v>0</v>
      </c>
      <c r="DX343" s="185">
        <f t="shared" si="719"/>
        <v>0</v>
      </c>
      <c r="DY343" s="186">
        <f t="shared" si="720"/>
        <v>0</v>
      </c>
      <c r="DZ343" s="186">
        <f t="shared" si="721"/>
        <v>0</v>
      </c>
      <c r="EA343" s="186">
        <f t="shared" si="722"/>
        <v>0</v>
      </c>
      <c r="EB343" s="186">
        <f t="shared" si="723"/>
        <v>0</v>
      </c>
      <c r="EC343" s="186">
        <f t="shared" si="724"/>
        <v>0</v>
      </c>
      <c r="ED343" s="186">
        <f t="shared" si="725"/>
        <v>0</v>
      </c>
      <c r="EE343" s="186">
        <f t="shared" si="726"/>
        <v>0</v>
      </c>
      <c r="EF343" s="186">
        <f t="shared" si="727"/>
        <v>0</v>
      </c>
      <c r="EG343" s="186">
        <f t="shared" si="728"/>
        <v>0</v>
      </c>
      <c r="EH343" s="186">
        <f t="shared" si="729"/>
        <v>0</v>
      </c>
      <c r="EI343" s="186">
        <f t="shared" si="730"/>
        <v>0</v>
      </c>
      <c r="EJ343" s="186">
        <f t="shared" si="731"/>
        <v>0</v>
      </c>
      <c r="EK343" s="186">
        <f t="shared" si="732"/>
        <v>0</v>
      </c>
      <c r="EL343" s="186">
        <f t="shared" si="733"/>
        <v>0</v>
      </c>
      <c r="EM343" s="186">
        <f t="shared" si="734"/>
        <v>0</v>
      </c>
      <c r="EN343" s="186">
        <f t="shared" si="735"/>
        <v>0</v>
      </c>
      <c r="EO343" s="186">
        <f t="shared" si="736"/>
        <v>0</v>
      </c>
      <c r="EP343" s="186">
        <f t="shared" si="737"/>
        <v>0</v>
      </c>
      <c r="EQ343" s="186">
        <f t="shared" si="738"/>
        <v>0</v>
      </c>
      <c r="ER343" s="186">
        <f t="shared" si="739"/>
        <v>0</v>
      </c>
      <c r="ES343" s="186">
        <f t="shared" si="740"/>
        <v>0</v>
      </c>
      <c r="ET343" s="186">
        <f t="shared" si="741"/>
        <v>0</v>
      </c>
      <c r="EU343" s="186">
        <f t="shared" si="742"/>
        <v>0</v>
      </c>
      <c r="EV343" s="186">
        <f t="shared" si="743"/>
        <v>0</v>
      </c>
      <c r="EW343" s="186">
        <f t="shared" si="744"/>
        <v>0</v>
      </c>
      <c r="EX343" s="186">
        <f t="shared" si="745"/>
        <v>0</v>
      </c>
    </row>
    <row r="344" spans="15:154" ht="20.100000000000001" customHeight="1" x14ac:dyDescent="0.3">
      <c r="O344" s="211">
        <v>336</v>
      </c>
      <c r="P344" s="211">
        <f t="shared" si="746"/>
        <v>-0.20943951023931953</v>
      </c>
      <c r="Q344" s="212">
        <f t="shared" si="747"/>
        <v>2.9321531433504737</v>
      </c>
      <c r="R344" s="212">
        <f t="shared" si="651"/>
        <v>67.627252573991299</v>
      </c>
      <c r="S344" s="212">
        <f t="shared" si="652"/>
        <v>58.806306586079387</v>
      </c>
      <c r="T344" s="212">
        <f t="shared" si="653"/>
        <v>73.507883232599227</v>
      </c>
      <c r="U344" s="212">
        <f t="shared" si="654"/>
        <v>1</v>
      </c>
      <c r="V344" s="212">
        <f t="shared" si="655"/>
        <v>1</v>
      </c>
      <c r="W344" s="212">
        <f t="shared" si="656"/>
        <v>0.19814497099877001</v>
      </c>
      <c r="X344" s="212">
        <f t="shared" si="657"/>
        <v>0.22786671664858552</v>
      </c>
      <c r="Y344" s="212">
        <f t="shared" si="658"/>
        <v>0.18229337331886844</v>
      </c>
      <c r="Z344" s="212">
        <f t="shared" si="659"/>
        <v>2.5</v>
      </c>
      <c r="AA344" s="212">
        <f t="shared" si="660"/>
        <v>2.5</v>
      </c>
      <c r="AB344" s="212">
        <f t="shared" si="661"/>
        <v>2.5</v>
      </c>
      <c r="AC344" s="212">
        <f t="shared" si="662"/>
        <v>2.5</v>
      </c>
      <c r="AD344" s="212">
        <f t="shared" si="663"/>
        <v>20.085310219324167</v>
      </c>
      <c r="AE344" s="212">
        <f t="shared" si="664"/>
        <v>28.099609933738144</v>
      </c>
      <c r="AF344" s="212">
        <f t="shared" si="665"/>
        <v>1.6830529731424655</v>
      </c>
      <c r="AG344" s="212">
        <f t="shared" si="666"/>
        <v>1.8790613628956034</v>
      </c>
      <c r="AH344" s="212">
        <f t="shared" si="667"/>
        <v>1.4325213641448182</v>
      </c>
      <c r="AI344" s="212">
        <f t="shared" si="668"/>
        <v>4.1830529731424653</v>
      </c>
      <c r="AJ344" s="212">
        <f t="shared" si="669"/>
        <v>4.9830529731424651</v>
      </c>
      <c r="AK344" s="212">
        <f t="shared" si="670"/>
        <v>5.1790613628956033</v>
      </c>
      <c r="AL344" s="212">
        <f t="shared" si="671"/>
        <v>4.7325213641448185</v>
      </c>
      <c r="AM344" s="212">
        <f t="shared" si="748"/>
        <v>200.68018650208518</v>
      </c>
      <c r="AN344" s="212">
        <f t="shared" ref="AN344:AN368" si="778">1000/AK344</f>
        <v>193.08518087163614</v>
      </c>
      <c r="AO344" s="212">
        <f t="shared" ref="AO344:AO368" si="779">1000/AL344</f>
        <v>211.30385328555261</v>
      </c>
      <c r="AP344" s="212">
        <f t="shared" si="672"/>
        <v>0.95172786244679408</v>
      </c>
      <c r="AQ344" s="212">
        <f t="shared" si="673"/>
        <v>4.2146173058747342E-2</v>
      </c>
      <c r="AR344" s="212">
        <f t="shared" si="674"/>
        <v>4.0916971641194837E-2</v>
      </c>
      <c r="AS344" s="212">
        <f t="shared" si="675"/>
        <v>3.8991832032161097E-2</v>
      </c>
      <c r="AT344" s="212">
        <f t="shared" si="676"/>
        <v>5.4860651042730541E-6</v>
      </c>
      <c r="AU344" s="212">
        <f t="shared" si="677"/>
        <v>7.1841817864652189E-3</v>
      </c>
      <c r="AV344" s="212">
        <f t="shared" si="678"/>
        <v>6.5149701434353583E-3</v>
      </c>
      <c r="AW344" s="212">
        <f t="shared" si="679"/>
        <v>6.474574226828636E-3</v>
      </c>
      <c r="AX344" s="212">
        <f t="shared" si="749"/>
        <v>7.1175484442390245E-3</v>
      </c>
      <c r="AY344" s="212">
        <f t="shared" si="750"/>
        <v>7.4227253849988937E-3</v>
      </c>
      <c r="AZ344" s="178">
        <f t="shared" si="751"/>
        <v>5.9013608302337268E-3</v>
      </c>
      <c r="BA344" s="178">
        <f t="shared" si="680"/>
        <v>-2.4988322896229417E-2</v>
      </c>
      <c r="BB344" s="178">
        <f t="shared" si="681"/>
        <v>-2.172897643150384E-2</v>
      </c>
      <c r="BC344" s="178">
        <f t="shared" si="682"/>
        <v>-2.7161220539379794E-2</v>
      </c>
      <c r="BD344" s="178">
        <f t="shared" si="683"/>
        <v>0</v>
      </c>
      <c r="BE344" s="178">
        <f t="shared" si="684"/>
        <v>0</v>
      </c>
      <c r="BF344" s="178">
        <f t="shared" si="685"/>
        <v>0</v>
      </c>
      <c r="BG344" s="178">
        <f t="shared" si="752"/>
        <v>0</v>
      </c>
      <c r="BH344" s="178">
        <f t="shared" si="753"/>
        <v>0</v>
      </c>
      <c r="BI344" s="178">
        <f t="shared" si="754"/>
        <v>0</v>
      </c>
      <c r="BJ344" s="178">
        <f t="shared" si="686"/>
        <v>0</v>
      </c>
      <c r="BK344" s="178">
        <f t="shared" si="687"/>
        <v>0</v>
      </c>
      <c r="BL344" s="178">
        <f t="shared" si="688"/>
        <v>0</v>
      </c>
      <c r="BM344" s="180">
        <f t="shared" si="755"/>
        <v>0</v>
      </c>
      <c r="BN344" s="180">
        <f t="shared" si="755"/>
        <v>0</v>
      </c>
      <c r="BO344" s="180">
        <f t="shared" si="755"/>
        <v>0</v>
      </c>
      <c r="BP344" s="178">
        <f t="shared" si="689"/>
        <v>11.349267853728794</v>
      </c>
      <c r="BQ344" s="178">
        <f t="shared" si="690"/>
        <v>33.971170051122009</v>
      </c>
      <c r="BR344" s="178">
        <f t="shared" si="691"/>
        <v>0.11268675543245013</v>
      </c>
      <c r="BS344" s="178">
        <f t="shared" si="692"/>
        <v>0.11268675543245013</v>
      </c>
      <c r="BT344" s="178">
        <f t="shared" si="693"/>
        <v>3.7562251810816703E-2</v>
      </c>
      <c r="BU344" s="178">
        <f t="shared" si="694"/>
        <v>4.5421289042232962</v>
      </c>
      <c r="BY344" s="180">
        <f t="shared" si="695"/>
        <v>2.4991409668097531E-2</v>
      </c>
      <c r="BZ344" s="180">
        <f t="shared" si="756"/>
        <v>2.4991409668097531E-2</v>
      </c>
      <c r="CA344" s="180">
        <f t="shared" si="757"/>
        <v>6.7507497442327539E-3</v>
      </c>
      <c r="CB344" s="180">
        <f t="shared" si="758"/>
        <v>2.4759611199120835E-2</v>
      </c>
      <c r="CC344" s="180">
        <f t="shared" si="696"/>
        <v>0</v>
      </c>
      <c r="CG344" s="182">
        <f t="shared" si="697"/>
        <v>0.1077249079019816</v>
      </c>
      <c r="CH344" s="182">
        <f t="shared" si="698"/>
        <v>0.1077249079019816</v>
      </c>
      <c r="CI344" s="182">
        <f t="shared" si="699"/>
        <v>0.1077249079019816</v>
      </c>
      <c r="CJ344" s="182">
        <f t="shared" si="700"/>
        <v>0.1077249079019816</v>
      </c>
      <c r="CK344" s="182">
        <f t="shared" si="701"/>
        <v>0.1077249079019816</v>
      </c>
      <c r="CL344" s="182">
        <f t="shared" si="702"/>
        <v>0.1077249079019816</v>
      </c>
      <c r="CM344" s="182">
        <f t="shared" si="703"/>
        <v>0.1077249079019816</v>
      </c>
      <c r="CN344" s="182">
        <f t="shared" si="704"/>
        <v>0.1077249079019816</v>
      </c>
      <c r="CO344" s="182">
        <f t="shared" si="705"/>
        <v>9.6985541010028778E-2</v>
      </c>
      <c r="CP344" s="182">
        <f t="shared" si="706"/>
        <v>8.2250912467980469E-2</v>
      </c>
      <c r="CQ344" s="182">
        <f t="shared" si="707"/>
        <v>6.7516283925932147E-2</v>
      </c>
      <c r="CR344" s="182">
        <f t="shared" si="708"/>
        <v>5.2781655383883803E-2</v>
      </c>
      <c r="CS344" s="182">
        <f t="shared" si="709"/>
        <v>3.8047026841835495E-2</v>
      </c>
      <c r="CT344" s="182">
        <f t="shared" si="710"/>
        <v>3.2600404280348196E-2</v>
      </c>
      <c r="CU344" s="182">
        <f t="shared" si="711"/>
        <v>3.2600404280348196E-2</v>
      </c>
      <c r="CV344" s="182">
        <f t="shared" si="712"/>
        <v>3.2600404280348196E-2</v>
      </c>
      <c r="CW344" s="182">
        <f t="shared" si="713"/>
        <v>3.2600404280348196E-2</v>
      </c>
      <c r="CX344" s="182">
        <f t="shared" si="714"/>
        <v>3.2600404280348196E-2</v>
      </c>
      <c r="CY344" s="182">
        <f t="shared" si="715"/>
        <v>3.2600404280348196E-2</v>
      </c>
      <c r="DA344" s="184">
        <f t="shared" si="759"/>
        <v>2.376291917693089E-2</v>
      </c>
      <c r="DB344" s="184">
        <f t="shared" si="760"/>
        <v>2.376291917693089E-2</v>
      </c>
      <c r="DC344" s="184">
        <f t="shared" si="761"/>
        <v>2.376291917693089E-2</v>
      </c>
      <c r="DD344" s="184">
        <f t="shared" si="762"/>
        <v>2.376291917693089E-2</v>
      </c>
      <c r="DE344" s="184">
        <f t="shared" si="763"/>
        <v>2.376291917693089E-2</v>
      </c>
      <c r="DF344" s="184">
        <f t="shared" si="764"/>
        <v>2.376291917693089E-2</v>
      </c>
      <c r="DG344" s="184">
        <f t="shared" si="765"/>
        <v>2.376291917693089E-2</v>
      </c>
      <c r="DH344" s="184">
        <f t="shared" si="766"/>
        <v>2.376291917693089E-2</v>
      </c>
      <c r="DI344" s="184">
        <f t="shared" si="767"/>
        <v>2.110937812502061E-2</v>
      </c>
      <c r="DJ344" s="184">
        <f t="shared" si="768"/>
        <v>1.7484421935154985E-2</v>
      </c>
      <c r="DK344" s="184">
        <f t="shared" si="769"/>
        <v>1.3886581589651984E-2</v>
      </c>
      <c r="DL344" s="184">
        <f t="shared" si="770"/>
        <v>1.033355853425949E-2</v>
      </c>
      <c r="DM344" s="184">
        <f t="shared" si="771"/>
        <v>6.8627469370692289E-3</v>
      </c>
      <c r="DN344" s="184">
        <f t="shared" si="772"/>
        <v>5.6158679141209266E-3</v>
      </c>
      <c r="DO344" s="184">
        <f t="shared" si="773"/>
        <v>5.6158679141209266E-3</v>
      </c>
      <c r="DP344" s="184">
        <f t="shared" si="774"/>
        <v>5.6158679141209266E-3</v>
      </c>
      <c r="DQ344" s="184">
        <f t="shared" si="775"/>
        <v>5.6158679141209266E-3</v>
      </c>
      <c r="DR344" s="184">
        <f t="shared" si="776"/>
        <v>-1.1727712215382746E-9</v>
      </c>
      <c r="DS344" s="184">
        <f t="shared" si="777"/>
        <v>-1.1727712215382746E-9</v>
      </c>
      <c r="DU344" s="185">
        <f t="shared" si="716"/>
        <v>0</v>
      </c>
      <c r="DV344" s="185">
        <f t="shared" si="717"/>
        <v>0</v>
      </c>
      <c r="DW344" s="185">
        <f t="shared" si="718"/>
        <v>0</v>
      </c>
      <c r="DX344" s="185">
        <f t="shared" si="719"/>
        <v>0</v>
      </c>
      <c r="DY344" s="186">
        <f t="shared" si="720"/>
        <v>0</v>
      </c>
      <c r="DZ344" s="186">
        <f t="shared" si="721"/>
        <v>0</v>
      </c>
      <c r="EA344" s="186">
        <f t="shared" si="722"/>
        <v>0</v>
      </c>
      <c r="EB344" s="186">
        <f t="shared" si="723"/>
        <v>0</v>
      </c>
      <c r="EC344" s="186">
        <f t="shared" si="724"/>
        <v>0</v>
      </c>
      <c r="ED344" s="186">
        <f t="shared" si="725"/>
        <v>0</v>
      </c>
      <c r="EE344" s="186">
        <f t="shared" si="726"/>
        <v>0</v>
      </c>
      <c r="EF344" s="186">
        <f t="shared" si="727"/>
        <v>0</v>
      </c>
      <c r="EG344" s="186">
        <f t="shared" si="728"/>
        <v>0</v>
      </c>
      <c r="EH344" s="186">
        <f t="shared" si="729"/>
        <v>0</v>
      </c>
      <c r="EI344" s="186">
        <f t="shared" si="730"/>
        <v>0</v>
      </c>
      <c r="EJ344" s="186">
        <f t="shared" si="731"/>
        <v>0</v>
      </c>
      <c r="EK344" s="186">
        <f t="shared" si="732"/>
        <v>0</v>
      </c>
      <c r="EL344" s="186">
        <f t="shared" si="733"/>
        <v>0</v>
      </c>
      <c r="EM344" s="186">
        <f t="shared" si="734"/>
        <v>0</v>
      </c>
      <c r="EN344" s="186">
        <f t="shared" si="735"/>
        <v>0</v>
      </c>
      <c r="EO344" s="186">
        <f t="shared" si="736"/>
        <v>0</v>
      </c>
      <c r="EP344" s="186">
        <f t="shared" si="737"/>
        <v>0</v>
      </c>
      <c r="EQ344" s="186">
        <f t="shared" si="738"/>
        <v>0</v>
      </c>
      <c r="ER344" s="186">
        <f t="shared" si="739"/>
        <v>0</v>
      </c>
      <c r="ES344" s="186">
        <f t="shared" si="740"/>
        <v>0</v>
      </c>
      <c r="ET344" s="186">
        <f t="shared" si="741"/>
        <v>0</v>
      </c>
      <c r="EU344" s="186">
        <f t="shared" si="742"/>
        <v>0</v>
      </c>
      <c r="EV344" s="186">
        <f t="shared" si="743"/>
        <v>0</v>
      </c>
      <c r="EW344" s="186">
        <f t="shared" si="744"/>
        <v>0</v>
      </c>
      <c r="EX344" s="186">
        <f t="shared" si="745"/>
        <v>0</v>
      </c>
    </row>
    <row r="345" spans="15:154" ht="20.100000000000001" customHeight="1" x14ac:dyDescent="0.3">
      <c r="O345" s="211">
        <v>337</v>
      </c>
      <c r="P345" s="211">
        <f t="shared" si="746"/>
        <v>-0.20071286397934787</v>
      </c>
      <c r="Q345" s="212">
        <f t="shared" si="747"/>
        <v>2.9408797896104448</v>
      </c>
      <c r="R345" s="212">
        <f t="shared" si="651"/>
        <v>64.848232453675465</v>
      </c>
      <c r="S345" s="212">
        <f t="shared" si="652"/>
        <v>56.389767351022151</v>
      </c>
      <c r="T345" s="212">
        <f t="shared" si="653"/>
        <v>70.487209188777683</v>
      </c>
      <c r="U345" s="212">
        <f t="shared" si="654"/>
        <v>1</v>
      </c>
      <c r="V345" s="212">
        <f t="shared" si="655"/>
        <v>1</v>
      </c>
      <c r="W345" s="212">
        <f t="shared" si="656"/>
        <v>0.20663631826160153</v>
      </c>
      <c r="X345" s="212">
        <f t="shared" si="657"/>
        <v>0.23763176600084174</v>
      </c>
      <c r="Y345" s="212">
        <f t="shared" si="658"/>
        <v>0.19010541280067339</v>
      </c>
      <c r="Z345" s="212">
        <f t="shared" si="659"/>
        <v>2.5</v>
      </c>
      <c r="AA345" s="212">
        <f t="shared" si="660"/>
        <v>2.5</v>
      </c>
      <c r="AB345" s="212">
        <f t="shared" si="661"/>
        <v>2.5</v>
      </c>
      <c r="AC345" s="212">
        <f t="shared" si="662"/>
        <v>2.5</v>
      </c>
      <c r="AD345" s="212">
        <f t="shared" si="663"/>
        <v>18.755326066010095</v>
      </c>
      <c r="AE345" s="212">
        <f t="shared" si="664"/>
        <v>26.300347927957056</v>
      </c>
      <c r="AF345" s="212">
        <f t="shared" si="665"/>
        <v>1.6763619518665571</v>
      </c>
      <c r="AG345" s="212">
        <f t="shared" si="666"/>
        <v>1.8715911051208902</v>
      </c>
      <c r="AH345" s="212">
        <f t="shared" si="667"/>
        <v>1.4268263378570896</v>
      </c>
      <c r="AI345" s="212">
        <f t="shared" si="668"/>
        <v>4.1763619518665571</v>
      </c>
      <c r="AJ345" s="212">
        <f t="shared" si="669"/>
        <v>4.9763619518665569</v>
      </c>
      <c r="AK345" s="212">
        <f t="shared" si="670"/>
        <v>5.17159110512089</v>
      </c>
      <c r="AL345" s="212">
        <f t="shared" si="671"/>
        <v>4.7268263378570898</v>
      </c>
      <c r="AM345" s="212">
        <f t="shared" si="748"/>
        <v>200.95001321696773</v>
      </c>
      <c r="AN345" s="212">
        <f t="shared" si="778"/>
        <v>193.36408847362347</v>
      </c>
      <c r="AO345" s="212">
        <f t="shared" si="779"/>
        <v>211.55843869088508</v>
      </c>
      <c r="AP345" s="212">
        <f t="shared" si="672"/>
        <v>0.91021237487863749</v>
      </c>
      <c r="AQ345" s="212">
        <f t="shared" si="673"/>
        <v>4.025358407959078E-2</v>
      </c>
      <c r="AR345" s="212">
        <f t="shared" si="674"/>
        <v>3.9079580391444949E-2</v>
      </c>
      <c r="AS345" s="212">
        <f t="shared" si="675"/>
        <v>3.7240889865280874E-2</v>
      </c>
      <c r="AT345" s="212">
        <f t="shared" si="676"/>
        <v>4.9990342443712105E-6</v>
      </c>
      <c r="AU345" s="212">
        <f t="shared" si="677"/>
        <v>6.5622635421385628E-3</v>
      </c>
      <c r="AV345" s="212">
        <f t="shared" si="678"/>
        <v>5.951577835551977E-3</v>
      </c>
      <c r="AW345" s="212">
        <f t="shared" si="679"/>
        <v>5.9132598137449557E-3</v>
      </c>
      <c r="AX345" s="212">
        <f t="shared" si="749"/>
        <v>6.7800109226356427E-3</v>
      </c>
      <c r="AY345" s="212">
        <f t="shared" si="750"/>
        <v>7.0714209191887955E-3</v>
      </c>
      <c r="AZ345" s="178">
        <f t="shared" si="751"/>
        <v>5.6207144822996895E-3</v>
      </c>
      <c r="BA345" s="178">
        <f t="shared" si="680"/>
        <v>-2.5033721817328627E-2</v>
      </c>
      <c r="BB345" s="178">
        <f t="shared" si="681"/>
        <v>-2.1768453754198804E-2</v>
      </c>
      <c r="BC345" s="178">
        <f t="shared" si="682"/>
        <v>-2.7210567192748499E-2</v>
      </c>
      <c r="BD345" s="178">
        <f t="shared" si="683"/>
        <v>0</v>
      </c>
      <c r="BE345" s="178">
        <f t="shared" si="684"/>
        <v>0</v>
      </c>
      <c r="BF345" s="178">
        <f t="shared" si="685"/>
        <v>0</v>
      </c>
      <c r="BG345" s="178">
        <f t="shared" si="752"/>
        <v>0</v>
      </c>
      <c r="BH345" s="178">
        <f t="shared" si="753"/>
        <v>0</v>
      </c>
      <c r="BI345" s="178">
        <f t="shared" si="754"/>
        <v>0</v>
      </c>
      <c r="BJ345" s="178">
        <f t="shared" si="686"/>
        <v>0</v>
      </c>
      <c r="BK345" s="178">
        <f t="shared" si="687"/>
        <v>0</v>
      </c>
      <c r="BL345" s="178">
        <f t="shared" si="688"/>
        <v>0</v>
      </c>
      <c r="BM345" s="180">
        <f t="shared" si="755"/>
        <v>0</v>
      </c>
      <c r="BN345" s="180">
        <f t="shared" si="755"/>
        <v>0</v>
      </c>
      <c r="BO345" s="180">
        <f t="shared" si="755"/>
        <v>0</v>
      </c>
      <c r="BP345" s="178">
        <f t="shared" si="689"/>
        <v>10.624015396063244</v>
      </c>
      <c r="BQ345" s="178">
        <f t="shared" si="690"/>
        <v>31.894953569767775</v>
      </c>
      <c r="BR345" s="178">
        <f t="shared" si="691"/>
        <v>0.1080560962126739</v>
      </c>
      <c r="BS345" s="178">
        <f t="shared" si="692"/>
        <v>0.1080560962126739</v>
      </c>
      <c r="BT345" s="178">
        <f t="shared" si="693"/>
        <v>3.6018698737557968E-2</v>
      </c>
      <c r="BU345" s="178">
        <f t="shared" si="694"/>
        <v>4.3554782991274568</v>
      </c>
      <c r="BY345" s="180">
        <f t="shared" si="695"/>
        <v>2.3386534047861399E-2</v>
      </c>
      <c r="BZ345" s="180">
        <f t="shared" si="756"/>
        <v>2.3386534047861399E-2</v>
      </c>
      <c r="CA345" s="180">
        <f t="shared" si="757"/>
        <v>6.2875254952577102E-3</v>
      </c>
      <c r="CB345" s="180">
        <f t="shared" si="758"/>
        <v>2.4162536973923201E-2</v>
      </c>
      <c r="CC345" s="180">
        <f t="shared" si="696"/>
        <v>0</v>
      </c>
      <c r="CG345" s="182">
        <f t="shared" si="697"/>
        <v>0.10309424868220539</v>
      </c>
      <c r="CH345" s="182">
        <f t="shared" si="698"/>
        <v>0.10309424868220539</v>
      </c>
      <c r="CI345" s="182">
        <f t="shared" si="699"/>
        <v>0.10309424868220539</v>
      </c>
      <c r="CJ345" s="182">
        <f t="shared" si="700"/>
        <v>0.10309424868220539</v>
      </c>
      <c r="CK345" s="182">
        <f t="shared" si="701"/>
        <v>0.10309424868220539</v>
      </c>
      <c r="CL345" s="182">
        <f t="shared" si="702"/>
        <v>0.10309424868220539</v>
      </c>
      <c r="CM345" s="182">
        <f t="shared" si="703"/>
        <v>0.10309424868220539</v>
      </c>
      <c r="CN345" s="182">
        <f t="shared" si="704"/>
        <v>0.10309424868220539</v>
      </c>
      <c r="CO345" s="182">
        <f t="shared" si="705"/>
        <v>9.2796196726705707E-2</v>
      </c>
      <c r="CP345" s="182">
        <f t="shared" si="706"/>
        <v>7.8667061201528499E-2</v>
      </c>
      <c r="CQ345" s="182">
        <f t="shared" si="707"/>
        <v>6.4537925676351304E-2</v>
      </c>
      <c r="CR345" s="182">
        <f t="shared" si="708"/>
        <v>5.040879015117411E-2</v>
      </c>
      <c r="CS345" s="182">
        <f t="shared" si="709"/>
        <v>3.6279654625996943E-2</v>
      </c>
      <c r="CT345" s="182">
        <f t="shared" si="710"/>
        <v>3.105685120708945E-2</v>
      </c>
      <c r="CU345" s="182">
        <f t="shared" si="711"/>
        <v>3.105685120708945E-2</v>
      </c>
      <c r="CV345" s="182">
        <f t="shared" si="712"/>
        <v>3.105685120708945E-2</v>
      </c>
      <c r="CW345" s="182">
        <f t="shared" si="713"/>
        <v>3.105685120708945E-2</v>
      </c>
      <c r="CX345" s="182">
        <f t="shared" si="714"/>
        <v>3.105685120708945E-2</v>
      </c>
      <c r="CY345" s="182">
        <f t="shared" si="715"/>
        <v>3.105685120708945E-2</v>
      </c>
      <c r="DA345" s="184">
        <f t="shared" si="759"/>
        <v>2.2184602924116115E-2</v>
      </c>
      <c r="DB345" s="184">
        <f t="shared" si="760"/>
        <v>2.2184602924116115E-2</v>
      </c>
      <c r="DC345" s="184">
        <f t="shared" si="761"/>
        <v>2.2184602924116115E-2</v>
      </c>
      <c r="DD345" s="184">
        <f t="shared" si="762"/>
        <v>2.2184602924116115E-2</v>
      </c>
      <c r="DE345" s="184">
        <f t="shared" si="763"/>
        <v>2.2184602924116115E-2</v>
      </c>
      <c r="DF345" s="184">
        <f t="shared" si="764"/>
        <v>2.2184602924116115E-2</v>
      </c>
      <c r="DG345" s="184">
        <f t="shared" si="765"/>
        <v>2.2184602924116115E-2</v>
      </c>
      <c r="DH345" s="184">
        <f t="shared" si="766"/>
        <v>2.2184602924116115E-2</v>
      </c>
      <c r="DI345" s="184">
        <f t="shared" si="767"/>
        <v>1.9695444817814385E-2</v>
      </c>
      <c r="DJ345" s="184">
        <f t="shared" si="768"/>
        <v>1.629582230151912E-2</v>
      </c>
      <c r="DK345" s="184">
        <f t="shared" si="769"/>
        <v>1.2922943868666773E-2</v>
      </c>
      <c r="DL345" s="184">
        <f t="shared" si="770"/>
        <v>9.5942142629235044E-3</v>
      </c>
      <c r="DM345" s="184">
        <f t="shared" si="771"/>
        <v>6.3463243730327631E-3</v>
      </c>
      <c r="DN345" s="184">
        <f t="shared" si="772"/>
        <v>5.1811793691881967E-3</v>
      </c>
      <c r="DO345" s="184">
        <f t="shared" si="773"/>
        <v>5.1811793691881967E-3</v>
      </c>
      <c r="DP345" s="184">
        <f t="shared" si="774"/>
        <v>5.1811793691881967E-3</v>
      </c>
      <c r="DQ345" s="184">
        <f t="shared" si="775"/>
        <v>5.1811793691881967E-3</v>
      </c>
      <c r="DR345" s="184">
        <f t="shared" si="776"/>
        <v>-1.1923031972817039E-9</v>
      </c>
      <c r="DS345" s="184">
        <f t="shared" si="777"/>
        <v>-1.1923031972817039E-9</v>
      </c>
      <c r="DU345" s="185">
        <f t="shared" si="716"/>
        <v>0</v>
      </c>
      <c r="DV345" s="185">
        <f t="shared" si="717"/>
        <v>0</v>
      </c>
      <c r="DW345" s="185">
        <f t="shared" si="718"/>
        <v>0</v>
      </c>
      <c r="DX345" s="185">
        <f t="shared" si="719"/>
        <v>0</v>
      </c>
      <c r="DY345" s="186">
        <f t="shared" si="720"/>
        <v>0</v>
      </c>
      <c r="DZ345" s="186">
        <f t="shared" si="721"/>
        <v>0</v>
      </c>
      <c r="EA345" s="186">
        <f t="shared" si="722"/>
        <v>0</v>
      </c>
      <c r="EB345" s="186">
        <f t="shared" si="723"/>
        <v>0</v>
      </c>
      <c r="EC345" s="186">
        <f t="shared" si="724"/>
        <v>0</v>
      </c>
      <c r="ED345" s="186">
        <f t="shared" si="725"/>
        <v>0</v>
      </c>
      <c r="EE345" s="186">
        <f t="shared" si="726"/>
        <v>0</v>
      </c>
      <c r="EF345" s="186">
        <f t="shared" si="727"/>
        <v>0</v>
      </c>
      <c r="EG345" s="186">
        <f t="shared" si="728"/>
        <v>0</v>
      </c>
      <c r="EH345" s="186">
        <f t="shared" si="729"/>
        <v>0</v>
      </c>
      <c r="EI345" s="186">
        <f t="shared" si="730"/>
        <v>0</v>
      </c>
      <c r="EJ345" s="186">
        <f t="shared" si="731"/>
        <v>0</v>
      </c>
      <c r="EK345" s="186">
        <f t="shared" si="732"/>
        <v>0</v>
      </c>
      <c r="EL345" s="186">
        <f t="shared" si="733"/>
        <v>0</v>
      </c>
      <c r="EM345" s="186">
        <f t="shared" si="734"/>
        <v>0</v>
      </c>
      <c r="EN345" s="186">
        <f t="shared" si="735"/>
        <v>0</v>
      </c>
      <c r="EO345" s="186">
        <f t="shared" si="736"/>
        <v>0</v>
      </c>
      <c r="EP345" s="186">
        <f t="shared" si="737"/>
        <v>0</v>
      </c>
      <c r="EQ345" s="186">
        <f t="shared" si="738"/>
        <v>0</v>
      </c>
      <c r="ER345" s="186">
        <f t="shared" si="739"/>
        <v>0</v>
      </c>
      <c r="ES345" s="186">
        <f t="shared" si="740"/>
        <v>0</v>
      </c>
      <c r="ET345" s="186">
        <f t="shared" si="741"/>
        <v>0</v>
      </c>
      <c r="EU345" s="186">
        <f t="shared" si="742"/>
        <v>0</v>
      </c>
      <c r="EV345" s="186">
        <f t="shared" si="743"/>
        <v>0</v>
      </c>
      <c r="EW345" s="186">
        <f t="shared" si="744"/>
        <v>0</v>
      </c>
      <c r="EX345" s="186">
        <f t="shared" si="745"/>
        <v>0</v>
      </c>
    </row>
    <row r="346" spans="15:154" ht="20.100000000000001" customHeight="1" x14ac:dyDescent="0.3">
      <c r="O346" s="211">
        <v>338</v>
      </c>
      <c r="P346" s="211">
        <f t="shared" si="746"/>
        <v>-0.19198621771937624</v>
      </c>
      <c r="Q346" s="212">
        <f t="shared" si="747"/>
        <v>2.9496064358704168</v>
      </c>
      <c r="R346" s="212">
        <f t="shared" si="651"/>
        <v>62.06427388938787</v>
      </c>
      <c r="S346" s="212">
        <f t="shared" si="652"/>
        <v>53.968933816859021</v>
      </c>
      <c r="T346" s="212">
        <f t="shared" si="653"/>
        <v>67.461167271073776</v>
      </c>
      <c r="U346" s="212">
        <f t="shared" si="654"/>
        <v>1</v>
      </c>
      <c r="V346" s="212">
        <f t="shared" si="655"/>
        <v>1</v>
      </c>
      <c r="W346" s="212">
        <f t="shared" si="656"/>
        <v>0.2159052085887887</v>
      </c>
      <c r="X346" s="212">
        <f t="shared" si="657"/>
        <v>0.24829098987710699</v>
      </c>
      <c r="Y346" s="212">
        <f t="shared" si="658"/>
        <v>0.19863279190168559</v>
      </c>
      <c r="Z346" s="212">
        <f t="shared" si="659"/>
        <v>2.5</v>
      </c>
      <c r="AA346" s="212">
        <f t="shared" si="660"/>
        <v>2.5</v>
      </c>
      <c r="AB346" s="212">
        <f t="shared" si="661"/>
        <v>2.5</v>
      </c>
      <c r="AC346" s="212">
        <f t="shared" si="662"/>
        <v>2.5</v>
      </c>
      <c r="AD346" s="212">
        <f t="shared" si="663"/>
        <v>17.453276972851203</v>
      </c>
      <c r="AE346" s="212">
        <f t="shared" si="664"/>
        <v>24.534317577818726</v>
      </c>
      <c r="AF346" s="212">
        <f t="shared" si="665"/>
        <v>1.6696590403443552</v>
      </c>
      <c r="AG346" s="212">
        <f t="shared" si="666"/>
        <v>1.8641075723615139</v>
      </c>
      <c r="AH346" s="212">
        <f t="shared" si="667"/>
        <v>1.4211211912510393</v>
      </c>
      <c r="AI346" s="212">
        <f t="shared" si="668"/>
        <v>4.1696590403443548</v>
      </c>
      <c r="AJ346" s="212">
        <f t="shared" si="669"/>
        <v>4.9696590403443546</v>
      </c>
      <c r="AK346" s="212">
        <f t="shared" si="670"/>
        <v>5.1641075723615133</v>
      </c>
      <c r="AL346" s="212">
        <f t="shared" si="671"/>
        <v>4.7211211912510391</v>
      </c>
      <c r="AM346" s="212">
        <f t="shared" si="748"/>
        <v>201.22104793947969</v>
      </c>
      <c r="AN346" s="212">
        <f t="shared" si="778"/>
        <v>193.64430077948714</v>
      </c>
      <c r="AO346" s="212">
        <f t="shared" si="779"/>
        <v>211.81409235017165</v>
      </c>
      <c r="AP346" s="212">
        <f t="shared" si="672"/>
        <v>0.86882365520932003</v>
      </c>
      <c r="AQ346" s="212">
        <f t="shared" si="673"/>
        <v>3.8371439208008361E-2</v>
      </c>
      <c r="AR346" s="212">
        <f t="shared" si="674"/>
        <v>3.7252328644819886E-2</v>
      </c>
      <c r="AS346" s="212">
        <f t="shared" si="675"/>
        <v>3.5499610138871568E-2</v>
      </c>
      <c r="AT346" s="212">
        <f t="shared" si="676"/>
        <v>4.5376145009169717E-6</v>
      </c>
      <c r="AU346" s="212">
        <f t="shared" si="677"/>
        <v>5.9709865879620126E-3</v>
      </c>
      <c r="AV346" s="212">
        <f t="shared" si="678"/>
        <v>5.4158680787643725E-3</v>
      </c>
      <c r="AW346" s="212">
        <f t="shared" si="679"/>
        <v>5.3797057068116607E-3</v>
      </c>
      <c r="AX346" s="212">
        <f t="shared" si="749"/>
        <v>6.4458366101747405E-3</v>
      </c>
      <c r="AY346" s="212">
        <f t="shared" si="750"/>
        <v>6.7235574532341653E-3</v>
      </c>
      <c r="AZ346" s="178">
        <f t="shared" si="751"/>
        <v>5.3429308638582316E-3</v>
      </c>
      <c r="BA346" s="178">
        <f t="shared" si="680"/>
        <v>-2.5077214323589458E-2</v>
      </c>
      <c r="BB346" s="178">
        <f t="shared" si="681"/>
        <v>-2.18062733248604E-2</v>
      </c>
      <c r="BC346" s="178">
        <f t="shared" si="682"/>
        <v>-2.7257841656075494E-2</v>
      </c>
      <c r="BD346" s="178">
        <f t="shared" si="683"/>
        <v>0</v>
      </c>
      <c r="BE346" s="178">
        <f t="shared" si="684"/>
        <v>0</v>
      </c>
      <c r="BF346" s="178">
        <f t="shared" si="685"/>
        <v>0</v>
      </c>
      <c r="BG346" s="178">
        <f t="shared" si="752"/>
        <v>0</v>
      </c>
      <c r="BH346" s="178">
        <f t="shared" si="753"/>
        <v>0</v>
      </c>
      <c r="BI346" s="178">
        <f t="shared" si="754"/>
        <v>0</v>
      </c>
      <c r="BJ346" s="178">
        <f t="shared" si="686"/>
        <v>0</v>
      </c>
      <c r="BK346" s="178">
        <f t="shared" si="687"/>
        <v>0</v>
      </c>
      <c r="BL346" s="178">
        <f t="shared" si="688"/>
        <v>0</v>
      </c>
      <c r="BM346" s="180">
        <f t="shared" si="755"/>
        <v>0</v>
      </c>
      <c r="BN346" s="180">
        <f t="shared" si="755"/>
        <v>0</v>
      </c>
      <c r="BO346" s="180">
        <f t="shared" si="755"/>
        <v>0</v>
      </c>
      <c r="BP346" s="178">
        <f t="shared" si="689"/>
        <v>9.9119073272564915</v>
      </c>
      <c r="BQ346" s="178">
        <f t="shared" si="690"/>
        <v>29.845393905971346</v>
      </c>
      <c r="BR346" s="178">
        <f t="shared" si="691"/>
        <v>0.10341720810281443</v>
      </c>
      <c r="BS346" s="178">
        <f t="shared" si="692"/>
        <v>0.10341720810281443</v>
      </c>
      <c r="BT346" s="178">
        <f t="shared" si="693"/>
        <v>3.4472402700938147E-2</v>
      </c>
      <c r="BU346" s="178">
        <f t="shared" si="694"/>
        <v>4.1684960074962003</v>
      </c>
      <c r="BY346" s="180">
        <f t="shared" si="695"/>
        <v>2.180679434475238E-2</v>
      </c>
      <c r="BZ346" s="180">
        <f t="shared" si="756"/>
        <v>2.180679434475238E-2</v>
      </c>
      <c r="CA346" s="180">
        <f t="shared" si="757"/>
        <v>5.8336949420279413E-3</v>
      </c>
      <c r="CB346" s="180">
        <f t="shared" si="758"/>
        <v>2.3541002954501251E-2</v>
      </c>
      <c r="CC346" s="180">
        <f t="shared" si="696"/>
        <v>0</v>
      </c>
      <c r="CG346" s="182">
        <f t="shared" si="697"/>
        <v>9.8455360572345926E-2</v>
      </c>
      <c r="CH346" s="182">
        <f t="shared" si="698"/>
        <v>9.8455360572345926E-2</v>
      </c>
      <c r="CI346" s="182">
        <f t="shared" si="699"/>
        <v>9.8455360572345926E-2</v>
      </c>
      <c r="CJ346" s="182">
        <f t="shared" si="700"/>
        <v>9.8455360572345926E-2</v>
      </c>
      <c r="CK346" s="182">
        <f t="shared" si="701"/>
        <v>9.8455360572345926E-2</v>
      </c>
      <c r="CL346" s="182">
        <f t="shared" si="702"/>
        <v>9.8455360572345926E-2</v>
      </c>
      <c r="CM346" s="182">
        <f t="shared" si="703"/>
        <v>9.8455360572345926E-2</v>
      </c>
      <c r="CN346" s="182">
        <f t="shared" si="704"/>
        <v>9.8455360572345926E-2</v>
      </c>
      <c r="CO346" s="182">
        <f t="shared" si="705"/>
        <v>8.8599407789826348E-2</v>
      </c>
      <c r="CP346" s="182">
        <f t="shared" si="706"/>
        <v>7.5076841269893752E-2</v>
      </c>
      <c r="CQ346" s="182">
        <f t="shared" si="707"/>
        <v>6.1554274749961189E-2</v>
      </c>
      <c r="CR346" s="182">
        <f t="shared" si="708"/>
        <v>4.8031708230028579E-2</v>
      </c>
      <c r="CS346" s="182">
        <f t="shared" si="709"/>
        <v>3.4509141710096024E-2</v>
      </c>
      <c r="CT346" s="182">
        <f t="shared" si="710"/>
        <v>2.9510555170469629E-2</v>
      </c>
      <c r="CU346" s="182">
        <f t="shared" si="711"/>
        <v>2.9510555170469629E-2</v>
      </c>
      <c r="CV346" s="182">
        <f t="shared" si="712"/>
        <v>2.9510555170469629E-2</v>
      </c>
      <c r="CW346" s="182">
        <f t="shared" si="713"/>
        <v>2.9510555170469629E-2</v>
      </c>
      <c r="CX346" s="182">
        <f t="shared" si="714"/>
        <v>2.9510555170469629E-2</v>
      </c>
      <c r="CY346" s="182">
        <f t="shared" si="715"/>
        <v>2.9510555170469629E-2</v>
      </c>
      <c r="DA346" s="184">
        <f t="shared" si="759"/>
        <v>2.0632616631580464E-2</v>
      </c>
      <c r="DB346" s="184">
        <f t="shared" si="760"/>
        <v>2.0632616631580464E-2</v>
      </c>
      <c r="DC346" s="184">
        <f t="shared" si="761"/>
        <v>2.0632616631580464E-2</v>
      </c>
      <c r="DD346" s="184">
        <f t="shared" si="762"/>
        <v>2.0632616631580464E-2</v>
      </c>
      <c r="DE346" s="184">
        <f t="shared" si="763"/>
        <v>2.0632616631580464E-2</v>
      </c>
      <c r="DF346" s="184">
        <f t="shared" si="764"/>
        <v>2.0632616631580464E-2</v>
      </c>
      <c r="DG346" s="184">
        <f t="shared" si="765"/>
        <v>2.0632616631580464E-2</v>
      </c>
      <c r="DH346" s="184">
        <f t="shared" si="766"/>
        <v>2.0632616631580464E-2</v>
      </c>
      <c r="DI346" s="184">
        <f t="shared" si="767"/>
        <v>1.8305671613005781E-2</v>
      </c>
      <c r="DJ346" s="184">
        <f t="shared" si="768"/>
        <v>1.5128385994514267E-2</v>
      </c>
      <c r="DK346" s="184">
        <f t="shared" si="769"/>
        <v>1.1977438586875697E-2</v>
      </c>
      <c r="DL346" s="184">
        <f t="shared" si="770"/>
        <v>8.8699147618843104E-3</v>
      </c>
      <c r="DM346" s="184">
        <f t="shared" si="771"/>
        <v>5.8417543020439222E-3</v>
      </c>
      <c r="DN346" s="184">
        <f t="shared" si="772"/>
        <v>4.7571174706821841E-3</v>
      </c>
      <c r="DO346" s="184">
        <f t="shared" si="773"/>
        <v>4.7571174706821841E-3</v>
      </c>
      <c r="DP346" s="184">
        <f t="shared" si="774"/>
        <v>4.7571174706821841E-3</v>
      </c>
      <c r="DQ346" s="184">
        <f t="shared" si="775"/>
        <v>4.7571174706821841E-3</v>
      </c>
      <c r="DR346" s="184">
        <f t="shared" si="776"/>
        <v>-1.2125380358028715E-9</v>
      </c>
      <c r="DS346" s="184">
        <f t="shared" si="777"/>
        <v>-1.2125380358028715E-9</v>
      </c>
      <c r="DU346" s="185">
        <f t="shared" si="716"/>
        <v>0</v>
      </c>
      <c r="DV346" s="185">
        <f t="shared" si="717"/>
        <v>0</v>
      </c>
      <c r="DW346" s="185">
        <f t="shared" si="718"/>
        <v>0</v>
      </c>
      <c r="DX346" s="185">
        <f t="shared" si="719"/>
        <v>0</v>
      </c>
      <c r="DY346" s="186">
        <f t="shared" si="720"/>
        <v>0</v>
      </c>
      <c r="DZ346" s="186">
        <f t="shared" si="721"/>
        <v>0</v>
      </c>
      <c r="EA346" s="186">
        <f t="shared" si="722"/>
        <v>0</v>
      </c>
      <c r="EB346" s="186">
        <f t="shared" si="723"/>
        <v>0</v>
      </c>
      <c r="EC346" s="186">
        <f t="shared" si="724"/>
        <v>0</v>
      </c>
      <c r="ED346" s="186">
        <f t="shared" si="725"/>
        <v>0</v>
      </c>
      <c r="EE346" s="186">
        <f t="shared" si="726"/>
        <v>0</v>
      </c>
      <c r="EF346" s="186">
        <f t="shared" si="727"/>
        <v>0</v>
      </c>
      <c r="EG346" s="186">
        <f t="shared" si="728"/>
        <v>0</v>
      </c>
      <c r="EH346" s="186">
        <f t="shared" si="729"/>
        <v>0</v>
      </c>
      <c r="EI346" s="186">
        <f t="shared" si="730"/>
        <v>0</v>
      </c>
      <c r="EJ346" s="186">
        <f t="shared" si="731"/>
        <v>0</v>
      </c>
      <c r="EK346" s="186">
        <f t="shared" si="732"/>
        <v>0</v>
      </c>
      <c r="EL346" s="186">
        <f t="shared" si="733"/>
        <v>0</v>
      </c>
      <c r="EM346" s="186">
        <f t="shared" si="734"/>
        <v>0</v>
      </c>
      <c r="EN346" s="186">
        <f t="shared" si="735"/>
        <v>0</v>
      </c>
      <c r="EO346" s="186">
        <f t="shared" si="736"/>
        <v>0</v>
      </c>
      <c r="EP346" s="186">
        <f t="shared" si="737"/>
        <v>0</v>
      </c>
      <c r="EQ346" s="186">
        <f t="shared" si="738"/>
        <v>0</v>
      </c>
      <c r="ER346" s="186">
        <f t="shared" si="739"/>
        <v>0</v>
      </c>
      <c r="ES346" s="186">
        <f t="shared" si="740"/>
        <v>0</v>
      </c>
      <c r="ET346" s="186">
        <f t="shared" si="741"/>
        <v>0</v>
      </c>
      <c r="EU346" s="186">
        <f t="shared" si="742"/>
        <v>0</v>
      </c>
      <c r="EV346" s="186">
        <f t="shared" si="743"/>
        <v>0</v>
      </c>
      <c r="EW346" s="186">
        <f t="shared" si="744"/>
        <v>0</v>
      </c>
      <c r="EX346" s="186">
        <f t="shared" si="745"/>
        <v>0</v>
      </c>
    </row>
    <row r="347" spans="15:154" ht="20.100000000000001" customHeight="1" x14ac:dyDescent="0.3">
      <c r="O347" s="211">
        <v>339</v>
      </c>
      <c r="P347" s="211">
        <f t="shared" si="746"/>
        <v>-0.18325957145940461</v>
      </c>
      <c r="Q347" s="212">
        <f t="shared" si="747"/>
        <v>2.9583330821303884</v>
      </c>
      <c r="R347" s="212">
        <f t="shared" si="651"/>
        <v>59.27558889035214</v>
      </c>
      <c r="S347" s="212">
        <f t="shared" si="652"/>
        <v>51.54399033943664</v>
      </c>
      <c r="T347" s="212">
        <f t="shared" si="653"/>
        <v>64.429987924295801</v>
      </c>
      <c r="U347" s="212">
        <f t="shared" si="654"/>
        <v>1</v>
      </c>
      <c r="V347" s="212">
        <f t="shared" si="655"/>
        <v>1</v>
      </c>
      <c r="W347" s="212">
        <f t="shared" si="656"/>
        <v>0.2260627055901088</v>
      </c>
      <c r="X347" s="212">
        <f t="shared" si="657"/>
        <v>0.25997211142862514</v>
      </c>
      <c r="Y347" s="212">
        <f t="shared" si="658"/>
        <v>0.2079776891429001</v>
      </c>
      <c r="Z347" s="212">
        <f t="shared" si="659"/>
        <v>2.5</v>
      </c>
      <c r="AA347" s="212">
        <f t="shared" si="660"/>
        <v>2.5</v>
      </c>
      <c r="AB347" s="212">
        <f t="shared" si="661"/>
        <v>2.5</v>
      </c>
      <c r="AC347" s="212">
        <f t="shared" si="662"/>
        <v>2.5</v>
      </c>
      <c r="AD347" s="212">
        <f t="shared" si="663"/>
        <v>16.18041720169035</v>
      </c>
      <c r="AE347" s="212">
        <f t="shared" si="664"/>
        <v>22.803148499655762</v>
      </c>
      <c r="AF347" s="212">
        <f t="shared" si="665"/>
        <v>1.662944749028525</v>
      </c>
      <c r="AG347" s="212">
        <f t="shared" si="666"/>
        <v>1.8566113345174693</v>
      </c>
      <c r="AH347" s="212">
        <f t="shared" si="667"/>
        <v>1.4154063587956709</v>
      </c>
      <c r="AI347" s="212">
        <f t="shared" si="668"/>
        <v>4.162944749028525</v>
      </c>
      <c r="AJ347" s="212">
        <f t="shared" si="669"/>
        <v>4.9629447490285248</v>
      </c>
      <c r="AK347" s="212">
        <f t="shared" si="670"/>
        <v>5.1566113345174687</v>
      </c>
      <c r="AL347" s="212">
        <f t="shared" si="671"/>
        <v>4.7154063587956712</v>
      </c>
      <c r="AM347" s="212">
        <f t="shared" si="748"/>
        <v>201.4932767880895</v>
      </c>
      <c r="AN347" s="212">
        <f t="shared" si="778"/>
        <v>193.92580420133123</v>
      </c>
      <c r="AO347" s="212">
        <f t="shared" si="779"/>
        <v>212.07080024708688</v>
      </c>
      <c r="AP347" s="212">
        <f t="shared" si="672"/>
        <v>0.82756671589382247</v>
      </c>
      <c r="AQ347" s="212">
        <f t="shared" si="673"/>
        <v>3.6499953739533582E-2</v>
      </c>
      <c r="AR347" s="212">
        <f t="shared" si="674"/>
        <v>3.5435425417716618E-2</v>
      </c>
      <c r="AS347" s="212">
        <f t="shared" si="675"/>
        <v>3.3768192035128604E-2</v>
      </c>
      <c r="AT347" s="212">
        <f t="shared" si="676"/>
        <v>4.1014045304134668E-6</v>
      </c>
      <c r="AU347" s="212">
        <f t="shared" si="677"/>
        <v>5.4100551388049549E-3</v>
      </c>
      <c r="AV347" s="212">
        <f t="shared" si="678"/>
        <v>4.9075801422003512E-3</v>
      </c>
      <c r="AW347" s="212">
        <f t="shared" si="679"/>
        <v>4.8736348134271667E-3</v>
      </c>
      <c r="AX347" s="212">
        <f t="shared" si="749"/>
        <v>6.1150596551394912E-3</v>
      </c>
      <c r="AY347" s="212">
        <f t="shared" si="750"/>
        <v>6.37917114613578E-3</v>
      </c>
      <c r="AZ347" s="178">
        <f t="shared" si="751"/>
        <v>5.0680376297157041E-3</v>
      </c>
      <c r="BA347" s="178">
        <f t="shared" si="680"/>
        <v>-2.5118797102889161E-2</v>
      </c>
      <c r="BB347" s="178">
        <f t="shared" si="681"/>
        <v>-2.1842432263381877E-2</v>
      </c>
      <c r="BC347" s="178">
        <f t="shared" si="682"/>
        <v>-2.7303040329227347E-2</v>
      </c>
      <c r="BD347" s="178">
        <f t="shared" si="683"/>
        <v>0</v>
      </c>
      <c r="BE347" s="178">
        <f t="shared" si="684"/>
        <v>0</v>
      </c>
      <c r="BF347" s="178">
        <f t="shared" si="685"/>
        <v>0</v>
      </c>
      <c r="BG347" s="178">
        <f t="shared" si="752"/>
        <v>0</v>
      </c>
      <c r="BH347" s="178">
        <f t="shared" si="753"/>
        <v>0</v>
      </c>
      <c r="BI347" s="178">
        <f t="shared" si="754"/>
        <v>0</v>
      </c>
      <c r="BJ347" s="178">
        <f t="shared" si="686"/>
        <v>0</v>
      </c>
      <c r="BK347" s="178">
        <f t="shared" si="687"/>
        <v>0</v>
      </c>
      <c r="BL347" s="178">
        <f t="shared" si="688"/>
        <v>0</v>
      </c>
      <c r="BM347" s="180">
        <f t="shared" si="755"/>
        <v>0</v>
      </c>
      <c r="BN347" s="180">
        <f t="shared" si="755"/>
        <v>0</v>
      </c>
      <c r="BO347" s="180">
        <f t="shared" si="755"/>
        <v>0</v>
      </c>
      <c r="BP347" s="178">
        <f t="shared" si="689"/>
        <v>9.2135982606237086</v>
      </c>
      <c r="BQ347" s="178">
        <f t="shared" si="690"/>
        <v>27.824819263753106</v>
      </c>
      <c r="BR347" s="178">
        <f t="shared" si="691"/>
        <v>9.8770444372162175E-2</v>
      </c>
      <c r="BS347" s="178">
        <f t="shared" si="692"/>
        <v>9.8770444372162175E-2</v>
      </c>
      <c r="BT347" s="178">
        <f t="shared" si="693"/>
        <v>3.2923481457387396E-2</v>
      </c>
      <c r="BU347" s="178">
        <f t="shared" si="694"/>
        <v>3.9811962687549949</v>
      </c>
      <c r="BY347" s="180">
        <f t="shared" si="695"/>
        <v>2.0254147725117185E-2</v>
      </c>
      <c r="BZ347" s="180">
        <f t="shared" si="756"/>
        <v>2.0254147725117185E-2</v>
      </c>
      <c r="CA347" s="180">
        <f t="shared" si="757"/>
        <v>5.389862151638421E-3</v>
      </c>
      <c r="CB347" s="180">
        <f t="shared" si="758"/>
        <v>2.2893537756095334E-2</v>
      </c>
      <c r="CC347" s="180">
        <f t="shared" si="696"/>
        <v>0</v>
      </c>
      <c r="CG347" s="182">
        <f t="shared" si="697"/>
        <v>9.3808596841693667E-2</v>
      </c>
      <c r="CH347" s="182">
        <f t="shared" si="698"/>
        <v>9.3808596841693667E-2</v>
      </c>
      <c r="CI347" s="182">
        <f t="shared" si="699"/>
        <v>9.3808596841693667E-2</v>
      </c>
      <c r="CJ347" s="182">
        <f t="shared" si="700"/>
        <v>9.3808596841693667E-2</v>
      </c>
      <c r="CK347" s="182">
        <f t="shared" si="701"/>
        <v>9.3808596841693667E-2</v>
      </c>
      <c r="CL347" s="182">
        <f t="shared" si="702"/>
        <v>9.3808596841693667E-2</v>
      </c>
      <c r="CM347" s="182">
        <f t="shared" si="703"/>
        <v>9.3808596841693667E-2</v>
      </c>
      <c r="CN347" s="182">
        <f t="shared" si="704"/>
        <v>9.3808596841693667E-2</v>
      </c>
      <c r="CO347" s="182">
        <f t="shared" si="705"/>
        <v>8.4395493801117438E-2</v>
      </c>
      <c r="CP347" s="182">
        <f t="shared" si="706"/>
        <v>7.1480526082224674E-2</v>
      </c>
      <c r="CQ347" s="182">
        <f t="shared" si="707"/>
        <v>5.856555836333191E-2</v>
      </c>
      <c r="CR347" s="182">
        <f t="shared" si="708"/>
        <v>4.5650590644439132E-2</v>
      </c>
      <c r="CS347" s="182">
        <f t="shared" si="709"/>
        <v>3.2735622925546382E-2</v>
      </c>
      <c r="CT347" s="182">
        <f t="shared" si="710"/>
        <v>2.7961633926918882E-2</v>
      </c>
      <c r="CU347" s="182">
        <f t="shared" si="711"/>
        <v>2.7961633926918882E-2</v>
      </c>
      <c r="CV347" s="182">
        <f t="shared" si="712"/>
        <v>2.7961633926918882E-2</v>
      </c>
      <c r="CW347" s="182">
        <f t="shared" si="713"/>
        <v>2.7961633926918882E-2</v>
      </c>
      <c r="CX347" s="182">
        <f t="shared" si="714"/>
        <v>2.7961633926918882E-2</v>
      </c>
      <c r="CY347" s="182">
        <f t="shared" si="715"/>
        <v>2.7961633926918882E-2</v>
      </c>
      <c r="DA347" s="184">
        <f t="shared" si="759"/>
        <v>1.9108997220595791E-2</v>
      </c>
      <c r="DB347" s="184">
        <f t="shared" si="760"/>
        <v>1.9108997220595791E-2</v>
      </c>
      <c r="DC347" s="184">
        <f t="shared" si="761"/>
        <v>1.9108997220595791E-2</v>
      </c>
      <c r="DD347" s="184">
        <f t="shared" si="762"/>
        <v>1.9108997220595791E-2</v>
      </c>
      <c r="DE347" s="184">
        <f t="shared" si="763"/>
        <v>1.9108997220595791E-2</v>
      </c>
      <c r="DF347" s="184">
        <f t="shared" si="764"/>
        <v>1.9108997220595791E-2</v>
      </c>
      <c r="DG347" s="184">
        <f t="shared" si="765"/>
        <v>1.9108997220595791E-2</v>
      </c>
      <c r="DH347" s="184">
        <f t="shared" si="766"/>
        <v>1.9108997220595791E-2</v>
      </c>
      <c r="DI347" s="184">
        <f t="shared" si="767"/>
        <v>1.6941906384342519E-2</v>
      </c>
      <c r="DJ347" s="184">
        <f t="shared" si="768"/>
        <v>1.398370011526974E-2</v>
      </c>
      <c r="DK347" s="184">
        <f t="shared" si="769"/>
        <v>1.1051389753323367E-2</v>
      </c>
      <c r="DL347" s="184">
        <f t="shared" si="770"/>
        <v>8.1617173249255714E-3</v>
      </c>
      <c r="DM347" s="184">
        <f t="shared" si="771"/>
        <v>5.3498212632615292E-3</v>
      </c>
      <c r="DN347" s="184">
        <f t="shared" si="772"/>
        <v>4.3443635755964155E-3</v>
      </c>
      <c r="DO347" s="184">
        <f t="shared" si="773"/>
        <v>4.3443635755964155E-3</v>
      </c>
      <c r="DP347" s="184">
        <f t="shared" si="774"/>
        <v>4.3443635755964155E-3</v>
      </c>
      <c r="DQ347" s="184">
        <f t="shared" si="775"/>
        <v>4.3443635755964155E-3</v>
      </c>
      <c r="DR347" s="184">
        <f t="shared" si="776"/>
        <v>-1.233513341164855E-9</v>
      </c>
      <c r="DS347" s="184">
        <f t="shared" si="777"/>
        <v>-1.233513341164855E-9</v>
      </c>
      <c r="DU347" s="185">
        <f t="shared" si="716"/>
        <v>0</v>
      </c>
      <c r="DV347" s="185">
        <f t="shared" si="717"/>
        <v>0</v>
      </c>
      <c r="DW347" s="185">
        <f t="shared" si="718"/>
        <v>0</v>
      </c>
      <c r="DX347" s="185">
        <f t="shared" si="719"/>
        <v>0</v>
      </c>
      <c r="DY347" s="186">
        <f t="shared" si="720"/>
        <v>0</v>
      </c>
      <c r="DZ347" s="186">
        <f t="shared" si="721"/>
        <v>0</v>
      </c>
      <c r="EA347" s="186">
        <f t="shared" si="722"/>
        <v>0</v>
      </c>
      <c r="EB347" s="186">
        <f t="shared" si="723"/>
        <v>0</v>
      </c>
      <c r="EC347" s="186">
        <f t="shared" si="724"/>
        <v>0</v>
      </c>
      <c r="ED347" s="186">
        <f t="shared" si="725"/>
        <v>0</v>
      </c>
      <c r="EE347" s="186">
        <f t="shared" si="726"/>
        <v>0</v>
      </c>
      <c r="EF347" s="186">
        <f t="shared" si="727"/>
        <v>0</v>
      </c>
      <c r="EG347" s="186">
        <f t="shared" si="728"/>
        <v>0</v>
      </c>
      <c r="EH347" s="186">
        <f t="shared" si="729"/>
        <v>0</v>
      </c>
      <c r="EI347" s="186">
        <f t="shared" si="730"/>
        <v>0</v>
      </c>
      <c r="EJ347" s="186">
        <f t="shared" si="731"/>
        <v>0</v>
      </c>
      <c r="EK347" s="186">
        <f t="shared" si="732"/>
        <v>0</v>
      </c>
      <c r="EL347" s="186">
        <f t="shared" si="733"/>
        <v>0</v>
      </c>
      <c r="EM347" s="186">
        <f t="shared" si="734"/>
        <v>0</v>
      </c>
      <c r="EN347" s="186">
        <f t="shared" si="735"/>
        <v>0</v>
      </c>
      <c r="EO347" s="186">
        <f t="shared" si="736"/>
        <v>0</v>
      </c>
      <c r="EP347" s="186">
        <f t="shared" si="737"/>
        <v>0</v>
      </c>
      <c r="EQ347" s="186">
        <f t="shared" si="738"/>
        <v>0</v>
      </c>
      <c r="ER347" s="186">
        <f t="shared" si="739"/>
        <v>0</v>
      </c>
      <c r="ES347" s="186">
        <f t="shared" si="740"/>
        <v>0</v>
      </c>
      <c r="ET347" s="186">
        <f t="shared" si="741"/>
        <v>0</v>
      </c>
      <c r="EU347" s="186">
        <f t="shared" si="742"/>
        <v>0</v>
      </c>
      <c r="EV347" s="186">
        <f t="shared" si="743"/>
        <v>0</v>
      </c>
      <c r="EW347" s="186">
        <f t="shared" si="744"/>
        <v>0</v>
      </c>
      <c r="EX347" s="186">
        <f t="shared" si="745"/>
        <v>0</v>
      </c>
    </row>
    <row r="348" spans="15:154" ht="20.100000000000001" customHeight="1" x14ac:dyDescent="0.3">
      <c r="O348" s="211">
        <v>340</v>
      </c>
      <c r="P348" s="211">
        <f t="shared" si="746"/>
        <v>-0.17453292519943295</v>
      </c>
      <c r="Q348" s="212">
        <f t="shared" si="747"/>
        <v>2.9670597283903604</v>
      </c>
      <c r="R348" s="212">
        <f t="shared" si="651"/>
        <v>56.482389825727488</v>
      </c>
      <c r="S348" s="212">
        <f t="shared" si="652"/>
        <v>49.115121587589122</v>
      </c>
      <c r="T348" s="212">
        <f t="shared" si="653"/>
        <v>61.393901984486398</v>
      </c>
      <c r="U348" s="212">
        <f t="shared" si="654"/>
        <v>1</v>
      </c>
      <c r="V348" s="212">
        <f t="shared" si="655"/>
        <v>1</v>
      </c>
      <c r="W348" s="212">
        <f t="shared" si="656"/>
        <v>0.23724208627405419</v>
      </c>
      <c r="X348" s="212">
        <f t="shared" si="657"/>
        <v>0.27282839921516228</v>
      </c>
      <c r="Y348" s="212">
        <f t="shared" si="658"/>
        <v>0.21826271937212985</v>
      </c>
      <c r="Z348" s="212">
        <f t="shared" si="659"/>
        <v>2.5</v>
      </c>
      <c r="AA348" s="212">
        <f t="shared" si="660"/>
        <v>2.5</v>
      </c>
      <c r="AB348" s="212">
        <f t="shared" si="661"/>
        <v>2.5</v>
      </c>
      <c r="AC348" s="212">
        <f t="shared" si="662"/>
        <v>2.5</v>
      </c>
      <c r="AD348" s="212">
        <f t="shared" si="663"/>
        <v>14.938085685497757</v>
      </c>
      <c r="AE348" s="212">
        <f t="shared" si="664"/>
        <v>21.108596388340562</v>
      </c>
      <c r="AF348" s="212">
        <f t="shared" si="665"/>
        <v>1.6562195892383444</v>
      </c>
      <c r="AG348" s="212">
        <f t="shared" si="666"/>
        <v>1.8491029624562902</v>
      </c>
      <c r="AH348" s="212">
        <f t="shared" si="667"/>
        <v>1.4096822756976006</v>
      </c>
      <c r="AI348" s="212">
        <f t="shared" si="668"/>
        <v>4.1562195892383444</v>
      </c>
      <c r="AJ348" s="212">
        <f t="shared" si="669"/>
        <v>4.9562195892383443</v>
      </c>
      <c r="AK348" s="212">
        <f t="shared" si="670"/>
        <v>5.1491029624562898</v>
      </c>
      <c r="AL348" s="212">
        <f t="shared" si="671"/>
        <v>4.7096822756976007</v>
      </c>
      <c r="AM348" s="212">
        <f t="shared" si="748"/>
        <v>201.76668567537718</v>
      </c>
      <c r="AN348" s="212">
        <f t="shared" si="778"/>
        <v>194.20858493048416</v>
      </c>
      <c r="AO348" s="212">
        <f t="shared" si="779"/>
        <v>212.32854818255854</v>
      </c>
      <c r="AP348" s="212">
        <f t="shared" si="672"/>
        <v>0.7864465277080811</v>
      </c>
      <c r="AQ348" s="212">
        <f t="shared" si="673"/>
        <v>3.4639339114910676E-2</v>
      </c>
      <c r="AR348" s="212">
        <f t="shared" si="674"/>
        <v>3.362907598416854E-2</v>
      </c>
      <c r="AS348" s="212">
        <f t="shared" si="675"/>
        <v>3.2046831169961716E-2</v>
      </c>
      <c r="AT348" s="212">
        <f t="shared" si="676"/>
        <v>3.6899963288784973E-6</v>
      </c>
      <c r="AU348" s="212">
        <f t="shared" si="677"/>
        <v>4.8791610045251258E-3</v>
      </c>
      <c r="AV348" s="212">
        <f t="shared" si="678"/>
        <v>4.426442019258711E-3</v>
      </c>
      <c r="AW348" s="212">
        <f t="shared" si="679"/>
        <v>4.3947589069306047E-3</v>
      </c>
      <c r="AX348" s="212">
        <f t="shared" si="749"/>
        <v>5.7877128895737207E-3</v>
      </c>
      <c r="AY348" s="212">
        <f t="shared" si="750"/>
        <v>6.0382968140658549E-3</v>
      </c>
      <c r="AZ348" s="178">
        <f t="shared" si="751"/>
        <v>4.7960613103011258E-3</v>
      </c>
      <c r="BA348" s="178">
        <f t="shared" si="680"/>
        <v>-2.5158466988538106E-2</v>
      </c>
      <c r="BB348" s="178">
        <f t="shared" si="681"/>
        <v>-2.1876927816120089E-2</v>
      </c>
      <c r="BC348" s="178">
        <f t="shared" si="682"/>
        <v>-2.7346159770150112E-2</v>
      </c>
      <c r="BD348" s="178">
        <f t="shared" si="683"/>
        <v>0</v>
      </c>
      <c r="BE348" s="178">
        <f t="shared" si="684"/>
        <v>0</v>
      </c>
      <c r="BF348" s="178">
        <f t="shared" si="685"/>
        <v>0</v>
      </c>
      <c r="BG348" s="178">
        <f t="shared" si="752"/>
        <v>0</v>
      </c>
      <c r="BH348" s="178">
        <f t="shared" si="753"/>
        <v>0</v>
      </c>
      <c r="BI348" s="178">
        <f t="shared" si="754"/>
        <v>0</v>
      </c>
      <c r="BJ348" s="178">
        <f t="shared" si="686"/>
        <v>0</v>
      </c>
      <c r="BK348" s="178">
        <f t="shared" si="687"/>
        <v>0</v>
      </c>
      <c r="BL348" s="178">
        <f t="shared" si="688"/>
        <v>0</v>
      </c>
      <c r="BM348" s="180">
        <f t="shared" si="755"/>
        <v>0</v>
      </c>
      <c r="BN348" s="180">
        <f t="shared" si="755"/>
        <v>0</v>
      </c>
      <c r="BO348" s="180">
        <f t="shared" si="755"/>
        <v>0</v>
      </c>
      <c r="BP348" s="178">
        <f t="shared" si="689"/>
        <v>8.5297991031043541</v>
      </c>
      <c r="BQ348" s="178">
        <f t="shared" si="690"/>
        <v>25.835751680283362</v>
      </c>
      <c r="BR348" s="178">
        <f t="shared" si="691"/>
        <v>9.4116158889765419E-2</v>
      </c>
      <c r="BS348" s="178">
        <f t="shared" si="692"/>
        <v>9.4116158889765419E-2</v>
      </c>
      <c r="BT348" s="178">
        <f t="shared" si="693"/>
        <v>3.137205296325514E-2</v>
      </c>
      <c r="BU348" s="178">
        <f t="shared" si="694"/>
        <v>3.793593346504085</v>
      </c>
      <c r="BY348" s="180">
        <f t="shared" si="695"/>
        <v>1.8730699243129086E-2</v>
      </c>
      <c r="BZ348" s="180">
        <f t="shared" si="756"/>
        <v>1.8730699243129086E-2</v>
      </c>
      <c r="CA348" s="180">
        <f t="shared" si="757"/>
        <v>4.9566685842051096E-3</v>
      </c>
      <c r="CB348" s="180">
        <f t="shared" si="758"/>
        <v>2.2218551458111361E-2</v>
      </c>
      <c r="CC348" s="180">
        <f t="shared" si="696"/>
        <v>0</v>
      </c>
      <c r="CG348" s="182">
        <f t="shared" si="697"/>
        <v>8.9154311359296912E-2</v>
      </c>
      <c r="CH348" s="182">
        <f t="shared" si="698"/>
        <v>8.9154311359296912E-2</v>
      </c>
      <c r="CI348" s="182">
        <f t="shared" si="699"/>
        <v>8.9154311359296912E-2</v>
      </c>
      <c r="CJ348" s="182">
        <f t="shared" si="700"/>
        <v>8.9154311359296912E-2</v>
      </c>
      <c r="CK348" s="182">
        <f t="shared" si="701"/>
        <v>8.9154311359296912E-2</v>
      </c>
      <c r="CL348" s="182">
        <f t="shared" si="702"/>
        <v>8.9154311359296912E-2</v>
      </c>
      <c r="CM348" s="182">
        <f t="shared" si="703"/>
        <v>8.9154311359296912E-2</v>
      </c>
      <c r="CN348" s="182">
        <f t="shared" si="704"/>
        <v>8.9154311359296912E-2</v>
      </c>
      <c r="CO348" s="182">
        <f t="shared" si="705"/>
        <v>8.0184774904904901E-2</v>
      </c>
      <c r="CP348" s="182">
        <f t="shared" si="706"/>
        <v>6.7878389511846091E-2</v>
      </c>
      <c r="CQ348" s="182">
        <f t="shared" si="707"/>
        <v>5.5572004118787321E-2</v>
      </c>
      <c r="CR348" s="182">
        <f t="shared" si="708"/>
        <v>4.3265618725728511E-2</v>
      </c>
      <c r="CS348" s="182">
        <f t="shared" si="709"/>
        <v>3.0959233332669731E-2</v>
      </c>
      <c r="CT348" s="182">
        <f t="shared" si="710"/>
        <v>2.6410205432786622E-2</v>
      </c>
      <c r="CU348" s="182">
        <f t="shared" si="711"/>
        <v>2.6410205432786622E-2</v>
      </c>
      <c r="CV348" s="182">
        <f t="shared" si="712"/>
        <v>2.6410205432786622E-2</v>
      </c>
      <c r="CW348" s="182">
        <f t="shared" si="713"/>
        <v>2.6410205432786622E-2</v>
      </c>
      <c r="CX348" s="182">
        <f t="shared" si="714"/>
        <v>2.6410205432786622E-2</v>
      </c>
      <c r="CY348" s="182">
        <f t="shared" si="715"/>
        <v>2.6410205432786622E-2</v>
      </c>
      <c r="DA348" s="184">
        <f t="shared" si="759"/>
        <v>1.7615936789563802E-2</v>
      </c>
      <c r="DB348" s="184">
        <f t="shared" si="760"/>
        <v>1.7615936789563802E-2</v>
      </c>
      <c r="DC348" s="184">
        <f t="shared" si="761"/>
        <v>1.7615936789563802E-2</v>
      </c>
      <c r="DD348" s="184">
        <f t="shared" si="762"/>
        <v>1.7615936789563802E-2</v>
      </c>
      <c r="DE348" s="184">
        <f t="shared" si="763"/>
        <v>1.7615936789563802E-2</v>
      </c>
      <c r="DF348" s="184">
        <f t="shared" si="764"/>
        <v>1.7615936789563802E-2</v>
      </c>
      <c r="DG348" s="184">
        <f t="shared" si="765"/>
        <v>1.7615936789563802E-2</v>
      </c>
      <c r="DH348" s="184">
        <f t="shared" si="766"/>
        <v>1.7615936789563802E-2</v>
      </c>
      <c r="DI348" s="184">
        <f t="shared" si="767"/>
        <v>1.5606136500143929E-2</v>
      </c>
      <c r="DJ348" s="184">
        <f t="shared" si="768"/>
        <v>1.2863469661737011E-2</v>
      </c>
      <c r="DK348" s="184">
        <f t="shared" si="769"/>
        <v>1.0146217552574865E-2</v>
      </c>
      <c r="DL348" s="184">
        <f t="shared" si="770"/>
        <v>7.4707535335454258E-3</v>
      </c>
      <c r="DM348" s="184">
        <f t="shared" si="771"/>
        <v>4.8713619890443536E-3</v>
      </c>
      <c r="DN348" s="184">
        <f t="shared" si="772"/>
        <v>3.9436430192495292E-3</v>
      </c>
      <c r="DO348" s="184">
        <f t="shared" si="773"/>
        <v>3.9436430192495292E-3</v>
      </c>
      <c r="DP348" s="184">
        <f t="shared" si="774"/>
        <v>3.9436430192495292E-3</v>
      </c>
      <c r="DQ348" s="184">
        <f t="shared" si="775"/>
        <v>3.9436430192495292E-3</v>
      </c>
      <c r="DR348" s="184">
        <f t="shared" si="776"/>
        <v>3.9436430192495292E-3</v>
      </c>
      <c r="DS348" s="184">
        <f t="shared" si="777"/>
        <v>-1.2552695997145383E-9</v>
      </c>
      <c r="DU348" s="185">
        <f t="shared" si="716"/>
        <v>0</v>
      </c>
      <c r="DV348" s="185">
        <f t="shared" si="717"/>
        <v>0</v>
      </c>
      <c r="DW348" s="185">
        <f t="shared" si="718"/>
        <v>0</v>
      </c>
      <c r="DX348" s="185">
        <f t="shared" si="719"/>
        <v>0</v>
      </c>
      <c r="DY348" s="186">
        <f t="shared" si="720"/>
        <v>0</v>
      </c>
      <c r="DZ348" s="186">
        <f t="shared" si="721"/>
        <v>0</v>
      </c>
      <c r="EA348" s="186">
        <f t="shared" si="722"/>
        <v>0</v>
      </c>
      <c r="EB348" s="186">
        <f t="shared" si="723"/>
        <v>0</v>
      </c>
      <c r="EC348" s="186">
        <f t="shared" si="724"/>
        <v>0</v>
      </c>
      <c r="ED348" s="186">
        <f t="shared" si="725"/>
        <v>0</v>
      </c>
      <c r="EE348" s="186">
        <f t="shared" si="726"/>
        <v>0</v>
      </c>
      <c r="EF348" s="186">
        <f t="shared" si="727"/>
        <v>0</v>
      </c>
      <c r="EG348" s="186">
        <f t="shared" si="728"/>
        <v>0</v>
      </c>
      <c r="EH348" s="186">
        <f t="shared" si="729"/>
        <v>0</v>
      </c>
      <c r="EI348" s="186">
        <f t="shared" si="730"/>
        <v>0</v>
      </c>
      <c r="EJ348" s="186">
        <f t="shared" si="731"/>
        <v>0</v>
      </c>
      <c r="EK348" s="186">
        <f t="shared" si="732"/>
        <v>0</v>
      </c>
      <c r="EL348" s="186">
        <f t="shared" si="733"/>
        <v>0</v>
      </c>
      <c r="EM348" s="186">
        <f t="shared" si="734"/>
        <v>0</v>
      </c>
      <c r="EN348" s="186">
        <f t="shared" si="735"/>
        <v>0</v>
      </c>
      <c r="EO348" s="186">
        <f t="shared" si="736"/>
        <v>0</v>
      </c>
      <c r="EP348" s="186">
        <f t="shared" si="737"/>
        <v>0</v>
      </c>
      <c r="EQ348" s="186">
        <f t="shared" si="738"/>
        <v>0</v>
      </c>
      <c r="ER348" s="186">
        <f t="shared" si="739"/>
        <v>0</v>
      </c>
      <c r="ES348" s="186">
        <f t="shared" si="740"/>
        <v>0</v>
      </c>
      <c r="ET348" s="186">
        <f t="shared" si="741"/>
        <v>0</v>
      </c>
      <c r="EU348" s="186">
        <f t="shared" si="742"/>
        <v>0</v>
      </c>
      <c r="EV348" s="186">
        <f t="shared" si="743"/>
        <v>0</v>
      </c>
      <c r="EW348" s="186">
        <f t="shared" si="744"/>
        <v>0</v>
      </c>
      <c r="EX348" s="186">
        <f t="shared" si="745"/>
        <v>0</v>
      </c>
    </row>
    <row r="349" spans="15:154" ht="20.100000000000001" customHeight="1" x14ac:dyDescent="0.3">
      <c r="O349" s="211">
        <v>341</v>
      </c>
      <c r="P349" s="211">
        <f t="shared" si="746"/>
        <v>-0.16580627893946129</v>
      </c>
      <c r="Q349" s="212">
        <f t="shared" si="747"/>
        <v>2.9757863746503315</v>
      </c>
      <c r="R349" s="212">
        <f t="shared" si="651"/>
        <v>53.684889408437421</v>
      </c>
      <c r="S349" s="212">
        <f t="shared" si="652"/>
        <v>46.682512529076021</v>
      </c>
      <c r="T349" s="212">
        <f t="shared" si="653"/>
        <v>58.353140661345023</v>
      </c>
      <c r="U349" s="212">
        <f t="shared" si="654"/>
        <v>1</v>
      </c>
      <c r="V349" s="212">
        <f t="shared" si="655"/>
        <v>1</v>
      </c>
      <c r="W349" s="212">
        <f t="shared" si="656"/>
        <v>0.24960468667546479</v>
      </c>
      <c r="X349" s="212">
        <f t="shared" si="657"/>
        <v>0.2870453896767845</v>
      </c>
      <c r="Y349" s="212">
        <f t="shared" si="658"/>
        <v>0.2296363117414276</v>
      </c>
      <c r="Z349" s="212">
        <f t="shared" si="659"/>
        <v>2.5</v>
      </c>
      <c r="AA349" s="212">
        <f t="shared" si="660"/>
        <v>2.5</v>
      </c>
      <c r="AB349" s="212">
        <f t="shared" si="661"/>
        <v>2.5</v>
      </c>
      <c r="AC349" s="212">
        <f t="shared" si="662"/>
        <v>2.5</v>
      </c>
      <c r="AD349" s="212">
        <f t="shared" si="663"/>
        <v>13.727715540869882</v>
      </c>
      <c r="AE349" s="212">
        <f t="shared" si="664"/>
        <v>19.452559008207558</v>
      </c>
      <c r="AF349" s="212">
        <f t="shared" si="665"/>
        <v>1.6494840731207701</v>
      </c>
      <c r="AG349" s="212">
        <f t="shared" si="666"/>
        <v>1.84158302796958</v>
      </c>
      <c r="AH349" s="212">
        <f t="shared" si="667"/>
        <v>1.4039493778679195</v>
      </c>
      <c r="AI349" s="212">
        <f t="shared" si="668"/>
        <v>4.1494840731207701</v>
      </c>
      <c r="AJ349" s="212">
        <f t="shared" si="669"/>
        <v>4.9494840731207699</v>
      </c>
      <c r="AK349" s="212">
        <f t="shared" si="670"/>
        <v>5.1415830279695802</v>
      </c>
      <c r="AL349" s="212">
        <f t="shared" si="671"/>
        <v>4.7039493778679198</v>
      </c>
      <c r="AM349" s="212">
        <f t="shared" si="748"/>
        <v>202.04126030644559</v>
      </c>
      <c r="AN349" s="212">
        <f t="shared" si="778"/>
        <v>194.49262893550932</v>
      </c>
      <c r="AO349" s="212">
        <f t="shared" si="779"/>
        <v>212.58732177369927</v>
      </c>
      <c r="AP349" s="212">
        <f t="shared" si="672"/>
        <v>0.74546801863795931</v>
      </c>
      <c r="AQ349" s="212">
        <f t="shared" si="673"/>
        <v>3.2789802882999895E-2</v>
      </c>
      <c r="AR349" s="212">
        <f t="shared" si="674"/>
        <v>3.1833481839832603E-2</v>
      </c>
      <c r="AS349" s="212">
        <f t="shared" si="675"/>
        <v>3.0335719558676439E-2</v>
      </c>
      <c r="AT349" s="212">
        <f t="shared" si="676"/>
        <v>3.3029756459447259E-6</v>
      </c>
      <c r="AU349" s="212">
        <f t="shared" si="677"/>
        <v>4.3779839374232981E-3</v>
      </c>
      <c r="AV349" s="212">
        <f t="shared" si="678"/>
        <v>3.9721707347532553E-3</v>
      </c>
      <c r="AW349" s="212">
        <f t="shared" si="679"/>
        <v>3.9427789508422314E-3</v>
      </c>
      <c r="AX349" s="212">
        <f t="shared" si="749"/>
        <v>5.4638278270259322E-3</v>
      </c>
      <c r="AY349" s="212">
        <f t="shared" si="750"/>
        <v>5.7009679274365697E-3</v>
      </c>
      <c r="AZ349" s="178">
        <f t="shared" si="751"/>
        <v>4.5270273104940847E-3</v>
      </c>
      <c r="BA349" s="178">
        <f t="shared" si="680"/>
        <v>-2.5196220959520902E-2</v>
      </c>
      <c r="BB349" s="178">
        <f t="shared" si="681"/>
        <v>-2.190975735610513E-2</v>
      </c>
      <c r="BC349" s="178">
        <f t="shared" si="682"/>
        <v>-2.738719669513142E-2</v>
      </c>
      <c r="BD349" s="178">
        <f t="shared" si="683"/>
        <v>0</v>
      </c>
      <c r="BE349" s="178">
        <f t="shared" si="684"/>
        <v>0</v>
      </c>
      <c r="BF349" s="178">
        <f t="shared" si="685"/>
        <v>0</v>
      </c>
      <c r="BG349" s="178">
        <f t="shared" si="752"/>
        <v>0</v>
      </c>
      <c r="BH349" s="178">
        <f t="shared" si="753"/>
        <v>0</v>
      </c>
      <c r="BI349" s="178">
        <f t="shared" si="754"/>
        <v>0</v>
      </c>
      <c r="BJ349" s="178">
        <f t="shared" si="686"/>
        <v>0</v>
      </c>
      <c r="BK349" s="178">
        <f t="shared" si="687"/>
        <v>0</v>
      </c>
      <c r="BL349" s="178">
        <f t="shared" si="688"/>
        <v>0</v>
      </c>
      <c r="BM349" s="180">
        <f t="shared" si="755"/>
        <v>0</v>
      </c>
      <c r="BN349" s="180">
        <f t="shared" si="755"/>
        <v>0</v>
      </c>
      <c r="BO349" s="180">
        <f t="shared" si="755"/>
        <v>0</v>
      </c>
      <c r="BP349" s="178">
        <f t="shared" si="689"/>
        <v>7.8612836692589729</v>
      </c>
      <c r="BQ349" s="178">
        <f t="shared" si="690"/>
        <v>23.880929625268092</v>
      </c>
      <c r="BR349" s="178">
        <f t="shared" si="691"/>
        <v>8.9454706097484155E-2</v>
      </c>
      <c r="BS349" s="178">
        <f t="shared" si="692"/>
        <v>8.9454706097484155E-2</v>
      </c>
      <c r="BT349" s="178">
        <f t="shared" si="693"/>
        <v>2.9818235365828047E-2</v>
      </c>
      <c r="BU349" s="178">
        <f t="shared" si="694"/>
        <v>3.6057015274323643</v>
      </c>
      <c r="BY349" s="180">
        <f t="shared" si="695"/>
        <v>1.7238717411274262E-2</v>
      </c>
      <c r="BZ349" s="180">
        <f t="shared" si="756"/>
        <v>1.7238717411274262E-2</v>
      </c>
      <c r="CA349" s="180">
        <f t="shared" si="757"/>
        <v>4.5347962766260144E-3</v>
      </c>
      <c r="CB349" s="180">
        <f t="shared" si="758"/>
        <v>2.1514323968981251E-2</v>
      </c>
      <c r="CC349" s="180">
        <f t="shared" si="696"/>
        <v>0</v>
      </c>
      <c r="CG349" s="182">
        <f t="shared" si="697"/>
        <v>8.4492858567015633E-2</v>
      </c>
      <c r="CH349" s="182">
        <f t="shared" si="698"/>
        <v>8.4492858567015633E-2</v>
      </c>
      <c r="CI349" s="182">
        <f t="shared" si="699"/>
        <v>8.4492858567015633E-2</v>
      </c>
      <c r="CJ349" s="182">
        <f t="shared" si="700"/>
        <v>8.4492858567015633E-2</v>
      </c>
      <c r="CK349" s="182">
        <f t="shared" si="701"/>
        <v>8.4492858567015633E-2</v>
      </c>
      <c r="CL349" s="182">
        <f t="shared" si="702"/>
        <v>8.4492858567015633E-2</v>
      </c>
      <c r="CM349" s="182">
        <f t="shared" si="703"/>
        <v>8.4492858567015633E-2</v>
      </c>
      <c r="CN349" s="182">
        <f t="shared" si="704"/>
        <v>8.4492858567015633E-2</v>
      </c>
      <c r="CO349" s="182">
        <f t="shared" si="705"/>
        <v>7.5967571763735794E-2</v>
      </c>
      <c r="CP349" s="182">
        <f t="shared" si="706"/>
        <v>6.4270705875404677E-2</v>
      </c>
      <c r="CQ349" s="182">
        <f t="shared" si="707"/>
        <v>5.2573839987073608E-2</v>
      </c>
      <c r="CR349" s="182">
        <f t="shared" si="708"/>
        <v>4.0876974098742497E-2</v>
      </c>
      <c r="CS349" s="182">
        <f t="shared" si="709"/>
        <v>2.918010821041141E-2</v>
      </c>
      <c r="CT349" s="182">
        <f t="shared" si="710"/>
        <v>2.4856387835359532E-2</v>
      </c>
      <c r="CU349" s="182">
        <f t="shared" si="711"/>
        <v>2.4856387835359532E-2</v>
      </c>
      <c r="CV349" s="182">
        <f t="shared" si="712"/>
        <v>2.4856387835359532E-2</v>
      </c>
      <c r="CW349" s="182">
        <f t="shared" si="713"/>
        <v>2.4856387835359532E-2</v>
      </c>
      <c r="CX349" s="182">
        <f t="shared" si="714"/>
        <v>2.4856387835359532E-2</v>
      </c>
      <c r="CY349" s="182">
        <f t="shared" si="715"/>
        <v>2.4856387835359532E-2</v>
      </c>
      <c r="DA349" s="184">
        <f t="shared" si="759"/>
        <v>1.6155799048655387E-2</v>
      </c>
      <c r="DB349" s="184">
        <f t="shared" si="760"/>
        <v>1.6155799048655387E-2</v>
      </c>
      <c r="DC349" s="184">
        <f t="shared" si="761"/>
        <v>1.6155799048655387E-2</v>
      </c>
      <c r="DD349" s="184">
        <f t="shared" si="762"/>
        <v>1.6155799048655387E-2</v>
      </c>
      <c r="DE349" s="184">
        <f t="shared" si="763"/>
        <v>1.6155799048655387E-2</v>
      </c>
      <c r="DF349" s="184">
        <f t="shared" si="764"/>
        <v>1.6155799048655387E-2</v>
      </c>
      <c r="DG349" s="184">
        <f t="shared" si="765"/>
        <v>1.6155799048655387E-2</v>
      </c>
      <c r="DH349" s="184">
        <f t="shared" si="766"/>
        <v>1.6155799048655387E-2</v>
      </c>
      <c r="DI349" s="184">
        <f t="shared" si="767"/>
        <v>1.4300503454964898E-2</v>
      </c>
      <c r="DJ349" s="184">
        <f t="shared" si="768"/>
        <v>1.1769529687361953E-2</v>
      </c>
      <c r="DK349" s="184">
        <f t="shared" si="769"/>
        <v>9.2634480338980568E-3</v>
      </c>
      <c r="DL349" s="184">
        <f t="shared" si="770"/>
        <v>6.7982364875062524E-3</v>
      </c>
      <c r="DM349" s="184">
        <f t="shared" si="771"/>
        <v>4.407270208870522E-3</v>
      </c>
      <c r="DN349" s="184">
        <f t="shared" si="772"/>
        <v>3.5557290409724356E-3</v>
      </c>
      <c r="DO349" s="184">
        <f t="shared" si="773"/>
        <v>3.5557290409724356E-3</v>
      </c>
      <c r="DP349" s="184">
        <f t="shared" si="774"/>
        <v>3.5557290409724356E-3</v>
      </c>
      <c r="DQ349" s="184">
        <f t="shared" si="775"/>
        <v>3.5557290409724356E-3</v>
      </c>
      <c r="DR349" s="184">
        <f t="shared" si="776"/>
        <v>3.5557290409724356E-3</v>
      </c>
      <c r="DS349" s="184">
        <f t="shared" si="777"/>
        <v>-1.2778505003273863E-9</v>
      </c>
      <c r="DU349" s="185">
        <f t="shared" si="716"/>
        <v>0</v>
      </c>
      <c r="DV349" s="185">
        <f t="shared" si="717"/>
        <v>0</v>
      </c>
      <c r="DW349" s="185">
        <f t="shared" si="718"/>
        <v>0</v>
      </c>
      <c r="DX349" s="185">
        <f t="shared" si="719"/>
        <v>0</v>
      </c>
      <c r="DY349" s="186">
        <f t="shared" si="720"/>
        <v>0</v>
      </c>
      <c r="DZ349" s="186">
        <f t="shared" si="721"/>
        <v>0</v>
      </c>
      <c r="EA349" s="186">
        <f t="shared" si="722"/>
        <v>0</v>
      </c>
      <c r="EB349" s="186">
        <f t="shared" si="723"/>
        <v>0</v>
      </c>
      <c r="EC349" s="186">
        <f t="shared" si="724"/>
        <v>0</v>
      </c>
      <c r="ED349" s="186">
        <f t="shared" si="725"/>
        <v>0</v>
      </c>
      <c r="EE349" s="186">
        <f t="shared" si="726"/>
        <v>0</v>
      </c>
      <c r="EF349" s="186">
        <f t="shared" si="727"/>
        <v>0</v>
      </c>
      <c r="EG349" s="186">
        <f t="shared" si="728"/>
        <v>0</v>
      </c>
      <c r="EH349" s="186">
        <f t="shared" si="729"/>
        <v>0</v>
      </c>
      <c r="EI349" s="186">
        <f t="shared" si="730"/>
        <v>0</v>
      </c>
      <c r="EJ349" s="186">
        <f t="shared" si="731"/>
        <v>0</v>
      </c>
      <c r="EK349" s="186">
        <f t="shared" si="732"/>
        <v>0</v>
      </c>
      <c r="EL349" s="186">
        <f t="shared" si="733"/>
        <v>0</v>
      </c>
      <c r="EM349" s="186">
        <f t="shared" si="734"/>
        <v>0</v>
      </c>
      <c r="EN349" s="186">
        <f t="shared" si="735"/>
        <v>0</v>
      </c>
      <c r="EO349" s="186">
        <f t="shared" si="736"/>
        <v>0</v>
      </c>
      <c r="EP349" s="186">
        <f t="shared" si="737"/>
        <v>0</v>
      </c>
      <c r="EQ349" s="186">
        <f t="shared" si="738"/>
        <v>0</v>
      </c>
      <c r="ER349" s="186">
        <f t="shared" si="739"/>
        <v>0</v>
      </c>
      <c r="ES349" s="186">
        <f t="shared" si="740"/>
        <v>0</v>
      </c>
      <c r="ET349" s="186">
        <f t="shared" si="741"/>
        <v>0</v>
      </c>
      <c r="EU349" s="186">
        <f t="shared" si="742"/>
        <v>0</v>
      </c>
      <c r="EV349" s="186">
        <f t="shared" si="743"/>
        <v>0</v>
      </c>
      <c r="EW349" s="186">
        <f t="shared" si="744"/>
        <v>0</v>
      </c>
      <c r="EX349" s="186">
        <f t="shared" si="745"/>
        <v>0</v>
      </c>
    </row>
    <row r="350" spans="15:154" ht="20.100000000000001" customHeight="1" x14ac:dyDescent="0.3">
      <c r="O350" s="211">
        <v>342</v>
      </c>
      <c r="P350" s="211">
        <f t="shared" si="746"/>
        <v>-0.15707963267948966</v>
      </c>
      <c r="Q350" s="212">
        <f t="shared" si="747"/>
        <v>2.9845130209103035</v>
      </c>
      <c r="R350" s="212">
        <f t="shared" si="651"/>
        <v>50.883300678969128</v>
      </c>
      <c r="S350" s="212">
        <f t="shared" si="652"/>
        <v>44.246348416494889</v>
      </c>
      <c r="T350" s="212">
        <f t="shared" si="653"/>
        <v>55.307935520618614</v>
      </c>
      <c r="U350" s="212">
        <f t="shared" si="654"/>
        <v>1</v>
      </c>
      <c r="V350" s="212">
        <f t="shared" si="655"/>
        <v>1</v>
      </c>
      <c r="W350" s="212">
        <f t="shared" si="656"/>
        <v>0.26334769602590724</v>
      </c>
      <c r="X350" s="212">
        <f t="shared" si="657"/>
        <v>0.30284985042979334</v>
      </c>
      <c r="Y350" s="212">
        <f t="shared" si="658"/>
        <v>0.24227988034383466</v>
      </c>
      <c r="Z350" s="212">
        <f t="shared" si="659"/>
        <v>2.5</v>
      </c>
      <c r="AA350" s="212">
        <f t="shared" si="660"/>
        <v>2.5</v>
      </c>
      <c r="AB350" s="212">
        <f t="shared" si="661"/>
        <v>2.5</v>
      </c>
      <c r="AC350" s="212">
        <f t="shared" si="662"/>
        <v>2.5</v>
      </c>
      <c r="AD350" s="212">
        <f t="shared" si="663"/>
        <v>12.550844843665127</v>
      </c>
      <c r="AE350" s="212">
        <f t="shared" si="664"/>
        <v>17.837094600307569</v>
      </c>
      <c r="AF350" s="212">
        <f t="shared" si="665"/>
        <v>1.6427387136114309</v>
      </c>
      <c r="AG350" s="212">
        <f t="shared" si="666"/>
        <v>1.8340521037294628</v>
      </c>
      <c r="AH350" s="212">
        <f t="shared" si="667"/>
        <v>1.3982081018889918</v>
      </c>
      <c r="AI350" s="212">
        <f t="shared" si="668"/>
        <v>4.1427387136114309</v>
      </c>
      <c r="AJ350" s="212">
        <f t="shared" si="669"/>
        <v>4.9427387136114307</v>
      </c>
      <c r="AK350" s="212">
        <f t="shared" si="670"/>
        <v>5.1340521037294629</v>
      </c>
      <c r="AL350" s="212">
        <f t="shared" si="671"/>
        <v>4.6982081018889916</v>
      </c>
      <c r="AM350" s="212">
        <f t="shared" si="748"/>
        <v>202.31698617735475</v>
      </c>
      <c r="AN350" s="212">
        <f t="shared" si="778"/>
        <v>194.77792196023546</v>
      </c>
      <c r="AO350" s="212">
        <f t="shared" si="779"/>
        <v>212.84710645276306</v>
      </c>
      <c r="AP350" s="212">
        <f t="shared" si="672"/>
        <v>0.70463607277316775</v>
      </c>
      <c r="AQ350" s="212">
        <f t="shared" si="673"/>
        <v>3.0951548664910424E-2</v>
      </c>
      <c r="AR350" s="212">
        <f t="shared" si="674"/>
        <v>3.0048840667168331E-2</v>
      </c>
      <c r="AS350" s="212">
        <f t="shared" si="675"/>
        <v>2.8635045582791452E-2</v>
      </c>
      <c r="AT350" s="212">
        <f t="shared" si="676"/>
        <v>2.9399223959789634E-6</v>
      </c>
      <c r="AU350" s="212">
        <f t="shared" si="677"/>
        <v>3.9061919847836442E-3</v>
      </c>
      <c r="AV350" s="212">
        <f t="shared" si="678"/>
        <v>3.5444726567851578E-3</v>
      </c>
      <c r="AW350" s="212">
        <f t="shared" si="679"/>
        <v>3.5173854275060835E-3</v>
      </c>
      <c r="AX350" s="212">
        <f t="shared" si="749"/>
        <v>5.1434346608346445E-3</v>
      </c>
      <c r="AY350" s="212">
        <f t="shared" si="750"/>
        <v>5.367216608516483E-3</v>
      </c>
      <c r="AZ350" s="178">
        <f t="shared" si="751"/>
        <v>4.2609599089195047E-3</v>
      </c>
      <c r="BA350" s="178">
        <f t="shared" si="680"/>
        <v>-2.5232056140726499E-2</v>
      </c>
      <c r="BB350" s="178">
        <f t="shared" si="681"/>
        <v>-2.1940918383240433E-2</v>
      </c>
      <c r="BC350" s="178">
        <f t="shared" si="682"/>
        <v>-2.7426147979050537E-2</v>
      </c>
      <c r="BD350" s="178">
        <f t="shared" si="683"/>
        <v>0</v>
      </c>
      <c r="BE350" s="178">
        <f t="shared" si="684"/>
        <v>0</v>
      </c>
      <c r="BF350" s="178">
        <f t="shared" si="685"/>
        <v>0</v>
      </c>
      <c r="BG350" s="178">
        <f t="shared" si="752"/>
        <v>0</v>
      </c>
      <c r="BH350" s="178">
        <f t="shared" si="753"/>
        <v>0</v>
      </c>
      <c r="BI350" s="178">
        <f t="shared" si="754"/>
        <v>0</v>
      </c>
      <c r="BJ350" s="178">
        <f t="shared" si="686"/>
        <v>0</v>
      </c>
      <c r="BK350" s="178">
        <f t="shared" si="687"/>
        <v>0</v>
      </c>
      <c r="BL350" s="178">
        <f t="shared" si="688"/>
        <v>0</v>
      </c>
      <c r="BM350" s="180">
        <f t="shared" si="755"/>
        <v>0</v>
      </c>
      <c r="BN350" s="180">
        <f t="shared" si="755"/>
        <v>0</v>
      </c>
      <c r="BO350" s="180">
        <f t="shared" si="755"/>
        <v>0</v>
      </c>
      <c r="BP350" s="178">
        <f t="shared" si="689"/>
        <v>7.2088962453880372</v>
      </c>
      <c r="BQ350" s="178">
        <f t="shared" si="690"/>
        <v>21.963333848593944</v>
      </c>
      <c r="BR350" s="178">
        <f t="shared" si="691"/>
        <v>8.478644098299512E-2</v>
      </c>
      <c r="BS350" s="178">
        <f t="shared" si="692"/>
        <v>8.478644098299512E-2</v>
      </c>
      <c r="BT350" s="178">
        <f t="shared" si="693"/>
        <v>2.8262146994331706E-2</v>
      </c>
      <c r="BU350" s="178">
        <f t="shared" si="694"/>
        <v>3.4175351202292696</v>
      </c>
      <c r="BY350" s="180">
        <f t="shared" si="695"/>
        <v>1.5780651781524803E-2</v>
      </c>
      <c r="BZ350" s="180">
        <f t="shared" si="756"/>
        <v>1.5780651781524803E-2</v>
      </c>
      <c r="CA350" s="180">
        <f t="shared" si="757"/>
        <v>4.1249713430753978E-3</v>
      </c>
      <c r="CB350" s="180">
        <f t="shared" si="758"/>
        <v>2.0778992176435671E-2</v>
      </c>
      <c r="CC350" s="180">
        <f t="shared" si="696"/>
        <v>0</v>
      </c>
      <c r="CG350" s="182">
        <f t="shared" si="697"/>
        <v>7.9824593452526585E-2</v>
      </c>
      <c r="CH350" s="182">
        <f t="shared" si="698"/>
        <v>7.9824593452526585E-2</v>
      </c>
      <c r="CI350" s="182">
        <f t="shared" si="699"/>
        <v>7.9824593452526585E-2</v>
      </c>
      <c r="CJ350" s="182">
        <f t="shared" si="700"/>
        <v>7.9824593452526585E-2</v>
      </c>
      <c r="CK350" s="182">
        <f t="shared" si="701"/>
        <v>7.9824593452526585E-2</v>
      </c>
      <c r="CL350" s="182">
        <f t="shared" si="702"/>
        <v>7.9824593452526585E-2</v>
      </c>
      <c r="CM350" s="182">
        <f t="shared" si="703"/>
        <v>7.9824593452526585E-2</v>
      </c>
      <c r="CN350" s="182">
        <f t="shared" si="704"/>
        <v>7.9824593452526585E-2</v>
      </c>
      <c r="CO350" s="182">
        <f t="shared" si="705"/>
        <v>7.174420553395601E-2</v>
      </c>
      <c r="CP350" s="182">
        <f t="shared" si="706"/>
        <v>6.0657749911976325E-2</v>
      </c>
      <c r="CQ350" s="182">
        <f t="shared" si="707"/>
        <v>4.9571294289996654E-2</v>
      </c>
      <c r="CR350" s="182">
        <f t="shared" si="708"/>
        <v>3.8484838668016955E-2</v>
      </c>
      <c r="CS350" s="182">
        <f t="shared" si="709"/>
        <v>2.739838304603729E-2</v>
      </c>
      <c r="CT350" s="182">
        <f t="shared" si="710"/>
        <v>2.3300299463863191E-2</v>
      </c>
      <c r="CU350" s="182">
        <f t="shared" si="711"/>
        <v>2.3300299463863191E-2</v>
      </c>
      <c r="CV350" s="182">
        <f t="shared" si="712"/>
        <v>2.3300299463863191E-2</v>
      </c>
      <c r="CW350" s="182">
        <f t="shared" si="713"/>
        <v>2.3300299463863191E-2</v>
      </c>
      <c r="CX350" s="182">
        <f t="shared" si="714"/>
        <v>2.3300299463863191E-2</v>
      </c>
      <c r="CY350" s="182">
        <f t="shared" si="715"/>
        <v>2.3300299463863191E-2</v>
      </c>
      <c r="DA350" s="184">
        <f t="shared" si="759"/>
        <v>1.4731137896118076E-2</v>
      </c>
      <c r="DB350" s="184">
        <f t="shared" si="760"/>
        <v>1.4731137896118076E-2</v>
      </c>
      <c r="DC350" s="184">
        <f t="shared" si="761"/>
        <v>1.4731137896118076E-2</v>
      </c>
      <c r="DD350" s="184">
        <f t="shared" si="762"/>
        <v>1.4731137896118076E-2</v>
      </c>
      <c r="DE350" s="184">
        <f t="shared" si="763"/>
        <v>1.4731137896118076E-2</v>
      </c>
      <c r="DF350" s="184">
        <f t="shared" si="764"/>
        <v>1.4731137896118076E-2</v>
      </c>
      <c r="DG350" s="184">
        <f t="shared" si="765"/>
        <v>1.4731137896118076E-2</v>
      </c>
      <c r="DH350" s="184">
        <f t="shared" si="766"/>
        <v>1.4731137896118076E-2</v>
      </c>
      <c r="DI350" s="184">
        <f t="shared" si="767"/>
        <v>1.3027319389321577E-2</v>
      </c>
      <c r="DJ350" s="184">
        <f t="shared" si="768"/>
        <v>1.0703859001925104E-2</v>
      </c>
      <c r="DK350" s="184">
        <f t="shared" si="769"/>
        <v>8.4047240005192293E-3</v>
      </c>
      <c r="DL350" s="184">
        <f t="shared" si="770"/>
        <v>6.1454689001555173E-3</v>
      </c>
      <c r="DM350" s="184">
        <f t="shared" si="771"/>
        <v>3.9585019961806238E-3</v>
      </c>
      <c r="DN350" s="184">
        <f t="shared" si="772"/>
        <v>3.1814471399322815E-3</v>
      </c>
      <c r="DO350" s="184">
        <f t="shared" si="773"/>
        <v>3.1814471399322815E-3</v>
      </c>
      <c r="DP350" s="184">
        <f t="shared" si="774"/>
        <v>3.1814471399322815E-3</v>
      </c>
      <c r="DQ350" s="184">
        <f t="shared" si="775"/>
        <v>3.1814471399322815E-3</v>
      </c>
      <c r="DR350" s="184">
        <f t="shared" si="776"/>
        <v>3.1814471399322815E-3</v>
      </c>
      <c r="DS350" s="184">
        <f t="shared" si="777"/>
        <v>-1.3013033107722259E-9</v>
      </c>
      <c r="DU350" s="185">
        <f t="shared" si="716"/>
        <v>0</v>
      </c>
      <c r="DV350" s="185">
        <f t="shared" si="717"/>
        <v>0</v>
      </c>
      <c r="DW350" s="185">
        <f t="shared" si="718"/>
        <v>0</v>
      </c>
      <c r="DX350" s="185">
        <f t="shared" si="719"/>
        <v>0</v>
      </c>
      <c r="DY350" s="186">
        <f t="shared" si="720"/>
        <v>0</v>
      </c>
      <c r="DZ350" s="186">
        <f t="shared" si="721"/>
        <v>0</v>
      </c>
      <c r="EA350" s="186">
        <f t="shared" si="722"/>
        <v>0</v>
      </c>
      <c r="EB350" s="186">
        <f t="shared" si="723"/>
        <v>0</v>
      </c>
      <c r="EC350" s="186">
        <f t="shared" si="724"/>
        <v>0</v>
      </c>
      <c r="ED350" s="186">
        <f t="shared" si="725"/>
        <v>0</v>
      </c>
      <c r="EE350" s="186">
        <f t="shared" si="726"/>
        <v>0</v>
      </c>
      <c r="EF350" s="186">
        <f t="shared" si="727"/>
        <v>0</v>
      </c>
      <c r="EG350" s="186">
        <f t="shared" si="728"/>
        <v>0</v>
      </c>
      <c r="EH350" s="186">
        <f t="shared" si="729"/>
        <v>0</v>
      </c>
      <c r="EI350" s="186">
        <f t="shared" si="730"/>
        <v>0</v>
      </c>
      <c r="EJ350" s="186">
        <f t="shared" si="731"/>
        <v>0</v>
      </c>
      <c r="EK350" s="186">
        <f t="shared" si="732"/>
        <v>0</v>
      </c>
      <c r="EL350" s="186">
        <f t="shared" si="733"/>
        <v>0</v>
      </c>
      <c r="EM350" s="186">
        <f t="shared" si="734"/>
        <v>0</v>
      </c>
      <c r="EN350" s="186">
        <f t="shared" si="735"/>
        <v>0</v>
      </c>
      <c r="EO350" s="186">
        <f t="shared" si="736"/>
        <v>0</v>
      </c>
      <c r="EP350" s="186">
        <f t="shared" si="737"/>
        <v>0</v>
      </c>
      <c r="EQ350" s="186">
        <f t="shared" si="738"/>
        <v>0</v>
      </c>
      <c r="ER350" s="186">
        <f t="shared" si="739"/>
        <v>0</v>
      </c>
      <c r="ES350" s="186">
        <f t="shared" si="740"/>
        <v>0</v>
      </c>
      <c r="ET350" s="186">
        <f t="shared" si="741"/>
        <v>0</v>
      </c>
      <c r="EU350" s="186">
        <f t="shared" si="742"/>
        <v>0</v>
      </c>
      <c r="EV350" s="186">
        <f t="shared" si="743"/>
        <v>0</v>
      </c>
      <c r="EW350" s="186">
        <f t="shared" si="744"/>
        <v>0</v>
      </c>
      <c r="EX350" s="186">
        <f t="shared" si="745"/>
        <v>0</v>
      </c>
    </row>
    <row r="351" spans="15:154" ht="20.100000000000001" customHeight="1" x14ac:dyDescent="0.3">
      <c r="O351" s="211">
        <v>343</v>
      </c>
      <c r="P351" s="211">
        <f t="shared" si="746"/>
        <v>-0.14835298641951802</v>
      </c>
      <c r="Q351" s="212">
        <f t="shared" si="747"/>
        <v>2.9932396671702755</v>
      </c>
      <c r="R351" s="212">
        <f t="shared" si="651"/>
        <v>48.077836989151415</v>
      </c>
      <c r="S351" s="212">
        <f t="shared" si="652"/>
        <v>41.806814773175141</v>
      </c>
      <c r="T351" s="212">
        <f t="shared" si="653"/>
        <v>52.258518466468928</v>
      </c>
      <c r="U351" s="212">
        <f t="shared" si="654"/>
        <v>1</v>
      </c>
      <c r="V351" s="212">
        <f t="shared" si="655"/>
        <v>1</v>
      </c>
      <c r="W351" s="212">
        <f t="shared" si="656"/>
        <v>0.27871470180789665</v>
      </c>
      <c r="X351" s="212">
        <f t="shared" si="657"/>
        <v>0.32052190707908118</v>
      </c>
      <c r="Y351" s="212">
        <f t="shared" si="658"/>
        <v>0.25641752566326492</v>
      </c>
      <c r="Z351" s="212">
        <f t="shared" si="659"/>
        <v>2.5</v>
      </c>
      <c r="AA351" s="212">
        <f t="shared" si="660"/>
        <v>2.5</v>
      </c>
      <c r="AB351" s="212">
        <f t="shared" si="661"/>
        <v>2.5</v>
      </c>
      <c r="AC351" s="212">
        <f t="shared" si="662"/>
        <v>2.5</v>
      </c>
      <c r="AD351" s="212">
        <f t="shared" si="663"/>
        <v>11.409128866710995</v>
      </c>
      <c r="AE351" s="212">
        <f t="shared" si="664"/>
        <v>16.264443141127458</v>
      </c>
      <c r="AF351" s="212">
        <f t="shared" si="665"/>
        <v>1.6359840243955697</v>
      </c>
      <c r="AG351" s="212">
        <f t="shared" si="666"/>
        <v>1.8265107632449777</v>
      </c>
      <c r="AH351" s="212">
        <f t="shared" si="667"/>
        <v>1.3924588849812121</v>
      </c>
      <c r="AI351" s="212">
        <f t="shared" si="668"/>
        <v>4.1359840243955697</v>
      </c>
      <c r="AJ351" s="212">
        <f t="shared" si="669"/>
        <v>4.9359840243955695</v>
      </c>
      <c r="AK351" s="212">
        <f t="shared" si="670"/>
        <v>5.1265107632449771</v>
      </c>
      <c r="AL351" s="212">
        <f t="shared" si="671"/>
        <v>4.6924588849812121</v>
      </c>
      <c r="AM351" s="212">
        <f t="shared" si="748"/>
        <v>202.59384857357878</v>
      </c>
      <c r="AN351" s="212">
        <f t="shared" si="778"/>
        <v>195.06444952180698</v>
      </c>
      <c r="AO351" s="212">
        <f t="shared" si="779"/>
        <v>213.10788746612616</v>
      </c>
      <c r="AP351" s="212">
        <f t="shared" si="672"/>
        <v>0.66395552920657386</v>
      </c>
      <c r="AQ351" s="212">
        <f t="shared" si="673"/>
        <v>2.9124776119374095E-2</v>
      </c>
      <c r="AR351" s="212">
        <f t="shared" si="674"/>
        <v>2.8275346301821446E-2</v>
      </c>
      <c r="AS351" s="212">
        <f t="shared" si="675"/>
        <v>2.6944993958003847E-2</v>
      </c>
      <c r="AT351" s="212">
        <f t="shared" si="676"/>
        <v>2.600411065915086E-6</v>
      </c>
      <c r="AU351" s="212">
        <f t="shared" si="677"/>
        <v>3.4634418461868483E-3</v>
      </c>
      <c r="AV351" s="212">
        <f t="shared" si="678"/>
        <v>3.1430438130682623E-3</v>
      </c>
      <c r="AW351" s="212">
        <f t="shared" si="679"/>
        <v>3.1182586708411193E-3</v>
      </c>
      <c r="AX351" s="212">
        <f t="shared" si="749"/>
        <v>4.82656226295508E-3</v>
      </c>
      <c r="AY351" s="212">
        <f t="shared" si="750"/>
        <v>5.0370736295953433E-3</v>
      </c>
      <c r="AZ351" s="178">
        <f t="shared" si="751"/>
        <v>3.9978822577086638E-3</v>
      </c>
      <c r="BA351" s="178">
        <f t="shared" si="680"/>
        <v>-2.5265969803167105E-2</v>
      </c>
      <c r="BB351" s="178">
        <f t="shared" si="681"/>
        <v>-2.1970408524493137E-2</v>
      </c>
      <c r="BC351" s="178">
        <f t="shared" si="682"/>
        <v>-2.7463010655616418E-2</v>
      </c>
      <c r="BD351" s="178">
        <f t="shared" si="683"/>
        <v>0</v>
      </c>
      <c r="BE351" s="178">
        <f t="shared" si="684"/>
        <v>0</v>
      </c>
      <c r="BF351" s="178">
        <f t="shared" si="685"/>
        <v>0</v>
      </c>
      <c r="BG351" s="178">
        <f t="shared" si="752"/>
        <v>0</v>
      </c>
      <c r="BH351" s="178">
        <f t="shared" si="753"/>
        <v>0</v>
      </c>
      <c r="BI351" s="178">
        <f t="shared" si="754"/>
        <v>0</v>
      </c>
      <c r="BJ351" s="178">
        <f t="shared" si="686"/>
        <v>0</v>
      </c>
      <c r="BK351" s="178">
        <f t="shared" si="687"/>
        <v>0</v>
      </c>
      <c r="BL351" s="178">
        <f t="shared" si="688"/>
        <v>0</v>
      </c>
      <c r="BM351" s="180">
        <f t="shared" si="755"/>
        <v>0</v>
      </c>
      <c r="BN351" s="180">
        <f t="shared" si="755"/>
        <v>0</v>
      </c>
      <c r="BO351" s="180">
        <f t="shared" si="755"/>
        <v>0</v>
      </c>
      <c r="BP351" s="178">
        <f t="shared" si="689"/>
        <v>6.5735602668876467</v>
      </c>
      <c r="BQ351" s="178">
        <f t="shared" si="690"/>
        <v>20.086217033896133</v>
      </c>
      <c r="BR351" s="178">
        <f t="shared" si="691"/>
        <v>8.0111719052761154E-2</v>
      </c>
      <c r="BS351" s="178">
        <f t="shared" si="692"/>
        <v>8.0111719052761154E-2</v>
      </c>
      <c r="BT351" s="178">
        <f t="shared" si="693"/>
        <v>2.6703906350920383E-2</v>
      </c>
      <c r="BU351" s="178">
        <f t="shared" si="694"/>
        <v>3.2291084544952442</v>
      </c>
      <c r="BY351" s="180">
        <f t="shared" si="695"/>
        <v>1.4359152843833187E-2</v>
      </c>
      <c r="BZ351" s="180">
        <f t="shared" si="756"/>
        <v>1.4359152843833187E-2</v>
      </c>
      <c r="CA351" s="180">
        <f t="shared" si="757"/>
        <v>3.7279678232817796E-3</v>
      </c>
      <c r="CB351" s="180">
        <f t="shared" si="758"/>
        <v>2.0010535813259539E-2</v>
      </c>
      <c r="CC351" s="180">
        <f t="shared" si="696"/>
        <v>0</v>
      </c>
      <c r="CG351" s="182">
        <f t="shared" si="697"/>
        <v>7.5149871522292633E-2</v>
      </c>
      <c r="CH351" s="182">
        <f t="shared" si="698"/>
        <v>7.5149871522292633E-2</v>
      </c>
      <c r="CI351" s="182">
        <f t="shared" si="699"/>
        <v>7.5149871522292633E-2</v>
      </c>
      <c r="CJ351" s="182">
        <f t="shared" si="700"/>
        <v>7.5149871522292633E-2</v>
      </c>
      <c r="CK351" s="182">
        <f t="shared" si="701"/>
        <v>7.5149871522292633E-2</v>
      </c>
      <c r="CL351" s="182">
        <f t="shared" si="702"/>
        <v>7.5149871522292633E-2</v>
      </c>
      <c r="CM351" s="182">
        <f t="shared" si="703"/>
        <v>7.5149871522292633E-2</v>
      </c>
      <c r="CN351" s="182">
        <f t="shared" si="704"/>
        <v>7.5149871522292633E-2</v>
      </c>
      <c r="CO351" s="182">
        <f t="shared" si="705"/>
        <v>6.7514997841255808E-2</v>
      </c>
      <c r="CP351" s="182">
        <f t="shared" si="706"/>
        <v>5.7039796762146107E-2</v>
      </c>
      <c r="CQ351" s="182">
        <f t="shared" si="707"/>
        <v>4.6564595683036433E-2</v>
      </c>
      <c r="CR351" s="182">
        <f t="shared" si="708"/>
        <v>3.6089394603926718E-2</v>
      </c>
      <c r="CS351" s="182">
        <f t="shared" si="709"/>
        <v>2.5614193524817048E-2</v>
      </c>
      <c r="CT351" s="182">
        <f t="shared" si="710"/>
        <v>2.1742058820451875E-2</v>
      </c>
      <c r="CU351" s="182">
        <f t="shared" si="711"/>
        <v>2.1742058820451875E-2</v>
      </c>
      <c r="CV351" s="182">
        <f t="shared" si="712"/>
        <v>2.1742058820451875E-2</v>
      </c>
      <c r="CW351" s="182">
        <f t="shared" si="713"/>
        <v>2.1742058820451875E-2</v>
      </c>
      <c r="CX351" s="182">
        <f t="shared" si="714"/>
        <v>2.1742058820451875E-2</v>
      </c>
      <c r="CY351" s="182">
        <f t="shared" si="715"/>
        <v>2.1742058820451875E-2</v>
      </c>
      <c r="DA351" s="184">
        <f t="shared" si="759"/>
        <v>1.3344718468814054E-2</v>
      </c>
      <c r="DB351" s="184">
        <f t="shared" si="760"/>
        <v>1.3344718468814054E-2</v>
      </c>
      <c r="DC351" s="184">
        <f t="shared" si="761"/>
        <v>1.3344718468814054E-2</v>
      </c>
      <c r="DD351" s="184">
        <f t="shared" si="762"/>
        <v>1.3344718468814054E-2</v>
      </c>
      <c r="DE351" s="184">
        <f t="shared" si="763"/>
        <v>1.3344718468814054E-2</v>
      </c>
      <c r="DF351" s="184">
        <f t="shared" si="764"/>
        <v>1.3344718468814054E-2</v>
      </c>
      <c r="DG351" s="184">
        <f t="shared" si="765"/>
        <v>1.3344718468814054E-2</v>
      </c>
      <c r="DH351" s="184">
        <f t="shared" si="766"/>
        <v>1.3344718468814054E-2</v>
      </c>
      <c r="DI351" s="184">
        <f t="shared" si="767"/>
        <v>1.1789085787726002E-2</v>
      </c>
      <c r="DJ351" s="184">
        <f t="shared" si="768"/>
        <v>9.6685956474841673E-3</v>
      </c>
      <c r="DK351" s="184">
        <f t="shared" si="769"/>
        <v>7.5718172758600646E-3</v>
      </c>
      <c r="DL351" s="184">
        <f t="shared" si="770"/>
        <v>5.513852181518974E-3</v>
      </c>
      <c r="DM351" s="184">
        <f t="shared" si="771"/>
        <v>3.52608173102723E-3</v>
      </c>
      <c r="DN351" s="184">
        <f t="shared" si="772"/>
        <v>2.8216799170372839E-3</v>
      </c>
      <c r="DO351" s="184">
        <f t="shared" si="773"/>
        <v>2.8216799170372839E-3</v>
      </c>
      <c r="DP351" s="184">
        <f t="shared" si="774"/>
        <v>2.8216799170372839E-3</v>
      </c>
      <c r="DQ351" s="184">
        <f t="shared" si="775"/>
        <v>2.8216799170372839E-3</v>
      </c>
      <c r="DR351" s="184">
        <f t="shared" si="776"/>
        <v>2.8216799170372839E-3</v>
      </c>
      <c r="DS351" s="184">
        <f t="shared" si="777"/>
        <v>-1.3256793263320386E-9</v>
      </c>
      <c r="DU351" s="185">
        <f t="shared" si="716"/>
        <v>0</v>
      </c>
      <c r="DV351" s="185">
        <f t="shared" si="717"/>
        <v>0</v>
      </c>
      <c r="DW351" s="185">
        <f t="shared" si="718"/>
        <v>0</v>
      </c>
      <c r="DX351" s="185">
        <f t="shared" si="719"/>
        <v>0</v>
      </c>
      <c r="DY351" s="186">
        <f t="shared" si="720"/>
        <v>0</v>
      </c>
      <c r="DZ351" s="186">
        <f t="shared" si="721"/>
        <v>0</v>
      </c>
      <c r="EA351" s="186">
        <f t="shared" si="722"/>
        <v>0</v>
      </c>
      <c r="EB351" s="186">
        <f t="shared" si="723"/>
        <v>0</v>
      </c>
      <c r="EC351" s="186">
        <f t="shared" si="724"/>
        <v>0</v>
      </c>
      <c r="ED351" s="186">
        <f t="shared" si="725"/>
        <v>0</v>
      </c>
      <c r="EE351" s="186">
        <f t="shared" si="726"/>
        <v>0</v>
      </c>
      <c r="EF351" s="186">
        <f t="shared" si="727"/>
        <v>0</v>
      </c>
      <c r="EG351" s="186">
        <f t="shared" si="728"/>
        <v>0</v>
      </c>
      <c r="EH351" s="186">
        <f t="shared" si="729"/>
        <v>0</v>
      </c>
      <c r="EI351" s="186">
        <f t="shared" si="730"/>
        <v>0</v>
      </c>
      <c r="EJ351" s="186">
        <f t="shared" si="731"/>
        <v>0</v>
      </c>
      <c r="EK351" s="186">
        <f t="shared" si="732"/>
        <v>0</v>
      </c>
      <c r="EL351" s="186">
        <f t="shared" si="733"/>
        <v>0</v>
      </c>
      <c r="EM351" s="186">
        <f t="shared" si="734"/>
        <v>0</v>
      </c>
      <c r="EN351" s="186">
        <f t="shared" si="735"/>
        <v>0</v>
      </c>
      <c r="EO351" s="186">
        <f t="shared" si="736"/>
        <v>0</v>
      </c>
      <c r="EP351" s="186">
        <f t="shared" si="737"/>
        <v>0</v>
      </c>
      <c r="EQ351" s="186">
        <f t="shared" si="738"/>
        <v>0</v>
      </c>
      <c r="ER351" s="186">
        <f t="shared" si="739"/>
        <v>0</v>
      </c>
      <c r="ES351" s="186">
        <f t="shared" si="740"/>
        <v>0</v>
      </c>
      <c r="ET351" s="186">
        <f t="shared" si="741"/>
        <v>0</v>
      </c>
      <c r="EU351" s="186">
        <f t="shared" si="742"/>
        <v>0</v>
      </c>
      <c r="EV351" s="186">
        <f t="shared" si="743"/>
        <v>0</v>
      </c>
      <c r="EW351" s="186">
        <f t="shared" si="744"/>
        <v>0</v>
      </c>
      <c r="EX351" s="186">
        <f t="shared" si="745"/>
        <v>0</v>
      </c>
    </row>
    <row r="352" spans="15:154" ht="20.100000000000001" customHeight="1" x14ac:dyDescent="0.3">
      <c r="O352" s="211">
        <v>344</v>
      </c>
      <c r="P352" s="211">
        <f t="shared" si="746"/>
        <v>-0.13962634015954636</v>
      </c>
      <c r="Q352" s="212">
        <f t="shared" si="747"/>
        <v>3.0019663134302466</v>
      </c>
      <c r="R352" s="212">
        <f t="shared" si="651"/>
        <v>45.26871198590635</v>
      </c>
      <c r="S352" s="212">
        <f t="shared" si="652"/>
        <v>39.364097379048999</v>
      </c>
      <c r="T352" s="212">
        <f t="shared" si="653"/>
        <v>49.205121723811246</v>
      </c>
      <c r="U352" s="212">
        <f t="shared" si="654"/>
        <v>1</v>
      </c>
      <c r="V352" s="212">
        <f t="shared" si="655"/>
        <v>1</v>
      </c>
      <c r="W352" s="212">
        <f t="shared" si="656"/>
        <v>0.29601018920467331</v>
      </c>
      <c r="X352" s="212">
        <f t="shared" si="657"/>
        <v>0.34041171758537431</v>
      </c>
      <c r="Y352" s="212">
        <f t="shared" si="658"/>
        <v>0.27232937406829943</v>
      </c>
      <c r="Z352" s="212">
        <f t="shared" si="659"/>
        <v>2.5</v>
      </c>
      <c r="AA352" s="212">
        <f t="shared" si="660"/>
        <v>2.5</v>
      </c>
      <c r="AB352" s="212">
        <f t="shared" si="661"/>
        <v>2.5</v>
      </c>
      <c r="AC352" s="212">
        <f t="shared" si="662"/>
        <v>2.5</v>
      </c>
      <c r="AD352" s="212">
        <f t="shared" si="663"/>
        <v>10.304354015175116</v>
      </c>
      <c r="AE352" s="212">
        <f t="shared" si="664"/>
        <v>14.737050979872221</v>
      </c>
      <c r="AF352" s="212">
        <f t="shared" si="665"/>
        <v>1.6292205198689229</v>
      </c>
      <c r="AG352" s="212">
        <f t="shared" si="666"/>
        <v>1.8189595808184007</v>
      </c>
      <c r="AH352" s="212">
        <f t="shared" si="667"/>
        <v>1.3867021649697073</v>
      </c>
      <c r="AI352" s="212">
        <f t="shared" si="668"/>
        <v>4.1292205198689231</v>
      </c>
      <c r="AJ352" s="212">
        <f t="shared" si="669"/>
        <v>4.929220519868923</v>
      </c>
      <c r="AK352" s="212">
        <f t="shared" si="670"/>
        <v>5.1189595808184007</v>
      </c>
      <c r="AL352" s="212">
        <f t="shared" si="671"/>
        <v>4.6867021649697076</v>
      </c>
      <c r="AM352" s="212">
        <f t="shared" si="748"/>
        <v>202.87183256848729</v>
      </c>
      <c r="AN352" s="212">
        <f t="shared" si="778"/>
        <v>195.35219690875613</v>
      </c>
      <c r="AO352" s="212">
        <f t="shared" si="779"/>
        <v>213.36964987329497</v>
      </c>
      <c r="AP352" s="212">
        <f t="shared" si="672"/>
        <v>0.62343118093916627</v>
      </c>
      <c r="AQ352" s="212">
        <f t="shared" si="673"/>
        <v>2.7309680909364524E-2</v>
      </c>
      <c r="AR352" s="212">
        <f t="shared" si="674"/>
        <v>2.6513188700216475E-2</v>
      </c>
      <c r="AS352" s="212">
        <f t="shared" si="675"/>
        <v>2.5265745703306499E-2</v>
      </c>
      <c r="AT352" s="212">
        <f t="shared" si="676"/>
        <v>2.2840111195030726E-6</v>
      </c>
      <c r="AU352" s="212">
        <f t="shared" si="677"/>
        <v>3.0493792352783984E-3</v>
      </c>
      <c r="AV352" s="212">
        <f t="shared" si="678"/>
        <v>2.7675702114273492E-3</v>
      </c>
      <c r="AW352" s="212">
        <f t="shared" si="679"/>
        <v>2.7450692029032967E-3</v>
      </c>
      <c r="AX352" s="212">
        <f t="shared" si="749"/>
        <v>4.5132381833256291E-3</v>
      </c>
      <c r="AY352" s="212">
        <f t="shared" si="750"/>
        <v>4.7105684116961364E-3</v>
      </c>
      <c r="AZ352" s="178">
        <f t="shared" si="751"/>
        <v>3.7378163827245943E-3</v>
      </c>
      <c r="BA352" s="178">
        <f t="shared" si="680"/>
        <v>-2.5297959364186016E-2</v>
      </c>
      <c r="BB352" s="178">
        <f t="shared" si="681"/>
        <v>-2.1998225534074795E-2</v>
      </c>
      <c r="BC352" s="178">
        <f t="shared" si="682"/>
        <v>-2.7497781917593497E-2</v>
      </c>
      <c r="BD352" s="178">
        <f t="shared" si="683"/>
        <v>0</v>
      </c>
      <c r="BE352" s="178">
        <f t="shared" si="684"/>
        <v>0</v>
      </c>
      <c r="BF352" s="178">
        <f t="shared" si="685"/>
        <v>0</v>
      </c>
      <c r="BG352" s="178">
        <f t="shared" si="752"/>
        <v>0</v>
      </c>
      <c r="BH352" s="178">
        <f t="shared" si="753"/>
        <v>0</v>
      </c>
      <c r="BI352" s="178">
        <f t="shared" si="754"/>
        <v>0</v>
      </c>
      <c r="BJ352" s="178">
        <f t="shared" si="686"/>
        <v>0</v>
      </c>
      <c r="BK352" s="178">
        <f t="shared" si="687"/>
        <v>0</v>
      </c>
      <c r="BL352" s="178">
        <f t="shared" si="688"/>
        <v>0</v>
      </c>
      <c r="BM352" s="180">
        <f t="shared" si="755"/>
        <v>0</v>
      </c>
      <c r="BN352" s="180">
        <f t="shared" si="755"/>
        <v>0</v>
      </c>
      <c r="BO352" s="180">
        <f t="shared" si="755"/>
        <v>0</v>
      </c>
      <c r="BP352" s="178">
        <f t="shared" si="689"/>
        <v>5.956288304761733</v>
      </c>
      <c r="BQ352" s="178">
        <f t="shared" si="690"/>
        <v>18.253137927868938</v>
      </c>
      <c r="BR352" s="178">
        <f t="shared" si="691"/>
        <v>7.5430896304956682E-2</v>
      </c>
      <c r="BS352" s="178">
        <f t="shared" si="692"/>
        <v>7.5430896304956682E-2</v>
      </c>
      <c r="BT352" s="178">
        <f t="shared" si="693"/>
        <v>2.5143632101652227E-2</v>
      </c>
      <c r="BU352" s="178">
        <f t="shared" si="694"/>
        <v>3.0404358796504263</v>
      </c>
      <c r="BY352" s="180">
        <f t="shared" si="695"/>
        <v>1.2977094601869337E-2</v>
      </c>
      <c r="BZ352" s="180">
        <f t="shared" si="756"/>
        <v>1.2977094601869337E-2</v>
      </c>
      <c r="CA352" s="180">
        <f t="shared" si="757"/>
        <v>3.3446119100539284E-3</v>
      </c>
      <c r="CB352" s="180">
        <f t="shared" si="758"/>
        <v>1.9206762013106744E-2</v>
      </c>
      <c r="CC352" s="180">
        <f t="shared" si="696"/>
        <v>0</v>
      </c>
      <c r="CG352" s="182">
        <f t="shared" si="697"/>
        <v>7.0469048774488161E-2</v>
      </c>
      <c r="CH352" s="182">
        <f t="shared" si="698"/>
        <v>7.0469048774488161E-2</v>
      </c>
      <c r="CI352" s="182">
        <f t="shared" si="699"/>
        <v>7.0469048774488161E-2</v>
      </c>
      <c r="CJ352" s="182">
        <f t="shared" si="700"/>
        <v>7.0469048774488161E-2</v>
      </c>
      <c r="CK352" s="182">
        <f t="shared" si="701"/>
        <v>7.0469048774488161E-2</v>
      </c>
      <c r="CL352" s="182">
        <f t="shared" si="702"/>
        <v>7.0469048774488161E-2</v>
      </c>
      <c r="CM352" s="182">
        <f t="shared" si="703"/>
        <v>7.0469048774488161E-2</v>
      </c>
      <c r="CN352" s="182">
        <f t="shared" si="704"/>
        <v>7.0469048774488161E-2</v>
      </c>
      <c r="CO352" s="182">
        <f t="shared" si="705"/>
        <v>6.3280270756175455E-2</v>
      </c>
      <c r="CP352" s="182">
        <f t="shared" si="706"/>
        <v>5.3417121947054252E-2</v>
      </c>
      <c r="CQ352" s="182">
        <f t="shared" si="707"/>
        <v>4.3553973137933064E-2</v>
      </c>
      <c r="CR352" s="182">
        <f t="shared" si="708"/>
        <v>3.3690824328811847E-2</v>
      </c>
      <c r="CS352" s="182">
        <f t="shared" si="709"/>
        <v>2.3827675519690662E-2</v>
      </c>
      <c r="CT352" s="182">
        <f t="shared" si="710"/>
        <v>2.0181784571183709E-2</v>
      </c>
      <c r="CU352" s="182">
        <f t="shared" si="711"/>
        <v>2.0181784571183709E-2</v>
      </c>
      <c r="CV352" s="182">
        <f t="shared" si="712"/>
        <v>2.0181784571183709E-2</v>
      </c>
      <c r="CW352" s="182">
        <f t="shared" si="713"/>
        <v>2.0181784571183709E-2</v>
      </c>
      <c r="CX352" s="182">
        <f t="shared" si="714"/>
        <v>2.0181784571183709E-2</v>
      </c>
      <c r="CY352" s="182">
        <f t="shared" si="715"/>
        <v>2.0181784571183709E-2</v>
      </c>
      <c r="DA352" s="184">
        <f t="shared" si="759"/>
        <v>1.1999541059899269E-2</v>
      </c>
      <c r="DB352" s="184">
        <f t="shared" si="760"/>
        <v>1.1999541059899269E-2</v>
      </c>
      <c r="DC352" s="184">
        <f t="shared" si="761"/>
        <v>1.1999541059899269E-2</v>
      </c>
      <c r="DD352" s="184">
        <f t="shared" si="762"/>
        <v>1.1999541059899269E-2</v>
      </c>
      <c r="DE352" s="184">
        <f t="shared" si="763"/>
        <v>1.1999541059899269E-2</v>
      </c>
      <c r="DF352" s="184">
        <f t="shared" si="764"/>
        <v>1.1999541059899269E-2</v>
      </c>
      <c r="DG352" s="184">
        <f t="shared" si="765"/>
        <v>1.1999541059899269E-2</v>
      </c>
      <c r="DH352" s="184">
        <f t="shared" si="766"/>
        <v>1.1999541059899269E-2</v>
      </c>
      <c r="DI352" s="184">
        <f t="shared" si="767"/>
        <v>1.0588514697406379E-2</v>
      </c>
      <c r="DJ352" s="184">
        <f t="shared" si="768"/>
        <v>8.6660544234417967E-3</v>
      </c>
      <c r="DK352" s="184">
        <f t="shared" si="769"/>
        <v>6.7666425541041963E-3</v>
      </c>
      <c r="DL352" s="184">
        <f t="shared" si="770"/>
        <v>4.9048966525725678E-3</v>
      </c>
      <c r="DM352" s="184">
        <f t="shared" si="771"/>
        <v>3.1111087628107495E-3</v>
      </c>
      <c r="DN352" s="184">
        <f t="shared" si="772"/>
        <v>2.4773724673370283E-3</v>
      </c>
      <c r="DO352" s="184">
        <f t="shared" si="773"/>
        <v>2.4773724673370283E-3</v>
      </c>
      <c r="DP352" s="184">
        <f t="shared" si="774"/>
        <v>2.4773724673370283E-3</v>
      </c>
      <c r="DQ352" s="184">
        <f t="shared" si="775"/>
        <v>2.4773724673370283E-3</v>
      </c>
      <c r="DR352" s="184">
        <f t="shared" si="776"/>
        <v>2.4773724673370283E-3</v>
      </c>
      <c r="DS352" s="184">
        <f t="shared" si="777"/>
        <v>-1.3510344137629772E-9</v>
      </c>
      <c r="DU352" s="185">
        <f t="shared" si="716"/>
        <v>0</v>
      </c>
      <c r="DV352" s="185">
        <f t="shared" si="717"/>
        <v>0</v>
      </c>
      <c r="DW352" s="185">
        <f t="shared" si="718"/>
        <v>0</v>
      </c>
      <c r="DX352" s="185">
        <f t="shared" si="719"/>
        <v>0</v>
      </c>
      <c r="DY352" s="186">
        <f t="shared" si="720"/>
        <v>0</v>
      </c>
      <c r="DZ352" s="186">
        <f t="shared" si="721"/>
        <v>0</v>
      </c>
      <c r="EA352" s="186">
        <f t="shared" si="722"/>
        <v>0</v>
      </c>
      <c r="EB352" s="186">
        <f t="shared" si="723"/>
        <v>0</v>
      </c>
      <c r="EC352" s="186">
        <f t="shared" si="724"/>
        <v>0</v>
      </c>
      <c r="ED352" s="186">
        <f t="shared" si="725"/>
        <v>0</v>
      </c>
      <c r="EE352" s="186">
        <f t="shared" si="726"/>
        <v>0</v>
      </c>
      <c r="EF352" s="186">
        <f t="shared" si="727"/>
        <v>0</v>
      </c>
      <c r="EG352" s="186">
        <f t="shared" si="728"/>
        <v>0</v>
      </c>
      <c r="EH352" s="186">
        <f t="shared" si="729"/>
        <v>0</v>
      </c>
      <c r="EI352" s="186">
        <f t="shared" si="730"/>
        <v>0</v>
      </c>
      <c r="EJ352" s="186">
        <f t="shared" si="731"/>
        <v>0</v>
      </c>
      <c r="EK352" s="186">
        <f t="shared" si="732"/>
        <v>0</v>
      </c>
      <c r="EL352" s="186">
        <f t="shared" si="733"/>
        <v>0</v>
      </c>
      <c r="EM352" s="186">
        <f t="shared" si="734"/>
        <v>0</v>
      </c>
      <c r="EN352" s="186">
        <f t="shared" si="735"/>
        <v>0</v>
      </c>
      <c r="EO352" s="186">
        <f t="shared" si="736"/>
        <v>0</v>
      </c>
      <c r="EP352" s="186">
        <f t="shared" si="737"/>
        <v>0</v>
      </c>
      <c r="EQ352" s="186">
        <f t="shared" si="738"/>
        <v>0</v>
      </c>
      <c r="ER352" s="186">
        <f t="shared" si="739"/>
        <v>0</v>
      </c>
      <c r="ES352" s="186">
        <f t="shared" si="740"/>
        <v>0</v>
      </c>
      <c r="ET352" s="186">
        <f t="shared" si="741"/>
        <v>0</v>
      </c>
      <c r="EU352" s="186">
        <f t="shared" si="742"/>
        <v>0</v>
      </c>
      <c r="EV352" s="186">
        <f t="shared" si="743"/>
        <v>0</v>
      </c>
      <c r="EW352" s="186">
        <f t="shared" si="744"/>
        <v>0</v>
      </c>
      <c r="EX352" s="186">
        <f t="shared" si="745"/>
        <v>0</v>
      </c>
    </row>
    <row r="353" spans="15:154" ht="20.100000000000001" customHeight="1" x14ac:dyDescent="0.3">
      <c r="O353" s="211">
        <v>345</v>
      </c>
      <c r="P353" s="211">
        <f t="shared" si="746"/>
        <v>-0.1308996938995747</v>
      </c>
      <c r="Q353" s="212">
        <f t="shared" si="747"/>
        <v>3.0106929596902186</v>
      </c>
      <c r="R353" s="212">
        <f t="shared" si="651"/>
        <v>42.456139594978339</v>
      </c>
      <c r="S353" s="212">
        <f t="shared" si="652"/>
        <v>36.918382256502902</v>
      </c>
      <c r="T353" s="212">
        <f t="shared" si="653"/>
        <v>46.147977820628626</v>
      </c>
      <c r="U353" s="212">
        <f t="shared" si="654"/>
        <v>1</v>
      </c>
      <c r="V353" s="212">
        <f t="shared" si="655"/>
        <v>1</v>
      </c>
      <c r="W353" s="212">
        <f t="shared" si="656"/>
        <v>0.31561984033011181</v>
      </c>
      <c r="X353" s="212">
        <f t="shared" si="657"/>
        <v>0.36296281637962857</v>
      </c>
      <c r="Y353" s="212">
        <f t="shared" si="658"/>
        <v>0.29037025310370285</v>
      </c>
      <c r="Z353" s="212">
        <f t="shared" si="659"/>
        <v>2.5</v>
      </c>
      <c r="AA353" s="212">
        <f t="shared" si="660"/>
        <v>2.5</v>
      </c>
      <c r="AB353" s="212">
        <f t="shared" si="661"/>
        <v>2.5</v>
      </c>
      <c r="AC353" s="212">
        <f t="shared" si="662"/>
        <v>2.5</v>
      </c>
      <c r="AD353" s="212">
        <f t="shared" si="663"/>
        <v>9.2384537396410664</v>
      </c>
      <c r="AE353" s="212">
        <f t="shared" si="664"/>
        <v>13.257599495848103</v>
      </c>
      <c r="AF353" s="212">
        <f t="shared" si="665"/>
        <v>1.6224487150985447</v>
      </c>
      <c r="AG353" s="212">
        <f t="shared" si="666"/>
        <v>1.8113991315015077</v>
      </c>
      <c r="AH353" s="212">
        <f t="shared" si="667"/>
        <v>1.3809383802509934</v>
      </c>
      <c r="AI353" s="212">
        <f t="shared" si="668"/>
        <v>4.1224487150985443</v>
      </c>
      <c r="AJ353" s="212">
        <f t="shared" si="669"/>
        <v>4.9224487150985441</v>
      </c>
      <c r="AK353" s="212">
        <f t="shared" si="670"/>
        <v>5.1113991315015079</v>
      </c>
      <c r="AL353" s="212">
        <f t="shared" si="671"/>
        <v>4.6809383802509936</v>
      </c>
      <c r="AM353" s="212">
        <f t="shared" si="748"/>
        <v>203.15092302185229</v>
      </c>
      <c r="AN353" s="212">
        <f t="shared" si="778"/>
        <v>195.64114917909831</v>
      </c>
      <c r="AO353" s="212">
        <f t="shared" si="779"/>
        <v>213.6323785459401</v>
      </c>
      <c r="AP353" s="212">
        <f t="shared" si="672"/>
        <v>0.58306777379106778</v>
      </c>
      <c r="AQ353" s="212">
        <f t="shared" si="673"/>
        <v>2.5506454669971153E-2</v>
      </c>
      <c r="AR353" s="212">
        <f t="shared" si="674"/>
        <v>2.4762553908367839E-2</v>
      </c>
      <c r="AS353" s="212">
        <f t="shared" si="675"/>
        <v>2.359747811126664E-2</v>
      </c>
      <c r="AT353" s="212">
        <f t="shared" si="676"/>
        <v>1.9902873976876397E-6</v>
      </c>
      <c r="AU353" s="212">
        <f t="shared" si="677"/>
        <v>2.6636392456738326E-3</v>
      </c>
      <c r="AV353" s="212">
        <f t="shared" si="678"/>
        <v>2.4177281641886857E-3</v>
      </c>
      <c r="AW353" s="212">
        <f t="shared" si="679"/>
        <v>2.3974780739607566E-3</v>
      </c>
      <c r="AX353" s="212">
        <f t="shared" si="749"/>
        <v>4.2034886497731155E-3</v>
      </c>
      <c r="AY353" s="212">
        <f t="shared" si="750"/>
        <v>4.3877290238338671E-3</v>
      </c>
      <c r="AZ353" s="178">
        <f t="shared" si="751"/>
        <v>3.4807831842504958E-3</v>
      </c>
      <c r="BA353" s="178">
        <f t="shared" si="680"/>
        <v>-2.5328022387654317E-2</v>
      </c>
      <c r="BB353" s="178">
        <f t="shared" si="681"/>
        <v>-2.2024367293612443E-2</v>
      </c>
      <c r="BC353" s="178">
        <f t="shared" si="682"/>
        <v>-2.7530459117015557E-2</v>
      </c>
      <c r="BD353" s="178">
        <f t="shared" si="683"/>
        <v>0</v>
      </c>
      <c r="BE353" s="178">
        <f t="shared" si="684"/>
        <v>0</v>
      </c>
      <c r="BF353" s="178">
        <f t="shared" si="685"/>
        <v>0</v>
      </c>
      <c r="BG353" s="178">
        <f t="shared" si="752"/>
        <v>0</v>
      </c>
      <c r="BH353" s="178">
        <f t="shared" si="753"/>
        <v>0</v>
      </c>
      <c r="BI353" s="178">
        <f t="shared" si="754"/>
        <v>0</v>
      </c>
      <c r="BJ353" s="178">
        <f t="shared" si="686"/>
        <v>0</v>
      </c>
      <c r="BK353" s="178">
        <f t="shared" si="687"/>
        <v>0</v>
      </c>
      <c r="BL353" s="178">
        <f t="shared" si="688"/>
        <v>0</v>
      </c>
      <c r="BM353" s="180">
        <f t="shared" si="755"/>
        <v>0</v>
      </c>
      <c r="BN353" s="180">
        <f t="shared" si="755"/>
        <v>0</v>
      </c>
      <c r="BO353" s="180">
        <f t="shared" si="755"/>
        <v>0</v>
      </c>
      <c r="BP353" s="178">
        <f t="shared" si="689"/>
        <v>5.3581935976355837</v>
      </c>
      <c r="BQ353" s="178">
        <f t="shared" si="690"/>
        <v>16.46800075334453</v>
      </c>
      <c r="BR353" s="178">
        <f t="shared" si="691"/>
        <v>7.0744329202355544E-2</v>
      </c>
      <c r="BS353" s="178">
        <f t="shared" si="692"/>
        <v>7.0744329202355544E-2</v>
      </c>
      <c r="BT353" s="178">
        <f t="shared" si="693"/>
        <v>2.3581443067451847E-2</v>
      </c>
      <c r="BU353" s="178">
        <f t="shared" si="694"/>
        <v>2.8515317638418289</v>
      </c>
      <c r="BY353" s="180">
        <f t="shared" si="695"/>
        <v>1.1637600249066491E-2</v>
      </c>
      <c r="BZ353" s="180">
        <f t="shared" si="756"/>
        <v>1.1637600249066491E-2</v>
      </c>
      <c r="CA353" s="180">
        <f t="shared" si="757"/>
        <v>2.9757865857500381E-3</v>
      </c>
      <c r="CB353" s="180">
        <f t="shared" si="758"/>
        <v>1.8365288617852384E-2</v>
      </c>
      <c r="CC353" s="180">
        <f t="shared" si="696"/>
        <v>0</v>
      </c>
      <c r="CG353" s="182">
        <f t="shared" si="697"/>
        <v>6.5782481671887008E-2</v>
      </c>
      <c r="CH353" s="182">
        <f t="shared" si="698"/>
        <v>6.5782481671887008E-2</v>
      </c>
      <c r="CI353" s="182">
        <f t="shared" si="699"/>
        <v>6.5782481671887008E-2</v>
      </c>
      <c r="CJ353" s="182">
        <f t="shared" si="700"/>
        <v>6.5782481671887008E-2</v>
      </c>
      <c r="CK353" s="182">
        <f t="shared" si="701"/>
        <v>6.5782481671887008E-2</v>
      </c>
      <c r="CL353" s="182">
        <f t="shared" si="702"/>
        <v>6.5782481671887008E-2</v>
      </c>
      <c r="CM353" s="182">
        <f t="shared" si="703"/>
        <v>6.5782481671887008E-2</v>
      </c>
      <c r="CN353" s="182">
        <f t="shared" si="704"/>
        <v>6.5782481671887008E-2</v>
      </c>
      <c r="CO353" s="182">
        <f t="shared" si="705"/>
        <v>5.9040346769577062E-2</v>
      </c>
      <c r="CP353" s="182">
        <f t="shared" si="706"/>
        <v>4.9790001347412953E-2</v>
      </c>
      <c r="CQ353" s="182">
        <f t="shared" si="707"/>
        <v>4.0539655925248858E-2</v>
      </c>
      <c r="CR353" s="182">
        <f t="shared" si="708"/>
        <v>3.1289310503084755E-2</v>
      </c>
      <c r="CS353" s="182">
        <f t="shared" si="709"/>
        <v>2.203896508092066E-2</v>
      </c>
      <c r="CT353" s="182">
        <f t="shared" si="710"/>
        <v>1.8619595536983329E-2</v>
      </c>
      <c r="CU353" s="182">
        <f t="shared" si="711"/>
        <v>1.8619595536983329E-2</v>
      </c>
      <c r="CV353" s="182">
        <f t="shared" si="712"/>
        <v>1.8619595536983329E-2</v>
      </c>
      <c r="CW353" s="182">
        <f t="shared" si="713"/>
        <v>1.8619595536983329E-2</v>
      </c>
      <c r="CX353" s="182">
        <f t="shared" si="714"/>
        <v>1.8619595536983329E-2</v>
      </c>
      <c r="CY353" s="182">
        <f t="shared" si="715"/>
        <v>1.8619595536983329E-2</v>
      </c>
      <c r="DA353" s="184">
        <f t="shared" si="759"/>
        <v>1.0698868369522573E-2</v>
      </c>
      <c r="DB353" s="184">
        <f t="shared" si="760"/>
        <v>1.0698868369522573E-2</v>
      </c>
      <c r="DC353" s="184">
        <f t="shared" si="761"/>
        <v>1.0698868369522573E-2</v>
      </c>
      <c r="DD353" s="184">
        <f t="shared" si="762"/>
        <v>1.0698868369522573E-2</v>
      </c>
      <c r="DE353" s="184">
        <f t="shared" si="763"/>
        <v>1.0698868369522573E-2</v>
      </c>
      <c r="DF353" s="184">
        <f t="shared" si="764"/>
        <v>1.0698868369522573E-2</v>
      </c>
      <c r="DG353" s="184">
        <f t="shared" si="765"/>
        <v>1.0698868369522573E-2</v>
      </c>
      <c r="DH353" s="184">
        <f t="shared" si="766"/>
        <v>1.0698868369522573E-2</v>
      </c>
      <c r="DI353" s="184">
        <f t="shared" si="767"/>
        <v>9.4285528730082453E-3</v>
      </c>
      <c r="DJ353" s="184">
        <f t="shared" si="768"/>
        <v>7.6987467841998893E-3</v>
      </c>
      <c r="DK353" s="184">
        <f t="shared" si="769"/>
        <v>5.9912730789122102E-3</v>
      </c>
      <c r="DL353" s="184">
        <f t="shared" si="770"/>
        <v>4.320233058399763E-3</v>
      </c>
      <c r="DM353" s="184">
        <f t="shared" si="771"/>
        <v>2.714764870828547E-3</v>
      </c>
      <c r="DN353" s="184">
        <f t="shared" si="772"/>
        <v>2.1495383972779344E-3</v>
      </c>
      <c r="DO353" s="184">
        <f t="shared" si="773"/>
        <v>2.1495383972779344E-3</v>
      </c>
      <c r="DP353" s="184">
        <f t="shared" si="774"/>
        <v>2.1495383972779344E-3</v>
      </c>
      <c r="DQ353" s="184">
        <f t="shared" si="775"/>
        <v>2.1495383972779344E-3</v>
      </c>
      <c r="DR353" s="184">
        <f t="shared" si="776"/>
        <v>2.1495383972779344E-3</v>
      </c>
      <c r="DS353" s="184">
        <f t="shared" si="777"/>
        <v>-1.3774296845796998E-9</v>
      </c>
      <c r="DU353" s="185">
        <f t="shared" si="716"/>
        <v>0</v>
      </c>
      <c r="DV353" s="185">
        <f t="shared" si="717"/>
        <v>0</v>
      </c>
      <c r="DW353" s="185">
        <f t="shared" si="718"/>
        <v>0</v>
      </c>
      <c r="DX353" s="185">
        <f t="shared" si="719"/>
        <v>0</v>
      </c>
      <c r="DY353" s="186">
        <f t="shared" si="720"/>
        <v>0</v>
      </c>
      <c r="DZ353" s="186">
        <f t="shared" si="721"/>
        <v>0</v>
      </c>
      <c r="EA353" s="186">
        <f t="shared" si="722"/>
        <v>0</v>
      </c>
      <c r="EB353" s="186">
        <f t="shared" si="723"/>
        <v>0</v>
      </c>
      <c r="EC353" s="186">
        <f t="shared" si="724"/>
        <v>0</v>
      </c>
      <c r="ED353" s="186">
        <f t="shared" si="725"/>
        <v>0</v>
      </c>
      <c r="EE353" s="186">
        <f t="shared" si="726"/>
        <v>0</v>
      </c>
      <c r="EF353" s="186">
        <f t="shared" si="727"/>
        <v>0</v>
      </c>
      <c r="EG353" s="186">
        <f t="shared" si="728"/>
        <v>0</v>
      </c>
      <c r="EH353" s="186">
        <f t="shared" si="729"/>
        <v>0</v>
      </c>
      <c r="EI353" s="186">
        <f t="shared" si="730"/>
        <v>0</v>
      </c>
      <c r="EJ353" s="186">
        <f t="shared" si="731"/>
        <v>0</v>
      </c>
      <c r="EK353" s="186">
        <f t="shared" si="732"/>
        <v>0</v>
      </c>
      <c r="EL353" s="186">
        <f t="shared" si="733"/>
        <v>0</v>
      </c>
      <c r="EM353" s="186">
        <f t="shared" si="734"/>
        <v>0</v>
      </c>
      <c r="EN353" s="186">
        <f t="shared" si="735"/>
        <v>0</v>
      </c>
      <c r="EO353" s="186">
        <f t="shared" si="736"/>
        <v>0</v>
      </c>
      <c r="EP353" s="186">
        <f t="shared" si="737"/>
        <v>0</v>
      </c>
      <c r="EQ353" s="186">
        <f t="shared" si="738"/>
        <v>0</v>
      </c>
      <c r="ER353" s="186">
        <f t="shared" si="739"/>
        <v>0</v>
      </c>
      <c r="ES353" s="186">
        <f t="shared" si="740"/>
        <v>0</v>
      </c>
      <c r="ET353" s="186">
        <f t="shared" si="741"/>
        <v>0</v>
      </c>
      <c r="EU353" s="186">
        <f t="shared" si="742"/>
        <v>0</v>
      </c>
      <c r="EV353" s="186">
        <f t="shared" si="743"/>
        <v>0</v>
      </c>
      <c r="EW353" s="186">
        <f t="shared" si="744"/>
        <v>0</v>
      </c>
      <c r="EX353" s="186">
        <f t="shared" si="745"/>
        <v>0</v>
      </c>
    </row>
    <row r="354" spans="15:154" ht="20.100000000000001" customHeight="1" x14ac:dyDescent="0.3">
      <c r="O354" s="211">
        <v>346</v>
      </c>
      <c r="P354" s="211">
        <f t="shared" si="746"/>
        <v>-0.12217304763960307</v>
      </c>
      <c r="Q354" s="212">
        <f t="shared" si="747"/>
        <v>3.0194196059501901</v>
      </c>
      <c r="R354" s="212">
        <f t="shared" si="651"/>
        <v>39.640334004644671</v>
      </c>
      <c r="S354" s="212">
        <f t="shared" si="652"/>
        <v>34.469855656212758</v>
      </c>
      <c r="T354" s="212">
        <f t="shared" si="653"/>
        <v>43.08731957026594</v>
      </c>
      <c r="U354" s="212">
        <f t="shared" si="654"/>
        <v>1</v>
      </c>
      <c r="V354" s="212">
        <f t="shared" si="655"/>
        <v>1</v>
      </c>
      <c r="W354" s="212">
        <f t="shared" si="656"/>
        <v>0.33803953312880558</v>
      </c>
      <c r="X354" s="212">
        <f t="shared" si="657"/>
        <v>0.38874546309812641</v>
      </c>
      <c r="Y354" s="212">
        <f t="shared" si="658"/>
        <v>0.31099637047850115</v>
      </c>
      <c r="Z354" s="212">
        <f t="shared" si="659"/>
        <v>2.5</v>
      </c>
      <c r="AA354" s="212">
        <f t="shared" si="660"/>
        <v>2.5</v>
      </c>
      <c r="AB354" s="212">
        <f t="shared" si="661"/>
        <v>2.5</v>
      </c>
      <c r="AC354" s="212">
        <f t="shared" si="662"/>
        <v>2.5</v>
      </c>
      <c r="AD354" s="212">
        <f t="shared" si="663"/>
        <v>8.2135267610349878</v>
      </c>
      <c r="AE354" s="212">
        <f t="shared" si="664"/>
        <v>11.829038560651201</v>
      </c>
      <c r="AF354" s="212">
        <f t="shared" si="665"/>
        <v>1.6156691257835876</v>
      </c>
      <c r="AG354" s="212">
        <f t="shared" si="666"/>
        <v>1.8038299910517865</v>
      </c>
      <c r="AH354" s="212">
        <f t="shared" si="667"/>
        <v>1.3751679697595929</v>
      </c>
      <c r="AI354" s="212">
        <f t="shared" si="668"/>
        <v>4.1156691257835876</v>
      </c>
      <c r="AJ354" s="212">
        <f t="shared" si="669"/>
        <v>4.9156691257835874</v>
      </c>
      <c r="AK354" s="212">
        <f t="shared" si="670"/>
        <v>5.1038299910517866</v>
      </c>
      <c r="AL354" s="212">
        <f t="shared" si="671"/>
        <v>4.6751679697595927</v>
      </c>
      <c r="AM354" s="212">
        <f t="shared" si="748"/>
        <v>203.43110457838105</v>
      </c>
      <c r="AN354" s="212">
        <f t="shared" si="778"/>
        <v>195.93129115845062</v>
      </c>
      <c r="AO354" s="212">
        <f t="shared" si="779"/>
        <v>213.89605816695868</v>
      </c>
      <c r="AP354" s="212">
        <f t="shared" si="672"/>
        <v>0.54287000531899787</v>
      </c>
      <c r="AQ354" s="212">
        <f t="shared" si="673"/>
        <v>2.3715284977537991E-2</v>
      </c>
      <c r="AR354" s="212">
        <f t="shared" si="674"/>
        <v>2.302362403191861E-2</v>
      </c>
      <c r="AS354" s="212">
        <f t="shared" si="675"/>
        <v>2.194036471947421E-2</v>
      </c>
      <c r="AT354" s="212">
        <f t="shared" si="676"/>
        <v>1.7188005148397399E-6</v>
      </c>
      <c r="AU354" s="212">
        <f t="shared" si="677"/>
        <v>2.3058467206805832E-3</v>
      </c>
      <c r="AV354" s="212">
        <f t="shared" si="678"/>
        <v>2.0931846161797462E-3</v>
      </c>
      <c r="AW354" s="212">
        <f t="shared" si="679"/>
        <v>2.0751372057825211E-3</v>
      </c>
      <c r="AX354" s="212">
        <f t="shared" si="749"/>
        <v>3.8973385684557896E-3</v>
      </c>
      <c r="AY354" s="212">
        <f t="shared" si="750"/>
        <v>4.0685821828204041E-3</v>
      </c>
      <c r="AZ354" s="178">
        <f t="shared" si="751"/>
        <v>3.2268024381395476E-3</v>
      </c>
      <c r="BA354" s="178">
        <f t="shared" si="680"/>
        <v>-2.5356156584156367E-2</v>
      </c>
      <c r="BB354" s="178">
        <f t="shared" si="681"/>
        <v>-2.204883181230988E-2</v>
      </c>
      <c r="BC354" s="178">
        <f t="shared" si="682"/>
        <v>-2.756103976538735E-2</v>
      </c>
      <c r="BD354" s="178">
        <f t="shared" si="683"/>
        <v>0</v>
      </c>
      <c r="BE354" s="178">
        <f t="shared" si="684"/>
        <v>0</v>
      </c>
      <c r="BF354" s="178">
        <f t="shared" si="685"/>
        <v>0</v>
      </c>
      <c r="BG354" s="178">
        <f t="shared" si="752"/>
        <v>0</v>
      </c>
      <c r="BH354" s="178">
        <f t="shared" si="753"/>
        <v>0</v>
      </c>
      <c r="BI354" s="178">
        <f t="shared" si="754"/>
        <v>0</v>
      </c>
      <c r="BJ354" s="178">
        <f t="shared" si="686"/>
        <v>0</v>
      </c>
      <c r="BK354" s="178">
        <f t="shared" si="687"/>
        <v>0</v>
      </c>
      <c r="BL354" s="178">
        <f t="shared" si="688"/>
        <v>0</v>
      </c>
      <c r="BM354" s="180">
        <f t="shared" si="755"/>
        <v>0</v>
      </c>
      <c r="BN354" s="180">
        <f t="shared" si="755"/>
        <v>0</v>
      </c>
      <c r="BO354" s="180">
        <f t="shared" si="755"/>
        <v>0</v>
      </c>
      <c r="BP354" s="178">
        <f t="shared" si="689"/>
        <v>4.7805034156695188</v>
      </c>
      <c r="BQ354" s="178">
        <f t="shared" si="690"/>
        <v>14.735100885293072</v>
      </c>
      <c r="BR354" s="178">
        <f t="shared" si="691"/>
        <v>6.6052374645188039E-2</v>
      </c>
      <c r="BS354" s="178">
        <f t="shared" si="692"/>
        <v>6.6052374645188039E-2</v>
      </c>
      <c r="BT354" s="178">
        <f t="shared" si="693"/>
        <v>2.201745821506268E-2</v>
      </c>
      <c r="BU354" s="178">
        <f t="shared" si="694"/>
        <v>2.6624104928492689</v>
      </c>
      <c r="BY354" s="180">
        <f t="shared" si="695"/>
        <v>1.0344071442505712E-2</v>
      </c>
      <c r="BZ354" s="180">
        <f t="shared" si="756"/>
        <v>1.0344071442505712E-2</v>
      </c>
      <c r="CA354" s="180">
        <f t="shared" si="757"/>
        <v>2.6224366915707999E-3</v>
      </c>
      <c r="CB354" s="180">
        <f t="shared" si="758"/>
        <v>1.7483526460067966E-2</v>
      </c>
      <c r="CC354" s="180">
        <f t="shared" si="696"/>
        <v>0</v>
      </c>
      <c r="CG354" s="182">
        <f t="shared" si="697"/>
        <v>6.1090527114719538E-2</v>
      </c>
      <c r="CH354" s="182">
        <f t="shared" si="698"/>
        <v>6.1090527114719538E-2</v>
      </c>
      <c r="CI354" s="182">
        <f t="shared" si="699"/>
        <v>6.1090527114719538E-2</v>
      </c>
      <c r="CJ354" s="182">
        <f t="shared" si="700"/>
        <v>6.1090527114719538E-2</v>
      </c>
      <c r="CK354" s="182">
        <f t="shared" si="701"/>
        <v>6.1090527114719538E-2</v>
      </c>
      <c r="CL354" s="182">
        <f t="shared" si="702"/>
        <v>6.1090527114719538E-2</v>
      </c>
      <c r="CM354" s="182">
        <f t="shared" si="703"/>
        <v>6.1090527114719538E-2</v>
      </c>
      <c r="CN354" s="182">
        <f t="shared" si="704"/>
        <v>6.1090527114719538E-2</v>
      </c>
      <c r="CO354" s="182">
        <f t="shared" si="705"/>
        <v>5.4795548768088342E-2</v>
      </c>
      <c r="CP354" s="182">
        <f t="shared" si="706"/>
        <v>4.6158711182499382E-2</v>
      </c>
      <c r="CQ354" s="182">
        <f t="shared" si="707"/>
        <v>3.7521873596910414E-2</v>
      </c>
      <c r="CR354" s="182">
        <f t="shared" si="708"/>
        <v>2.8885036011321443E-2</v>
      </c>
      <c r="CS354" s="182">
        <f t="shared" si="709"/>
        <v>2.0248198425732493E-2</v>
      </c>
      <c r="CT354" s="182">
        <f t="shared" si="710"/>
        <v>1.7055610684594165E-2</v>
      </c>
      <c r="CU354" s="182">
        <f t="shared" si="711"/>
        <v>1.7055610684594165E-2</v>
      </c>
      <c r="CV354" s="182">
        <f t="shared" si="712"/>
        <v>1.7055610684594165E-2</v>
      </c>
      <c r="CW354" s="182">
        <f t="shared" si="713"/>
        <v>1.7055610684594165E-2</v>
      </c>
      <c r="CX354" s="182">
        <f t="shared" si="714"/>
        <v>1.7055610684594165E-2</v>
      </c>
      <c r="CY354" s="182">
        <f t="shared" si="715"/>
        <v>1.7055610684594165E-2</v>
      </c>
      <c r="DA354" s="184">
        <f t="shared" si="759"/>
        <v>9.4462566429923192E-3</v>
      </c>
      <c r="DB354" s="184">
        <f t="shared" si="760"/>
        <v>9.4462566429923192E-3</v>
      </c>
      <c r="DC354" s="184">
        <f t="shared" si="761"/>
        <v>9.4462566429923192E-3</v>
      </c>
      <c r="DD354" s="184">
        <f t="shared" si="762"/>
        <v>9.4462566429923192E-3</v>
      </c>
      <c r="DE354" s="184">
        <f t="shared" si="763"/>
        <v>9.4462566429923192E-3</v>
      </c>
      <c r="DF354" s="184">
        <f t="shared" si="764"/>
        <v>9.4462566429923192E-3</v>
      </c>
      <c r="DG354" s="184">
        <f t="shared" si="765"/>
        <v>9.4462566429923192E-3</v>
      </c>
      <c r="DH354" s="184">
        <f t="shared" si="766"/>
        <v>9.4462566429923192E-3</v>
      </c>
      <c r="DI354" s="184">
        <f t="shared" si="767"/>
        <v>8.312409328796462E-3</v>
      </c>
      <c r="DJ354" s="184">
        <f t="shared" si="768"/>
        <v>6.7694034925600806E-3</v>
      </c>
      <c r="DK354" s="184">
        <f t="shared" si="769"/>
        <v>5.2479584379494298E-3</v>
      </c>
      <c r="DL354" s="184">
        <f t="shared" si="770"/>
        <v>3.7616255769709821E-3</v>
      </c>
      <c r="DM354" s="184">
        <f t="shared" si="771"/>
        <v>2.3383226362715956E-3</v>
      </c>
      <c r="DN354" s="184">
        <f t="shared" si="772"/>
        <v>1.8392665528782534E-3</v>
      </c>
      <c r="DO354" s="184">
        <f t="shared" si="773"/>
        <v>1.8392665528782534E-3</v>
      </c>
      <c r="DP354" s="184">
        <f t="shared" si="774"/>
        <v>1.8392665528782534E-3</v>
      </c>
      <c r="DQ354" s="184">
        <f t="shared" si="775"/>
        <v>1.8392665528782534E-3</v>
      </c>
      <c r="DR354" s="184">
        <f t="shared" si="776"/>
        <v>1.8392665528782534E-3</v>
      </c>
      <c r="DS354" s="184">
        <f t="shared" si="777"/>
        <v>-1.4049323493055076E-9</v>
      </c>
      <c r="DU354" s="185">
        <f t="shared" si="716"/>
        <v>0</v>
      </c>
      <c r="DV354" s="185">
        <f t="shared" si="717"/>
        <v>0</v>
      </c>
      <c r="DW354" s="185">
        <f t="shared" si="718"/>
        <v>0</v>
      </c>
      <c r="DX354" s="185">
        <f t="shared" si="719"/>
        <v>0</v>
      </c>
      <c r="DY354" s="186">
        <f t="shared" si="720"/>
        <v>0</v>
      </c>
      <c r="DZ354" s="186">
        <f t="shared" si="721"/>
        <v>0</v>
      </c>
      <c r="EA354" s="186">
        <f t="shared" si="722"/>
        <v>0</v>
      </c>
      <c r="EB354" s="186">
        <f t="shared" si="723"/>
        <v>0</v>
      </c>
      <c r="EC354" s="186">
        <f t="shared" si="724"/>
        <v>0</v>
      </c>
      <c r="ED354" s="186">
        <f t="shared" si="725"/>
        <v>0</v>
      </c>
      <c r="EE354" s="186">
        <f t="shared" si="726"/>
        <v>0</v>
      </c>
      <c r="EF354" s="186">
        <f t="shared" si="727"/>
        <v>0</v>
      </c>
      <c r="EG354" s="186">
        <f t="shared" si="728"/>
        <v>0</v>
      </c>
      <c r="EH354" s="186">
        <f t="shared" si="729"/>
        <v>0</v>
      </c>
      <c r="EI354" s="186">
        <f t="shared" si="730"/>
        <v>0</v>
      </c>
      <c r="EJ354" s="186">
        <f t="shared" si="731"/>
        <v>0</v>
      </c>
      <c r="EK354" s="186">
        <f t="shared" si="732"/>
        <v>0</v>
      </c>
      <c r="EL354" s="186">
        <f t="shared" si="733"/>
        <v>0</v>
      </c>
      <c r="EM354" s="186">
        <f t="shared" si="734"/>
        <v>0</v>
      </c>
      <c r="EN354" s="186">
        <f t="shared" si="735"/>
        <v>0</v>
      </c>
      <c r="EO354" s="186">
        <f t="shared" si="736"/>
        <v>0</v>
      </c>
      <c r="EP354" s="186">
        <f t="shared" si="737"/>
        <v>0</v>
      </c>
      <c r="EQ354" s="186">
        <f t="shared" si="738"/>
        <v>0</v>
      </c>
      <c r="ER354" s="186">
        <f t="shared" si="739"/>
        <v>0</v>
      </c>
      <c r="ES354" s="186">
        <f t="shared" si="740"/>
        <v>0</v>
      </c>
      <c r="ET354" s="186">
        <f t="shared" si="741"/>
        <v>0</v>
      </c>
      <c r="EU354" s="186">
        <f t="shared" si="742"/>
        <v>0</v>
      </c>
      <c r="EV354" s="186">
        <f t="shared" si="743"/>
        <v>0</v>
      </c>
      <c r="EW354" s="186">
        <f t="shared" si="744"/>
        <v>0</v>
      </c>
      <c r="EX354" s="186">
        <f t="shared" si="745"/>
        <v>0</v>
      </c>
    </row>
    <row r="355" spans="15:154" ht="20.100000000000001" customHeight="1" x14ac:dyDescent="0.3">
      <c r="O355" s="211">
        <v>347</v>
      </c>
      <c r="P355" s="211">
        <f t="shared" si="746"/>
        <v>-0.11344640137963143</v>
      </c>
      <c r="Q355" s="212">
        <f t="shared" si="747"/>
        <v>3.0281462522101616</v>
      </c>
      <c r="R355" s="212">
        <f t="shared" si="651"/>
        <v>36.821509649402756</v>
      </c>
      <c r="S355" s="212">
        <f t="shared" si="652"/>
        <v>32.018704042958923</v>
      </c>
      <c r="T355" s="212">
        <f t="shared" si="653"/>
        <v>40.023380053698652</v>
      </c>
      <c r="U355" s="212">
        <f t="shared" si="654"/>
        <v>1</v>
      </c>
      <c r="V355" s="212">
        <f t="shared" si="655"/>
        <v>1</v>
      </c>
      <c r="W355" s="212">
        <f t="shared" si="656"/>
        <v>0.36391772438415892</v>
      </c>
      <c r="X355" s="212">
        <f t="shared" si="657"/>
        <v>0.4185053830417827</v>
      </c>
      <c r="Y355" s="212">
        <f t="shared" si="658"/>
        <v>0.33480430643342618</v>
      </c>
      <c r="Z355" s="212">
        <f t="shared" si="659"/>
        <v>2.5</v>
      </c>
      <c r="AA355" s="212">
        <f t="shared" si="660"/>
        <v>2.5</v>
      </c>
      <c r="AB355" s="212">
        <f t="shared" si="661"/>
        <v>2.5</v>
      </c>
      <c r="AC355" s="212">
        <f t="shared" si="662"/>
        <v>2.5</v>
      </c>
      <c r="AD355" s="212">
        <f t="shared" si="663"/>
        <v>7.2318580077030123</v>
      </c>
      <c r="AE355" s="212">
        <f t="shared" si="664"/>
        <v>10.454625770003355</v>
      </c>
      <c r="AF355" s="212">
        <f t="shared" si="665"/>
        <v>1.6088822682160255</v>
      </c>
      <c r="AG355" s="212">
        <f t="shared" si="666"/>
        <v>1.7962527358885876</v>
      </c>
      <c r="AH355" s="212">
        <f t="shared" si="667"/>
        <v>1.3693913729346054</v>
      </c>
      <c r="AI355" s="212">
        <f t="shared" si="668"/>
        <v>4.1088822682160258</v>
      </c>
      <c r="AJ355" s="212">
        <f t="shared" si="669"/>
        <v>4.9088822682160256</v>
      </c>
      <c r="AK355" s="212">
        <f t="shared" si="670"/>
        <v>5.0962527358885872</v>
      </c>
      <c r="AL355" s="212">
        <f t="shared" si="671"/>
        <v>4.669391372934605</v>
      </c>
      <c r="AM355" s="212">
        <f t="shared" si="748"/>
        <v>203.71236166627759</v>
      </c>
      <c r="AN355" s="212">
        <f t="shared" si="778"/>
        <v>196.22260743817665</v>
      </c>
      <c r="AO355" s="212">
        <f t="shared" si="779"/>
        <v>214.16067322956548</v>
      </c>
      <c r="AP355" s="212">
        <f t="shared" si="672"/>
        <v>0.50284252374046357</v>
      </c>
      <c r="AQ355" s="212">
        <f t="shared" si="673"/>
        <v>2.1936355320070156E-2</v>
      </c>
      <c r="AR355" s="212">
        <f t="shared" si="674"/>
        <v>2.1296577207410194E-2</v>
      </c>
      <c r="AS355" s="212">
        <f t="shared" si="675"/>
        <v>2.0294575283163356E-2</v>
      </c>
      <c r="AT355" s="212">
        <f t="shared" si="676"/>
        <v>1.4691072505732197E-6</v>
      </c>
      <c r="AU355" s="212">
        <f t="shared" si="677"/>
        <v>1.9756166265125145E-3</v>
      </c>
      <c r="AV355" s="212">
        <f t="shared" si="678"/>
        <v>1.7935974760515062E-3</v>
      </c>
      <c r="AW355" s="212">
        <f t="shared" si="679"/>
        <v>1.7776897378384178E-3</v>
      </c>
      <c r="AX355" s="212">
        <f t="shared" si="749"/>
        <v>3.5948115248416062E-3</v>
      </c>
      <c r="AY355" s="212">
        <f t="shared" si="750"/>
        <v>3.753153253613421E-3</v>
      </c>
      <c r="AZ355" s="178">
        <f t="shared" si="751"/>
        <v>2.9758927974235785E-3</v>
      </c>
      <c r="BA355" s="178">
        <f t="shared" si="680"/>
        <v>-2.5382359811164181E-2</v>
      </c>
      <c r="BB355" s="178">
        <f t="shared" si="681"/>
        <v>-2.2071617227099289E-2</v>
      </c>
      <c r="BC355" s="178">
        <f t="shared" si="682"/>
        <v>-2.758952153387411E-2</v>
      </c>
      <c r="BD355" s="178">
        <f t="shared" si="683"/>
        <v>0</v>
      </c>
      <c r="BE355" s="178">
        <f t="shared" si="684"/>
        <v>0</v>
      </c>
      <c r="BF355" s="178">
        <f t="shared" si="685"/>
        <v>0</v>
      </c>
      <c r="BG355" s="178">
        <f t="shared" si="752"/>
        <v>0</v>
      </c>
      <c r="BH355" s="178">
        <f t="shared" si="753"/>
        <v>0</v>
      </c>
      <c r="BI355" s="178">
        <f t="shared" si="754"/>
        <v>0</v>
      </c>
      <c r="BJ355" s="178">
        <f t="shared" si="686"/>
        <v>0</v>
      </c>
      <c r="BK355" s="178">
        <f t="shared" si="687"/>
        <v>0</v>
      </c>
      <c r="BL355" s="178">
        <f t="shared" si="688"/>
        <v>0</v>
      </c>
      <c r="BM355" s="180">
        <f t="shared" si="755"/>
        <v>0</v>
      </c>
      <c r="BN355" s="180">
        <f t="shared" si="755"/>
        <v>0</v>
      </c>
      <c r="BO355" s="180">
        <f t="shared" si="755"/>
        <v>0</v>
      </c>
      <c r="BP355" s="178">
        <f t="shared" si="689"/>
        <v>4.2245746050739204</v>
      </c>
      <c r="BQ355" s="178">
        <f t="shared" si="690"/>
        <v>13.059177981899628</v>
      </c>
      <c r="BR355" s="178">
        <f t="shared" si="691"/>
        <v>6.1355389943959136E-2</v>
      </c>
      <c r="BS355" s="178">
        <f t="shared" si="692"/>
        <v>6.1355389943959136E-2</v>
      </c>
      <c r="BT355" s="178">
        <f t="shared" si="693"/>
        <v>2.0451796647986381E-2</v>
      </c>
      <c r="BU355" s="178">
        <f t="shared" si="694"/>
        <v>2.5</v>
      </c>
      <c r="BY355" s="180">
        <f t="shared" si="695"/>
        <v>9.1002217591279692E-3</v>
      </c>
      <c r="BZ355" s="180">
        <f t="shared" si="756"/>
        <v>9.1002217591279692E-3</v>
      </c>
      <c r="CA355" s="180">
        <f t="shared" si="757"/>
        <v>2.2855744403622895E-3</v>
      </c>
      <c r="CB355" s="180">
        <f t="shared" si="758"/>
        <v>1.6558661141567791E-2</v>
      </c>
      <c r="CC355" s="180">
        <f t="shared" si="696"/>
        <v>0</v>
      </c>
      <c r="CG355" s="182">
        <f t="shared" si="697"/>
        <v>5.6393542413490635E-2</v>
      </c>
      <c r="CH355" s="182">
        <f t="shared" si="698"/>
        <v>5.6393542413490635E-2</v>
      </c>
      <c r="CI355" s="182">
        <f t="shared" si="699"/>
        <v>5.6393542413490635E-2</v>
      </c>
      <c r="CJ355" s="182">
        <f t="shared" si="700"/>
        <v>5.6393542413490635E-2</v>
      </c>
      <c r="CK355" s="182">
        <f t="shared" si="701"/>
        <v>5.6393542413490635E-2</v>
      </c>
      <c r="CL355" s="182">
        <f t="shared" si="702"/>
        <v>5.6393542413490635E-2</v>
      </c>
      <c r="CM355" s="182">
        <f t="shared" si="703"/>
        <v>5.6393542413490635E-2</v>
      </c>
      <c r="CN355" s="182">
        <f t="shared" si="704"/>
        <v>5.6393542413490635E-2</v>
      </c>
      <c r="CO355" s="182">
        <f t="shared" si="705"/>
        <v>5.0546200009511336E-2</v>
      </c>
      <c r="CP355" s="182">
        <f t="shared" si="706"/>
        <v>4.2523527989118522E-2</v>
      </c>
      <c r="CQ355" s="182">
        <f t="shared" si="707"/>
        <v>3.4500855968725715E-2</v>
      </c>
      <c r="CR355" s="182">
        <f t="shared" si="708"/>
        <v>2.6478183948332894E-2</v>
      </c>
      <c r="CS355" s="182">
        <f t="shared" si="709"/>
        <v>1.8455511927940094E-2</v>
      </c>
      <c r="CT355" s="182">
        <f t="shared" si="710"/>
        <v>1.5489949117517866E-2</v>
      </c>
      <c r="CU355" s="182">
        <f t="shared" si="711"/>
        <v>1.5489949117517866E-2</v>
      </c>
      <c r="CV355" s="182">
        <f t="shared" si="712"/>
        <v>1.5489949117517866E-2</v>
      </c>
      <c r="CW355" s="182">
        <f t="shared" si="713"/>
        <v>1.5489949117517866E-2</v>
      </c>
      <c r="CX355" s="182">
        <f t="shared" si="714"/>
        <v>1.5489949117517866E-2</v>
      </c>
      <c r="CY355" s="182">
        <f t="shared" si="715"/>
        <v>1.5489949117517866E-2</v>
      </c>
      <c r="DA355" s="184">
        <f t="shared" si="759"/>
        <v>8.2455913588266334E-3</v>
      </c>
      <c r="DB355" s="184">
        <f t="shared" si="760"/>
        <v>8.2455913588266334E-3</v>
      </c>
      <c r="DC355" s="184">
        <f t="shared" si="761"/>
        <v>8.2455913588266334E-3</v>
      </c>
      <c r="DD355" s="184">
        <f t="shared" si="762"/>
        <v>8.2455913588266334E-3</v>
      </c>
      <c r="DE355" s="184">
        <f t="shared" si="763"/>
        <v>8.2455913588266334E-3</v>
      </c>
      <c r="DF355" s="184">
        <f t="shared" si="764"/>
        <v>8.2455913588266334E-3</v>
      </c>
      <c r="DG355" s="184">
        <f t="shared" si="765"/>
        <v>8.2455913588266334E-3</v>
      </c>
      <c r="DH355" s="184">
        <f t="shared" si="766"/>
        <v>8.2455913588266334E-3</v>
      </c>
      <c r="DI355" s="184">
        <f t="shared" si="767"/>
        <v>7.2435868726163054E-3</v>
      </c>
      <c r="DJ355" s="184">
        <f t="shared" si="768"/>
        <v>5.8810004844138284E-3</v>
      </c>
      <c r="DK355" s="184">
        <f t="shared" si="769"/>
        <v>4.5391448138082657E-3</v>
      </c>
      <c r="DL355" s="184">
        <f t="shared" si="770"/>
        <v>3.2309865550884573E-3</v>
      </c>
      <c r="DM355" s="184">
        <f t="shared" si="771"/>
        <v>1.9831548581828611E-3</v>
      </c>
      <c r="DN355" s="184">
        <f t="shared" si="772"/>
        <v>1.5477285587049731E-3</v>
      </c>
      <c r="DO355" s="184">
        <f t="shared" si="773"/>
        <v>1.5477285587049731E-3</v>
      </c>
      <c r="DP355" s="184">
        <f t="shared" si="774"/>
        <v>1.5477285587049731E-3</v>
      </c>
      <c r="DQ355" s="184">
        <f t="shared" si="775"/>
        <v>1.5477285587049731E-3</v>
      </c>
      <c r="DR355" s="184">
        <f t="shared" si="776"/>
        <v>1.5477285587049731E-3</v>
      </c>
      <c r="DS355" s="184">
        <f t="shared" si="777"/>
        <v>-1.4336168338511943E-9</v>
      </c>
      <c r="DU355" s="185">
        <f t="shared" si="716"/>
        <v>0</v>
      </c>
      <c r="DV355" s="185">
        <f t="shared" si="717"/>
        <v>0</v>
      </c>
      <c r="DW355" s="185">
        <f t="shared" si="718"/>
        <v>0</v>
      </c>
      <c r="DX355" s="185">
        <f t="shared" si="719"/>
        <v>0</v>
      </c>
      <c r="DY355" s="186">
        <f t="shared" si="720"/>
        <v>0</v>
      </c>
      <c r="DZ355" s="186">
        <f t="shared" si="721"/>
        <v>0</v>
      </c>
      <c r="EA355" s="186">
        <f t="shared" si="722"/>
        <v>0</v>
      </c>
      <c r="EB355" s="186">
        <f t="shared" si="723"/>
        <v>0</v>
      </c>
      <c r="EC355" s="186">
        <f t="shared" si="724"/>
        <v>0</v>
      </c>
      <c r="ED355" s="186">
        <f t="shared" si="725"/>
        <v>0</v>
      </c>
      <c r="EE355" s="186">
        <f t="shared" si="726"/>
        <v>0</v>
      </c>
      <c r="EF355" s="186">
        <f t="shared" si="727"/>
        <v>0</v>
      </c>
      <c r="EG355" s="186">
        <f t="shared" si="728"/>
        <v>0</v>
      </c>
      <c r="EH355" s="186">
        <f t="shared" si="729"/>
        <v>0</v>
      </c>
      <c r="EI355" s="186">
        <f t="shared" si="730"/>
        <v>0</v>
      </c>
      <c r="EJ355" s="186">
        <f t="shared" si="731"/>
        <v>0</v>
      </c>
      <c r="EK355" s="186">
        <f t="shared" si="732"/>
        <v>0</v>
      </c>
      <c r="EL355" s="186">
        <f t="shared" si="733"/>
        <v>0</v>
      </c>
      <c r="EM355" s="186">
        <f t="shared" si="734"/>
        <v>0</v>
      </c>
      <c r="EN355" s="186">
        <f t="shared" si="735"/>
        <v>0</v>
      </c>
      <c r="EO355" s="186">
        <f t="shared" si="736"/>
        <v>0</v>
      </c>
      <c r="EP355" s="186">
        <f t="shared" si="737"/>
        <v>0</v>
      </c>
      <c r="EQ355" s="186">
        <f t="shared" si="738"/>
        <v>0</v>
      </c>
      <c r="ER355" s="186">
        <f t="shared" si="739"/>
        <v>0</v>
      </c>
      <c r="ES355" s="186">
        <f t="shared" si="740"/>
        <v>0</v>
      </c>
      <c r="ET355" s="186">
        <f t="shared" si="741"/>
        <v>0</v>
      </c>
      <c r="EU355" s="186">
        <f t="shared" si="742"/>
        <v>0</v>
      </c>
      <c r="EV355" s="186">
        <f t="shared" si="743"/>
        <v>0</v>
      </c>
      <c r="EW355" s="186">
        <f t="shared" si="744"/>
        <v>0</v>
      </c>
      <c r="EX355" s="186">
        <f t="shared" si="745"/>
        <v>0</v>
      </c>
    </row>
    <row r="356" spans="15:154" ht="20.100000000000001" customHeight="1" x14ac:dyDescent="0.3">
      <c r="O356" s="211">
        <v>348</v>
      </c>
      <c r="P356" s="211">
        <f t="shared" si="746"/>
        <v>-0.10471975511965977</v>
      </c>
      <c r="Q356" s="212">
        <f t="shared" si="747"/>
        <v>3.0368728984701332</v>
      </c>
      <c r="R356" s="212">
        <f t="shared" si="651"/>
        <v>33.999881193640775</v>
      </c>
      <c r="S356" s="212">
        <f t="shared" si="652"/>
        <v>29.56511408142676</v>
      </c>
      <c r="T356" s="212">
        <f t="shared" si="653"/>
        <v>36.956392601783449</v>
      </c>
      <c r="U356" s="212">
        <f t="shared" si="654"/>
        <v>1</v>
      </c>
      <c r="V356" s="212">
        <f t="shared" si="655"/>
        <v>0</v>
      </c>
      <c r="W356" s="212">
        <f t="shared" si="656"/>
        <v>0.39411902423077561</v>
      </c>
      <c r="X356" s="212">
        <f t="shared" si="657"/>
        <v>0.45323687786539196</v>
      </c>
      <c r="Y356" s="212">
        <f t="shared" si="658"/>
        <v>0.36258950229231357</v>
      </c>
      <c r="Z356" s="212">
        <f t="shared" si="659"/>
        <v>2.5</v>
      </c>
      <c r="AA356" s="212">
        <f t="shared" si="660"/>
        <v>2.5</v>
      </c>
      <c r="AB356" s="212">
        <f t="shared" si="661"/>
        <v>2.5</v>
      </c>
      <c r="AC356" s="212">
        <f t="shared" si="662"/>
        <v>2.5</v>
      </c>
      <c r="AD356" s="212">
        <f t="shared" si="663"/>
        <v>6.2959427462112716</v>
      </c>
      <c r="AE356" s="212">
        <f t="shared" si="664"/>
        <v>9.1379726381238751</v>
      </c>
      <c r="AF356" s="212">
        <f t="shared" si="665"/>
        <v>1.6020886592413393</v>
      </c>
      <c r="AG356" s="212">
        <f t="shared" si="666"/>
        <v>1.7886679430492278</v>
      </c>
      <c r="AH356" s="212">
        <f t="shared" si="667"/>
        <v>1.3636090296862444</v>
      </c>
      <c r="AI356" s="212">
        <f t="shared" si="668"/>
        <v>4.102088659241339</v>
      </c>
      <c r="AJ356" s="212">
        <f t="shared" si="669"/>
        <v>4.9020886592413389</v>
      </c>
      <c r="AK356" s="212">
        <f t="shared" si="670"/>
        <v>5.0886679430492281</v>
      </c>
      <c r="AL356" s="212">
        <f t="shared" si="671"/>
        <v>4.6636090296862447</v>
      </c>
      <c r="AM356" s="212">
        <f t="shared" si="748"/>
        <v>203.99467849583178</v>
      </c>
      <c r="AN356" s="212">
        <f t="shared" si="778"/>
        <v>196.51508237355742</v>
      </c>
      <c r="AO356" s="212">
        <f t="shared" si="779"/>
        <v>214.42620803641367</v>
      </c>
      <c r="AP356" s="212">
        <f t="shared" si="672"/>
        <v>0.46298992686513035</v>
      </c>
      <c r="AQ356" s="212">
        <f t="shared" si="673"/>
        <v>2.0169845068918939E-2</v>
      </c>
      <c r="AR356" s="212">
        <f t="shared" si="674"/>
        <v>1.9581587574793172E-2</v>
      </c>
      <c r="AS356" s="212">
        <f t="shared" si="675"/>
        <v>1.8660275749016606E-2</v>
      </c>
      <c r="AT356" s="212">
        <f t="shared" si="676"/>
        <v>1.240760936890245E-6</v>
      </c>
      <c r="AU356" s="212">
        <f t="shared" si="677"/>
        <v>1.6725544286724265E-3</v>
      </c>
      <c r="AV356" s="212">
        <f t="shared" si="678"/>
        <v>1.5186159506353175E-3</v>
      </c>
      <c r="AW356" s="212">
        <f t="shared" si="679"/>
        <v>1.5047703761072321E-3</v>
      </c>
      <c r="AX356" s="212">
        <f t="shared" si="749"/>
        <v>3.295929785220455E-3</v>
      </c>
      <c r="AY356" s="212">
        <f t="shared" si="750"/>
        <v>3.4414662502084965E-3</v>
      </c>
      <c r="AZ356" s="178">
        <f t="shared" si="751"/>
        <v>2.728071794378761E-3</v>
      </c>
      <c r="BA356" s="178">
        <f t="shared" si="680"/>
        <v>-2.5406630073200577E-2</v>
      </c>
      <c r="BB356" s="178">
        <f t="shared" si="681"/>
        <v>-2.209272180278311E-2</v>
      </c>
      <c r="BC356" s="178">
        <f t="shared" si="682"/>
        <v>-2.7615902253478892E-2</v>
      </c>
      <c r="BD356" s="178">
        <f t="shared" si="683"/>
        <v>0</v>
      </c>
      <c r="BE356" s="178">
        <f t="shared" si="684"/>
        <v>0</v>
      </c>
      <c r="BF356" s="178">
        <f t="shared" si="685"/>
        <v>0</v>
      </c>
      <c r="BG356" s="178">
        <f t="shared" si="752"/>
        <v>0</v>
      </c>
      <c r="BH356" s="178">
        <f t="shared" si="753"/>
        <v>0</v>
      </c>
      <c r="BI356" s="178">
        <f t="shared" si="754"/>
        <v>0</v>
      </c>
      <c r="BJ356" s="178">
        <f t="shared" si="686"/>
        <v>0</v>
      </c>
      <c r="BK356" s="178">
        <f t="shared" si="687"/>
        <v>0</v>
      </c>
      <c r="BL356" s="178">
        <f t="shared" si="688"/>
        <v>0</v>
      </c>
      <c r="BM356" s="180">
        <f t="shared" si="755"/>
        <v>0</v>
      </c>
      <c r="BN356" s="180">
        <f t="shared" si="755"/>
        <v>0</v>
      </c>
      <c r="BO356" s="180">
        <f t="shared" si="755"/>
        <v>0</v>
      </c>
      <c r="BP356" s="178">
        <f t="shared" si="689"/>
        <v>3.6919117399080341</v>
      </c>
      <c r="BQ356" s="178">
        <f t="shared" si="690"/>
        <v>11.44547802947784</v>
      </c>
      <c r="BR356" s="178">
        <f t="shared" si="691"/>
        <v>5.6653732792238967E-2</v>
      </c>
      <c r="BS356" s="178">
        <f t="shared" si="692"/>
        <v>5.6653732792238967E-2</v>
      </c>
      <c r="BT356" s="178">
        <f t="shared" si="693"/>
        <v>1.8884577597412994E-2</v>
      </c>
      <c r="BU356" s="178">
        <f t="shared" si="694"/>
        <v>2.5</v>
      </c>
      <c r="BY356" s="180">
        <f t="shared" si="695"/>
        <v>7.9101150183561696E-3</v>
      </c>
      <c r="BZ356" s="180">
        <f t="shared" si="756"/>
        <v>7.9101150183561696E-3</v>
      </c>
      <c r="CA356" s="180">
        <f t="shared" si="757"/>
        <v>1.9662853569361502E-3</v>
      </c>
      <c r="CB356" s="180">
        <f t="shared" si="758"/>
        <v>1.5587635374655835E-2</v>
      </c>
      <c r="CC356" s="180">
        <f t="shared" si="696"/>
        <v>0</v>
      </c>
      <c r="CG356" s="182">
        <f t="shared" si="697"/>
        <v>5.1691885261770466E-2</v>
      </c>
      <c r="CH356" s="182">
        <f t="shared" si="698"/>
        <v>5.1691885261770466E-2</v>
      </c>
      <c r="CI356" s="182">
        <f t="shared" si="699"/>
        <v>5.1691885261770466E-2</v>
      </c>
      <c r="CJ356" s="182">
        <f t="shared" si="700"/>
        <v>5.1691885261770466E-2</v>
      </c>
      <c r="CK356" s="182">
        <f t="shared" si="701"/>
        <v>5.1691885261770466E-2</v>
      </c>
      <c r="CL356" s="182">
        <f t="shared" si="702"/>
        <v>5.1691885261770466E-2</v>
      </c>
      <c r="CM356" s="182">
        <f t="shared" si="703"/>
        <v>5.1691885261770466E-2</v>
      </c>
      <c r="CN356" s="182">
        <f t="shared" si="704"/>
        <v>5.1691885261770466E-2</v>
      </c>
      <c r="CO356" s="182">
        <f t="shared" si="705"/>
        <v>4.629262409820601E-2</v>
      </c>
      <c r="CP356" s="182">
        <f t="shared" si="706"/>
        <v>3.8884728600544739E-2</v>
      </c>
      <c r="CQ356" s="182">
        <f t="shared" si="707"/>
        <v>3.1476833102883489E-2</v>
      </c>
      <c r="CR356" s="182">
        <f t="shared" si="708"/>
        <v>2.4068937605222211E-2</v>
      </c>
      <c r="CS356" s="182">
        <f t="shared" si="709"/>
        <v>1.6661042107560947E-2</v>
      </c>
      <c r="CT356" s="182">
        <f t="shared" si="710"/>
        <v>1.3922730066944475E-2</v>
      </c>
      <c r="CU356" s="182">
        <f t="shared" si="711"/>
        <v>1.3922730066944475E-2</v>
      </c>
      <c r="CV356" s="182">
        <f t="shared" si="712"/>
        <v>1.3922730066944475E-2</v>
      </c>
      <c r="CW356" s="182">
        <f t="shared" si="713"/>
        <v>1.3922730066944475E-2</v>
      </c>
      <c r="CX356" s="182">
        <f t="shared" si="714"/>
        <v>1.3922730066944475E-2</v>
      </c>
      <c r="CY356" s="182">
        <f t="shared" si="715"/>
        <v>1.3922730066944475E-2</v>
      </c>
      <c r="DA356" s="184">
        <f t="shared" si="759"/>
        <v>7.1011282613269444E-3</v>
      </c>
      <c r="DB356" s="184">
        <f t="shared" si="760"/>
        <v>7.1011282613269444E-3</v>
      </c>
      <c r="DC356" s="184">
        <f t="shared" si="761"/>
        <v>7.1011282613269444E-3</v>
      </c>
      <c r="DD356" s="184">
        <f t="shared" si="762"/>
        <v>7.1011282613269444E-3</v>
      </c>
      <c r="DE356" s="184">
        <f t="shared" si="763"/>
        <v>7.1011282613269444E-3</v>
      </c>
      <c r="DF356" s="184">
        <f t="shared" si="764"/>
        <v>7.1011282613269444E-3</v>
      </c>
      <c r="DG356" s="184">
        <f t="shared" si="765"/>
        <v>7.1011282613269444E-3</v>
      </c>
      <c r="DH356" s="184">
        <f t="shared" si="766"/>
        <v>7.1011282613269444E-3</v>
      </c>
      <c r="DI356" s="184">
        <f t="shared" si="767"/>
        <v>6.2259183092092194E-3</v>
      </c>
      <c r="DJ356" s="184">
        <f t="shared" si="768"/>
        <v>5.0367884884135444E-3</v>
      </c>
      <c r="DK356" s="184">
        <f t="shared" si="769"/>
        <v>3.8674980960403792E-3</v>
      </c>
      <c r="DL356" s="184">
        <f t="shared" si="770"/>
        <v>2.7303932449357646E-3</v>
      </c>
      <c r="DM356" s="184">
        <f t="shared" si="771"/>
        <v>1.6507451683786471E-3</v>
      </c>
      <c r="DN356" s="184">
        <f t="shared" si="772"/>
        <v>1.2761872839028075E-3</v>
      </c>
      <c r="DO356" s="184">
        <f t="shared" si="773"/>
        <v>1.2761872839028075E-3</v>
      </c>
      <c r="DP356" s="184">
        <f t="shared" si="774"/>
        <v>1.2761872839028075E-3</v>
      </c>
      <c r="DQ356" s="184">
        <f t="shared" si="775"/>
        <v>1.2761872839028075E-3</v>
      </c>
      <c r="DR356" s="184">
        <f t="shared" si="776"/>
        <v>1.2761872839028075E-3</v>
      </c>
      <c r="DS356" s="184">
        <f t="shared" si="777"/>
        <v>-1.463566290405998E-9</v>
      </c>
      <c r="DU356" s="185">
        <f t="shared" si="716"/>
        <v>0</v>
      </c>
      <c r="DV356" s="185">
        <f t="shared" si="717"/>
        <v>0</v>
      </c>
      <c r="DW356" s="185">
        <f t="shared" si="718"/>
        <v>0</v>
      </c>
      <c r="DX356" s="185">
        <f t="shared" si="719"/>
        <v>0</v>
      </c>
      <c r="DY356" s="186">
        <f t="shared" si="720"/>
        <v>0</v>
      </c>
      <c r="DZ356" s="186">
        <f t="shared" si="721"/>
        <v>0</v>
      </c>
      <c r="EA356" s="186">
        <f t="shared" si="722"/>
        <v>0</v>
      </c>
      <c r="EB356" s="186">
        <f t="shared" si="723"/>
        <v>0</v>
      </c>
      <c r="EC356" s="186">
        <f t="shared" si="724"/>
        <v>0</v>
      </c>
      <c r="ED356" s="186">
        <f t="shared" si="725"/>
        <v>0</v>
      </c>
      <c r="EE356" s="186">
        <f t="shared" si="726"/>
        <v>0</v>
      </c>
      <c r="EF356" s="186">
        <f t="shared" si="727"/>
        <v>0</v>
      </c>
      <c r="EG356" s="186">
        <f t="shared" si="728"/>
        <v>0</v>
      </c>
      <c r="EH356" s="186">
        <f t="shared" si="729"/>
        <v>0</v>
      </c>
      <c r="EI356" s="186">
        <f t="shared" si="730"/>
        <v>0</v>
      </c>
      <c r="EJ356" s="186">
        <f t="shared" si="731"/>
        <v>0</v>
      </c>
      <c r="EK356" s="186">
        <f t="shared" si="732"/>
        <v>0</v>
      </c>
      <c r="EL356" s="186">
        <f t="shared" si="733"/>
        <v>0</v>
      </c>
      <c r="EM356" s="186">
        <f t="shared" si="734"/>
        <v>0</v>
      </c>
      <c r="EN356" s="186">
        <f t="shared" si="735"/>
        <v>0</v>
      </c>
      <c r="EO356" s="186">
        <f t="shared" si="736"/>
        <v>0</v>
      </c>
      <c r="EP356" s="186">
        <f t="shared" si="737"/>
        <v>0</v>
      </c>
      <c r="EQ356" s="186">
        <f t="shared" si="738"/>
        <v>0</v>
      </c>
      <c r="ER356" s="186">
        <f t="shared" si="739"/>
        <v>0</v>
      </c>
      <c r="ES356" s="186">
        <f t="shared" si="740"/>
        <v>0</v>
      </c>
      <c r="ET356" s="186">
        <f t="shared" si="741"/>
        <v>0</v>
      </c>
      <c r="EU356" s="186">
        <f t="shared" si="742"/>
        <v>0</v>
      </c>
      <c r="EV356" s="186">
        <f t="shared" si="743"/>
        <v>0</v>
      </c>
      <c r="EW356" s="186">
        <f t="shared" si="744"/>
        <v>0</v>
      </c>
      <c r="EX356" s="186">
        <f t="shared" si="745"/>
        <v>0</v>
      </c>
    </row>
    <row r="357" spans="15:154" ht="20.100000000000001" customHeight="1" x14ac:dyDescent="0.3">
      <c r="O357" s="211">
        <v>349</v>
      </c>
      <c r="P357" s="211">
        <f t="shared" si="746"/>
        <v>-9.599310885968812E-2</v>
      </c>
      <c r="Q357" s="212">
        <f t="shared" si="747"/>
        <v>3.0455995447301052</v>
      </c>
      <c r="R357" s="212">
        <f t="shared" si="651"/>
        <v>31.175663515289862</v>
      </c>
      <c r="S357" s="212">
        <f t="shared" si="652"/>
        <v>27.109272621991185</v>
      </c>
      <c r="T357" s="212">
        <f t="shared" si="653"/>
        <v>33.886590777488976</v>
      </c>
      <c r="U357" s="212">
        <f t="shared" si="654"/>
        <v>1</v>
      </c>
      <c r="V357" s="212">
        <f t="shared" si="655"/>
        <v>0</v>
      </c>
      <c r="W357" s="212">
        <f t="shared" si="656"/>
        <v>0.42982244767390676</v>
      </c>
      <c r="X357" s="212">
        <f t="shared" si="657"/>
        <v>0.49429581482499274</v>
      </c>
      <c r="Y357" s="212">
        <f t="shared" si="658"/>
        <v>0.39543665185999427</v>
      </c>
      <c r="Z357" s="212">
        <f t="shared" si="659"/>
        <v>2.5</v>
      </c>
      <c r="AA357" s="212">
        <f t="shared" si="660"/>
        <v>2.5</v>
      </c>
      <c r="AB357" s="212">
        <f t="shared" si="661"/>
        <v>2.5</v>
      </c>
      <c r="AC357" s="212">
        <f t="shared" si="662"/>
        <v>2.5</v>
      </c>
      <c r="AD357" s="212">
        <f t="shared" si="663"/>
        <v>5.4085144877490725</v>
      </c>
      <c r="AE357" s="212">
        <f t="shared" si="664"/>
        <v>7.8830992380434273</v>
      </c>
      <c r="AF357" s="212">
        <f t="shared" si="665"/>
        <v>1.5952888162191539</v>
      </c>
      <c r="AG357" s="212">
        <f t="shared" si="666"/>
        <v>1.7810761901450474</v>
      </c>
      <c r="AH357" s="212">
        <f t="shared" si="667"/>
        <v>1.3578213803623349</v>
      </c>
      <c r="AI357" s="212">
        <f t="shared" si="668"/>
        <v>4.0952888162191536</v>
      </c>
      <c r="AJ357" s="212">
        <f t="shared" si="669"/>
        <v>4.8952888162191535</v>
      </c>
      <c r="AK357" s="212">
        <f t="shared" si="670"/>
        <v>5.0810761901450467</v>
      </c>
      <c r="AL357" s="212">
        <f t="shared" si="671"/>
        <v>4.6578213803623347</v>
      </c>
      <c r="AM357" s="212">
        <f t="shared" si="748"/>
        <v>204.27803905803947</v>
      </c>
      <c r="AN357" s="212">
        <f t="shared" si="778"/>
        <v>196.80870008199062</v>
      </c>
      <c r="AO357" s="212">
        <f t="shared" si="779"/>
        <v>214.69264669874684</v>
      </c>
      <c r="AP357" s="212">
        <f t="shared" si="672"/>
        <v>0.42331676103370108</v>
      </c>
      <c r="AQ357" s="212">
        <f t="shared" si="673"/>
        <v>1.8415929451749715E-2</v>
      </c>
      <c r="AR357" s="212">
        <f t="shared" si="674"/>
        <v>1.7878825251183644E-2</v>
      </c>
      <c r="AS357" s="212">
        <f t="shared" si="675"/>
        <v>1.7037628230155984E-2</v>
      </c>
      <c r="AT357" s="212">
        <f t="shared" si="676"/>
        <v>1.0333118404082621E-6</v>
      </c>
      <c r="AU357" s="212">
        <f t="shared" si="677"/>
        <v>1.3962564711728588E-3</v>
      </c>
      <c r="AV357" s="212">
        <f t="shared" si="678"/>
        <v>1.2678808820411201E-3</v>
      </c>
      <c r="AW357" s="212">
        <f t="shared" si="679"/>
        <v>1.256005744185999E-3</v>
      </c>
      <c r="AX357" s="212">
        <f t="shared" si="749"/>
        <v>3.0007142987477226E-3</v>
      </c>
      <c r="AY357" s="212">
        <f t="shared" si="750"/>
        <v>3.1335438370722617E-3</v>
      </c>
      <c r="AZ357" s="178">
        <f t="shared" si="751"/>
        <v>2.48335584304556E-3</v>
      </c>
      <c r="BA357" s="178">
        <f t="shared" si="680"/>
        <v>-2.5428965521991129E-2</v>
      </c>
      <c r="BB357" s="178">
        <f t="shared" si="681"/>
        <v>-2.2112143932166203E-2</v>
      </c>
      <c r="BC357" s="178">
        <f t="shared" si="682"/>
        <v>-2.7640179915207751E-2</v>
      </c>
      <c r="BD357" s="178">
        <f t="shared" si="683"/>
        <v>0</v>
      </c>
      <c r="BE357" s="178">
        <f t="shared" si="684"/>
        <v>0</v>
      </c>
      <c r="BF357" s="178">
        <f t="shared" si="685"/>
        <v>0</v>
      </c>
      <c r="BG357" s="178">
        <f t="shared" si="752"/>
        <v>0</v>
      </c>
      <c r="BH357" s="178">
        <f t="shared" si="753"/>
        <v>0</v>
      </c>
      <c r="BI357" s="178">
        <f t="shared" si="754"/>
        <v>0</v>
      </c>
      <c r="BJ357" s="178">
        <f t="shared" si="686"/>
        <v>0</v>
      </c>
      <c r="BK357" s="178">
        <f t="shared" si="687"/>
        <v>0</v>
      </c>
      <c r="BL357" s="178">
        <f t="shared" si="688"/>
        <v>0</v>
      </c>
      <c r="BM357" s="180">
        <f t="shared" si="755"/>
        <v>0</v>
      </c>
      <c r="BN357" s="180">
        <f t="shared" si="755"/>
        <v>0</v>
      </c>
      <c r="BO357" s="180">
        <f t="shared" si="755"/>
        <v>0</v>
      </c>
      <c r="BP357" s="178">
        <f t="shared" si="689"/>
        <v>3.1841884060035679</v>
      </c>
      <c r="BQ357" s="178">
        <f t="shared" si="690"/>
        <v>9.899826095570095</v>
      </c>
      <c r="BR357" s="178">
        <f t="shared" si="691"/>
        <v>5.1947761239422588E-2</v>
      </c>
      <c r="BS357" s="178">
        <f t="shared" si="692"/>
        <v>5.1947761239422588E-2</v>
      </c>
      <c r="BT357" s="178">
        <f t="shared" si="693"/>
        <v>1.7315920413140864E-2</v>
      </c>
      <c r="BU357" s="178">
        <f t="shared" si="694"/>
        <v>2.5</v>
      </c>
      <c r="BY357" s="180">
        <f t="shared" si="695"/>
        <v>6.7782092647491656E-3</v>
      </c>
      <c r="BZ357" s="180">
        <f t="shared" si="756"/>
        <v>6.7782092647491656E-3</v>
      </c>
      <c r="CA357" s="180">
        <f t="shared" si="757"/>
        <v>1.6657345782663592E-3</v>
      </c>
      <c r="CB357" s="180">
        <f t="shared" si="758"/>
        <v>1.4567133966827026E-2</v>
      </c>
      <c r="CC357" s="180">
        <f t="shared" si="696"/>
        <v>0</v>
      </c>
      <c r="CG357" s="182">
        <f t="shared" si="697"/>
        <v>4.6985913708954087E-2</v>
      </c>
      <c r="CH357" s="182">
        <f t="shared" si="698"/>
        <v>4.6985913708954087E-2</v>
      </c>
      <c r="CI357" s="182">
        <f t="shared" si="699"/>
        <v>4.6985913708954087E-2</v>
      </c>
      <c r="CJ357" s="182">
        <f t="shared" si="700"/>
        <v>4.6985913708954087E-2</v>
      </c>
      <c r="CK357" s="182">
        <f t="shared" si="701"/>
        <v>4.6985913708954087E-2</v>
      </c>
      <c r="CL357" s="182">
        <f t="shared" si="702"/>
        <v>4.6985913708954087E-2</v>
      </c>
      <c r="CM357" s="182">
        <f t="shared" si="703"/>
        <v>4.6985913708954087E-2</v>
      </c>
      <c r="CN357" s="182">
        <f t="shared" si="704"/>
        <v>4.6985913708954087E-2</v>
      </c>
      <c r="CO357" s="182">
        <f t="shared" si="705"/>
        <v>4.2035144960446198E-2</v>
      </c>
      <c r="CP357" s="182">
        <f t="shared" si="706"/>
        <v>3.5242590125439482E-2</v>
      </c>
      <c r="CQ357" s="182">
        <f t="shared" si="707"/>
        <v>2.8450035290432781E-2</v>
      </c>
      <c r="CR357" s="182">
        <f t="shared" si="708"/>
        <v>2.1657480455426058E-2</v>
      </c>
      <c r="CS357" s="182">
        <f t="shared" si="709"/>
        <v>1.4864925620419354E-2</v>
      </c>
      <c r="CT357" s="182">
        <f t="shared" si="710"/>
        <v>1.2354072882672349E-2</v>
      </c>
      <c r="CU357" s="182">
        <f t="shared" si="711"/>
        <v>1.2354072882672349E-2</v>
      </c>
      <c r="CV357" s="182">
        <f t="shared" si="712"/>
        <v>1.2354072882672349E-2</v>
      </c>
      <c r="CW357" s="182">
        <f t="shared" si="713"/>
        <v>1.2354072882672349E-2</v>
      </c>
      <c r="CX357" s="182">
        <f t="shared" si="714"/>
        <v>1.2354072882672349E-2</v>
      </c>
      <c r="CY357" s="182">
        <f t="shared" si="715"/>
        <v>1.2354072882672349E-2</v>
      </c>
      <c r="DA357" s="184">
        <f t="shared" si="759"/>
        <v>6.0175406949769163E-3</v>
      </c>
      <c r="DB357" s="184">
        <f t="shared" si="760"/>
        <v>6.0175406949769163E-3</v>
      </c>
      <c r="DC357" s="184">
        <f t="shared" si="761"/>
        <v>6.0175406949769163E-3</v>
      </c>
      <c r="DD357" s="184">
        <f t="shared" si="762"/>
        <v>6.0175406949769163E-3</v>
      </c>
      <c r="DE357" s="184">
        <f t="shared" si="763"/>
        <v>6.0175406949769163E-3</v>
      </c>
      <c r="DF357" s="184">
        <f t="shared" si="764"/>
        <v>6.0175406949769163E-3</v>
      </c>
      <c r="DG357" s="184">
        <f t="shared" si="765"/>
        <v>6.0175406949769163E-3</v>
      </c>
      <c r="DH357" s="184">
        <f t="shared" si="766"/>
        <v>6.0175406949769163E-3</v>
      </c>
      <c r="DI357" s="184">
        <f t="shared" si="767"/>
        <v>5.2636081396066712E-3</v>
      </c>
      <c r="DJ357" s="184">
        <f t="shared" si="768"/>
        <v>4.240327052119291E-3</v>
      </c>
      <c r="DK357" s="184">
        <f t="shared" si="769"/>
        <v>3.2359303370535055E-3</v>
      </c>
      <c r="DL357" s="184">
        <f t="shared" si="770"/>
        <v>2.2621068652877085E-3</v>
      </c>
      <c r="DM357" s="184">
        <f t="shared" si="771"/>
        <v>1.3427000272034566E-3</v>
      </c>
      <c r="DN357" s="184">
        <f t="shared" si="772"/>
        <v>1.0260063709708416E-3</v>
      </c>
      <c r="DO357" s="184">
        <f t="shared" si="773"/>
        <v>1.0260063709708416E-3</v>
      </c>
      <c r="DP357" s="184">
        <f t="shared" si="774"/>
        <v>1.0260063709708416E-3</v>
      </c>
      <c r="DQ357" s="184">
        <f t="shared" si="775"/>
        <v>1.0260063709708416E-3</v>
      </c>
      <c r="DR357" s="184">
        <f t="shared" si="776"/>
        <v>1.0260063709708416E-3</v>
      </c>
      <c r="DS357" s="184">
        <f t="shared" si="777"/>
        <v>-1.4948747277573434E-9</v>
      </c>
      <c r="DU357" s="185">
        <f t="shared" si="716"/>
        <v>0</v>
      </c>
      <c r="DV357" s="185">
        <f t="shared" si="717"/>
        <v>0</v>
      </c>
      <c r="DW357" s="185">
        <f t="shared" si="718"/>
        <v>0</v>
      </c>
      <c r="DX357" s="185">
        <f t="shared" si="719"/>
        <v>0</v>
      </c>
      <c r="DY357" s="186">
        <f t="shared" si="720"/>
        <v>0</v>
      </c>
      <c r="DZ357" s="186">
        <f t="shared" si="721"/>
        <v>0</v>
      </c>
      <c r="EA357" s="186">
        <f t="shared" si="722"/>
        <v>0</v>
      </c>
      <c r="EB357" s="186">
        <f t="shared" si="723"/>
        <v>0</v>
      </c>
      <c r="EC357" s="186">
        <f t="shared" si="724"/>
        <v>0</v>
      </c>
      <c r="ED357" s="186">
        <f t="shared" si="725"/>
        <v>0</v>
      </c>
      <c r="EE357" s="186">
        <f t="shared" si="726"/>
        <v>0</v>
      </c>
      <c r="EF357" s="186">
        <f t="shared" si="727"/>
        <v>0</v>
      </c>
      <c r="EG357" s="186">
        <f t="shared" si="728"/>
        <v>0</v>
      </c>
      <c r="EH357" s="186">
        <f t="shared" si="729"/>
        <v>0</v>
      </c>
      <c r="EI357" s="186">
        <f t="shared" si="730"/>
        <v>0</v>
      </c>
      <c r="EJ357" s="186">
        <f t="shared" si="731"/>
        <v>0</v>
      </c>
      <c r="EK357" s="186">
        <f t="shared" si="732"/>
        <v>0</v>
      </c>
      <c r="EL357" s="186">
        <f t="shared" si="733"/>
        <v>0</v>
      </c>
      <c r="EM357" s="186">
        <f t="shared" si="734"/>
        <v>0</v>
      </c>
      <c r="EN357" s="186">
        <f t="shared" si="735"/>
        <v>0</v>
      </c>
      <c r="EO357" s="186">
        <f t="shared" si="736"/>
        <v>0</v>
      </c>
      <c r="EP357" s="186">
        <f t="shared" si="737"/>
        <v>0</v>
      </c>
      <c r="EQ357" s="186">
        <f t="shared" si="738"/>
        <v>0</v>
      </c>
      <c r="ER357" s="186">
        <f t="shared" si="739"/>
        <v>0</v>
      </c>
      <c r="ES357" s="186">
        <f t="shared" si="740"/>
        <v>0</v>
      </c>
      <c r="ET357" s="186">
        <f t="shared" si="741"/>
        <v>0</v>
      </c>
      <c r="EU357" s="186">
        <f t="shared" si="742"/>
        <v>0</v>
      </c>
      <c r="EV357" s="186">
        <f t="shared" si="743"/>
        <v>0</v>
      </c>
      <c r="EW357" s="186">
        <f t="shared" si="744"/>
        <v>0</v>
      </c>
      <c r="EX357" s="186">
        <f t="shared" si="745"/>
        <v>0</v>
      </c>
    </row>
    <row r="358" spans="15:154" ht="20.100000000000001" customHeight="1" x14ac:dyDescent="0.3">
      <c r="O358" s="211">
        <v>350</v>
      </c>
      <c r="P358" s="211">
        <f t="shared" si="746"/>
        <v>-8.7266462599716474E-2</v>
      </c>
      <c r="Q358" s="212">
        <f t="shared" si="747"/>
        <v>3.0543261909900763</v>
      </c>
      <c r="R358" s="212">
        <f t="shared" si="651"/>
        <v>28.349071689461056</v>
      </c>
      <c r="S358" s="212">
        <f t="shared" si="652"/>
        <v>24.651366686487872</v>
      </c>
      <c r="T358" s="212">
        <f t="shared" si="653"/>
        <v>30.814208358109841</v>
      </c>
      <c r="U358" s="212">
        <f t="shared" si="654"/>
        <v>0</v>
      </c>
      <c r="V358" s="212">
        <f t="shared" si="655"/>
        <v>0</v>
      </c>
      <c r="W358" s="212">
        <f t="shared" si="656"/>
        <v>0.47267861702087177</v>
      </c>
      <c r="X358" s="212">
        <f t="shared" si="657"/>
        <v>0.54358040957400255</v>
      </c>
      <c r="Y358" s="212">
        <f t="shared" si="658"/>
        <v>0.43486432765920202</v>
      </c>
      <c r="Z358" s="212">
        <f t="shared" si="659"/>
        <v>2.5</v>
      </c>
      <c r="AA358" s="212">
        <f t="shared" si="660"/>
        <v>2.5</v>
      </c>
      <c r="AB358" s="212">
        <f t="shared" si="661"/>
        <v>2.5</v>
      </c>
      <c r="AC358" s="212">
        <f t="shared" si="662"/>
        <v>2.5</v>
      </c>
      <c r="AD358" s="212">
        <f t="shared" si="663"/>
        <v>4.5725773764657074</v>
      </c>
      <c r="AE358" s="212">
        <f t="shared" si="664"/>
        <v>6.6944991438910382</v>
      </c>
      <c r="AF358" s="212">
        <f t="shared" si="665"/>
        <v>1.5884832569838432</v>
      </c>
      <c r="AG358" s="212">
        <f t="shared" si="666"/>
        <v>1.7734780553174236</v>
      </c>
      <c r="AH358" s="212">
        <f t="shared" si="667"/>
        <v>1.3520288657147821</v>
      </c>
      <c r="AI358" s="212">
        <f t="shared" si="668"/>
        <v>4.0884832569838432</v>
      </c>
      <c r="AJ358" s="212">
        <f t="shared" si="669"/>
        <v>4.888483256983843</v>
      </c>
      <c r="AK358" s="212">
        <f t="shared" si="670"/>
        <v>5.0734780553174232</v>
      </c>
      <c r="AL358" s="212">
        <f t="shared" si="671"/>
        <v>4.6520288657147821</v>
      </c>
      <c r="AM358" s="212">
        <f t="shared" si="748"/>
        <v>204.56242712325303</v>
      </c>
      <c r="AN358" s="212">
        <f t="shared" si="778"/>
        <v>197.1034444412187</v>
      </c>
      <c r="AO358" s="212">
        <f t="shared" si="779"/>
        <v>214.95997313558166</v>
      </c>
      <c r="AP358" s="212">
        <f t="shared" si="672"/>
        <v>0.38382752006471343</v>
      </c>
      <c r="AQ358" s="212">
        <f t="shared" si="673"/>
        <v>1.6674779526800205E-2</v>
      </c>
      <c r="AR358" s="212">
        <f t="shared" si="674"/>
        <v>1.6188456305872213E-2</v>
      </c>
      <c r="AS358" s="212">
        <f t="shared" si="675"/>
        <v>1.5426790982327847E-2</v>
      </c>
      <c r="AT358" s="212">
        <f t="shared" si="676"/>
        <v>8.4630753943186915E-7</v>
      </c>
      <c r="AU358" s="212">
        <f t="shared" si="677"/>
        <v>1.146310358260293E-3</v>
      </c>
      <c r="AV358" s="212">
        <f t="shared" si="678"/>
        <v>1.0410250871975711E-3</v>
      </c>
      <c r="AW358" s="212">
        <f t="shared" si="679"/>
        <v>1.0310147363885385E-3</v>
      </c>
      <c r="AX358" s="212">
        <f t="shared" si="749"/>
        <v>2.7091847000169284E-3</v>
      </c>
      <c r="AY358" s="212">
        <f t="shared" si="750"/>
        <v>2.8294073311146998E-3</v>
      </c>
      <c r="AZ358" s="178">
        <f t="shared" si="751"/>
        <v>2.2417602422003685E-3</v>
      </c>
      <c r="BA358" s="178">
        <f t="shared" si="680"/>
        <v>-2.5449364456604937E-2</v>
      </c>
      <c r="BB358" s="178">
        <f t="shared" si="681"/>
        <v>-2.2129882136178208E-2</v>
      </c>
      <c r="BC358" s="178">
        <f t="shared" si="682"/>
        <v>-2.766235267022276E-2</v>
      </c>
      <c r="BD358" s="178">
        <f t="shared" si="683"/>
        <v>0</v>
      </c>
      <c r="BE358" s="178">
        <f t="shared" si="684"/>
        <v>0</v>
      </c>
      <c r="BF358" s="178">
        <f t="shared" si="685"/>
        <v>0</v>
      </c>
      <c r="BG358" s="178">
        <f t="shared" si="752"/>
        <v>0</v>
      </c>
      <c r="BH358" s="178">
        <f t="shared" si="753"/>
        <v>0</v>
      </c>
      <c r="BI358" s="178">
        <f t="shared" si="754"/>
        <v>0</v>
      </c>
      <c r="BJ358" s="178">
        <f t="shared" si="686"/>
        <v>0</v>
      </c>
      <c r="BK358" s="178">
        <f t="shared" si="687"/>
        <v>0</v>
      </c>
      <c r="BL358" s="178">
        <f t="shared" si="688"/>
        <v>0</v>
      </c>
      <c r="BM358" s="180">
        <f t="shared" si="755"/>
        <v>0</v>
      </c>
      <c r="BN358" s="180">
        <f t="shared" si="755"/>
        <v>0</v>
      </c>
      <c r="BO358" s="180">
        <f t="shared" si="755"/>
        <v>0</v>
      </c>
      <c r="BP358" s="178">
        <f t="shared" si="689"/>
        <v>2.703272266173244</v>
      </c>
      <c r="BQ358" s="178">
        <f t="shared" si="690"/>
        <v>8.428712009610809</v>
      </c>
      <c r="BR358" s="178">
        <f t="shared" si="691"/>
        <v>4.7237833663464374E-2</v>
      </c>
      <c r="BS358" s="178">
        <f t="shared" si="692"/>
        <v>4.7237833663464374E-2</v>
      </c>
      <c r="BT358" s="178">
        <f t="shared" si="693"/>
        <v>1.5745944554488123E-2</v>
      </c>
      <c r="BU358" s="178">
        <f t="shared" si="694"/>
        <v>2.5</v>
      </c>
      <c r="BY358" s="180">
        <f t="shared" si="695"/>
        <v>5.7094073142729407E-3</v>
      </c>
      <c r="BZ358" s="180">
        <f t="shared" si="756"/>
        <v>5.7094073142729407E-3</v>
      </c>
      <c r="CA358" s="180">
        <f t="shared" si="757"/>
        <v>1.3851733470223399E-3</v>
      </c>
      <c r="CB358" s="180">
        <f t="shared" si="758"/>
        <v>1.34935754583694E-2</v>
      </c>
      <c r="CC358" s="180">
        <f t="shared" si="696"/>
        <v>0</v>
      </c>
      <c r="CG358" s="182">
        <f t="shared" si="697"/>
        <v>4.2275986132995852E-2</v>
      </c>
      <c r="CH358" s="182">
        <f t="shared" si="698"/>
        <v>4.2275986132995852E-2</v>
      </c>
      <c r="CI358" s="182">
        <f t="shared" si="699"/>
        <v>4.2275986132995852E-2</v>
      </c>
      <c r="CJ358" s="182">
        <f t="shared" si="700"/>
        <v>4.2275986132995852E-2</v>
      </c>
      <c r="CK358" s="182">
        <f t="shared" si="701"/>
        <v>4.2275986132995852E-2</v>
      </c>
      <c r="CL358" s="182">
        <f t="shared" si="702"/>
        <v>4.2275986132995852E-2</v>
      </c>
      <c r="CM358" s="182">
        <f t="shared" si="703"/>
        <v>4.2275986132995852E-2</v>
      </c>
      <c r="CN358" s="182">
        <f t="shared" si="704"/>
        <v>4.2275986132995852E-2</v>
      </c>
      <c r="CO358" s="182">
        <f t="shared" si="705"/>
        <v>3.7774086819752369E-2</v>
      </c>
      <c r="CP358" s="182">
        <f t="shared" si="706"/>
        <v>3.1597389926749278E-2</v>
      </c>
      <c r="CQ358" s="182">
        <f t="shared" si="707"/>
        <v>2.5420693033746205E-2</v>
      </c>
      <c r="CR358" s="182">
        <f t="shared" si="708"/>
        <v>1.9243996140743107E-2</v>
      </c>
      <c r="CS358" s="182">
        <f t="shared" si="709"/>
        <v>1.3067299247740031E-2</v>
      </c>
      <c r="CT358" s="182">
        <f t="shared" si="710"/>
        <v>1.0784097024019607E-2</v>
      </c>
      <c r="CU358" s="182">
        <f t="shared" si="711"/>
        <v>1.0784097024019607E-2</v>
      </c>
      <c r="CV358" s="182">
        <f t="shared" si="712"/>
        <v>1.0784097024019607E-2</v>
      </c>
      <c r="CW358" s="182">
        <f t="shared" si="713"/>
        <v>1.0784097024019607E-2</v>
      </c>
      <c r="CX358" s="182">
        <f t="shared" si="714"/>
        <v>1.0784097024019607E-2</v>
      </c>
      <c r="CY358" s="182">
        <f t="shared" si="715"/>
        <v>1.0784097024019607E-2</v>
      </c>
      <c r="DA358" s="184">
        <f t="shared" si="759"/>
        <v>4.9999743990836168E-3</v>
      </c>
      <c r="DB358" s="184">
        <f t="shared" si="760"/>
        <v>4.9999743990836168E-3</v>
      </c>
      <c r="DC358" s="184">
        <f t="shared" si="761"/>
        <v>4.9999743990836168E-3</v>
      </c>
      <c r="DD358" s="184">
        <f t="shared" si="762"/>
        <v>4.9999743990836168E-3</v>
      </c>
      <c r="DE358" s="184">
        <f t="shared" si="763"/>
        <v>4.9999743990836168E-3</v>
      </c>
      <c r="DF358" s="184">
        <f t="shared" si="764"/>
        <v>4.9999743990836168E-3</v>
      </c>
      <c r="DG358" s="184">
        <f t="shared" si="765"/>
        <v>4.9999743990836168E-3</v>
      </c>
      <c r="DH358" s="184">
        <f t="shared" si="766"/>
        <v>4.9999743990836168E-3</v>
      </c>
      <c r="DI358" s="184">
        <f t="shared" si="767"/>
        <v>4.3612807549524551E-3</v>
      </c>
      <c r="DJ358" s="184">
        <f t="shared" si="768"/>
        <v>3.4955237585834863E-3</v>
      </c>
      <c r="DK358" s="184">
        <f t="shared" si="769"/>
        <v>2.6476301300200475E-3</v>
      </c>
      <c r="DL358" s="184">
        <f t="shared" si="770"/>
        <v>1.8285943728467665E-3</v>
      </c>
      <c r="DM358" s="184">
        <f t="shared" si="771"/>
        <v>1.0607623142168641E-3</v>
      </c>
      <c r="DN358" s="184">
        <f t="shared" si="772"/>
        <v>7.9866098616719768E-4</v>
      </c>
      <c r="DO358" s="184">
        <f t="shared" si="773"/>
        <v>7.9866098616719768E-4</v>
      </c>
      <c r="DP358" s="184">
        <f t="shared" si="774"/>
        <v>7.9866098616719768E-4</v>
      </c>
      <c r="DQ358" s="184">
        <f t="shared" si="775"/>
        <v>7.9866098616719768E-4</v>
      </c>
      <c r="DR358" s="184">
        <f t="shared" si="776"/>
        <v>7.9866098616719768E-4</v>
      </c>
      <c r="DS358" s="184">
        <f t="shared" si="777"/>
        <v>-1.5276501609772563E-9</v>
      </c>
      <c r="DU358" s="185">
        <f t="shared" si="716"/>
        <v>0</v>
      </c>
      <c r="DV358" s="185">
        <f t="shared" si="717"/>
        <v>0</v>
      </c>
      <c r="DW358" s="185">
        <f t="shared" si="718"/>
        <v>0</v>
      </c>
      <c r="DX358" s="185">
        <f t="shared" si="719"/>
        <v>0</v>
      </c>
      <c r="DY358" s="186">
        <f t="shared" si="720"/>
        <v>0</v>
      </c>
      <c r="DZ358" s="186">
        <f t="shared" si="721"/>
        <v>0</v>
      </c>
      <c r="EA358" s="186">
        <f t="shared" si="722"/>
        <v>0</v>
      </c>
      <c r="EB358" s="186">
        <f t="shared" si="723"/>
        <v>0</v>
      </c>
      <c r="EC358" s="186">
        <f t="shared" si="724"/>
        <v>0</v>
      </c>
      <c r="ED358" s="186">
        <f t="shared" si="725"/>
        <v>0</v>
      </c>
      <c r="EE358" s="186">
        <f t="shared" si="726"/>
        <v>0</v>
      </c>
      <c r="EF358" s="186">
        <f t="shared" si="727"/>
        <v>0</v>
      </c>
      <c r="EG358" s="186">
        <f t="shared" si="728"/>
        <v>0</v>
      </c>
      <c r="EH358" s="186">
        <f t="shared" si="729"/>
        <v>0</v>
      </c>
      <c r="EI358" s="186">
        <f t="shared" si="730"/>
        <v>0</v>
      </c>
      <c r="EJ358" s="186">
        <f t="shared" si="731"/>
        <v>0</v>
      </c>
      <c r="EK358" s="186">
        <f t="shared" si="732"/>
        <v>0</v>
      </c>
      <c r="EL358" s="186">
        <f t="shared" si="733"/>
        <v>0</v>
      </c>
      <c r="EM358" s="186">
        <f t="shared" si="734"/>
        <v>0</v>
      </c>
      <c r="EN358" s="186">
        <f t="shared" si="735"/>
        <v>0</v>
      </c>
      <c r="EO358" s="186">
        <f t="shared" si="736"/>
        <v>0</v>
      </c>
      <c r="EP358" s="186">
        <f t="shared" si="737"/>
        <v>0</v>
      </c>
      <c r="EQ358" s="186">
        <f t="shared" si="738"/>
        <v>0</v>
      </c>
      <c r="ER358" s="186">
        <f t="shared" si="739"/>
        <v>0</v>
      </c>
      <c r="ES358" s="186">
        <f t="shared" si="740"/>
        <v>0</v>
      </c>
      <c r="ET358" s="186">
        <f t="shared" si="741"/>
        <v>0</v>
      </c>
      <c r="EU358" s="186">
        <f t="shared" si="742"/>
        <v>0</v>
      </c>
      <c r="EV358" s="186">
        <f t="shared" si="743"/>
        <v>0</v>
      </c>
      <c r="EW358" s="186">
        <f t="shared" si="744"/>
        <v>0</v>
      </c>
      <c r="EX358" s="186">
        <f t="shared" si="745"/>
        <v>0</v>
      </c>
    </row>
    <row r="359" spans="15:154" ht="20.100000000000001" customHeight="1" x14ac:dyDescent="0.3">
      <c r="O359" s="211">
        <v>351</v>
      </c>
      <c r="P359" s="211">
        <f t="shared" si="746"/>
        <v>-7.8539816339744828E-2</v>
      </c>
      <c r="Q359" s="212">
        <f t="shared" si="747"/>
        <v>3.0630528372500483</v>
      </c>
      <c r="R359" s="212">
        <f t="shared" si="651"/>
        <v>25.520320972064916</v>
      </c>
      <c r="S359" s="212">
        <f t="shared" si="652"/>
        <v>22.191583453969493</v>
      </c>
      <c r="T359" s="212">
        <f t="shared" si="653"/>
        <v>27.739479317461864</v>
      </c>
      <c r="U359" s="212">
        <f t="shared" si="654"/>
        <v>0</v>
      </c>
      <c r="V359" s="212">
        <f t="shared" si="655"/>
        <v>0</v>
      </c>
      <c r="W359" s="212">
        <f t="shared" si="656"/>
        <v>0.52507176593381899</v>
      </c>
      <c r="X359" s="212">
        <f t="shared" si="657"/>
        <v>0.60383253082389177</v>
      </c>
      <c r="Y359" s="212">
        <f t="shared" si="658"/>
        <v>0.48306602465911347</v>
      </c>
      <c r="Z359" s="212">
        <f t="shared" si="659"/>
        <v>2.5</v>
      </c>
      <c r="AA359" s="212">
        <f t="shared" si="660"/>
        <v>2.5</v>
      </c>
      <c r="AB359" s="212">
        <f t="shared" si="661"/>
        <v>2.5</v>
      </c>
      <c r="AC359" s="212">
        <f t="shared" si="662"/>
        <v>2.5</v>
      </c>
      <c r="AD359" s="212">
        <f t="shared" si="663"/>
        <v>3.7914439212839777</v>
      </c>
      <c r="AE359" s="212">
        <f t="shared" si="664"/>
        <v>5.5772170125199789</v>
      </c>
      <c r="AF359" s="212">
        <f t="shared" si="665"/>
        <v>1.5816724998050908</v>
      </c>
      <c r="AG359" s="212">
        <f t="shared" si="666"/>
        <v>1.7658741171937398</v>
      </c>
      <c r="AH359" s="212">
        <f t="shared" si="667"/>
        <v>1.3462319268660012</v>
      </c>
      <c r="AI359" s="212">
        <f t="shared" si="668"/>
        <v>4.0816724998050908</v>
      </c>
      <c r="AJ359" s="212">
        <f t="shared" si="669"/>
        <v>4.8816724998050907</v>
      </c>
      <c r="AK359" s="212">
        <f t="shared" si="670"/>
        <v>5.0658741171937391</v>
      </c>
      <c r="AL359" s="212">
        <f t="shared" si="671"/>
        <v>4.6462319268660011</v>
      </c>
      <c r="AM359" s="212">
        <f t="shared" si="748"/>
        <v>204.84782623986487</v>
      </c>
      <c r="AN359" s="212">
        <f t="shared" si="778"/>
        <v>197.39929908758845</v>
      </c>
      <c r="AO359" s="212">
        <f t="shared" si="779"/>
        <v>215.22817107292465</v>
      </c>
      <c r="AP359" s="212">
        <f t="shared" si="672"/>
        <v>0.34452664420959067</v>
      </c>
      <c r="AQ359" s="212">
        <f t="shared" si="673"/>
        <v>1.4946562158432704E-2</v>
      </c>
      <c r="AR359" s="212">
        <f t="shared" si="674"/>
        <v>1.451064273658928E-2</v>
      </c>
      <c r="AS359" s="212">
        <f t="shared" si="675"/>
        <v>1.3827918381284816E-2</v>
      </c>
      <c r="AT359" s="212">
        <f t="shared" si="676"/>
        <v>6.7929329564276124E-7</v>
      </c>
      <c r="AU359" s="212">
        <f t="shared" si="677"/>
        <v>9.2229533829605128E-4</v>
      </c>
      <c r="AV359" s="212">
        <f t="shared" si="678"/>
        <v>8.3767369952152408E-4</v>
      </c>
      <c r="AW359" s="212">
        <f t="shared" si="679"/>
        <v>8.2940887251042796E-4</v>
      </c>
      <c r="AX359" s="212">
        <f t="shared" si="749"/>
        <v>2.4213593121583145E-3</v>
      </c>
      <c r="AY359" s="212">
        <f t="shared" si="750"/>
        <v>2.5290767041979759E-3</v>
      </c>
      <c r="AZ359" s="178">
        <f t="shared" si="751"/>
        <v>2.0032991787755552E-3</v>
      </c>
      <c r="BA359" s="178">
        <f t="shared" si="680"/>
        <v>-2.5467825323584159E-2</v>
      </c>
      <c r="BB359" s="178">
        <f t="shared" si="681"/>
        <v>-2.2145935063986225E-2</v>
      </c>
      <c r="BC359" s="178">
        <f t="shared" si="682"/>
        <v>-2.7682418829982781E-2</v>
      </c>
      <c r="BD359" s="178">
        <f t="shared" si="683"/>
        <v>0</v>
      </c>
      <c r="BE359" s="178">
        <f t="shared" si="684"/>
        <v>0</v>
      </c>
      <c r="BF359" s="178">
        <f t="shared" si="685"/>
        <v>0</v>
      </c>
      <c r="BG359" s="178">
        <f t="shared" si="752"/>
        <v>0</v>
      </c>
      <c r="BH359" s="178">
        <f t="shared" si="753"/>
        <v>0</v>
      </c>
      <c r="BI359" s="178">
        <f t="shared" si="754"/>
        <v>0</v>
      </c>
      <c r="BJ359" s="178">
        <f t="shared" si="686"/>
        <v>0</v>
      </c>
      <c r="BK359" s="178">
        <f t="shared" si="687"/>
        <v>0</v>
      </c>
      <c r="BL359" s="178">
        <f t="shared" si="688"/>
        <v>0</v>
      </c>
      <c r="BM359" s="180">
        <f t="shared" si="755"/>
        <v>0</v>
      </c>
      <c r="BN359" s="180">
        <f t="shared" si="755"/>
        <v>0</v>
      </c>
      <c r="BO359" s="180">
        <f t="shared" si="755"/>
        <v>0</v>
      </c>
      <c r="BP359" s="178">
        <f t="shared" si="689"/>
        <v>2.2512547143200123</v>
      </c>
      <c r="BQ359" s="178">
        <f t="shared" si="690"/>
        <v>7.0393917322645505</v>
      </c>
      <c r="BR359" s="178">
        <f t="shared" si="691"/>
        <v>4.252430874358349E-2</v>
      </c>
      <c r="BS359" s="178">
        <f t="shared" si="692"/>
        <v>4.252430874358349E-2</v>
      </c>
      <c r="BT359" s="178">
        <f t="shared" si="693"/>
        <v>1.4174769581194496E-2</v>
      </c>
      <c r="BU359" s="178">
        <f t="shared" si="694"/>
        <v>2.5</v>
      </c>
      <c r="BY359" s="180">
        <f t="shared" si="695"/>
        <v>4.7091148519209898E-3</v>
      </c>
      <c r="BZ359" s="180">
        <f t="shared" si="756"/>
        <v>4.7091148519209898E-3</v>
      </c>
      <c r="CA359" s="180">
        <f t="shared" si="757"/>
        <v>1.1259453407763645E-3</v>
      </c>
      <c r="CB359" s="180">
        <f t="shared" si="758"/>
        <v>1.2363118213217785E-2</v>
      </c>
      <c r="CC359" s="180">
        <f t="shared" si="696"/>
        <v>0</v>
      </c>
      <c r="CG359" s="182">
        <f t="shared" si="697"/>
        <v>3.7562461213114968E-2</v>
      </c>
      <c r="CH359" s="182">
        <f t="shared" si="698"/>
        <v>3.7562461213114968E-2</v>
      </c>
      <c r="CI359" s="182">
        <f t="shared" si="699"/>
        <v>3.7562461213114968E-2</v>
      </c>
      <c r="CJ359" s="182">
        <f t="shared" si="700"/>
        <v>3.7562461213114968E-2</v>
      </c>
      <c r="CK359" s="182">
        <f t="shared" si="701"/>
        <v>3.7562461213114968E-2</v>
      </c>
      <c r="CL359" s="182">
        <f t="shared" si="702"/>
        <v>3.7562461213114968E-2</v>
      </c>
      <c r="CM359" s="182">
        <f t="shared" si="703"/>
        <v>3.7562461213114968E-2</v>
      </c>
      <c r="CN359" s="182">
        <f t="shared" si="704"/>
        <v>3.7562461213114968E-2</v>
      </c>
      <c r="CO359" s="182">
        <f t="shared" si="705"/>
        <v>3.3509774172198449E-2</v>
      </c>
      <c r="CP359" s="182">
        <f t="shared" si="706"/>
        <v>2.7949405600581501E-2</v>
      </c>
      <c r="CQ359" s="182">
        <f t="shared" si="707"/>
        <v>2.2389037028964567E-2</v>
      </c>
      <c r="CR359" s="182">
        <f t="shared" si="708"/>
        <v>1.6828668457347616E-2</v>
      </c>
      <c r="CS359" s="182">
        <f t="shared" si="709"/>
        <v>1.1268299885730682E-2</v>
      </c>
      <c r="CT359" s="182">
        <f t="shared" si="710"/>
        <v>9.2129220507259791E-3</v>
      </c>
      <c r="CU359" s="182">
        <f t="shared" si="711"/>
        <v>9.2129220507259791E-3</v>
      </c>
      <c r="CV359" s="182">
        <f t="shared" si="712"/>
        <v>9.2129220507259791E-3</v>
      </c>
      <c r="CW359" s="182">
        <f t="shared" si="713"/>
        <v>9.2129220507259791E-3</v>
      </c>
      <c r="CX359" s="182">
        <f t="shared" si="714"/>
        <v>9.2129220507259791E-3</v>
      </c>
      <c r="CY359" s="182">
        <f t="shared" si="715"/>
        <v>9.2129220507259791E-3</v>
      </c>
      <c r="DA359" s="184">
        <f t="shared" si="759"/>
        <v>4.0541111710001949E-3</v>
      </c>
      <c r="DB359" s="184">
        <f t="shared" si="760"/>
        <v>4.0541111710001949E-3</v>
      </c>
      <c r="DC359" s="184">
        <f t="shared" si="761"/>
        <v>4.0541111710001949E-3</v>
      </c>
      <c r="DD359" s="184">
        <f t="shared" si="762"/>
        <v>4.0541111710001949E-3</v>
      </c>
      <c r="DE359" s="184">
        <f t="shared" si="763"/>
        <v>4.0541111710001949E-3</v>
      </c>
      <c r="DF359" s="184">
        <f t="shared" si="764"/>
        <v>4.0541111710001949E-3</v>
      </c>
      <c r="DG359" s="184">
        <f t="shared" si="765"/>
        <v>4.0541111710001949E-3</v>
      </c>
      <c r="DH359" s="184">
        <f t="shared" si="766"/>
        <v>4.0541111710001949E-3</v>
      </c>
      <c r="DI359" s="184">
        <f t="shared" si="767"/>
        <v>3.5240363358773038E-3</v>
      </c>
      <c r="DJ359" s="184">
        <f t="shared" si="768"/>
        <v>2.8066795808912889E-3</v>
      </c>
      <c r="DK359" s="184">
        <f t="shared" si="769"/>
        <v>2.1060976040758734E-3</v>
      </c>
      <c r="DL359" s="184">
        <f t="shared" si="770"/>
        <v>1.4325534039903421E-3</v>
      </c>
      <c r="DM359" s="184">
        <f t="shared" si="771"/>
        <v>8.0682676670730069E-4</v>
      </c>
      <c r="DN359" s="184">
        <f t="shared" si="772"/>
        <v>5.9574997815922638E-4</v>
      </c>
      <c r="DO359" s="184">
        <f t="shared" si="773"/>
        <v>5.9574997815922638E-4</v>
      </c>
      <c r="DP359" s="184">
        <f t="shared" si="774"/>
        <v>5.9574997815922638E-4</v>
      </c>
      <c r="DQ359" s="184">
        <f t="shared" si="775"/>
        <v>5.9574997815922638E-4</v>
      </c>
      <c r="DR359" s="184">
        <f t="shared" si="776"/>
        <v>5.9574997815922638E-4</v>
      </c>
      <c r="DS359" s="184">
        <f t="shared" si="777"/>
        <v>-1.5620195293838209E-9</v>
      </c>
      <c r="DU359" s="185">
        <f t="shared" si="716"/>
        <v>0</v>
      </c>
      <c r="DV359" s="185">
        <f t="shared" si="717"/>
        <v>0</v>
      </c>
      <c r="DW359" s="185">
        <f t="shared" si="718"/>
        <v>0</v>
      </c>
      <c r="DX359" s="185">
        <f t="shared" si="719"/>
        <v>0</v>
      </c>
      <c r="DY359" s="186">
        <f t="shared" si="720"/>
        <v>0</v>
      </c>
      <c r="DZ359" s="186">
        <f t="shared" si="721"/>
        <v>0</v>
      </c>
      <c r="EA359" s="186">
        <f t="shared" si="722"/>
        <v>0</v>
      </c>
      <c r="EB359" s="186">
        <f t="shared" si="723"/>
        <v>0</v>
      </c>
      <c r="EC359" s="186">
        <f t="shared" si="724"/>
        <v>0</v>
      </c>
      <c r="ED359" s="186">
        <f t="shared" si="725"/>
        <v>0</v>
      </c>
      <c r="EE359" s="186">
        <f t="shared" si="726"/>
        <v>0</v>
      </c>
      <c r="EF359" s="186">
        <f t="shared" si="727"/>
        <v>0</v>
      </c>
      <c r="EG359" s="186">
        <f t="shared" si="728"/>
        <v>0</v>
      </c>
      <c r="EH359" s="186">
        <f t="shared" si="729"/>
        <v>0</v>
      </c>
      <c r="EI359" s="186">
        <f t="shared" si="730"/>
        <v>0</v>
      </c>
      <c r="EJ359" s="186">
        <f t="shared" si="731"/>
        <v>0</v>
      </c>
      <c r="EK359" s="186">
        <f t="shared" si="732"/>
        <v>0</v>
      </c>
      <c r="EL359" s="186">
        <f t="shared" si="733"/>
        <v>0</v>
      </c>
      <c r="EM359" s="186">
        <f t="shared" si="734"/>
        <v>0</v>
      </c>
      <c r="EN359" s="186">
        <f t="shared" si="735"/>
        <v>0</v>
      </c>
      <c r="EO359" s="186">
        <f t="shared" si="736"/>
        <v>0</v>
      </c>
      <c r="EP359" s="186">
        <f t="shared" si="737"/>
        <v>0</v>
      </c>
      <c r="EQ359" s="186">
        <f t="shared" si="738"/>
        <v>0</v>
      </c>
      <c r="ER359" s="186">
        <f t="shared" si="739"/>
        <v>0</v>
      </c>
      <c r="ES359" s="186">
        <f t="shared" si="740"/>
        <v>0</v>
      </c>
      <c r="ET359" s="186">
        <f t="shared" si="741"/>
        <v>0</v>
      </c>
      <c r="EU359" s="186">
        <f t="shared" si="742"/>
        <v>0</v>
      </c>
      <c r="EV359" s="186">
        <f t="shared" si="743"/>
        <v>0</v>
      </c>
      <c r="EW359" s="186">
        <f t="shared" si="744"/>
        <v>0</v>
      </c>
      <c r="EX359" s="186">
        <f t="shared" si="745"/>
        <v>0</v>
      </c>
    </row>
    <row r="360" spans="15:154" ht="20.100000000000001" customHeight="1" x14ac:dyDescent="0.3">
      <c r="O360" s="211">
        <v>352</v>
      </c>
      <c r="P360" s="211">
        <f t="shared" si="746"/>
        <v>-6.9813170079773182E-2</v>
      </c>
      <c r="Q360" s="212">
        <f t="shared" si="747"/>
        <v>3.0717794835100198</v>
      </c>
      <c r="R360" s="212">
        <f t="shared" si="651"/>
        <v>22.689626783420959</v>
      </c>
      <c r="S360" s="212">
        <f t="shared" si="652"/>
        <v>19.730110246453005</v>
      </c>
      <c r="T360" s="212">
        <f t="shared" si="653"/>
        <v>24.662637808066258</v>
      </c>
      <c r="U360" s="212">
        <f t="shared" si="654"/>
        <v>0</v>
      </c>
      <c r="V360" s="212">
        <f t="shared" si="655"/>
        <v>0</v>
      </c>
      <c r="W360" s="212">
        <f t="shared" si="656"/>
        <v>0.59057824652238089</v>
      </c>
      <c r="X360" s="212">
        <f t="shared" si="657"/>
        <v>0.67916498350073817</v>
      </c>
      <c r="Y360" s="212">
        <f t="shared" si="658"/>
        <v>0.54333198680059047</v>
      </c>
      <c r="Z360" s="212">
        <f t="shared" si="659"/>
        <v>2.5</v>
      </c>
      <c r="AA360" s="212">
        <f t="shared" si="660"/>
        <v>2.5</v>
      </c>
      <c r="AB360" s="212">
        <f t="shared" si="661"/>
        <v>2.5</v>
      </c>
      <c r="AC360" s="212">
        <f t="shared" si="662"/>
        <v>2.5</v>
      </c>
      <c r="AD360" s="212">
        <f t="shared" si="663"/>
        <v>3.068779127406021</v>
      </c>
      <c r="AE360" s="212">
        <f t="shared" si="664"/>
        <v>4.5369417683169946</v>
      </c>
      <c r="AF360" s="212">
        <f t="shared" si="665"/>
        <v>1.5748570633484256</v>
      </c>
      <c r="AG360" s="212">
        <f t="shared" si="666"/>
        <v>1.7582649548433247</v>
      </c>
      <c r="AH360" s="212">
        <f t="shared" si="667"/>
        <v>1.3404310052753305</v>
      </c>
      <c r="AI360" s="212">
        <f t="shared" si="668"/>
        <v>4.0748570633484258</v>
      </c>
      <c r="AJ360" s="212">
        <f t="shared" si="669"/>
        <v>4.8748570633484256</v>
      </c>
      <c r="AK360" s="212">
        <f t="shared" si="670"/>
        <v>5.0582649548433247</v>
      </c>
      <c r="AL360" s="212">
        <f t="shared" si="671"/>
        <v>4.6404310052753308</v>
      </c>
      <c r="AM360" s="212">
        <f t="shared" si="748"/>
        <v>205.134219733024</v>
      </c>
      <c r="AN360" s="212">
        <f t="shared" si="778"/>
        <v>197.69624741434171</v>
      </c>
      <c r="AO360" s="212">
        <f t="shared" si="779"/>
        <v>215.49722404302119</v>
      </c>
      <c r="AP360" s="212">
        <f t="shared" si="672"/>
        <v>0.30541851911641837</v>
      </c>
      <c r="AQ360" s="212">
        <f t="shared" si="673"/>
        <v>1.3231439993989267E-2</v>
      </c>
      <c r="AR360" s="212">
        <f t="shared" si="674"/>
        <v>1.2845542447035192E-2</v>
      </c>
      <c r="AS360" s="212">
        <f t="shared" si="675"/>
        <v>1.2241160901373237E-2</v>
      </c>
      <c r="AT360" s="212">
        <f t="shared" si="676"/>
        <v>5.3181242019165061E-7</v>
      </c>
      <c r="AU360" s="212">
        <f t="shared" si="677"/>
        <v>7.2378268942461003E-4</v>
      </c>
      <c r="AV360" s="212">
        <f t="shared" si="678"/>
        <v>6.5744451237870227E-4</v>
      </c>
      <c r="AW360" s="212">
        <f t="shared" si="679"/>
        <v>6.5079265391616175E-4</v>
      </c>
      <c r="AX360" s="212">
        <f t="shared" si="749"/>
        <v>2.1372551504609621E-3</v>
      </c>
      <c r="AY360" s="212">
        <f t="shared" si="750"/>
        <v>2.2325705861797746E-3</v>
      </c>
      <c r="AZ360" s="178">
        <f t="shared" si="751"/>
        <v>1.7679857317252838E-3</v>
      </c>
      <c r="BA360" s="178">
        <f t="shared" si="680"/>
        <v>-2.5484346717062289E-2</v>
      </c>
      <c r="BB360" s="178">
        <f t="shared" si="681"/>
        <v>-2.2160301493097639E-2</v>
      </c>
      <c r="BC360" s="178">
        <f t="shared" si="682"/>
        <v>-2.7700376866372053E-2</v>
      </c>
      <c r="BD360" s="178">
        <f t="shared" si="683"/>
        <v>0</v>
      </c>
      <c r="BE360" s="178">
        <f t="shared" si="684"/>
        <v>0</v>
      </c>
      <c r="BF360" s="178">
        <f t="shared" si="685"/>
        <v>0</v>
      </c>
      <c r="BG360" s="178">
        <f t="shared" si="752"/>
        <v>0</v>
      </c>
      <c r="BH360" s="178">
        <f t="shared" si="753"/>
        <v>0</v>
      </c>
      <c r="BI360" s="178">
        <f t="shared" si="754"/>
        <v>0</v>
      </c>
      <c r="BJ360" s="178">
        <f t="shared" si="686"/>
        <v>0</v>
      </c>
      <c r="BK360" s="178">
        <f t="shared" si="687"/>
        <v>0</v>
      </c>
      <c r="BL360" s="178">
        <f t="shared" si="688"/>
        <v>0</v>
      </c>
      <c r="BM360" s="180">
        <f t="shared" si="755"/>
        <v>0</v>
      </c>
      <c r="BN360" s="180">
        <f t="shared" si="755"/>
        <v>0</v>
      </c>
      <c r="BO360" s="180">
        <f t="shared" si="755"/>
        <v>0</v>
      </c>
      <c r="BP360" s="178">
        <f t="shared" si="689"/>
        <v>1.8304861294035564</v>
      </c>
      <c r="BQ360" s="178">
        <f t="shared" si="690"/>
        <v>5.7400078697406007</v>
      </c>
      <c r="BR360" s="178">
        <f t="shared" si="691"/>
        <v>3.7807545432952464E-2</v>
      </c>
      <c r="BS360" s="178">
        <f t="shared" si="692"/>
        <v>3.7807545432952464E-2</v>
      </c>
      <c r="BT360" s="178">
        <f t="shared" si="693"/>
        <v>1.2602515144317488E-2</v>
      </c>
      <c r="BU360" s="178">
        <f t="shared" si="694"/>
        <v>2.5</v>
      </c>
      <c r="BY360" s="180">
        <f t="shared" si="695"/>
        <v>3.783307059059304E-3</v>
      </c>
      <c r="BZ360" s="180">
        <f t="shared" si="756"/>
        <v>3.783307059059304E-3</v>
      </c>
      <c r="CA360" s="180">
        <f t="shared" si="757"/>
        <v>8.894921008783948E-4</v>
      </c>
      <c r="CB360" s="180">
        <f t="shared" si="758"/>
        <v>1.1171696544943844E-2</v>
      </c>
      <c r="CC360" s="180">
        <f t="shared" si="696"/>
        <v>0</v>
      </c>
      <c r="CG360" s="182">
        <f t="shared" si="697"/>
        <v>3.2845697902483949E-2</v>
      </c>
      <c r="CH360" s="182">
        <f t="shared" si="698"/>
        <v>3.2845697902483949E-2</v>
      </c>
      <c r="CI360" s="182">
        <f t="shared" si="699"/>
        <v>3.2845697902483949E-2</v>
      </c>
      <c r="CJ360" s="182">
        <f t="shared" si="700"/>
        <v>3.2845697902483949E-2</v>
      </c>
      <c r="CK360" s="182">
        <f t="shared" si="701"/>
        <v>3.2845697902483949E-2</v>
      </c>
      <c r="CL360" s="182">
        <f t="shared" si="702"/>
        <v>3.2845697902483949E-2</v>
      </c>
      <c r="CM360" s="182">
        <f t="shared" si="703"/>
        <v>3.2845697902483949E-2</v>
      </c>
      <c r="CN360" s="182">
        <f t="shared" si="704"/>
        <v>3.2845697902483949E-2</v>
      </c>
      <c r="CO360" s="182">
        <f t="shared" si="705"/>
        <v>2.9242531761703147E-2</v>
      </c>
      <c r="CP360" s="182">
        <f t="shared" si="706"/>
        <v>2.4298914955066885E-2</v>
      </c>
      <c r="CQ360" s="182">
        <f t="shared" si="707"/>
        <v>1.9355298148430629E-2</v>
      </c>
      <c r="CR360" s="182">
        <f t="shared" si="708"/>
        <v>1.4411681341794363E-2</v>
      </c>
      <c r="CS360" s="182">
        <f t="shared" si="709"/>
        <v>9.4680645351581123E-3</v>
      </c>
      <c r="CT360" s="182">
        <f t="shared" si="710"/>
        <v>7.6406676138489728E-3</v>
      </c>
      <c r="CU360" s="182">
        <f t="shared" si="711"/>
        <v>7.6406676138489728E-3</v>
      </c>
      <c r="CV360" s="182">
        <f t="shared" si="712"/>
        <v>7.6406676138489728E-3</v>
      </c>
      <c r="CW360" s="182">
        <f t="shared" si="713"/>
        <v>7.6406676138489728E-3</v>
      </c>
      <c r="CX360" s="182">
        <f t="shared" si="714"/>
        <v>7.6406676138489728E-3</v>
      </c>
      <c r="CY360" s="182">
        <f t="shared" si="715"/>
        <v>7.6406676138489728E-3</v>
      </c>
      <c r="DA360" s="184">
        <f t="shared" si="759"/>
        <v>3.1862431185397623E-3</v>
      </c>
      <c r="DB360" s="184">
        <f t="shared" si="760"/>
        <v>3.1862431185397623E-3</v>
      </c>
      <c r="DC360" s="184">
        <f t="shared" si="761"/>
        <v>3.1862431185397623E-3</v>
      </c>
      <c r="DD360" s="184">
        <f t="shared" si="762"/>
        <v>3.1862431185397623E-3</v>
      </c>
      <c r="DE360" s="184">
        <f t="shared" si="763"/>
        <v>3.1862431185397623E-3</v>
      </c>
      <c r="DF360" s="184">
        <f t="shared" si="764"/>
        <v>3.1862431185397623E-3</v>
      </c>
      <c r="DG360" s="184">
        <f t="shared" si="765"/>
        <v>3.1862431185397623E-3</v>
      </c>
      <c r="DH360" s="184">
        <f t="shared" si="766"/>
        <v>3.1862431185397623E-3</v>
      </c>
      <c r="DI360" s="184">
        <f t="shared" si="767"/>
        <v>2.7575159337404919E-3</v>
      </c>
      <c r="DJ360" s="184">
        <f t="shared" si="768"/>
        <v>2.1785415251494261E-3</v>
      </c>
      <c r="DK360" s="184">
        <f t="shared" si="769"/>
        <v>1.615184876613476E-3</v>
      </c>
      <c r="DL360" s="184">
        <f t="shared" si="770"/>
        <v>1.0769409387773837E-3</v>
      </c>
      <c r="DM360" s="184">
        <f t="shared" si="771"/>
        <v>5.8295756581804947E-4</v>
      </c>
      <c r="DN360" s="184">
        <f t="shared" si="772"/>
        <v>4.1900966484418266E-4</v>
      </c>
      <c r="DO360" s="184">
        <f t="shared" si="773"/>
        <v>4.1900966484418266E-4</v>
      </c>
      <c r="DP360" s="184">
        <f t="shared" si="774"/>
        <v>4.1900966484418266E-4</v>
      </c>
      <c r="DQ360" s="184">
        <f t="shared" si="775"/>
        <v>4.1900966484418266E-4</v>
      </c>
      <c r="DR360" s="184">
        <f t="shared" si="776"/>
        <v>4.1900966484418266E-4</v>
      </c>
      <c r="DS360" s="184">
        <f t="shared" si="777"/>
        <v>-1.5981368717731594E-9</v>
      </c>
      <c r="DU360" s="185">
        <f t="shared" si="716"/>
        <v>0</v>
      </c>
      <c r="DV360" s="185">
        <f t="shared" si="717"/>
        <v>0</v>
      </c>
      <c r="DW360" s="185">
        <f t="shared" si="718"/>
        <v>0</v>
      </c>
      <c r="DX360" s="185">
        <f t="shared" si="719"/>
        <v>0</v>
      </c>
      <c r="DY360" s="186">
        <f t="shared" si="720"/>
        <v>0</v>
      </c>
      <c r="DZ360" s="186">
        <f t="shared" si="721"/>
        <v>0</v>
      </c>
      <c r="EA360" s="186">
        <f t="shared" si="722"/>
        <v>0</v>
      </c>
      <c r="EB360" s="186">
        <f t="shared" si="723"/>
        <v>0</v>
      </c>
      <c r="EC360" s="186">
        <f t="shared" si="724"/>
        <v>0</v>
      </c>
      <c r="ED360" s="186">
        <f t="shared" si="725"/>
        <v>0</v>
      </c>
      <c r="EE360" s="186">
        <f t="shared" si="726"/>
        <v>0</v>
      </c>
      <c r="EF360" s="186">
        <f t="shared" si="727"/>
        <v>0</v>
      </c>
      <c r="EG360" s="186">
        <f t="shared" si="728"/>
        <v>0</v>
      </c>
      <c r="EH360" s="186">
        <f t="shared" si="729"/>
        <v>0</v>
      </c>
      <c r="EI360" s="186">
        <f t="shared" si="730"/>
        <v>0</v>
      </c>
      <c r="EJ360" s="186">
        <f t="shared" si="731"/>
        <v>0</v>
      </c>
      <c r="EK360" s="186">
        <f t="shared" si="732"/>
        <v>0</v>
      </c>
      <c r="EL360" s="186">
        <f t="shared" si="733"/>
        <v>0</v>
      </c>
      <c r="EM360" s="186">
        <f t="shared" si="734"/>
        <v>0</v>
      </c>
      <c r="EN360" s="186">
        <f t="shared" si="735"/>
        <v>0</v>
      </c>
      <c r="EO360" s="186">
        <f t="shared" si="736"/>
        <v>0</v>
      </c>
      <c r="EP360" s="186">
        <f t="shared" si="737"/>
        <v>0</v>
      </c>
      <c r="EQ360" s="186">
        <f t="shared" si="738"/>
        <v>0</v>
      </c>
      <c r="ER360" s="186">
        <f t="shared" si="739"/>
        <v>0</v>
      </c>
      <c r="ES360" s="186">
        <f t="shared" si="740"/>
        <v>0</v>
      </c>
      <c r="ET360" s="186">
        <f t="shared" si="741"/>
        <v>0</v>
      </c>
      <c r="EU360" s="186">
        <f t="shared" si="742"/>
        <v>0</v>
      </c>
      <c r="EV360" s="186">
        <f t="shared" si="743"/>
        <v>0</v>
      </c>
      <c r="EW360" s="186">
        <f t="shared" si="744"/>
        <v>0</v>
      </c>
      <c r="EX360" s="186">
        <f t="shared" si="745"/>
        <v>0</v>
      </c>
    </row>
    <row r="361" spans="15:154" ht="20.100000000000001" customHeight="1" x14ac:dyDescent="0.3">
      <c r="O361" s="211">
        <v>353</v>
      </c>
      <c r="P361" s="211">
        <f t="shared" si="746"/>
        <v>-6.1086523819801536E-2</v>
      </c>
      <c r="Q361" s="212">
        <f t="shared" si="747"/>
        <v>3.0805061297699914</v>
      </c>
      <c r="R361" s="212">
        <f t="shared" si="651"/>
        <v>19.857204691850978</v>
      </c>
      <c r="S361" s="212">
        <f t="shared" si="652"/>
        <v>17.267134514653026</v>
      </c>
      <c r="T361" s="212">
        <f t="shared" si="653"/>
        <v>21.583918143316282</v>
      </c>
      <c r="U361" s="212">
        <f t="shared" si="654"/>
        <v>0</v>
      </c>
      <c r="V361" s="212">
        <f t="shared" si="655"/>
        <v>0</v>
      </c>
      <c r="W361" s="212">
        <f t="shared" si="656"/>
        <v>0.67481804251628164</v>
      </c>
      <c r="X361" s="212">
        <f t="shared" si="657"/>
        <v>0.77604074889372376</v>
      </c>
      <c r="Y361" s="212">
        <f t="shared" si="658"/>
        <v>0.62083259911497901</v>
      </c>
      <c r="Z361" s="212">
        <f t="shared" si="659"/>
        <v>2.5</v>
      </c>
      <c r="AA361" s="212">
        <f t="shared" si="660"/>
        <v>2.5</v>
      </c>
      <c r="AB361" s="212">
        <f t="shared" si="661"/>
        <v>2.5</v>
      </c>
      <c r="AC361" s="212">
        <f t="shared" si="662"/>
        <v>2.5</v>
      </c>
      <c r="AD361" s="212">
        <f t="shared" si="663"/>
        <v>2.4086523293168818</v>
      </c>
      <c r="AE361" s="212">
        <f t="shared" si="664"/>
        <v>3.5801191769580143</v>
      </c>
      <c r="AF361" s="212">
        <f t="shared" si="665"/>
        <v>1.5680374666357202</v>
      </c>
      <c r="AG361" s="212">
        <f t="shared" si="666"/>
        <v>1.7506511477333511</v>
      </c>
      <c r="AH361" s="212">
        <f t="shared" si="667"/>
        <v>1.3346265427054083</v>
      </c>
      <c r="AI361" s="212">
        <f t="shared" si="668"/>
        <v>4.0680374666357206</v>
      </c>
      <c r="AJ361" s="212">
        <f t="shared" si="669"/>
        <v>4.8680374666357205</v>
      </c>
      <c r="AK361" s="212">
        <f t="shared" si="670"/>
        <v>5.0506511477333511</v>
      </c>
      <c r="AL361" s="212">
        <f t="shared" si="671"/>
        <v>4.6346265427054085</v>
      </c>
      <c r="AM361" s="212">
        <f t="shared" si="748"/>
        <v>205.42159070338784</v>
      </c>
      <c r="AN361" s="212">
        <f t="shared" si="778"/>
        <v>197.99427256994051</v>
      </c>
      <c r="AO361" s="212">
        <f t="shared" si="779"/>
        <v>215.76711538364034</v>
      </c>
      <c r="AP361" s="212">
        <f t="shared" si="672"/>
        <v>0.26650747480273845</v>
      </c>
      <c r="AQ361" s="212">
        <f t="shared" si="673"/>
        <v>1.1529571441950345E-2</v>
      </c>
      <c r="AR361" s="212">
        <f t="shared" si="674"/>
        <v>1.1193309225675961E-2</v>
      </c>
      <c r="AS361" s="212">
        <f t="shared" si="675"/>
        <v>1.0666665095326478E-2</v>
      </c>
      <c r="AT361" s="212">
        <f t="shared" si="676"/>
        <v>4.0340663398539795E-7</v>
      </c>
      <c r="AU361" s="212">
        <f t="shared" si="677"/>
        <v>5.503361066054003E-4</v>
      </c>
      <c r="AV361" s="212">
        <f t="shared" si="678"/>
        <v>4.9994832393673774E-4</v>
      </c>
      <c r="AW361" s="212">
        <f t="shared" si="679"/>
        <v>4.947639205519121E-4</v>
      </c>
      <c r="AX361" s="212">
        <f t="shared" si="749"/>
        <v>1.8568879265144138E-3</v>
      </c>
      <c r="AY361" s="212">
        <f t="shared" si="750"/>
        <v>1.9399062684875891E-3</v>
      </c>
      <c r="AZ361" s="178">
        <f t="shared" si="751"/>
        <v>1.5358318763330095E-3</v>
      </c>
      <c r="BA361" s="178">
        <f t="shared" si="680"/>
        <v>-2.5498927378871255E-2</v>
      </c>
      <c r="BB361" s="178">
        <f t="shared" si="681"/>
        <v>-2.2172980329453265E-2</v>
      </c>
      <c r="BC361" s="178">
        <f t="shared" si="682"/>
        <v>-2.7716225411816585E-2</v>
      </c>
      <c r="BD361" s="178">
        <f t="shared" si="683"/>
        <v>0</v>
      </c>
      <c r="BE361" s="178">
        <f t="shared" si="684"/>
        <v>0</v>
      </c>
      <c r="BF361" s="178">
        <f t="shared" si="685"/>
        <v>0</v>
      </c>
      <c r="BG361" s="178">
        <f t="shared" si="752"/>
        <v>0</v>
      </c>
      <c r="BH361" s="178">
        <f t="shared" si="753"/>
        <v>0</v>
      </c>
      <c r="BI361" s="178">
        <f t="shared" si="754"/>
        <v>0</v>
      </c>
      <c r="BJ361" s="178">
        <f t="shared" si="686"/>
        <v>0</v>
      </c>
      <c r="BK361" s="178">
        <f t="shared" si="687"/>
        <v>0</v>
      </c>
      <c r="BL361" s="178">
        <f t="shared" si="688"/>
        <v>0</v>
      </c>
      <c r="BM361" s="180">
        <f t="shared" si="755"/>
        <v>0</v>
      </c>
      <c r="BN361" s="180">
        <f t="shared" si="755"/>
        <v>0</v>
      </c>
      <c r="BO361" s="180">
        <f t="shared" si="755"/>
        <v>0</v>
      </c>
      <c r="BP361" s="178">
        <f t="shared" si="689"/>
        <v>1.4436180030250148</v>
      </c>
      <c r="BQ361" s="178">
        <f t="shared" si="690"/>
        <v>4.5397336878729053</v>
      </c>
      <c r="BR361" s="178">
        <f t="shared" si="691"/>
        <v>3.3087902931358854E-2</v>
      </c>
      <c r="BS361" s="178">
        <f t="shared" si="692"/>
        <v>3.3087902931358854E-2</v>
      </c>
      <c r="BT361" s="178">
        <f t="shared" si="693"/>
        <v>1.1029300977119618E-2</v>
      </c>
      <c r="BU361" s="178">
        <f t="shared" si="694"/>
        <v>2.5</v>
      </c>
      <c r="BY361" s="180">
        <f t="shared" si="695"/>
        <v>2.9386044702747827E-3</v>
      </c>
      <c r="BZ361" s="180">
        <f t="shared" si="756"/>
        <v>2.9386044702747827E-3</v>
      </c>
      <c r="CA361" s="180">
        <f t="shared" si="757"/>
        <v>6.7735604743020023E-4</v>
      </c>
      <c r="CB361" s="180">
        <f t="shared" si="758"/>
        <v>9.9151193408520966E-3</v>
      </c>
      <c r="CC361" s="180">
        <f t="shared" si="696"/>
        <v>0</v>
      </c>
      <c r="CG361" s="182">
        <f t="shared" si="697"/>
        <v>2.8126055400890339E-2</v>
      </c>
      <c r="CH361" s="182">
        <f t="shared" si="698"/>
        <v>2.8126055400890339E-2</v>
      </c>
      <c r="CI361" s="182">
        <f t="shared" si="699"/>
        <v>2.8126055400890339E-2</v>
      </c>
      <c r="CJ361" s="182">
        <f t="shared" si="700"/>
        <v>2.8126055400890339E-2</v>
      </c>
      <c r="CK361" s="182">
        <f t="shared" si="701"/>
        <v>2.8126055400890339E-2</v>
      </c>
      <c r="CL361" s="182">
        <f t="shared" si="702"/>
        <v>2.8126055400890339E-2</v>
      </c>
      <c r="CM361" s="182">
        <f t="shared" si="703"/>
        <v>2.8126055400890339E-2</v>
      </c>
      <c r="CN361" s="182">
        <f t="shared" si="704"/>
        <v>2.8126055400890339E-2</v>
      </c>
      <c r="CO361" s="182">
        <f t="shared" si="705"/>
        <v>2.4972684555297095E-2</v>
      </c>
      <c r="CP361" s="182">
        <f t="shared" si="706"/>
        <v>2.0646195989201338E-2</v>
      </c>
      <c r="CQ361" s="182">
        <f t="shared" si="707"/>
        <v>1.6319707423105581E-2</v>
      </c>
      <c r="CR361" s="182">
        <f t="shared" si="708"/>
        <v>1.1993218857009815E-2</v>
      </c>
      <c r="CS361" s="182">
        <f t="shared" si="709"/>
        <v>7.6667302909140646E-3</v>
      </c>
      <c r="CT361" s="182">
        <f t="shared" si="710"/>
        <v>6.067453446651102E-3</v>
      </c>
      <c r="CU361" s="182">
        <f t="shared" si="711"/>
        <v>6.067453446651102E-3</v>
      </c>
      <c r="CV361" s="182">
        <f t="shared" si="712"/>
        <v>6.067453446651102E-3</v>
      </c>
      <c r="CW361" s="182">
        <f t="shared" si="713"/>
        <v>6.067453446651102E-3</v>
      </c>
      <c r="CX361" s="182">
        <f t="shared" si="714"/>
        <v>6.067453446651102E-3</v>
      </c>
      <c r="CY361" s="182">
        <f t="shared" si="715"/>
        <v>6.067453446651102E-3</v>
      </c>
      <c r="DA361" s="184">
        <f t="shared" si="759"/>
        <v>2.4033596145651499E-3</v>
      </c>
      <c r="DB361" s="184">
        <f t="shared" si="760"/>
        <v>2.4033596145651499E-3</v>
      </c>
      <c r="DC361" s="184">
        <f t="shared" si="761"/>
        <v>2.4033596145651499E-3</v>
      </c>
      <c r="DD361" s="184">
        <f t="shared" si="762"/>
        <v>2.4033596145651499E-3</v>
      </c>
      <c r="DE361" s="184">
        <f t="shared" si="763"/>
        <v>2.4033596145651499E-3</v>
      </c>
      <c r="DF361" s="184">
        <f t="shared" si="764"/>
        <v>2.4033596145651499E-3</v>
      </c>
      <c r="DG361" s="184">
        <f t="shared" si="765"/>
        <v>2.4033596145651499E-3</v>
      </c>
      <c r="DH361" s="184">
        <f t="shared" si="766"/>
        <v>2.4033596145651499E-3</v>
      </c>
      <c r="DI361" s="184">
        <f t="shared" si="767"/>
        <v>2.0679775423988645E-3</v>
      </c>
      <c r="DJ361" s="184">
        <f t="shared" si="768"/>
        <v>1.6163639656456004E-3</v>
      </c>
      <c r="DK361" s="184">
        <f t="shared" si="769"/>
        <v>1.1791429816922453E-3</v>
      </c>
      <c r="DL361" s="184">
        <f t="shared" si="770"/>
        <v>7.6500635163670829E-4</v>
      </c>
      <c r="DM361" s="184">
        <f t="shared" si="771"/>
        <v>3.9140842697079416E-4</v>
      </c>
      <c r="DN361" s="184">
        <f t="shared" si="772"/>
        <v>2.703295084104454E-4</v>
      </c>
      <c r="DO361" s="184">
        <f t="shared" si="773"/>
        <v>2.703295084104454E-4</v>
      </c>
      <c r="DP361" s="184">
        <f t="shared" si="774"/>
        <v>2.703295084104454E-4</v>
      </c>
      <c r="DQ361" s="184">
        <f t="shared" si="775"/>
        <v>2.703295084104454E-4</v>
      </c>
      <c r="DR361" s="184">
        <f t="shared" si="776"/>
        <v>2.703295084104454E-4</v>
      </c>
      <c r="DS361" s="184">
        <f t="shared" si="777"/>
        <v>-1.6361979374750177E-9</v>
      </c>
      <c r="DU361" s="185">
        <f t="shared" si="716"/>
        <v>0</v>
      </c>
      <c r="DV361" s="185">
        <f t="shared" si="717"/>
        <v>0</v>
      </c>
      <c r="DW361" s="185">
        <f t="shared" si="718"/>
        <v>0</v>
      </c>
      <c r="DX361" s="185">
        <f t="shared" si="719"/>
        <v>0</v>
      </c>
      <c r="DY361" s="186">
        <f t="shared" si="720"/>
        <v>0</v>
      </c>
      <c r="DZ361" s="186">
        <f t="shared" si="721"/>
        <v>0</v>
      </c>
      <c r="EA361" s="186">
        <f t="shared" si="722"/>
        <v>0</v>
      </c>
      <c r="EB361" s="186">
        <f t="shared" si="723"/>
        <v>0</v>
      </c>
      <c r="EC361" s="186">
        <f t="shared" si="724"/>
        <v>0</v>
      </c>
      <c r="ED361" s="186">
        <f t="shared" si="725"/>
        <v>0</v>
      </c>
      <c r="EE361" s="186">
        <f t="shared" si="726"/>
        <v>0</v>
      </c>
      <c r="EF361" s="186">
        <f t="shared" si="727"/>
        <v>0</v>
      </c>
      <c r="EG361" s="186">
        <f t="shared" si="728"/>
        <v>0</v>
      </c>
      <c r="EH361" s="186">
        <f t="shared" si="729"/>
        <v>0</v>
      </c>
      <c r="EI361" s="186">
        <f t="shared" si="730"/>
        <v>0</v>
      </c>
      <c r="EJ361" s="186">
        <f t="shared" si="731"/>
        <v>0</v>
      </c>
      <c r="EK361" s="186">
        <f t="shared" si="732"/>
        <v>0</v>
      </c>
      <c r="EL361" s="186">
        <f t="shared" si="733"/>
        <v>0</v>
      </c>
      <c r="EM361" s="186">
        <f t="shared" si="734"/>
        <v>0</v>
      </c>
      <c r="EN361" s="186">
        <f t="shared" si="735"/>
        <v>0</v>
      </c>
      <c r="EO361" s="186">
        <f t="shared" si="736"/>
        <v>0</v>
      </c>
      <c r="EP361" s="186">
        <f t="shared" si="737"/>
        <v>0</v>
      </c>
      <c r="EQ361" s="186">
        <f t="shared" si="738"/>
        <v>0</v>
      </c>
      <c r="ER361" s="186">
        <f t="shared" si="739"/>
        <v>0</v>
      </c>
      <c r="ES361" s="186">
        <f t="shared" si="740"/>
        <v>0</v>
      </c>
      <c r="ET361" s="186">
        <f t="shared" si="741"/>
        <v>0</v>
      </c>
      <c r="EU361" s="186">
        <f t="shared" si="742"/>
        <v>0</v>
      </c>
      <c r="EV361" s="186">
        <f t="shared" si="743"/>
        <v>0</v>
      </c>
      <c r="EW361" s="186">
        <f t="shared" si="744"/>
        <v>0</v>
      </c>
      <c r="EX361" s="186">
        <f t="shared" si="745"/>
        <v>0</v>
      </c>
    </row>
    <row r="362" spans="15:154" ht="20.100000000000001" customHeight="1" x14ac:dyDescent="0.3">
      <c r="O362" s="211">
        <v>354</v>
      </c>
      <c r="P362" s="211">
        <f t="shared" si="746"/>
        <v>-5.2359877559829883E-2</v>
      </c>
      <c r="Q362" s="212">
        <f t="shared" si="747"/>
        <v>3.0892327760299634</v>
      </c>
      <c r="R362" s="212">
        <f t="shared" si="651"/>
        <v>17.023270397263278</v>
      </c>
      <c r="S362" s="212">
        <f t="shared" si="652"/>
        <v>14.802843823707198</v>
      </c>
      <c r="T362" s="212">
        <f t="shared" si="653"/>
        <v>18.503554779633998</v>
      </c>
      <c r="U362" s="212">
        <f t="shared" si="654"/>
        <v>0</v>
      </c>
      <c r="V362" s="212">
        <f t="shared" si="655"/>
        <v>0</v>
      </c>
      <c r="W362" s="212">
        <f t="shared" si="656"/>
        <v>0.7871577956110144</v>
      </c>
      <c r="X362" s="212">
        <f t="shared" si="657"/>
        <v>0.90523146495266671</v>
      </c>
      <c r="Y362" s="212">
        <f t="shared" si="658"/>
        <v>0.72418517196213328</v>
      </c>
      <c r="Z362" s="212">
        <f t="shared" si="659"/>
        <v>2.5</v>
      </c>
      <c r="AA362" s="212">
        <f t="shared" si="660"/>
        <v>2.5</v>
      </c>
      <c r="AB362" s="212">
        <f t="shared" si="661"/>
        <v>2.5</v>
      </c>
      <c r="AC362" s="212">
        <f t="shared" si="662"/>
        <v>2.5</v>
      </c>
      <c r="AD362" s="212">
        <f t="shared" si="663"/>
        <v>1.8155983388565928</v>
      </c>
      <c r="AE362" s="212">
        <f t="shared" si="664"/>
        <v>2.7140886814378558</v>
      </c>
      <c r="AF362" s="212">
        <f t="shared" si="665"/>
        <v>1.5612142290056676</v>
      </c>
      <c r="AG362" s="212">
        <f t="shared" si="666"/>
        <v>1.743033275684708</v>
      </c>
      <c r="AH362" s="212">
        <f t="shared" si="667"/>
        <v>1.3288189811885314</v>
      </c>
      <c r="AI362" s="212">
        <f t="shared" si="668"/>
        <v>4.0612142290056674</v>
      </c>
      <c r="AJ362" s="212">
        <f t="shared" si="669"/>
        <v>4.8612142290056672</v>
      </c>
      <c r="AK362" s="212">
        <f t="shared" si="670"/>
        <v>5.0430332756847074</v>
      </c>
      <c r="AL362" s="212">
        <f t="shared" si="671"/>
        <v>4.6288189811885312</v>
      </c>
      <c r="AM362" s="212">
        <f t="shared" si="748"/>
        <v>205.70992202591</v>
      </c>
      <c r="AN362" s="212">
        <f t="shared" si="778"/>
        <v>198.29335745642626</v>
      </c>
      <c r="AO362" s="212">
        <f t="shared" si="779"/>
        <v>216.03782823739465</v>
      </c>
      <c r="AP362" s="212">
        <f t="shared" si="672"/>
        <v>0.22779778463783931</v>
      </c>
      <c r="AQ362" s="212">
        <f t="shared" si="673"/>
        <v>9.8411106514050568E-3</v>
      </c>
      <c r="AR362" s="212">
        <f t="shared" si="674"/>
        <v>9.554092725812223E-3</v>
      </c>
      <c r="AS362" s="212">
        <f t="shared" si="675"/>
        <v>9.1045735752716614E-3</v>
      </c>
      <c r="AT362" s="212">
        <f t="shared" si="676"/>
        <v>2.936164219735417E-7</v>
      </c>
      <c r="AU362" s="212">
        <f t="shared" si="677"/>
        <v>4.015120894511987E-4</v>
      </c>
      <c r="AV362" s="212">
        <f t="shared" si="678"/>
        <v>3.6478928286351312E-4</v>
      </c>
      <c r="AW362" s="212">
        <f t="shared" si="679"/>
        <v>3.6091420835927823E-4</v>
      </c>
      <c r="AX362" s="212">
        <f t="shared" si="749"/>
        <v>1.580272052866866E-3</v>
      </c>
      <c r="AY362" s="212">
        <f t="shared" si="750"/>
        <v>1.6510997082214251E-3</v>
      </c>
      <c r="AZ362" s="178">
        <f t="shared" si="751"/>
        <v>1.3068484889575498E-3</v>
      </c>
      <c r="BA362" s="178">
        <f t="shared" si="680"/>
        <v>-2.551156619863721E-2</v>
      </c>
      <c r="BB362" s="178">
        <f t="shared" si="681"/>
        <v>-2.2183970607510616E-2</v>
      </c>
      <c r="BC362" s="178">
        <f t="shared" si="682"/>
        <v>-2.7729963259388278E-2</v>
      </c>
      <c r="BD362" s="178">
        <f t="shared" si="683"/>
        <v>0</v>
      </c>
      <c r="BE362" s="178">
        <f t="shared" si="684"/>
        <v>0</v>
      </c>
      <c r="BF362" s="178">
        <f t="shared" si="685"/>
        <v>0</v>
      </c>
      <c r="BG362" s="178">
        <f t="shared" si="752"/>
        <v>0</v>
      </c>
      <c r="BH362" s="178">
        <f t="shared" si="753"/>
        <v>0</v>
      </c>
      <c r="BI362" s="178">
        <f t="shared" si="754"/>
        <v>0</v>
      </c>
      <c r="BJ362" s="178">
        <f t="shared" si="686"/>
        <v>0</v>
      </c>
      <c r="BK362" s="178">
        <f t="shared" si="687"/>
        <v>0</v>
      </c>
      <c r="BL362" s="178">
        <f t="shared" si="688"/>
        <v>0</v>
      </c>
      <c r="BM362" s="180">
        <f t="shared" si="755"/>
        <v>0</v>
      </c>
      <c r="BN362" s="180">
        <f t="shared" si="755"/>
        <v>0</v>
      </c>
      <c r="BO362" s="180">
        <f t="shared" si="755"/>
        <v>0</v>
      </c>
      <c r="BP362" s="178">
        <f t="shared" si="689"/>
        <v>1.093653556639711</v>
      </c>
      <c r="BQ362" s="178">
        <f t="shared" si="690"/>
        <v>3.4489461508484567</v>
      </c>
      <c r="BR362" s="178">
        <f t="shared" si="691"/>
        <v>2.836574065785176E-2</v>
      </c>
      <c r="BS362" s="178">
        <f t="shared" si="692"/>
        <v>2.836574065785176E-2</v>
      </c>
      <c r="BT362" s="178">
        <f t="shared" si="693"/>
        <v>9.4552468859505877E-3</v>
      </c>
      <c r="BU362" s="178">
        <f t="shared" si="694"/>
        <v>2.5</v>
      </c>
      <c r="BY362" s="180">
        <f t="shared" si="695"/>
        <v>2.1823577342216772E-3</v>
      </c>
      <c r="BZ362" s="180">
        <f t="shared" si="756"/>
        <v>2.1823577342216772E-3</v>
      </c>
      <c r="CA362" s="180">
        <f t="shared" si="757"/>
        <v>4.9117788509865927E-4</v>
      </c>
      <c r="CB362" s="180">
        <f t="shared" si="758"/>
        <v>8.5893029162919642E-3</v>
      </c>
      <c r="CC362" s="180">
        <f t="shared" si="696"/>
        <v>0</v>
      </c>
      <c r="CG362" s="182">
        <f t="shared" si="697"/>
        <v>2.3403893127383245E-2</v>
      </c>
      <c r="CH362" s="182">
        <f t="shared" si="698"/>
        <v>2.3403893127383245E-2</v>
      </c>
      <c r="CI362" s="182">
        <f t="shared" si="699"/>
        <v>2.3403893127383245E-2</v>
      </c>
      <c r="CJ362" s="182">
        <f t="shared" si="700"/>
        <v>2.3403893127383245E-2</v>
      </c>
      <c r="CK362" s="182">
        <f t="shared" si="701"/>
        <v>2.3403893127383245E-2</v>
      </c>
      <c r="CL362" s="182">
        <f t="shared" si="702"/>
        <v>2.3403893127383245E-2</v>
      </c>
      <c r="CM362" s="182">
        <f t="shared" si="703"/>
        <v>2.3403893127383245E-2</v>
      </c>
      <c r="CN362" s="182">
        <f t="shared" si="704"/>
        <v>2.3403893127383245E-2</v>
      </c>
      <c r="CO362" s="182">
        <f t="shared" si="705"/>
        <v>2.0700557718376256E-2</v>
      </c>
      <c r="CP362" s="182">
        <f t="shared" si="706"/>
        <v>1.6991526871676016E-2</v>
      </c>
      <c r="CQ362" s="182">
        <f t="shared" si="707"/>
        <v>1.3282496024975781E-2</v>
      </c>
      <c r="CR362" s="182">
        <f t="shared" si="708"/>
        <v>9.5734651782755347E-3</v>
      </c>
      <c r="CS362" s="182">
        <f t="shared" si="709"/>
        <v>5.8644343315753036E-3</v>
      </c>
      <c r="CT362" s="182">
        <f t="shared" si="710"/>
        <v>4.4933993554820712E-3</v>
      </c>
      <c r="CU362" s="182">
        <f t="shared" si="711"/>
        <v>4.4933993554820712E-3</v>
      </c>
      <c r="CV362" s="182">
        <f t="shared" si="712"/>
        <v>4.4933993554820712E-3</v>
      </c>
      <c r="CW362" s="182">
        <f t="shared" si="713"/>
        <v>4.4933993554820712E-3</v>
      </c>
      <c r="CX362" s="182">
        <f t="shared" si="714"/>
        <v>4.4933993554820712E-3</v>
      </c>
      <c r="CY362" s="182">
        <f t="shared" si="715"/>
        <v>4.4933993554820712E-3</v>
      </c>
      <c r="DA362" s="184">
        <f t="shared" si="759"/>
        <v>1.7132495627427073E-3</v>
      </c>
      <c r="DB362" s="184">
        <f t="shared" si="760"/>
        <v>1.7132495627427073E-3</v>
      </c>
      <c r="DC362" s="184">
        <f t="shared" si="761"/>
        <v>1.7132495627427073E-3</v>
      </c>
      <c r="DD362" s="184">
        <f t="shared" si="762"/>
        <v>1.7132495627427073E-3</v>
      </c>
      <c r="DE362" s="184">
        <f t="shared" si="763"/>
        <v>1.7132495627427073E-3</v>
      </c>
      <c r="DF362" s="184">
        <f t="shared" si="764"/>
        <v>1.7132495627427073E-3</v>
      </c>
      <c r="DG362" s="184">
        <f t="shared" si="765"/>
        <v>1.7132495627427073E-3</v>
      </c>
      <c r="DH362" s="184">
        <f t="shared" si="766"/>
        <v>1.7132495627427073E-3</v>
      </c>
      <c r="DI362" s="184">
        <f t="shared" si="767"/>
        <v>1.4623853881254904E-3</v>
      </c>
      <c r="DJ362" s="184">
        <f t="shared" si="768"/>
        <v>1.1259803936160245E-3</v>
      </c>
      <c r="DK362" s="184">
        <f t="shared" si="769"/>
        <v>8.0267651701926052E-4</v>
      </c>
      <c r="DL362" s="184">
        <f t="shared" si="770"/>
        <v>5.0032965224790379E-4</v>
      </c>
      <c r="DM362" s="184">
        <f t="shared" si="771"/>
        <v>2.3464562061870501E-4</v>
      </c>
      <c r="DN362" s="184">
        <f t="shared" si="772"/>
        <v>1.5176998729167623E-4</v>
      </c>
      <c r="DO362" s="184">
        <f t="shared" si="773"/>
        <v>1.5176998729167623E-4</v>
      </c>
      <c r="DP362" s="184">
        <f t="shared" si="774"/>
        <v>1.5176998729167623E-4</v>
      </c>
      <c r="DQ362" s="184">
        <f t="shared" si="775"/>
        <v>1.5176998729167623E-4</v>
      </c>
      <c r="DR362" s="184">
        <f t="shared" si="776"/>
        <v>1.5176998729167623E-4</v>
      </c>
      <c r="DS362" s="184">
        <f t="shared" si="777"/>
        <v>-1.6764686326990465E-9</v>
      </c>
      <c r="DU362" s="185">
        <f t="shared" si="716"/>
        <v>0</v>
      </c>
      <c r="DV362" s="185">
        <f t="shared" si="717"/>
        <v>0</v>
      </c>
      <c r="DW362" s="185">
        <f t="shared" si="718"/>
        <v>0</v>
      </c>
      <c r="DX362" s="185">
        <f t="shared" si="719"/>
        <v>0</v>
      </c>
      <c r="DY362" s="186">
        <f t="shared" si="720"/>
        <v>0</v>
      </c>
      <c r="DZ362" s="186">
        <f t="shared" si="721"/>
        <v>0</v>
      </c>
      <c r="EA362" s="186">
        <f t="shared" si="722"/>
        <v>0</v>
      </c>
      <c r="EB362" s="186">
        <f t="shared" si="723"/>
        <v>0</v>
      </c>
      <c r="EC362" s="186">
        <f t="shared" si="724"/>
        <v>0</v>
      </c>
      <c r="ED362" s="186">
        <f t="shared" si="725"/>
        <v>0</v>
      </c>
      <c r="EE362" s="186">
        <f t="shared" si="726"/>
        <v>0</v>
      </c>
      <c r="EF362" s="186">
        <f t="shared" si="727"/>
        <v>0</v>
      </c>
      <c r="EG362" s="186">
        <f t="shared" si="728"/>
        <v>0</v>
      </c>
      <c r="EH362" s="186">
        <f t="shared" si="729"/>
        <v>0</v>
      </c>
      <c r="EI362" s="186">
        <f t="shared" si="730"/>
        <v>0</v>
      </c>
      <c r="EJ362" s="186">
        <f t="shared" si="731"/>
        <v>0</v>
      </c>
      <c r="EK362" s="186">
        <f t="shared" si="732"/>
        <v>0</v>
      </c>
      <c r="EL362" s="186">
        <f t="shared" si="733"/>
        <v>0</v>
      </c>
      <c r="EM362" s="186">
        <f t="shared" si="734"/>
        <v>0</v>
      </c>
      <c r="EN362" s="186">
        <f t="shared" si="735"/>
        <v>0</v>
      </c>
      <c r="EO362" s="186">
        <f t="shared" si="736"/>
        <v>0</v>
      </c>
      <c r="EP362" s="186">
        <f t="shared" si="737"/>
        <v>0</v>
      </c>
      <c r="EQ362" s="186">
        <f t="shared" si="738"/>
        <v>0</v>
      </c>
      <c r="ER362" s="186">
        <f t="shared" si="739"/>
        <v>0</v>
      </c>
      <c r="ES362" s="186">
        <f t="shared" si="740"/>
        <v>0</v>
      </c>
      <c r="ET362" s="186">
        <f t="shared" si="741"/>
        <v>0</v>
      </c>
      <c r="EU362" s="186">
        <f t="shared" si="742"/>
        <v>0</v>
      </c>
      <c r="EV362" s="186">
        <f t="shared" si="743"/>
        <v>0</v>
      </c>
      <c r="EW362" s="186">
        <f t="shared" si="744"/>
        <v>0</v>
      </c>
      <c r="EX362" s="186">
        <f t="shared" si="745"/>
        <v>0</v>
      </c>
    </row>
    <row r="363" spans="15:154" ht="20.100000000000001" customHeight="1" x14ac:dyDescent="0.3">
      <c r="O363" s="211">
        <v>355</v>
      </c>
      <c r="P363" s="211">
        <f t="shared" si="746"/>
        <v>-4.3633231299858237E-2</v>
      </c>
      <c r="Q363" s="212">
        <f t="shared" si="747"/>
        <v>3.0979594222899349</v>
      </c>
      <c r="R363" s="212">
        <f t="shared" si="651"/>
        <v>14.188039714726697</v>
      </c>
      <c r="S363" s="212">
        <f t="shared" si="652"/>
        <v>12.337425838892779</v>
      </c>
      <c r="T363" s="212">
        <f t="shared" si="653"/>
        <v>15.421782298615975</v>
      </c>
      <c r="U363" s="212">
        <f t="shared" si="654"/>
        <v>0</v>
      </c>
      <c r="V363" s="212">
        <f t="shared" si="655"/>
        <v>0</v>
      </c>
      <c r="W363" s="212">
        <f t="shared" si="656"/>
        <v>0.94445746342895143</v>
      </c>
      <c r="X363" s="212">
        <f t="shared" si="657"/>
        <v>1.0861260829432944</v>
      </c>
      <c r="Y363" s="212">
        <f t="shared" si="658"/>
        <v>0.86890086635463537</v>
      </c>
      <c r="Z363" s="212">
        <f t="shared" si="659"/>
        <v>2.5</v>
      </c>
      <c r="AA363" s="212">
        <f t="shared" si="660"/>
        <v>2.5</v>
      </c>
      <c r="AB363" s="212">
        <f t="shared" si="661"/>
        <v>2.5</v>
      </c>
      <c r="AC363" s="212">
        <f t="shared" si="662"/>
        <v>2.5</v>
      </c>
      <c r="AD363" s="212">
        <f t="shared" si="663"/>
        <v>1.2946899202780509</v>
      </c>
      <c r="AE363" s="212">
        <f t="shared" si="664"/>
        <v>1.947250825832108</v>
      </c>
      <c r="AF363" s="212">
        <f t="shared" si="665"/>
        <v>1.5543878700742308</v>
      </c>
      <c r="AG363" s="212">
        <f t="shared" si="666"/>
        <v>1.7354119188278467</v>
      </c>
      <c r="AH363" s="212">
        <f t="shared" si="667"/>
        <v>1.323008762992995</v>
      </c>
      <c r="AI363" s="212">
        <f t="shared" si="668"/>
        <v>4.0543878700742306</v>
      </c>
      <c r="AJ363" s="212">
        <f t="shared" si="669"/>
        <v>4.8543878700742304</v>
      </c>
      <c r="AK363" s="212">
        <f t="shared" si="670"/>
        <v>5.0354119188278466</v>
      </c>
      <c r="AL363" s="212">
        <f t="shared" si="671"/>
        <v>4.6230087629929946</v>
      </c>
      <c r="AM363" s="212">
        <f t="shared" si="748"/>
        <v>205.99919634866518</v>
      </c>
      <c r="AN363" s="212">
        <f t="shared" si="778"/>
        <v>198.59348472781588</v>
      </c>
      <c r="AO363" s="212">
        <f t="shared" si="779"/>
        <v>216.30934555109675</v>
      </c>
      <c r="AP363" s="212">
        <f t="shared" si="672"/>
        <v>0.18929366433490713</v>
      </c>
      <c r="AQ363" s="212">
        <f t="shared" si="673"/>
        <v>8.1662074928356317E-3</v>
      </c>
      <c r="AR363" s="212">
        <f t="shared" si="674"/>
        <v>7.9280384469241627E-3</v>
      </c>
      <c r="AS363" s="212">
        <f t="shared" si="675"/>
        <v>7.5550249949523224E-3</v>
      </c>
      <c r="AT363" s="212">
        <f t="shared" si="676"/>
        <v>2.0198138124799888E-7</v>
      </c>
      <c r="AU363" s="212">
        <f t="shared" si="677"/>
        <v>2.7686032993890977E-4</v>
      </c>
      <c r="AV363" s="212">
        <f t="shared" si="678"/>
        <v>2.5156523390493999E-4</v>
      </c>
      <c r="AW363" s="212">
        <f t="shared" si="679"/>
        <v>2.4882910620161239E-4</v>
      </c>
      <c r="AX363" s="212">
        <f t="shared" si="749"/>
        <v>1.3074206481958458E-3</v>
      </c>
      <c r="AY363" s="212">
        <f t="shared" si="750"/>
        <v>1.3661655327813097E-3</v>
      </c>
      <c r="AZ363" s="178">
        <f t="shared" si="751"/>
        <v>1.081045352213642E-3</v>
      </c>
      <c r="BA363" s="178">
        <f t="shared" si="680"/>
        <v>-2.55222622138651E-2</v>
      </c>
      <c r="BB363" s="178">
        <f t="shared" si="681"/>
        <v>-2.2193271490317478E-2</v>
      </c>
      <c r="BC363" s="178">
        <f t="shared" si="682"/>
        <v>-2.7741589362896845E-2</v>
      </c>
      <c r="BD363" s="178">
        <f t="shared" si="683"/>
        <v>0</v>
      </c>
      <c r="BE363" s="178">
        <f t="shared" si="684"/>
        <v>0</v>
      </c>
      <c r="BF363" s="178">
        <f t="shared" si="685"/>
        <v>0</v>
      </c>
      <c r="BG363" s="178">
        <f t="shared" si="752"/>
        <v>0</v>
      </c>
      <c r="BH363" s="178">
        <f t="shared" si="753"/>
        <v>0</v>
      </c>
      <c r="BI363" s="178">
        <f t="shared" si="754"/>
        <v>0</v>
      </c>
      <c r="BJ363" s="178">
        <f t="shared" si="686"/>
        <v>0</v>
      </c>
      <c r="BK363" s="178">
        <f t="shared" si="687"/>
        <v>0</v>
      </c>
      <c r="BL363" s="178">
        <f t="shared" si="688"/>
        <v>0</v>
      </c>
      <c r="BM363" s="180">
        <f t="shared" si="755"/>
        <v>0</v>
      </c>
      <c r="BN363" s="180">
        <f t="shared" si="755"/>
        <v>0</v>
      </c>
      <c r="BO363" s="180">
        <f t="shared" si="755"/>
        <v>0</v>
      </c>
      <c r="BP363" s="178">
        <f t="shared" si="689"/>
        <v>0.78400891370108128</v>
      </c>
      <c r="BQ363" s="178">
        <f t="shared" si="690"/>
        <v>2.4794350455310736</v>
      </c>
      <c r="BR363" s="178">
        <f t="shared" si="691"/>
        <v>2.3641418223371378E-2</v>
      </c>
      <c r="BS363" s="178">
        <f t="shared" si="692"/>
        <v>2.3641418223371378E-2</v>
      </c>
      <c r="BT363" s="178">
        <f t="shared" si="693"/>
        <v>7.880472741123792E-3</v>
      </c>
      <c r="BU363" s="178">
        <f t="shared" si="694"/>
        <v>2.5</v>
      </c>
      <c r="BY363" s="180">
        <f t="shared" si="695"/>
        <v>1.5227377776610947E-3</v>
      </c>
      <c r="BZ363" s="180">
        <f t="shared" si="756"/>
        <v>1.5227377776610947E-3</v>
      </c>
      <c r="CA363" s="180">
        <f t="shared" si="757"/>
        <v>3.326813175417599E-4</v>
      </c>
      <c r="CB363" s="180">
        <f t="shared" si="758"/>
        <v>7.1908096413301637E-3</v>
      </c>
      <c r="CC363" s="180">
        <f t="shared" si="696"/>
        <v>0</v>
      </c>
      <c r="CG363" s="182">
        <f t="shared" si="697"/>
        <v>1.867957069290286E-2</v>
      </c>
      <c r="CH363" s="182">
        <f t="shared" si="698"/>
        <v>1.867957069290286E-2</v>
      </c>
      <c r="CI363" s="182">
        <f t="shared" si="699"/>
        <v>1.867957069290286E-2</v>
      </c>
      <c r="CJ363" s="182">
        <f t="shared" si="700"/>
        <v>1.867957069290286E-2</v>
      </c>
      <c r="CK363" s="182">
        <f t="shared" si="701"/>
        <v>1.867957069290286E-2</v>
      </c>
      <c r="CL363" s="182">
        <f t="shared" si="702"/>
        <v>1.867957069290286E-2</v>
      </c>
      <c r="CM363" s="182">
        <f t="shared" si="703"/>
        <v>1.867957069290286E-2</v>
      </c>
      <c r="CN363" s="182">
        <f t="shared" si="704"/>
        <v>1.867957069290286E-2</v>
      </c>
      <c r="CO363" s="182">
        <f t="shared" si="705"/>
        <v>1.6426476589939884E-2</v>
      </c>
      <c r="CP363" s="182">
        <f t="shared" si="706"/>
        <v>1.3335185919694206E-2</v>
      </c>
      <c r="CQ363" s="182">
        <f t="shared" si="707"/>
        <v>1.0243895249448534E-2</v>
      </c>
      <c r="CR363" s="182">
        <f t="shared" si="708"/>
        <v>7.152604579202854E-3</v>
      </c>
      <c r="CS363" s="182">
        <f t="shared" si="709"/>
        <v>4.0613139089571825E-3</v>
      </c>
      <c r="CT363" s="182">
        <f t="shared" si="710"/>
        <v>2.9186252106552773E-3</v>
      </c>
      <c r="CU363" s="182">
        <f t="shared" si="711"/>
        <v>2.9186252106552773E-3</v>
      </c>
      <c r="CV363" s="182">
        <f t="shared" si="712"/>
        <v>2.9186252106552773E-3</v>
      </c>
      <c r="CW363" s="182">
        <f t="shared" si="713"/>
        <v>2.9186252106552773E-3</v>
      </c>
      <c r="CX363" s="182">
        <f t="shared" si="714"/>
        <v>2.9186252106552773E-3</v>
      </c>
      <c r="CY363" s="182">
        <f t="shared" si="715"/>
        <v>2.9186252106552773E-3</v>
      </c>
      <c r="DA363" s="184">
        <f t="shared" si="759"/>
        <v>1.1246222143853129E-3</v>
      </c>
      <c r="DB363" s="184">
        <f t="shared" si="760"/>
        <v>1.1246222143853129E-3</v>
      </c>
      <c r="DC363" s="184">
        <f t="shared" si="761"/>
        <v>1.1246222143853129E-3</v>
      </c>
      <c r="DD363" s="184">
        <f t="shared" si="762"/>
        <v>1.1246222143853129E-3</v>
      </c>
      <c r="DE363" s="184">
        <f t="shared" si="763"/>
        <v>1.1246222143853129E-3</v>
      </c>
      <c r="DF363" s="184">
        <f t="shared" si="764"/>
        <v>1.1246222143853129E-3</v>
      </c>
      <c r="DG363" s="184">
        <f t="shared" si="765"/>
        <v>1.1246222143853129E-3</v>
      </c>
      <c r="DH363" s="184">
        <f t="shared" si="766"/>
        <v>1.1246222143853129E-3</v>
      </c>
      <c r="DI363" s="184">
        <f t="shared" si="767"/>
        <v>9.4851519668617389E-4</v>
      </c>
      <c r="DJ363" s="184">
        <f t="shared" si="768"/>
        <v>7.1388770201902057E-4</v>
      </c>
      <c r="DK363" s="184">
        <f t="shared" si="769"/>
        <v>4.9100753204135163E-4</v>
      </c>
      <c r="DL363" s="184">
        <f t="shared" si="770"/>
        <v>2.8686589284185505E-4</v>
      </c>
      <c r="DM363" s="184">
        <f t="shared" si="771"/>
        <v>1.1537443424505663E-4</v>
      </c>
      <c r="DN363" s="184">
        <f t="shared" si="772"/>
        <v>6.5583032694592339E-5</v>
      </c>
      <c r="DO363" s="184">
        <f t="shared" si="773"/>
        <v>6.5583032694592339E-5</v>
      </c>
      <c r="DP363" s="184">
        <f t="shared" si="774"/>
        <v>6.5583032694592339E-5</v>
      </c>
      <c r="DQ363" s="184">
        <f t="shared" si="775"/>
        <v>6.5583032694592339E-5</v>
      </c>
      <c r="DR363" s="184">
        <f t="shared" si="776"/>
        <v>6.5583032694592339E-5</v>
      </c>
      <c r="DS363" s="184">
        <f t="shared" si="777"/>
        <v>-1.7193465157682073E-9</v>
      </c>
      <c r="DU363" s="185">
        <f t="shared" si="716"/>
        <v>0</v>
      </c>
      <c r="DV363" s="185">
        <f t="shared" si="717"/>
        <v>0</v>
      </c>
      <c r="DW363" s="185">
        <f t="shared" si="718"/>
        <v>0</v>
      </c>
      <c r="DX363" s="185">
        <f t="shared" si="719"/>
        <v>0</v>
      </c>
      <c r="DY363" s="186">
        <f t="shared" si="720"/>
        <v>0</v>
      </c>
      <c r="DZ363" s="186">
        <f t="shared" si="721"/>
        <v>0</v>
      </c>
      <c r="EA363" s="186">
        <f t="shared" si="722"/>
        <v>0</v>
      </c>
      <c r="EB363" s="186">
        <f t="shared" si="723"/>
        <v>0</v>
      </c>
      <c r="EC363" s="186">
        <f t="shared" si="724"/>
        <v>0</v>
      </c>
      <c r="ED363" s="186">
        <f t="shared" si="725"/>
        <v>0</v>
      </c>
      <c r="EE363" s="186">
        <f t="shared" si="726"/>
        <v>0</v>
      </c>
      <c r="EF363" s="186">
        <f t="shared" si="727"/>
        <v>0</v>
      </c>
      <c r="EG363" s="186">
        <f t="shared" si="728"/>
        <v>0</v>
      </c>
      <c r="EH363" s="186">
        <f t="shared" si="729"/>
        <v>0</v>
      </c>
      <c r="EI363" s="186">
        <f t="shared" si="730"/>
        <v>0</v>
      </c>
      <c r="EJ363" s="186">
        <f t="shared" si="731"/>
        <v>0</v>
      </c>
      <c r="EK363" s="186">
        <f t="shared" si="732"/>
        <v>0</v>
      </c>
      <c r="EL363" s="186">
        <f t="shared" si="733"/>
        <v>0</v>
      </c>
      <c r="EM363" s="186">
        <f t="shared" si="734"/>
        <v>0</v>
      </c>
      <c r="EN363" s="186">
        <f t="shared" si="735"/>
        <v>0</v>
      </c>
      <c r="EO363" s="186">
        <f t="shared" si="736"/>
        <v>0</v>
      </c>
      <c r="EP363" s="186">
        <f t="shared" si="737"/>
        <v>0</v>
      </c>
      <c r="EQ363" s="186">
        <f t="shared" si="738"/>
        <v>0</v>
      </c>
      <c r="ER363" s="186">
        <f t="shared" si="739"/>
        <v>0</v>
      </c>
      <c r="ES363" s="186">
        <f t="shared" si="740"/>
        <v>0</v>
      </c>
      <c r="ET363" s="186">
        <f t="shared" si="741"/>
        <v>0</v>
      </c>
      <c r="EU363" s="186">
        <f t="shared" si="742"/>
        <v>0</v>
      </c>
      <c r="EV363" s="186">
        <f t="shared" si="743"/>
        <v>0</v>
      </c>
      <c r="EW363" s="186">
        <f t="shared" si="744"/>
        <v>0</v>
      </c>
      <c r="EX363" s="186">
        <f t="shared" si="745"/>
        <v>0</v>
      </c>
    </row>
    <row r="364" spans="15:154" ht="20.100000000000001" customHeight="1" x14ac:dyDescent="0.3">
      <c r="O364" s="211">
        <v>356</v>
      </c>
      <c r="P364" s="211">
        <f t="shared" si="746"/>
        <v>-3.4906585039886591E-2</v>
      </c>
      <c r="Q364" s="212">
        <f t="shared" si="747"/>
        <v>3.1066860685499069</v>
      </c>
      <c r="R364" s="212">
        <f t="shared" si="651"/>
        <v>11.351728558034468</v>
      </c>
      <c r="S364" s="212">
        <f t="shared" si="652"/>
        <v>9.8710683113343194</v>
      </c>
      <c r="T364" s="212">
        <f t="shared" si="653"/>
        <v>12.338835389167899</v>
      </c>
      <c r="U364" s="212">
        <f t="shared" si="654"/>
        <v>0</v>
      </c>
      <c r="V364" s="212">
        <f t="shared" si="655"/>
        <v>0</v>
      </c>
      <c r="W364" s="212">
        <f t="shared" si="656"/>
        <v>1.1804369644229924</v>
      </c>
      <c r="X364" s="212">
        <f t="shared" si="657"/>
        <v>1.3575025090864414</v>
      </c>
      <c r="Y364" s="212">
        <f t="shared" si="658"/>
        <v>1.0860020072691532</v>
      </c>
      <c r="Z364" s="212">
        <f t="shared" si="659"/>
        <v>2.5</v>
      </c>
      <c r="AA364" s="212">
        <f t="shared" si="660"/>
        <v>2.5</v>
      </c>
      <c r="AB364" s="212">
        <f t="shared" si="661"/>
        <v>2.5</v>
      </c>
      <c r="AC364" s="212">
        <f t="shared" si="662"/>
        <v>2.5</v>
      </c>
      <c r="AD364" s="212">
        <f t="shared" si="663"/>
        <v>0.85162411671547533</v>
      </c>
      <c r="AE364" s="212">
        <f t="shared" si="664"/>
        <v>1.2892735500074415</v>
      </c>
      <c r="AF364" s="212">
        <f t="shared" si="665"/>
        <v>1.5475589096950713</v>
      </c>
      <c r="AG364" s="212">
        <f t="shared" si="666"/>
        <v>1.7277876575585984</v>
      </c>
      <c r="AH364" s="212">
        <f t="shared" si="667"/>
        <v>1.3171963305894092</v>
      </c>
      <c r="AI364" s="212">
        <f t="shared" si="668"/>
        <v>4.0475589096950717</v>
      </c>
      <c r="AJ364" s="212">
        <f t="shared" si="669"/>
        <v>4.8475589096950715</v>
      </c>
      <c r="AK364" s="212">
        <f t="shared" si="670"/>
        <v>5.0277876575585987</v>
      </c>
      <c r="AL364" s="212">
        <f t="shared" si="671"/>
        <v>4.617196330589409</v>
      </c>
      <c r="AM364" s="212">
        <f t="shared" si="748"/>
        <v>206.2893960917132</v>
      </c>
      <c r="AN364" s="212">
        <f t="shared" si="778"/>
        <v>198.89463678853565</v>
      </c>
      <c r="AO364" s="212">
        <f t="shared" si="779"/>
        <v>216.5816500751539</v>
      </c>
      <c r="AP364" s="212">
        <f t="shared" si="672"/>
        <v>0.15099927095342991</v>
      </c>
      <c r="AQ364" s="212">
        <f t="shared" si="673"/>
        <v>6.5050075402192081E-3</v>
      </c>
      <c r="AR364" s="212">
        <f t="shared" si="674"/>
        <v>6.3152877172952702E-3</v>
      </c>
      <c r="AS364" s="212">
        <f t="shared" si="675"/>
        <v>6.0181540331697061E-3</v>
      </c>
      <c r="AT364" s="212">
        <f t="shared" si="676"/>
        <v>1.2804056277991975E-7</v>
      </c>
      <c r="AU364" s="212">
        <f t="shared" si="677"/>
        <v>1.7592409783294784E-4</v>
      </c>
      <c r="AV364" s="212">
        <f t="shared" si="678"/>
        <v>1.5986806101614488E-4</v>
      </c>
      <c r="AW364" s="212">
        <f t="shared" si="679"/>
        <v>1.5808861023172886E-4</v>
      </c>
      <c r="AX364" s="212">
        <f t="shared" si="749"/>
        <v>1.0383455429872328E-3</v>
      </c>
      <c r="AY364" s="212">
        <f t="shared" si="750"/>
        <v>1.0851170450158387E-3</v>
      </c>
      <c r="AZ364" s="178">
        <f t="shared" si="751"/>
        <v>8.584311605827964E-4</v>
      </c>
      <c r="BA364" s="178">
        <f t="shared" si="680"/>
        <v>-2.5531014610011941E-2</v>
      </c>
      <c r="BB364" s="178">
        <f t="shared" si="681"/>
        <v>-2.22008822695756E-2</v>
      </c>
      <c r="BC364" s="178">
        <f t="shared" si="682"/>
        <v>-2.7751102836969504E-2</v>
      </c>
      <c r="BD364" s="178">
        <f t="shared" si="683"/>
        <v>0</v>
      </c>
      <c r="BE364" s="178">
        <f t="shared" si="684"/>
        <v>0</v>
      </c>
      <c r="BF364" s="178">
        <f t="shared" si="685"/>
        <v>0</v>
      </c>
      <c r="BG364" s="178">
        <f t="shared" si="752"/>
        <v>0</v>
      </c>
      <c r="BH364" s="178">
        <f t="shared" si="753"/>
        <v>0</v>
      </c>
      <c r="BI364" s="178">
        <f t="shared" si="754"/>
        <v>0</v>
      </c>
      <c r="BJ364" s="178">
        <f t="shared" si="686"/>
        <v>0</v>
      </c>
      <c r="BK364" s="178">
        <f t="shared" si="687"/>
        <v>0</v>
      </c>
      <c r="BL364" s="178">
        <f t="shared" si="688"/>
        <v>0</v>
      </c>
      <c r="BM364" s="180">
        <f t="shared" si="755"/>
        <v>0</v>
      </c>
      <c r="BN364" s="180">
        <f t="shared" si="755"/>
        <v>0</v>
      </c>
      <c r="BO364" s="180">
        <f t="shared" si="755"/>
        <v>0</v>
      </c>
      <c r="BP364" s="178">
        <f t="shared" si="689"/>
        <v>0.5185874869248952</v>
      </c>
      <c r="BQ364" s="178">
        <f t="shared" si="690"/>
        <v>1.6446572861484285</v>
      </c>
      <c r="BR364" s="178">
        <f t="shared" si="691"/>
        <v>1.8915295403361575E-2</v>
      </c>
      <c r="BS364" s="178">
        <f t="shared" si="692"/>
        <v>1.8915295403361575E-2</v>
      </c>
      <c r="BT364" s="178">
        <f t="shared" si="693"/>
        <v>6.3050984677871921E-3</v>
      </c>
      <c r="BU364" s="178">
        <f t="shared" si="694"/>
        <v>2.5</v>
      </c>
      <c r="BY364" s="180">
        <f t="shared" si="695"/>
        <v>9.6881792833589369E-4</v>
      </c>
      <c r="BZ364" s="180">
        <f t="shared" si="756"/>
        <v>9.6881792833589369E-4</v>
      </c>
      <c r="CA364" s="180">
        <f t="shared" si="757"/>
        <v>2.0362820274336834E-4</v>
      </c>
      <c r="CB364" s="180">
        <f t="shared" si="758"/>
        <v>5.718148335638577E-3</v>
      </c>
      <c r="CC364" s="180">
        <f t="shared" si="696"/>
        <v>0</v>
      </c>
      <c r="CG364" s="182">
        <f t="shared" si="697"/>
        <v>1.3953447872893059E-2</v>
      </c>
      <c r="CH364" s="182">
        <f t="shared" si="698"/>
        <v>1.3953447872893059E-2</v>
      </c>
      <c r="CI364" s="182">
        <f t="shared" si="699"/>
        <v>1.3953447872893059E-2</v>
      </c>
      <c r="CJ364" s="182">
        <f t="shared" si="700"/>
        <v>1.3953447872893059E-2</v>
      </c>
      <c r="CK364" s="182">
        <f t="shared" si="701"/>
        <v>1.3953447872893059E-2</v>
      </c>
      <c r="CL364" s="182">
        <f t="shared" si="702"/>
        <v>1.3953447872893059E-2</v>
      </c>
      <c r="CM364" s="182">
        <f t="shared" si="703"/>
        <v>1.3953447872893059E-2</v>
      </c>
      <c r="CN364" s="182">
        <f t="shared" si="704"/>
        <v>1.3953447872893059E-2</v>
      </c>
      <c r="CO364" s="182">
        <f t="shared" si="705"/>
        <v>1.2150766657813268E-2</v>
      </c>
      <c r="CP364" s="182">
        <f t="shared" si="706"/>
        <v>9.6774515777751403E-3</v>
      </c>
      <c r="CQ364" s="182">
        <f t="shared" si="707"/>
        <v>7.204136497737019E-3</v>
      </c>
      <c r="CR364" s="182">
        <f t="shared" si="708"/>
        <v>4.7308214176988907E-3</v>
      </c>
      <c r="CS364" s="182">
        <f t="shared" si="709"/>
        <v>2.2575063376607694E-3</v>
      </c>
      <c r="CT364" s="182">
        <f t="shared" si="710"/>
        <v>1.3432509373186763E-3</v>
      </c>
      <c r="CU364" s="182">
        <f t="shared" si="711"/>
        <v>1.3432509373186763E-3</v>
      </c>
      <c r="CV364" s="182">
        <f t="shared" si="712"/>
        <v>1.3432509373186763E-3</v>
      </c>
      <c r="CW364" s="182">
        <f t="shared" si="713"/>
        <v>1.3432509373186763E-3</v>
      </c>
      <c r="CX364" s="182">
        <f t="shared" si="714"/>
        <v>1.3432509373186763E-3</v>
      </c>
      <c r="CY364" s="182">
        <f t="shared" si="715"/>
        <v>1.3432509373186763E-3</v>
      </c>
      <c r="DA364" s="184">
        <f t="shared" si="759"/>
        <v>6.4725058424747672E-4</v>
      </c>
      <c r="DB364" s="184">
        <f t="shared" si="760"/>
        <v>6.4725058424747672E-4</v>
      </c>
      <c r="DC364" s="184">
        <f t="shared" si="761"/>
        <v>6.4725058424747672E-4</v>
      </c>
      <c r="DD364" s="184">
        <f t="shared" si="762"/>
        <v>6.4725058424747672E-4</v>
      </c>
      <c r="DE364" s="184">
        <f t="shared" si="763"/>
        <v>6.4725058424747672E-4</v>
      </c>
      <c r="DF364" s="184">
        <f t="shared" si="764"/>
        <v>6.4725058424747672E-4</v>
      </c>
      <c r="DG364" s="184">
        <f t="shared" si="765"/>
        <v>6.4725058424747672E-4</v>
      </c>
      <c r="DH364" s="184">
        <f t="shared" si="766"/>
        <v>6.4725058424747672E-4</v>
      </c>
      <c r="DI364" s="184">
        <f t="shared" si="767"/>
        <v>5.350788749502542E-4</v>
      </c>
      <c r="DJ364" s="184">
        <f t="shared" si="768"/>
        <v>3.8734563788327223E-4</v>
      </c>
      <c r="DK364" s="184">
        <f t="shared" si="769"/>
        <v>2.4995053285941537E-4</v>
      </c>
      <c r="DL364" s="184">
        <f t="shared" si="770"/>
        <v>1.2899693377051055E-4</v>
      </c>
      <c r="DM364" s="184">
        <f t="shared" si="771"/>
        <v>3.6569690901964866E-5</v>
      </c>
      <c r="DN364" s="184">
        <f t="shared" si="772"/>
        <v>1.4235469399897112E-5</v>
      </c>
      <c r="DO364" s="184">
        <f t="shared" si="773"/>
        <v>1.4235469399897112E-5</v>
      </c>
      <c r="DP364" s="184">
        <f t="shared" si="774"/>
        <v>1.4235469399897112E-5</v>
      </c>
      <c r="DQ364" s="184">
        <f t="shared" si="775"/>
        <v>1.4235469399897112E-5</v>
      </c>
      <c r="DR364" s="184">
        <f t="shared" si="776"/>
        <v>1.4235469399897112E-5</v>
      </c>
      <c r="DS364" s="184">
        <f t="shared" si="777"/>
        <v>-1.7655129438613489E-9</v>
      </c>
      <c r="DU364" s="185">
        <f t="shared" si="716"/>
        <v>0</v>
      </c>
      <c r="DV364" s="185">
        <f t="shared" si="717"/>
        <v>0</v>
      </c>
      <c r="DW364" s="185">
        <f t="shared" si="718"/>
        <v>0</v>
      </c>
      <c r="DX364" s="185">
        <f t="shared" si="719"/>
        <v>0</v>
      </c>
      <c r="DY364" s="186">
        <f t="shared" si="720"/>
        <v>0</v>
      </c>
      <c r="DZ364" s="186">
        <f t="shared" si="721"/>
        <v>0</v>
      </c>
      <c r="EA364" s="186">
        <f t="shared" si="722"/>
        <v>0</v>
      </c>
      <c r="EB364" s="186">
        <f t="shared" si="723"/>
        <v>0</v>
      </c>
      <c r="EC364" s="186">
        <f t="shared" si="724"/>
        <v>0</v>
      </c>
      <c r="ED364" s="186">
        <f t="shared" si="725"/>
        <v>0</v>
      </c>
      <c r="EE364" s="186">
        <f t="shared" si="726"/>
        <v>0</v>
      </c>
      <c r="EF364" s="186">
        <f t="shared" si="727"/>
        <v>0</v>
      </c>
      <c r="EG364" s="186">
        <f t="shared" si="728"/>
        <v>0</v>
      </c>
      <c r="EH364" s="186">
        <f t="shared" si="729"/>
        <v>0</v>
      </c>
      <c r="EI364" s="186">
        <f t="shared" si="730"/>
        <v>0</v>
      </c>
      <c r="EJ364" s="186">
        <f t="shared" si="731"/>
        <v>0</v>
      </c>
      <c r="EK364" s="186">
        <f t="shared" si="732"/>
        <v>0</v>
      </c>
      <c r="EL364" s="186">
        <f t="shared" si="733"/>
        <v>0</v>
      </c>
      <c r="EM364" s="186">
        <f t="shared" si="734"/>
        <v>0</v>
      </c>
      <c r="EN364" s="186">
        <f t="shared" si="735"/>
        <v>0</v>
      </c>
      <c r="EO364" s="186">
        <f t="shared" si="736"/>
        <v>0</v>
      </c>
      <c r="EP364" s="186">
        <f t="shared" si="737"/>
        <v>0</v>
      </c>
      <c r="EQ364" s="186">
        <f t="shared" si="738"/>
        <v>0</v>
      </c>
      <c r="ER364" s="186">
        <f t="shared" si="739"/>
        <v>0</v>
      </c>
      <c r="ES364" s="186">
        <f t="shared" si="740"/>
        <v>0</v>
      </c>
      <c r="ET364" s="186">
        <f t="shared" si="741"/>
        <v>0</v>
      </c>
      <c r="EU364" s="186">
        <f t="shared" si="742"/>
        <v>0</v>
      </c>
      <c r="EV364" s="186">
        <f t="shared" si="743"/>
        <v>0</v>
      </c>
      <c r="EW364" s="186">
        <f t="shared" si="744"/>
        <v>0</v>
      </c>
      <c r="EX364" s="186">
        <f t="shared" si="745"/>
        <v>0</v>
      </c>
    </row>
    <row r="365" spans="15:154" ht="20.100000000000001" customHeight="1" x14ac:dyDescent="0.3">
      <c r="O365" s="211">
        <v>357</v>
      </c>
      <c r="P365" s="211">
        <f t="shared" si="746"/>
        <v>-2.6179938779914941E-2</v>
      </c>
      <c r="Q365" s="212">
        <f t="shared" si="747"/>
        <v>3.115412714809878</v>
      </c>
      <c r="R365" s="212">
        <f t="shared" si="651"/>
        <v>8.5145529232628281</v>
      </c>
      <c r="S365" s="212">
        <f t="shared" si="652"/>
        <v>7.4039590637068073</v>
      </c>
      <c r="T365" s="212">
        <f t="shared" si="653"/>
        <v>9.2549488296335092</v>
      </c>
      <c r="U365" s="212">
        <f t="shared" si="654"/>
        <v>0</v>
      </c>
      <c r="V365" s="212">
        <f t="shared" si="655"/>
        <v>0</v>
      </c>
      <c r="W365" s="212">
        <f t="shared" si="656"/>
        <v>1.5737761125883094</v>
      </c>
      <c r="X365" s="212">
        <f t="shared" si="657"/>
        <v>1.8098425294765559</v>
      </c>
      <c r="Y365" s="212">
        <f t="shared" si="658"/>
        <v>1.4478740235812446</v>
      </c>
      <c r="Z365" s="212">
        <f t="shared" si="659"/>
        <v>2.5</v>
      </c>
      <c r="AA365" s="212">
        <f t="shared" si="660"/>
        <v>2.5</v>
      </c>
      <c r="AB365" s="212">
        <f t="shared" si="661"/>
        <v>2.5</v>
      </c>
      <c r="AC365" s="212">
        <f t="shared" si="662"/>
        <v>2.5</v>
      </c>
      <c r="AD365" s="212">
        <f t="shared" si="663"/>
        <v>0.49282561670032687</v>
      </c>
      <c r="AE365" s="212">
        <f t="shared" si="664"/>
        <v>0.75134830536622188</v>
      </c>
      <c r="AF365" s="212">
        <f t="shared" si="665"/>
        <v>1.5407278679199623</v>
      </c>
      <c r="AG365" s="212">
        <f t="shared" si="666"/>
        <v>1.720161072493978</v>
      </c>
      <c r="AH365" s="212">
        <f t="shared" si="667"/>
        <v>1.3113821266170065</v>
      </c>
      <c r="AI365" s="212">
        <f t="shared" si="668"/>
        <v>4.0407278679199621</v>
      </c>
      <c r="AJ365" s="212">
        <f t="shared" si="669"/>
        <v>4.8407278679199619</v>
      </c>
      <c r="AK365" s="212">
        <f t="shared" si="670"/>
        <v>5.0201610724939778</v>
      </c>
      <c r="AL365" s="212">
        <f t="shared" si="671"/>
        <v>4.6113821266170065</v>
      </c>
      <c r="AM365" s="212">
        <f t="shared" si="748"/>
        <v>206.5805034460025</v>
      </c>
      <c r="AN365" s="212">
        <f t="shared" si="778"/>
        <v>199.19679579189432</v>
      </c>
      <c r="AO365" s="212">
        <f t="shared" si="779"/>
        <v>216.85472436300094</v>
      </c>
      <c r="AP365" s="212">
        <f t="shared" si="672"/>
        <v>0.11291870191231027</v>
      </c>
      <c r="AQ365" s="212">
        <f t="shared" si="673"/>
        <v>4.8576520544523823E-3</v>
      </c>
      <c r="AR365" s="212">
        <f t="shared" si="674"/>
        <v>4.7159776779203376E-3</v>
      </c>
      <c r="AS365" s="212">
        <f t="shared" si="675"/>
        <v>4.494091378447901E-3</v>
      </c>
      <c r="AT365" s="212">
        <f t="shared" si="676"/>
        <v>7.1332806627844066E-8</v>
      </c>
      <c r="AU365" s="212">
        <f t="shared" si="677"/>
        <v>9.8240616754609957E-5</v>
      </c>
      <c r="AV365" s="212">
        <f t="shared" si="678"/>
        <v>8.9284020276499725E-5</v>
      </c>
      <c r="AW365" s="212">
        <f t="shared" si="679"/>
        <v>8.8267468893536114E-5</v>
      </c>
      <c r="AX365" s="212">
        <f t="shared" si="749"/>
        <v>7.7305728571862677E-4</v>
      </c>
      <c r="AY365" s="212">
        <f t="shared" si="750"/>
        <v>8.079662288882505E-4</v>
      </c>
      <c r="AZ365" s="178">
        <f t="shared" si="751"/>
        <v>6.3901352645044413E-4</v>
      </c>
      <c r="BA365" s="178">
        <f t="shared" si="680"/>
        <v>-2.553782272054889E-2</v>
      </c>
      <c r="BB365" s="178">
        <f t="shared" si="681"/>
        <v>-2.2206802365694684E-2</v>
      </c>
      <c r="BC365" s="178">
        <f t="shared" si="682"/>
        <v>-2.7758502957118358E-2</v>
      </c>
      <c r="BD365" s="178">
        <f t="shared" si="683"/>
        <v>0</v>
      </c>
      <c r="BE365" s="178">
        <f t="shared" si="684"/>
        <v>0</v>
      </c>
      <c r="BF365" s="178">
        <f t="shared" si="685"/>
        <v>0</v>
      </c>
      <c r="BG365" s="178">
        <f t="shared" si="752"/>
        <v>0</v>
      </c>
      <c r="BH365" s="178">
        <f t="shared" si="753"/>
        <v>0</v>
      </c>
      <c r="BI365" s="178">
        <f t="shared" si="754"/>
        <v>0</v>
      </c>
      <c r="BJ365" s="178">
        <f t="shared" si="686"/>
        <v>0</v>
      </c>
      <c r="BK365" s="178">
        <f t="shared" si="687"/>
        <v>0</v>
      </c>
      <c r="BL365" s="178">
        <f t="shared" si="688"/>
        <v>0</v>
      </c>
      <c r="BM365" s="180">
        <f t="shared" si="755"/>
        <v>0</v>
      </c>
      <c r="BN365" s="180">
        <f t="shared" si="755"/>
        <v>0</v>
      </c>
      <c r="BO365" s="180">
        <f t="shared" si="755"/>
        <v>0</v>
      </c>
      <c r="BP365" s="178">
        <f t="shared" si="689"/>
        <v>0.30187103571683466</v>
      </c>
      <c r="BQ365" s="178">
        <f t="shared" si="690"/>
        <v>0.96004821159061826</v>
      </c>
      <c r="BR365" s="178">
        <f t="shared" si="691"/>
        <v>1.4187732110373741E-2</v>
      </c>
      <c r="BS365" s="178">
        <f t="shared" si="692"/>
        <v>1.4187732110373741E-2</v>
      </c>
      <c r="BT365" s="178">
        <f t="shared" si="693"/>
        <v>4.7292440367912476E-3</v>
      </c>
      <c r="BU365" s="178">
        <f t="shared" si="694"/>
        <v>2.5</v>
      </c>
      <c r="BY365" s="180">
        <f t="shared" si="695"/>
        <v>5.3060005161526458E-4</v>
      </c>
      <c r="BZ365" s="180">
        <f t="shared" si="756"/>
        <v>5.3060005161526458E-4</v>
      </c>
      <c r="CA365" s="180">
        <f t="shared" si="757"/>
        <v>1.0569975767985478E-4</v>
      </c>
      <c r="CB365" s="180">
        <f t="shared" si="758"/>
        <v>4.1752370473153539E-3</v>
      </c>
      <c r="CC365" s="180">
        <f t="shared" si="696"/>
        <v>0</v>
      </c>
      <c r="CG365" s="182">
        <f t="shared" si="697"/>
        <v>9.2258845799052264E-3</v>
      </c>
      <c r="CH365" s="182">
        <f t="shared" si="698"/>
        <v>9.2258845799052264E-3</v>
      </c>
      <c r="CI365" s="182">
        <f t="shared" si="699"/>
        <v>9.2258845799052264E-3</v>
      </c>
      <c r="CJ365" s="182">
        <f t="shared" si="700"/>
        <v>9.2258845799052264E-3</v>
      </c>
      <c r="CK365" s="182">
        <f t="shared" si="701"/>
        <v>9.2258845799052264E-3</v>
      </c>
      <c r="CL365" s="182">
        <f t="shared" si="702"/>
        <v>9.2258845799052264E-3</v>
      </c>
      <c r="CM365" s="182">
        <f t="shared" si="703"/>
        <v>9.2258845799052264E-3</v>
      </c>
      <c r="CN365" s="182">
        <f t="shared" si="704"/>
        <v>9.2258845799052264E-3</v>
      </c>
      <c r="CO365" s="182">
        <f t="shared" si="705"/>
        <v>7.8737535338624636E-3</v>
      </c>
      <c r="CP365" s="182">
        <f t="shared" si="706"/>
        <v>6.0186023965510009E-3</v>
      </c>
      <c r="CQ365" s="182">
        <f t="shared" si="707"/>
        <v>4.1634512592395416E-3</v>
      </c>
      <c r="CR365" s="182">
        <f t="shared" si="708"/>
        <v>2.3083001219280763E-3</v>
      </c>
      <c r="CS365" s="182">
        <f t="shared" si="709"/>
        <v>4.53148984616616E-4</v>
      </c>
      <c r="CT365" s="182">
        <f t="shared" si="710"/>
        <v>-2.3260349367726794E-4</v>
      </c>
      <c r="CU365" s="182">
        <f t="shared" si="711"/>
        <v>-2.3260349367726794E-4</v>
      </c>
      <c r="CV365" s="182">
        <f t="shared" si="712"/>
        <v>-2.3260349367726794E-4</v>
      </c>
      <c r="CW365" s="182">
        <f t="shared" si="713"/>
        <v>-2.3260349367726794E-4</v>
      </c>
      <c r="CX365" s="182">
        <f t="shared" si="714"/>
        <v>-2.3260349367726794E-4</v>
      </c>
      <c r="CY365" s="182">
        <f t="shared" si="715"/>
        <v>-2.3260349367726794E-4</v>
      </c>
      <c r="DA365" s="184">
        <f t="shared" si="759"/>
        <v>2.9214255498384269E-4</v>
      </c>
      <c r="DB365" s="184">
        <f t="shared" si="760"/>
        <v>2.9214255498384269E-4</v>
      </c>
      <c r="DC365" s="184">
        <f t="shared" si="761"/>
        <v>2.9214255498384269E-4</v>
      </c>
      <c r="DD365" s="184">
        <f t="shared" si="762"/>
        <v>2.9214255498384269E-4</v>
      </c>
      <c r="DE365" s="184">
        <f t="shared" si="763"/>
        <v>2.9214255498384269E-4</v>
      </c>
      <c r="DF365" s="184">
        <f t="shared" si="764"/>
        <v>2.9214255498384269E-4</v>
      </c>
      <c r="DG365" s="184">
        <f t="shared" si="765"/>
        <v>2.9214255498384269E-4</v>
      </c>
      <c r="DH365" s="184">
        <f t="shared" si="766"/>
        <v>2.9214255498384269E-4</v>
      </c>
      <c r="DI365" s="184">
        <f t="shared" si="767"/>
        <v>2.3187291632746068E-4</v>
      </c>
      <c r="DJ365" s="184">
        <f t="shared" si="768"/>
        <v>1.5449470458802749E-4</v>
      </c>
      <c r="DK365" s="184">
        <f t="shared" si="769"/>
        <v>8.600092770052304E-5</v>
      </c>
      <c r="DL365" s="184">
        <f t="shared" si="770"/>
        <v>3.1592029846178465E-5</v>
      </c>
      <c r="DM365" s="184">
        <f t="shared" si="771"/>
        <v>1.5110684913399082E-6</v>
      </c>
      <c r="DN365" s="184">
        <f t="shared" si="772"/>
        <v>4.3598872435828044E-7</v>
      </c>
      <c r="DO365" s="184">
        <f t="shared" si="773"/>
        <v>4.3598872435828044E-7</v>
      </c>
      <c r="DP365" s="184">
        <f t="shared" si="774"/>
        <v>4.3598872435828044E-7</v>
      </c>
      <c r="DQ365" s="184">
        <f t="shared" si="775"/>
        <v>4.3598872435828044E-7</v>
      </c>
      <c r="DR365" s="184">
        <f t="shared" si="776"/>
        <v>4.3598872435828044E-7</v>
      </c>
      <c r="DS365" s="184">
        <f t="shared" si="777"/>
        <v>-1.8163870184883803E-9</v>
      </c>
      <c r="DU365" s="185">
        <f t="shared" si="716"/>
        <v>0</v>
      </c>
      <c r="DV365" s="185">
        <f t="shared" si="717"/>
        <v>0</v>
      </c>
      <c r="DW365" s="185">
        <f t="shared" si="718"/>
        <v>0</v>
      </c>
      <c r="DX365" s="185">
        <f t="shared" si="719"/>
        <v>0</v>
      </c>
      <c r="DY365" s="186">
        <f t="shared" si="720"/>
        <v>0</v>
      </c>
      <c r="DZ365" s="186">
        <f t="shared" si="721"/>
        <v>0</v>
      </c>
      <c r="EA365" s="186">
        <f t="shared" si="722"/>
        <v>0</v>
      </c>
      <c r="EB365" s="186">
        <f t="shared" si="723"/>
        <v>0</v>
      </c>
      <c r="EC365" s="186">
        <f t="shared" si="724"/>
        <v>0</v>
      </c>
      <c r="ED365" s="186">
        <f t="shared" si="725"/>
        <v>0</v>
      </c>
      <c r="EE365" s="186">
        <f t="shared" si="726"/>
        <v>0</v>
      </c>
      <c r="EF365" s="186">
        <f t="shared" si="727"/>
        <v>0</v>
      </c>
      <c r="EG365" s="186">
        <f t="shared" si="728"/>
        <v>0</v>
      </c>
      <c r="EH365" s="186">
        <f t="shared" si="729"/>
        <v>0</v>
      </c>
      <c r="EI365" s="186">
        <f t="shared" si="730"/>
        <v>0</v>
      </c>
      <c r="EJ365" s="186">
        <f t="shared" si="731"/>
        <v>0</v>
      </c>
      <c r="EK365" s="186">
        <f t="shared" si="732"/>
        <v>0</v>
      </c>
      <c r="EL365" s="186">
        <f t="shared" si="733"/>
        <v>0</v>
      </c>
      <c r="EM365" s="186">
        <f t="shared" si="734"/>
        <v>0</v>
      </c>
      <c r="EN365" s="186">
        <f t="shared" si="735"/>
        <v>0</v>
      </c>
      <c r="EO365" s="186">
        <f t="shared" si="736"/>
        <v>0</v>
      </c>
      <c r="EP365" s="186">
        <f t="shared" si="737"/>
        <v>0</v>
      </c>
      <c r="EQ365" s="186">
        <f t="shared" si="738"/>
        <v>0</v>
      </c>
      <c r="ER365" s="186">
        <f t="shared" si="739"/>
        <v>0</v>
      </c>
      <c r="ES365" s="186">
        <f t="shared" si="740"/>
        <v>0</v>
      </c>
      <c r="ET365" s="186">
        <f t="shared" si="741"/>
        <v>0</v>
      </c>
      <c r="EU365" s="186">
        <f t="shared" si="742"/>
        <v>0</v>
      </c>
      <c r="EV365" s="186">
        <f t="shared" si="743"/>
        <v>0</v>
      </c>
      <c r="EW365" s="186">
        <f t="shared" si="744"/>
        <v>0</v>
      </c>
      <c r="EX365" s="186">
        <f t="shared" si="745"/>
        <v>0</v>
      </c>
    </row>
    <row r="366" spans="15:154" ht="20.100000000000001" customHeight="1" x14ac:dyDescent="0.3">
      <c r="O366" s="211">
        <v>358</v>
      </c>
      <c r="P366" s="211">
        <f t="shared" si="746"/>
        <v>-1.7453292519943295E-2</v>
      </c>
      <c r="Q366" s="212">
        <f t="shared" si="747"/>
        <v>3.12413936106985</v>
      </c>
      <c r="R366" s="212">
        <f t="shared" si="651"/>
        <v>5.6767288723203624</v>
      </c>
      <c r="S366" s="212">
        <f t="shared" si="652"/>
        <v>4.9362859759307494</v>
      </c>
      <c r="T366" s="212">
        <f t="shared" si="653"/>
        <v>6.1703574699134371</v>
      </c>
      <c r="U366" s="212">
        <f t="shared" si="654"/>
        <v>0</v>
      </c>
      <c r="V366" s="212">
        <f t="shared" si="655"/>
        <v>0</v>
      </c>
      <c r="W366" s="212">
        <f t="shared" si="656"/>
        <v>2.3605143563114637</v>
      </c>
      <c r="X366" s="212">
        <f t="shared" si="657"/>
        <v>2.7145915097581832</v>
      </c>
      <c r="Y366" s="212">
        <f t="shared" si="658"/>
        <v>2.1716732078065464</v>
      </c>
      <c r="Z366" s="212">
        <f t="shared" si="659"/>
        <v>2.5</v>
      </c>
      <c r="AA366" s="212">
        <f t="shared" si="660"/>
        <v>2.5</v>
      </c>
      <c r="AB366" s="212">
        <f t="shared" si="661"/>
        <v>2.5</v>
      </c>
      <c r="AC366" s="212">
        <f t="shared" si="662"/>
        <v>2.5</v>
      </c>
      <c r="AD366" s="212">
        <f t="shared" si="663"/>
        <v>0.22557121686637419</v>
      </c>
      <c r="AE366" s="212">
        <f t="shared" si="664"/>
        <v>0.34651061503779013</v>
      </c>
      <c r="AF366" s="212">
        <f t="shared" si="665"/>
        <v>1.5338952649591813</v>
      </c>
      <c r="AG366" s="212">
        <f t="shared" si="666"/>
        <v>1.7125327444279645</v>
      </c>
      <c r="AH366" s="212">
        <f t="shared" si="667"/>
        <v>1.3055665938499283</v>
      </c>
      <c r="AI366" s="212">
        <f t="shared" si="668"/>
        <v>4.033895264959181</v>
      </c>
      <c r="AJ366" s="212">
        <f t="shared" si="669"/>
        <v>4.8338952649591809</v>
      </c>
      <c r="AK366" s="212">
        <f t="shared" si="670"/>
        <v>5.0125327444279639</v>
      </c>
      <c r="AL366" s="212">
        <f t="shared" si="671"/>
        <v>4.6055665938499279</v>
      </c>
      <c r="AM366" s="212">
        <f t="shared" si="748"/>
        <v>206.87250037231502</v>
      </c>
      <c r="AN366" s="212">
        <f t="shared" si="778"/>
        <v>199.49994363859685</v>
      </c>
      <c r="AO366" s="212">
        <f t="shared" si="779"/>
        <v>217.12855077057321</v>
      </c>
      <c r="AP366" s="212">
        <f t="shared" si="672"/>
        <v>7.5055994014029084E-2</v>
      </c>
      <c r="AQ366" s="212">
        <f t="shared" si="673"/>
        <v>3.2242779680984142E-3</v>
      </c>
      <c r="AR366" s="212">
        <f t="shared" si="674"/>
        <v>3.1302412676975141E-3</v>
      </c>
      <c r="AS366" s="212">
        <f t="shared" si="675"/>
        <v>2.9829637149225829E-3</v>
      </c>
      <c r="AT366" s="212">
        <f t="shared" si="676"/>
        <v>3.1397070460974351E-8</v>
      </c>
      <c r="AU366" s="212">
        <f t="shared" si="677"/>
        <v>4.3341396835206742E-5</v>
      </c>
      <c r="AV366" s="212">
        <f t="shared" si="678"/>
        <v>3.9394024873193792E-5</v>
      </c>
      <c r="AW366" s="212">
        <f t="shared" si="679"/>
        <v>3.8935485691078399E-5</v>
      </c>
      <c r="AX366" s="212">
        <f t="shared" si="749"/>
        <v>5.1156514954199463E-4</v>
      </c>
      <c r="AY366" s="212">
        <f t="shared" si="750"/>
        <v>5.3472375565533168E-4</v>
      </c>
      <c r="AZ366" s="178">
        <f t="shared" si="751"/>
        <v>4.2279898656442114E-4</v>
      </c>
      <c r="BA366" s="178">
        <f t="shared" si="680"/>
        <v>-2.5542686027011968E-2</v>
      </c>
      <c r="BB366" s="178">
        <f t="shared" si="681"/>
        <v>-2.221103132783649E-2</v>
      </c>
      <c r="BC366" s="178">
        <f t="shared" si="682"/>
        <v>-2.7763789159795615E-2</v>
      </c>
      <c r="BD366" s="178">
        <f t="shared" si="683"/>
        <v>0</v>
      </c>
      <c r="BE366" s="178">
        <f t="shared" si="684"/>
        <v>0</v>
      </c>
      <c r="BF366" s="178">
        <f t="shared" si="685"/>
        <v>0</v>
      </c>
      <c r="BG366" s="178">
        <f t="shared" si="752"/>
        <v>0</v>
      </c>
      <c r="BH366" s="178">
        <f t="shared" si="753"/>
        <v>0</v>
      </c>
      <c r="BI366" s="178">
        <f t="shared" si="754"/>
        <v>0</v>
      </c>
      <c r="BJ366" s="178">
        <f t="shared" si="686"/>
        <v>0</v>
      </c>
      <c r="BK366" s="178">
        <f t="shared" si="687"/>
        <v>0</v>
      </c>
      <c r="BL366" s="178">
        <f t="shared" si="688"/>
        <v>0</v>
      </c>
      <c r="BM366" s="180">
        <f t="shared" si="755"/>
        <v>0</v>
      </c>
      <c r="BN366" s="180">
        <f t="shared" si="755"/>
        <v>0</v>
      </c>
      <c r="BO366" s="180">
        <f t="shared" si="755"/>
        <v>0</v>
      </c>
      <c r="BP366" s="178">
        <f t="shared" si="689"/>
        <v>0.13903192121190266</v>
      </c>
      <c r="BQ366" s="178">
        <f t="shared" si="690"/>
        <v>0.4434053539538006</v>
      </c>
      <c r="BR366" s="178">
        <f t="shared" si="691"/>
        <v>9.4590883666551863E-3</v>
      </c>
      <c r="BS366" s="178">
        <f t="shared" si="692"/>
        <v>9.4590883666551863E-3</v>
      </c>
      <c r="BT366" s="178">
        <f t="shared" si="693"/>
        <v>3.1530294555517291E-3</v>
      </c>
      <c r="BU366" s="178">
        <f t="shared" si="694"/>
        <v>2.5</v>
      </c>
      <c r="BY366" s="180">
        <f t="shared" si="695"/>
        <v>2.1879191417370614E-4</v>
      </c>
      <c r="BZ366" s="180">
        <f t="shared" si="756"/>
        <v>2.1879191417370614E-4</v>
      </c>
      <c r="CA366" s="180">
        <f t="shared" si="757"/>
        <v>4.0169663072243238E-5</v>
      </c>
      <c r="CB366" s="180">
        <f t="shared" si="758"/>
        <v>2.5823220536638691E-3</v>
      </c>
      <c r="CC366" s="180">
        <f t="shared" si="696"/>
        <v>0</v>
      </c>
      <c r="CG366" s="182">
        <f t="shared" si="697"/>
        <v>4.4972408361866707E-3</v>
      </c>
      <c r="CH366" s="182">
        <f t="shared" si="698"/>
        <v>4.4972408361866707E-3</v>
      </c>
      <c r="CI366" s="182">
        <f t="shared" si="699"/>
        <v>4.4972408361866707E-3</v>
      </c>
      <c r="CJ366" s="182">
        <f t="shared" si="700"/>
        <v>4.4972408361866707E-3</v>
      </c>
      <c r="CK366" s="182">
        <f t="shared" si="701"/>
        <v>4.4972408361866707E-3</v>
      </c>
      <c r="CL366" s="182">
        <f t="shared" si="702"/>
        <v>4.4972408361866707E-3</v>
      </c>
      <c r="CM366" s="182">
        <f t="shared" si="703"/>
        <v>4.4972408361866707E-3</v>
      </c>
      <c r="CN366" s="182">
        <f t="shared" si="704"/>
        <v>4.4972408361866707E-3</v>
      </c>
      <c r="CO366" s="182">
        <f t="shared" si="705"/>
        <v>3.5957629291951294E-3</v>
      </c>
      <c r="CP366" s="182">
        <f t="shared" si="706"/>
        <v>2.3589170115520079E-3</v>
      </c>
      <c r="CQ366" s="182">
        <f t="shared" si="707"/>
        <v>1.1220710939088871E-3</v>
      </c>
      <c r="CR366" s="182">
        <f t="shared" si="708"/>
        <v>-1.1477482373423602E-4</v>
      </c>
      <c r="CS366" s="182">
        <f t="shared" si="709"/>
        <v>-1.3516207413773558E-3</v>
      </c>
      <c r="CT366" s="182">
        <f t="shared" si="710"/>
        <v>-1.808818074916787E-3</v>
      </c>
      <c r="CU366" s="182">
        <f t="shared" si="711"/>
        <v>-1.808818074916787E-3</v>
      </c>
      <c r="CV366" s="182">
        <f t="shared" si="712"/>
        <v>-1.808818074916787E-3</v>
      </c>
      <c r="CW366" s="182">
        <f t="shared" si="713"/>
        <v>-1.808818074916787E-3</v>
      </c>
      <c r="CX366" s="182">
        <f t="shared" si="714"/>
        <v>-1.808818074916787E-3</v>
      </c>
      <c r="CY366" s="182">
        <f t="shared" si="715"/>
        <v>-1.808818074916787E-3</v>
      </c>
      <c r="DA366" s="184">
        <f t="shared" si="759"/>
        <v>7.17461132671714E-5</v>
      </c>
      <c r="DB366" s="184">
        <f t="shared" si="760"/>
        <v>7.17461132671714E-5</v>
      </c>
      <c r="DC366" s="184">
        <f t="shared" si="761"/>
        <v>7.17461132671714E-5</v>
      </c>
      <c r="DD366" s="184">
        <f t="shared" si="762"/>
        <v>7.17461132671714E-5</v>
      </c>
      <c r="DE366" s="184">
        <f t="shared" si="763"/>
        <v>7.17461132671714E-5</v>
      </c>
      <c r="DF366" s="184">
        <f t="shared" si="764"/>
        <v>7.17461132671714E-5</v>
      </c>
      <c r="DG366" s="184">
        <f t="shared" si="765"/>
        <v>7.17461132671714E-5</v>
      </c>
      <c r="DH366" s="184">
        <f t="shared" si="766"/>
        <v>7.17461132671714E-5</v>
      </c>
      <c r="DI366" s="184">
        <f t="shared" si="767"/>
        <v>4.9955967911480964E-5</v>
      </c>
      <c r="DJ366" s="184">
        <f t="shared" si="768"/>
        <v>2.4496633727334814E-5</v>
      </c>
      <c r="DK366" s="184">
        <f t="shared" si="769"/>
        <v>6.4398084225297954E-6</v>
      </c>
      <c r="DL366" s="184">
        <f t="shared" si="770"/>
        <v>7.9041309811812413E-8</v>
      </c>
      <c r="DM366" s="184">
        <f t="shared" si="771"/>
        <v>1.3824123531700455E-5</v>
      </c>
      <c r="DN366" s="184">
        <f t="shared" si="772"/>
        <v>2.7166289508616858E-5</v>
      </c>
      <c r="DO366" s="184">
        <f t="shared" si="773"/>
        <v>2.7166289508616858E-5</v>
      </c>
      <c r="DP366" s="184">
        <f t="shared" si="774"/>
        <v>2.7166289508616858E-5</v>
      </c>
      <c r="DQ366" s="184">
        <f t="shared" si="775"/>
        <v>2.7166289508616858E-5</v>
      </c>
      <c r="DR366" s="184">
        <f t="shared" si="776"/>
        <v>2.7166289508616858E-5</v>
      </c>
      <c r="DS366" s="184">
        <f t="shared" si="777"/>
        <v>-1.8759369505345434E-9</v>
      </c>
      <c r="DU366" s="185">
        <f t="shared" si="716"/>
        <v>0</v>
      </c>
      <c r="DV366" s="185">
        <f t="shared" si="717"/>
        <v>0</v>
      </c>
      <c r="DW366" s="185">
        <f t="shared" si="718"/>
        <v>0</v>
      </c>
      <c r="DX366" s="185">
        <f t="shared" si="719"/>
        <v>0</v>
      </c>
      <c r="DY366" s="186">
        <f t="shared" si="720"/>
        <v>0</v>
      </c>
      <c r="DZ366" s="186">
        <f t="shared" si="721"/>
        <v>0</v>
      </c>
      <c r="EA366" s="186">
        <f t="shared" si="722"/>
        <v>0</v>
      </c>
      <c r="EB366" s="186">
        <f t="shared" si="723"/>
        <v>0</v>
      </c>
      <c r="EC366" s="186">
        <f t="shared" si="724"/>
        <v>0</v>
      </c>
      <c r="ED366" s="186">
        <f t="shared" si="725"/>
        <v>0</v>
      </c>
      <c r="EE366" s="186">
        <f t="shared" si="726"/>
        <v>0</v>
      </c>
      <c r="EF366" s="186">
        <f t="shared" si="727"/>
        <v>0</v>
      </c>
      <c r="EG366" s="186">
        <f t="shared" si="728"/>
        <v>0</v>
      </c>
      <c r="EH366" s="186">
        <f t="shared" si="729"/>
        <v>0</v>
      </c>
      <c r="EI366" s="186">
        <f t="shared" si="730"/>
        <v>0</v>
      </c>
      <c r="EJ366" s="186">
        <f t="shared" si="731"/>
        <v>0</v>
      </c>
      <c r="EK366" s="186">
        <f t="shared" si="732"/>
        <v>0</v>
      </c>
      <c r="EL366" s="186">
        <f t="shared" si="733"/>
        <v>0</v>
      </c>
      <c r="EM366" s="186">
        <f t="shared" si="734"/>
        <v>0</v>
      </c>
      <c r="EN366" s="186">
        <f t="shared" si="735"/>
        <v>0</v>
      </c>
      <c r="EO366" s="186">
        <f t="shared" si="736"/>
        <v>0</v>
      </c>
      <c r="EP366" s="186">
        <f t="shared" si="737"/>
        <v>0</v>
      </c>
      <c r="EQ366" s="186">
        <f t="shared" si="738"/>
        <v>0</v>
      </c>
      <c r="ER366" s="186">
        <f t="shared" si="739"/>
        <v>0</v>
      </c>
      <c r="ES366" s="186">
        <f t="shared" si="740"/>
        <v>0</v>
      </c>
      <c r="ET366" s="186">
        <f t="shared" si="741"/>
        <v>0</v>
      </c>
      <c r="EU366" s="186">
        <f t="shared" si="742"/>
        <v>0</v>
      </c>
      <c r="EV366" s="186">
        <f t="shared" si="743"/>
        <v>0</v>
      </c>
      <c r="EW366" s="186">
        <f t="shared" si="744"/>
        <v>0</v>
      </c>
      <c r="EX366" s="186">
        <f t="shared" si="745"/>
        <v>0</v>
      </c>
    </row>
    <row r="367" spans="15:154" ht="20.100000000000001" customHeight="1" x14ac:dyDescent="0.3">
      <c r="O367" s="211">
        <v>359</v>
      </c>
      <c r="P367" s="211">
        <f t="shared" si="746"/>
        <v>-8.7266462599716477E-3</v>
      </c>
      <c r="Q367" s="212">
        <f t="shared" si="747"/>
        <v>3.1328660073298211</v>
      </c>
      <c r="R367" s="212">
        <f t="shared" si="651"/>
        <v>2.8384725164962075</v>
      </c>
      <c r="S367" s="212">
        <f t="shared" si="652"/>
        <v>2.4682369708662675</v>
      </c>
      <c r="T367" s="212">
        <f t="shared" si="653"/>
        <v>3.0852962135828346</v>
      </c>
      <c r="U367" s="212">
        <f t="shared" si="654"/>
        <v>0</v>
      </c>
      <c r="V367" s="212">
        <f t="shared" si="655"/>
        <v>0</v>
      </c>
      <c r="W367" s="212">
        <f t="shared" si="656"/>
        <v>4.5</v>
      </c>
      <c r="X367" s="212">
        <f t="shared" si="657"/>
        <v>4.5</v>
      </c>
      <c r="Y367" s="212">
        <f t="shared" si="658"/>
        <v>4.3431810342900921</v>
      </c>
      <c r="Z367" s="212">
        <f t="shared" si="659"/>
        <v>2.5</v>
      </c>
      <c r="AA367" s="212">
        <f t="shared" si="660"/>
        <v>2.5</v>
      </c>
      <c r="AB367" s="212">
        <f t="shared" si="661"/>
        <v>2.5</v>
      </c>
      <c r="AC367" s="212">
        <f t="shared" si="662"/>
        <v>2.5</v>
      </c>
      <c r="AD367" s="212">
        <f t="shared" si="663"/>
        <v>5.814057935940433E-2</v>
      </c>
      <c r="AE367" s="212">
        <f t="shared" si="664"/>
        <v>9.0044822228431021E-2</v>
      </c>
      <c r="AF367" s="212">
        <f t="shared" si="665"/>
        <v>1.5270616211418981</v>
      </c>
      <c r="AG367" s="212">
        <f t="shared" si="666"/>
        <v>1.7049032542872762</v>
      </c>
      <c r="AH367" s="212">
        <f t="shared" si="667"/>
        <v>1.2997501751635123</v>
      </c>
      <c r="AI367" s="212">
        <f t="shared" si="668"/>
        <v>4.0270616211418986</v>
      </c>
      <c r="AJ367" s="212">
        <f t="shared" si="669"/>
        <v>4.8270616211418984</v>
      </c>
      <c r="AK367" s="212">
        <f t="shared" si="670"/>
        <v>5.0049032542872762</v>
      </c>
      <c r="AL367" s="212">
        <f t="shared" si="671"/>
        <v>4.5997501751635124</v>
      </c>
      <c r="AM367" s="212">
        <f t="shared" si="748"/>
        <v>207.1653686002538</v>
      </c>
      <c r="AN367" s="212">
        <f t="shared" si="778"/>
        <v>199.80406197530087</v>
      </c>
      <c r="AO367" s="212">
        <f t="shared" si="779"/>
        <v>217.40311145581987</v>
      </c>
      <c r="AP367" s="212">
        <f t="shared" si="672"/>
        <v>3.7415122480368289E-2</v>
      </c>
      <c r="AQ367" s="212">
        <f t="shared" si="673"/>
        <v>1.6050178714635815E-3</v>
      </c>
      <c r="AR367" s="212">
        <f t="shared" si="674"/>
        <v>1.5582072099107488E-3</v>
      </c>
      <c r="AS367" s="212">
        <f t="shared" si="675"/>
        <v>1.4848937094594844E-3</v>
      </c>
      <c r="AT367" s="212">
        <f t="shared" si="676"/>
        <v>7.7727512515772817E-9</v>
      </c>
      <c r="AU367" s="212">
        <f t="shared" si="677"/>
        <v>1.0752333429619613E-5</v>
      </c>
      <c r="AV367" s="212">
        <f t="shared" si="678"/>
        <v>9.7740054644940204E-6</v>
      </c>
      <c r="AW367" s="212">
        <f t="shared" si="679"/>
        <v>9.6574862527331121E-6</v>
      </c>
      <c r="AX367" s="212">
        <f t="shared" si="749"/>
        <v>2.5387713946140711E-4</v>
      </c>
      <c r="AY367" s="212">
        <f t="shared" si="750"/>
        <v>2.6539899055541734E-4</v>
      </c>
      <c r="AZ367" s="178">
        <f t="shared" si="751"/>
        <v>2.0979300891059319E-4</v>
      </c>
      <c r="BA367" s="178">
        <f t="shared" si="680"/>
        <v>-2.5545604159041554E-2</v>
      </c>
      <c r="BB367" s="178">
        <f t="shared" si="681"/>
        <v>-2.221356883394918E-2</v>
      </c>
      <c r="BC367" s="178">
        <f t="shared" si="682"/>
        <v>-2.7766961042436474E-2</v>
      </c>
      <c r="BD367" s="178">
        <f t="shared" si="683"/>
        <v>0</v>
      </c>
      <c r="BE367" s="178">
        <f t="shared" si="684"/>
        <v>0</v>
      </c>
      <c r="BF367" s="178">
        <f t="shared" si="685"/>
        <v>0</v>
      </c>
      <c r="BG367" s="178">
        <f t="shared" si="752"/>
        <v>0</v>
      </c>
      <c r="BH367" s="178">
        <f t="shared" si="753"/>
        <v>0</v>
      </c>
      <c r="BI367" s="178">
        <f t="shared" si="754"/>
        <v>0</v>
      </c>
      <c r="BJ367" s="178">
        <f t="shared" si="686"/>
        <v>0</v>
      </c>
      <c r="BK367" s="178">
        <f t="shared" si="687"/>
        <v>0</v>
      </c>
      <c r="BL367" s="178">
        <f t="shared" si="688"/>
        <v>0</v>
      </c>
      <c r="BM367" s="180">
        <f t="shared" si="755"/>
        <v>0</v>
      </c>
      <c r="BN367" s="180">
        <f t="shared" si="755"/>
        <v>0</v>
      </c>
      <c r="BO367" s="180">
        <f t="shared" si="755"/>
        <v>0</v>
      </c>
      <c r="BP367" s="178">
        <f t="shared" si="689"/>
        <v>3.6072548367614234E-2</v>
      </c>
      <c r="BQ367" s="178">
        <f t="shared" si="690"/>
        <v>0.115365155287456</v>
      </c>
      <c r="BR367" s="178">
        <f t="shared" si="691"/>
        <v>4.729724276735639E-3</v>
      </c>
      <c r="BS367" s="178">
        <f t="shared" si="692"/>
        <v>4.729724276735639E-3</v>
      </c>
      <c r="BT367" s="178">
        <f t="shared" si="693"/>
        <v>1.5765747589118798E-3</v>
      </c>
      <c r="BU367" s="178">
        <f t="shared" si="694"/>
        <v>2.5</v>
      </c>
      <c r="BY367" s="180">
        <f t="shared" si="695"/>
        <v>4.3301172162377925E-5</v>
      </c>
      <c r="BZ367" s="180">
        <f t="shared" si="756"/>
        <v>4.3301172162377925E-5</v>
      </c>
      <c r="CA367" s="180">
        <f t="shared" si="757"/>
        <v>6.874669891665494E-6</v>
      </c>
      <c r="CB367" s="180">
        <f t="shared" si="758"/>
        <v>1.022128142824193E-3</v>
      </c>
      <c r="CC367" s="180">
        <f t="shared" si="696"/>
        <v>0</v>
      </c>
      <c r="CG367" s="182">
        <f t="shared" si="697"/>
        <v>0</v>
      </c>
      <c r="CH367" s="182">
        <f t="shared" si="698"/>
        <v>0</v>
      </c>
      <c r="CI367" s="182">
        <f t="shared" si="699"/>
        <v>0</v>
      </c>
      <c r="CJ367" s="182">
        <f t="shared" si="700"/>
        <v>0</v>
      </c>
      <c r="CK367" s="182">
        <f t="shared" si="701"/>
        <v>0</v>
      </c>
      <c r="CL367" s="182">
        <f t="shared" si="702"/>
        <v>0</v>
      </c>
      <c r="CM367" s="182">
        <f t="shared" si="703"/>
        <v>0</v>
      </c>
      <c r="CN367" s="182">
        <f t="shared" si="704"/>
        <v>0</v>
      </c>
      <c r="CO367" s="182">
        <f t="shared" si="705"/>
        <v>-4.5075611690753424E-4</v>
      </c>
      <c r="CP367" s="182">
        <f t="shared" si="706"/>
        <v>-1.0692026242771057E-3</v>
      </c>
      <c r="CQ367" s="182">
        <f t="shared" si="707"/>
        <v>-1.6876491316466762E-3</v>
      </c>
      <c r="CR367" s="182">
        <f t="shared" si="708"/>
        <v>-2.3060956390162481E-3</v>
      </c>
      <c r="CS367" s="182">
        <f t="shared" si="709"/>
        <v>-2.9245421463858184E-3</v>
      </c>
      <c r="CT367" s="182">
        <f t="shared" si="710"/>
        <v>-3.1531495178237596E-3</v>
      </c>
      <c r="CU367" s="182">
        <f t="shared" si="711"/>
        <v>-3.1531495178237596E-3</v>
      </c>
      <c r="CV367" s="182">
        <f t="shared" si="712"/>
        <v>-3.1531495178237596E-3</v>
      </c>
      <c r="CW367" s="182">
        <f t="shared" si="713"/>
        <v>-3.1531495178237596E-3</v>
      </c>
      <c r="CX367" s="182">
        <f t="shared" si="714"/>
        <v>-3.1531495178237596E-3</v>
      </c>
      <c r="CY367" s="182">
        <f t="shared" si="715"/>
        <v>-3.1531495178237596E-3</v>
      </c>
      <c r="DA367" s="184">
        <f t="shared" si="759"/>
        <v>-8.1115054395156055E-10</v>
      </c>
      <c r="DB367" s="184">
        <f t="shared" si="760"/>
        <v>-8.1115054395156055E-10</v>
      </c>
      <c r="DC367" s="184">
        <f t="shared" si="761"/>
        <v>-8.1115054395156055E-10</v>
      </c>
      <c r="DD367" s="184">
        <f t="shared" si="762"/>
        <v>-8.1115054395156055E-10</v>
      </c>
      <c r="DE367" s="184">
        <f t="shared" si="763"/>
        <v>-8.1115054395156055E-10</v>
      </c>
      <c r="DF367" s="184">
        <f t="shared" si="764"/>
        <v>-8.1115054395156055E-10</v>
      </c>
      <c r="DG367" s="184">
        <f t="shared" si="765"/>
        <v>-8.1115054395156055E-10</v>
      </c>
      <c r="DH367" s="184">
        <f t="shared" si="766"/>
        <v>-8.1115054395156055E-10</v>
      </c>
      <c r="DI367" s="184">
        <f t="shared" si="767"/>
        <v>7.7557235628659352E-7</v>
      </c>
      <c r="DJ367" s="184">
        <f t="shared" si="768"/>
        <v>4.9426334508285184E-6</v>
      </c>
      <c r="DK367" s="184">
        <f t="shared" si="769"/>
        <v>1.4181987144617569E-5</v>
      </c>
      <c r="DL367" s="184">
        <f t="shared" si="770"/>
        <v>3.1211626228699467E-5</v>
      </c>
      <c r="DM367" s="184">
        <f t="shared" si="771"/>
        <v>6.111374951992732E-5</v>
      </c>
      <c r="DN367" s="184">
        <f t="shared" si="772"/>
        <v>7.725151632830594E-5</v>
      </c>
      <c r="DO367" s="184">
        <f t="shared" si="773"/>
        <v>7.725151632830594E-5</v>
      </c>
      <c r="DP367" s="184">
        <f t="shared" si="774"/>
        <v>7.725151632830594E-5</v>
      </c>
      <c r="DQ367" s="184">
        <f t="shared" si="775"/>
        <v>7.725151632830594E-5</v>
      </c>
      <c r="DR367" s="184">
        <f t="shared" si="776"/>
        <v>7.725151632830594E-5</v>
      </c>
      <c r="DS367" s="184">
        <f t="shared" si="777"/>
        <v>-1.7890945826117436E-9</v>
      </c>
      <c r="DU367" s="185">
        <f t="shared" si="716"/>
        <v>0</v>
      </c>
      <c r="DV367" s="185">
        <f t="shared" si="717"/>
        <v>0</v>
      </c>
      <c r="DW367" s="185">
        <f t="shared" si="718"/>
        <v>0</v>
      </c>
      <c r="DX367" s="185">
        <f t="shared" si="719"/>
        <v>0</v>
      </c>
      <c r="DY367" s="186">
        <f t="shared" si="720"/>
        <v>0</v>
      </c>
      <c r="DZ367" s="186">
        <f t="shared" si="721"/>
        <v>0</v>
      </c>
      <c r="EA367" s="186">
        <f t="shared" si="722"/>
        <v>0</v>
      </c>
      <c r="EB367" s="186">
        <f t="shared" si="723"/>
        <v>0</v>
      </c>
      <c r="EC367" s="186">
        <f t="shared" si="724"/>
        <v>0</v>
      </c>
      <c r="ED367" s="186">
        <f t="shared" si="725"/>
        <v>0</v>
      </c>
      <c r="EE367" s="186">
        <f t="shared" si="726"/>
        <v>0</v>
      </c>
      <c r="EF367" s="186">
        <f t="shared" si="727"/>
        <v>0</v>
      </c>
      <c r="EG367" s="186">
        <f t="shared" si="728"/>
        <v>0</v>
      </c>
      <c r="EH367" s="186">
        <f t="shared" si="729"/>
        <v>0</v>
      </c>
      <c r="EI367" s="186">
        <f t="shared" si="730"/>
        <v>0</v>
      </c>
      <c r="EJ367" s="186">
        <f t="shared" si="731"/>
        <v>0</v>
      </c>
      <c r="EK367" s="186">
        <f t="shared" si="732"/>
        <v>0</v>
      </c>
      <c r="EL367" s="186">
        <f t="shared" si="733"/>
        <v>0</v>
      </c>
      <c r="EM367" s="186">
        <f t="shared" si="734"/>
        <v>0</v>
      </c>
      <c r="EN367" s="186">
        <f t="shared" si="735"/>
        <v>0</v>
      </c>
      <c r="EO367" s="186">
        <f t="shared" si="736"/>
        <v>0</v>
      </c>
      <c r="EP367" s="186">
        <f t="shared" si="737"/>
        <v>0</v>
      </c>
      <c r="EQ367" s="186">
        <f t="shared" si="738"/>
        <v>0</v>
      </c>
      <c r="ER367" s="186">
        <f t="shared" si="739"/>
        <v>0</v>
      </c>
      <c r="ES367" s="186">
        <f t="shared" si="740"/>
        <v>0</v>
      </c>
      <c r="ET367" s="186">
        <f t="shared" si="741"/>
        <v>0</v>
      </c>
      <c r="EU367" s="186">
        <f t="shared" si="742"/>
        <v>0</v>
      </c>
      <c r="EV367" s="186">
        <f t="shared" si="743"/>
        <v>0</v>
      </c>
      <c r="EW367" s="186">
        <f t="shared" si="744"/>
        <v>0</v>
      </c>
      <c r="EX367" s="186">
        <f t="shared" si="745"/>
        <v>0</v>
      </c>
    </row>
    <row r="368" spans="15:154" ht="20.100000000000001" customHeight="1" x14ac:dyDescent="0.3">
      <c r="O368" s="211">
        <v>360</v>
      </c>
      <c r="P368" s="211">
        <f t="shared" si="746"/>
        <v>0</v>
      </c>
      <c r="Q368" s="212">
        <f>O368*PI()/360</f>
        <v>3.1415926535897931</v>
      </c>
      <c r="R368" s="212">
        <f t="shared" si="651"/>
        <v>3.9850295899600895E-14</v>
      </c>
      <c r="S368" s="212">
        <f t="shared" si="652"/>
        <v>3.4652431217044255E-14</v>
      </c>
      <c r="T368" s="212">
        <f t="shared" si="653"/>
        <v>4.3315539021305322E-14</v>
      </c>
      <c r="U368" s="212">
        <f t="shared" si="654"/>
        <v>0</v>
      </c>
      <c r="V368" s="212">
        <f t="shared" si="655"/>
        <v>0</v>
      </c>
      <c r="W368" s="212">
        <f t="shared" si="656"/>
        <v>4.5</v>
      </c>
      <c r="X368" s="212">
        <f t="shared" si="657"/>
        <v>4.5</v>
      </c>
      <c r="Y368" s="212">
        <f t="shared" si="658"/>
        <v>4.5</v>
      </c>
      <c r="Z368" s="212">
        <f t="shared" si="659"/>
        <v>2.5</v>
      </c>
      <c r="AA368" s="212">
        <f t="shared" si="660"/>
        <v>2.5</v>
      </c>
      <c r="AB368" s="212">
        <f t="shared" si="661"/>
        <v>2.5</v>
      </c>
      <c r="AC368" s="212">
        <f t="shared" si="662"/>
        <v>2.5</v>
      </c>
      <c r="AD368" s="212">
        <f t="shared" si="663"/>
        <v>1.1828687356810575E-29</v>
      </c>
      <c r="AE368" s="212">
        <f t="shared" si="664"/>
        <v>1.8482323995016526E-29</v>
      </c>
      <c r="AF368" s="212">
        <f t="shared" si="665"/>
        <v>1.5202274568765459</v>
      </c>
      <c r="AG368" s="212">
        <f t="shared" si="666"/>
        <v>1.6972731830871237</v>
      </c>
      <c r="AH368" s="212">
        <f t="shared" si="667"/>
        <v>1.2939333135005588</v>
      </c>
      <c r="AI368" s="212">
        <f t="shared" si="668"/>
        <v>4.0202274568765457</v>
      </c>
      <c r="AJ368" s="212">
        <f t="shared" si="669"/>
        <v>4.8202274568765455</v>
      </c>
      <c r="AK368" s="212">
        <f t="shared" si="670"/>
        <v>4.9972731830871231</v>
      </c>
      <c r="AL368" s="212">
        <f t="shared" si="671"/>
        <v>4.5939333135005587</v>
      </c>
      <c r="AM368" s="212">
        <f t="shared" si="748"/>
        <v>207.45908962727435</v>
      </c>
      <c r="AN368" s="212">
        <f t="shared" si="778"/>
        <v>200.10913219321711</v>
      </c>
      <c r="AO368" s="212">
        <f t="shared" si="779"/>
        <v>217.67838837825968</v>
      </c>
      <c r="AP368" s="212">
        <f t="shared" si="672"/>
        <v>5.2367440586925696E-16</v>
      </c>
      <c r="AQ368" s="212">
        <f t="shared" si="673"/>
        <v>2.2432554894732762E-17</v>
      </c>
      <c r="AR368" s="212">
        <f t="shared" si="674"/>
        <v>2.1778305023991368E-17</v>
      </c>
      <c r="AS368" s="212">
        <f t="shared" si="675"/>
        <v>2.075363785196896E-17</v>
      </c>
      <c r="AT368" s="212">
        <f t="shared" si="676"/>
        <v>1.5169335918486385E-36</v>
      </c>
      <c r="AU368" s="212">
        <f t="shared" si="677"/>
        <v>-3.242548170352063E-9</v>
      </c>
      <c r="AV368" s="212">
        <f t="shared" si="678"/>
        <v>-3.1276696607009023E-9</v>
      </c>
      <c r="AW368" s="212">
        <f t="shared" si="679"/>
        <v>-3.4022739675047573E-9</v>
      </c>
      <c r="AX368" s="212">
        <f t="shared" si="749"/>
        <v>3.5374457101824389E-18</v>
      </c>
      <c r="AY368" s="212">
        <f t="shared" si="750"/>
        <v>3.698390275662032E-18</v>
      </c>
      <c r="AZ368" s="178">
        <f t="shared" si="751"/>
        <v>2.9227484989901079E-18</v>
      </c>
      <c r="BA368" s="178">
        <f t="shared" si="680"/>
        <v>-2.5546576894410609E-2</v>
      </c>
      <c r="BB368" s="178">
        <f t="shared" si="681"/>
        <v>-2.2214414690791835E-2</v>
      </c>
      <c r="BC368" s="178">
        <f t="shared" si="682"/>
        <v>-2.7768018363489792E-2</v>
      </c>
      <c r="BD368" s="178">
        <f t="shared" si="683"/>
        <v>0</v>
      </c>
      <c r="BE368" s="178">
        <f t="shared" si="684"/>
        <v>0</v>
      </c>
      <c r="BF368" s="178">
        <f t="shared" si="685"/>
        <v>0</v>
      </c>
      <c r="BG368" s="178">
        <f t="shared" si="752"/>
        <v>0</v>
      </c>
      <c r="BH368" s="178">
        <f t="shared" si="753"/>
        <v>0</v>
      </c>
      <c r="BI368" s="178">
        <f t="shared" si="754"/>
        <v>0</v>
      </c>
      <c r="BJ368" s="178">
        <f t="shared" si="686"/>
        <v>0</v>
      </c>
      <c r="BK368" s="178">
        <f t="shared" si="687"/>
        <v>0</v>
      </c>
      <c r="BL368" s="178">
        <f t="shared" si="688"/>
        <v>0</v>
      </c>
      <c r="BM368" s="180">
        <f t="shared" si="755"/>
        <v>0</v>
      </c>
      <c r="BN368" s="180">
        <f t="shared" si="755"/>
        <v>0</v>
      </c>
      <c r="BO368" s="180">
        <f t="shared" si="755"/>
        <v>0</v>
      </c>
      <c r="BP368" s="178">
        <f t="shared" si="689"/>
        <v>7.3906462510743218E-30</v>
      </c>
      <c r="BQ368" s="178">
        <f t="shared" si="690"/>
        <v>2.3702180347548462E-29</v>
      </c>
      <c r="BR368" s="178">
        <f t="shared" si="691"/>
        <v>6.6402232488092117E-17</v>
      </c>
      <c r="BS368" s="178">
        <f t="shared" si="692"/>
        <v>0</v>
      </c>
      <c r="BT368" s="178">
        <f t="shared" si="693"/>
        <v>0</v>
      </c>
      <c r="BU368" s="178">
        <f t="shared" si="694"/>
        <v>2.5</v>
      </c>
      <c r="BY368" s="180">
        <f t="shared" si="695"/>
        <v>-2.4809237652342301E-9</v>
      </c>
      <c r="BZ368" s="180">
        <f t="shared" si="756"/>
        <v>-2.4809237652342632E-9</v>
      </c>
      <c r="CA368" s="180">
        <f t="shared" si="757"/>
        <v>-2.4809237652342632E-9</v>
      </c>
      <c r="CB368" s="180">
        <f t="shared" si="758"/>
        <v>4.4431599845896789E-31</v>
      </c>
      <c r="CC368" s="180">
        <f t="shared" si="696"/>
        <v>0</v>
      </c>
      <c r="CG368" s="182">
        <f t="shared" si="697"/>
        <v>0</v>
      </c>
      <c r="CH368" s="182">
        <f t="shared" si="698"/>
        <v>0</v>
      </c>
      <c r="CI368" s="182">
        <f t="shared" si="699"/>
        <v>0</v>
      </c>
      <c r="CJ368" s="182">
        <f t="shared" si="700"/>
        <v>0</v>
      </c>
      <c r="CK368" s="182">
        <f t="shared" si="701"/>
        <v>0</v>
      </c>
      <c r="CL368" s="182">
        <f t="shared" si="702"/>
        <v>0</v>
      </c>
      <c r="CM368" s="182">
        <f t="shared" si="703"/>
        <v>0</v>
      </c>
      <c r="CN368" s="182">
        <f t="shared" si="704"/>
        <v>0</v>
      </c>
      <c r="CO368" s="182">
        <f t="shared" si="705"/>
        <v>-6.3283207897652841E-18</v>
      </c>
      <c r="CP368" s="182">
        <f t="shared" si="706"/>
        <v>-1.5010904881569036E-17</v>
      </c>
      <c r="CQ368" s="182">
        <f t="shared" si="707"/>
        <v>-2.3693488973372772E-17</v>
      </c>
      <c r="CR368" s="182">
        <f t="shared" si="708"/>
        <v>-3.237607306517653E-17</v>
      </c>
      <c r="CS368" s="182">
        <f t="shared" si="709"/>
        <v>-4.1058657156980257E-17</v>
      </c>
      <c r="CT368" s="182">
        <f t="shared" si="710"/>
        <v>-4.4268154992061411E-17</v>
      </c>
      <c r="CU368" s="182">
        <f t="shared" si="711"/>
        <v>-4.4268154992061411E-17</v>
      </c>
      <c r="CV368" s="182">
        <f t="shared" si="712"/>
        <v>-4.4268154992061411E-17</v>
      </c>
      <c r="CW368" s="182">
        <f t="shared" si="713"/>
        <v>-4.4268154992061411E-17</v>
      </c>
      <c r="CX368" s="182">
        <f t="shared" si="714"/>
        <v>-4.4268154992061411E-17</v>
      </c>
      <c r="CY368" s="182">
        <f t="shared" si="715"/>
        <v>-4.4268154992061411E-17</v>
      </c>
      <c r="DA368" s="184">
        <f t="shared" si="759"/>
        <v>-3.7028712913957313E-11</v>
      </c>
      <c r="DB368" s="184">
        <f t="shared" si="760"/>
        <v>-3.7028712913957313E-11</v>
      </c>
      <c r="DC368" s="184">
        <f t="shared" si="761"/>
        <v>-3.7028712913957313E-11</v>
      </c>
      <c r="DD368" s="184">
        <f t="shared" si="762"/>
        <v>-3.7028712913957313E-11</v>
      </c>
      <c r="DE368" s="184">
        <f t="shared" si="763"/>
        <v>-3.7028712913957313E-11</v>
      </c>
      <c r="DF368" s="184">
        <f t="shared" si="764"/>
        <v>-3.7028712913957313E-11</v>
      </c>
      <c r="DG368" s="184">
        <f t="shared" si="765"/>
        <v>-3.7028712913957313E-11</v>
      </c>
      <c r="DH368" s="184">
        <f t="shared" si="766"/>
        <v>-3.7028712913957313E-11</v>
      </c>
      <c r="DI368" s="184">
        <f t="shared" si="767"/>
        <v>-3.7028712913957358E-11</v>
      </c>
      <c r="DJ368" s="184">
        <f t="shared" si="768"/>
        <v>-3.7028712913957423E-11</v>
      </c>
      <c r="DK368" s="184">
        <f t="shared" si="769"/>
        <v>-3.7028712913957488E-11</v>
      </c>
      <c r="DL368" s="184">
        <f t="shared" si="770"/>
        <v>-3.7028712913957552E-11</v>
      </c>
      <c r="DM368" s="184">
        <f t="shared" si="771"/>
        <v>-3.7028712913957623E-11</v>
      </c>
      <c r="DN368" s="184">
        <f t="shared" si="772"/>
        <v>-3.7028712913957643E-11</v>
      </c>
      <c r="DO368" s="184">
        <f t="shared" si="773"/>
        <v>-3.7028712913957643E-11</v>
      </c>
      <c r="DP368" s="184">
        <f t="shared" si="774"/>
        <v>-3.7028712913957643E-11</v>
      </c>
      <c r="DQ368" s="184">
        <f t="shared" si="775"/>
        <v>-3.7028712913957643E-11</v>
      </c>
      <c r="DR368" s="184">
        <f t="shared" si="776"/>
        <v>-3.7028712913957643E-11</v>
      </c>
      <c r="DS368" s="184">
        <f t="shared" si="777"/>
        <v>-3.7028712913957643E-11</v>
      </c>
      <c r="DU368" s="185">
        <f t="shared" si="716"/>
        <v>0</v>
      </c>
      <c r="DV368" s="185">
        <f t="shared" si="717"/>
        <v>0</v>
      </c>
      <c r="DW368" s="185">
        <f t="shared" si="718"/>
        <v>0</v>
      </c>
      <c r="DX368" s="185">
        <f t="shared" si="719"/>
        <v>0</v>
      </c>
      <c r="DY368" s="186">
        <f t="shared" si="720"/>
        <v>0</v>
      </c>
      <c r="DZ368" s="186">
        <f t="shared" si="721"/>
        <v>0</v>
      </c>
      <c r="EA368" s="186">
        <f t="shared" si="722"/>
        <v>0</v>
      </c>
      <c r="EB368" s="186">
        <f t="shared" si="723"/>
        <v>0</v>
      </c>
      <c r="EC368" s="186">
        <f t="shared" si="724"/>
        <v>0</v>
      </c>
      <c r="ED368" s="186">
        <f t="shared" si="725"/>
        <v>0</v>
      </c>
      <c r="EE368" s="186">
        <f t="shared" si="726"/>
        <v>0</v>
      </c>
      <c r="EF368" s="186">
        <f t="shared" si="727"/>
        <v>0</v>
      </c>
      <c r="EG368" s="186">
        <f t="shared" si="728"/>
        <v>0</v>
      </c>
      <c r="EH368" s="186">
        <f t="shared" si="729"/>
        <v>0</v>
      </c>
      <c r="EI368" s="186">
        <f t="shared" si="730"/>
        <v>0</v>
      </c>
      <c r="EJ368" s="186">
        <f t="shared" si="731"/>
        <v>0</v>
      </c>
      <c r="EK368" s="186">
        <f t="shared" si="732"/>
        <v>0</v>
      </c>
      <c r="EL368" s="186">
        <f t="shared" si="733"/>
        <v>0</v>
      </c>
      <c r="EM368" s="186">
        <f t="shared" si="734"/>
        <v>0</v>
      </c>
      <c r="EN368" s="186">
        <f t="shared" si="735"/>
        <v>0</v>
      </c>
      <c r="EO368" s="186">
        <f t="shared" si="736"/>
        <v>0</v>
      </c>
      <c r="EP368" s="186">
        <f t="shared" si="737"/>
        <v>0</v>
      </c>
      <c r="EQ368" s="186">
        <f t="shared" si="738"/>
        <v>0</v>
      </c>
      <c r="ER368" s="186">
        <f t="shared" si="739"/>
        <v>0</v>
      </c>
      <c r="ES368" s="186">
        <f t="shared" si="740"/>
        <v>0</v>
      </c>
      <c r="ET368" s="186">
        <f t="shared" si="741"/>
        <v>0</v>
      </c>
      <c r="EU368" s="186">
        <f t="shared" si="742"/>
        <v>0</v>
      </c>
      <c r="EV368" s="186">
        <f t="shared" si="743"/>
        <v>0</v>
      </c>
      <c r="EW368" s="186">
        <f t="shared" si="744"/>
        <v>0</v>
      </c>
      <c r="EX368" s="186">
        <f t="shared" si="745"/>
        <v>0</v>
      </c>
    </row>
    <row r="369" spans="15:42" ht="20.100000000000001" customHeight="1" x14ac:dyDescent="0.3">
      <c r="O369" s="211"/>
      <c r="P369" s="211"/>
      <c r="AP369" s="212"/>
    </row>
    <row r="370" spans="15:42" ht="20.100000000000001" customHeight="1" x14ac:dyDescent="0.3">
      <c r="O370" s="211"/>
      <c r="P370" s="211"/>
      <c r="AP370" s="212"/>
    </row>
    <row r="371" spans="15:42" ht="20.100000000000001" customHeight="1" x14ac:dyDescent="0.3">
      <c r="O371" s="211"/>
      <c r="P371" s="211"/>
      <c r="AP371" s="212"/>
    </row>
    <row r="372" spans="15:42" ht="20.100000000000001" customHeight="1" x14ac:dyDescent="0.3">
      <c r="O372" s="211"/>
      <c r="P372" s="211"/>
      <c r="AP372" s="212"/>
    </row>
    <row r="373" spans="15:42" ht="20.100000000000001" customHeight="1" x14ac:dyDescent="0.3">
      <c r="O373" s="211"/>
      <c r="P373" s="211"/>
      <c r="AP373" s="212"/>
    </row>
    <row r="374" spans="15:42" ht="20.100000000000001" customHeight="1" x14ac:dyDescent="0.3">
      <c r="O374" s="211"/>
      <c r="P374" s="211"/>
      <c r="AP374" s="212"/>
    </row>
    <row r="375" spans="15:42" ht="20.100000000000001" customHeight="1" x14ac:dyDescent="0.3">
      <c r="O375" s="211"/>
      <c r="P375" s="211"/>
      <c r="AP375" s="212"/>
    </row>
    <row r="376" spans="15:42" ht="20.100000000000001" customHeight="1" x14ac:dyDescent="0.3">
      <c r="O376" s="211"/>
      <c r="P376" s="211"/>
      <c r="AP376" s="212"/>
    </row>
    <row r="377" spans="15:42" ht="20.100000000000001" customHeight="1" x14ac:dyDescent="0.3">
      <c r="O377" s="211"/>
      <c r="P377" s="211"/>
      <c r="AP377" s="212"/>
    </row>
    <row r="378" spans="15:42" ht="20.100000000000001" customHeight="1" x14ac:dyDescent="0.3">
      <c r="O378" s="211"/>
      <c r="P378" s="211"/>
      <c r="AP378" s="212"/>
    </row>
    <row r="379" spans="15:42" ht="20.100000000000001" customHeight="1" x14ac:dyDescent="0.3">
      <c r="O379" s="211"/>
      <c r="P379" s="211"/>
      <c r="AP379" s="212"/>
    </row>
    <row r="380" spans="15:42" ht="20.100000000000001" customHeight="1" x14ac:dyDescent="0.3">
      <c r="O380" s="211"/>
      <c r="P380" s="211"/>
      <c r="AP380" s="212"/>
    </row>
    <row r="381" spans="15:42" ht="20.100000000000001" customHeight="1" x14ac:dyDescent="0.3">
      <c r="O381" s="211"/>
      <c r="P381" s="211"/>
      <c r="AP381" s="212"/>
    </row>
    <row r="382" spans="15:42" ht="20.100000000000001" customHeight="1" x14ac:dyDescent="0.3">
      <c r="O382" s="211"/>
      <c r="P382" s="211"/>
      <c r="AP382" s="212"/>
    </row>
    <row r="383" spans="15:42" ht="20.100000000000001" customHeight="1" x14ac:dyDescent="0.3">
      <c r="O383" s="211"/>
      <c r="P383" s="211"/>
      <c r="AP383" s="212"/>
    </row>
    <row r="384" spans="15:42" ht="20.100000000000001" customHeight="1" x14ac:dyDescent="0.3">
      <c r="O384" s="211"/>
      <c r="P384" s="211"/>
      <c r="AP384" s="212"/>
    </row>
    <row r="385" spans="15:42" ht="20.100000000000001" customHeight="1" x14ac:dyDescent="0.3">
      <c r="O385" s="211"/>
      <c r="P385" s="211"/>
      <c r="AP385" s="212"/>
    </row>
    <row r="386" spans="15:42" ht="20.100000000000001" customHeight="1" x14ac:dyDescent="0.3">
      <c r="O386" s="211"/>
      <c r="P386" s="211"/>
      <c r="AP386" s="212"/>
    </row>
    <row r="387" spans="15:42" ht="20.100000000000001" customHeight="1" x14ac:dyDescent="0.3">
      <c r="O387" s="211"/>
      <c r="P387" s="211"/>
      <c r="AP387" s="212"/>
    </row>
    <row r="388" spans="15:42" ht="20.100000000000001" customHeight="1" x14ac:dyDescent="0.3">
      <c r="O388" s="211"/>
      <c r="P388" s="211"/>
      <c r="AP388" s="212"/>
    </row>
    <row r="389" spans="15:42" ht="20.100000000000001" customHeight="1" x14ac:dyDescent="0.3">
      <c r="O389" s="211"/>
      <c r="P389" s="211"/>
      <c r="AP389" s="212"/>
    </row>
    <row r="390" spans="15:42" ht="20.100000000000001" customHeight="1" x14ac:dyDescent="0.3">
      <c r="O390" s="211"/>
      <c r="P390" s="211"/>
      <c r="AP390" s="212"/>
    </row>
    <row r="391" spans="15:42" ht="20.100000000000001" customHeight="1" x14ac:dyDescent="0.3">
      <c r="O391" s="211"/>
      <c r="P391" s="211"/>
      <c r="AP391" s="212"/>
    </row>
    <row r="392" spans="15:42" ht="20.100000000000001" customHeight="1" x14ac:dyDescent="0.3">
      <c r="O392" s="211"/>
      <c r="P392" s="211"/>
      <c r="AP392" s="212"/>
    </row>
    <row r="393" spans="15:42" ht="20.100000000000001" customHeight="1" x14ac:dyDescent="0.3">
      <c r="O393" s="211"/>
      <c r="P393" s="211"/>
      <c r="AP393" s="212"/>
    </row>
    <row r="394" spans="15:42" ht="20.100000000000001" customHeight="1" x14ac:dyDescent="0.3">
      <c r="O394" s="211"/>
      <c r="P394" s="211"/>
    </row>
    <row r="395" spans="15:42" ht="20.100000000000001" customHeight="1" x14ac:dyDescent="0.3">
      <c r="O395" s="211"/>
      <c r="P395" s="211"/>
    </row>
    <row r="396" spans="15:42" ht="20.100000000000001" customHeight="1" x14ac:dyDescent="0.3">
      <c r="O396" s="211"/>
      <c r="P396" s="211"/>
    </row>
    <row r="397" spans="15:42" ht="20.100000000000001" customHeight="1" x14ac:dyDescent="0.3">
      <c r="O397" s="211"/>
      <c r="P397" s="211"/>
    </row>
    <row r="398" spans="15:42" ht="20.100000000000001" customHeight="1" x14ac:dyDescent="0.3">
      <c r="O398" s="211"/>
      <c r="P398" s="211"/>
    </row>
    <row r="399" spans="15:42" ht="20.100000000000001" customHeight="1" x14ac:dyDescent="0.3">
      <c r="O399" s="211"/>
      <c r="P399" s="211"/>
    </row>
    <row r="400" spans="15:42" ht="20.100000000000001" customHeight="1" x14ac:dyDescent="0.3">
      <c r="O400" s="211"/>
      <c r="P400" s="211"/>
    </row>
    <row r="401" spans="15:16" ht="20.100000000000001" customHeight="1" x14ac:dyDescent="0.3">
      <c r="O401" s="211"/>
      <c r="P401" s="211"/>
    </row>
    <row r="402" spans="15:16" ht="20.100000000000001" customHeight="1" x14ac:dyDescent="0.3">
      <c r="O402" s="211"/>
      <c r="P402" s="211"/>
    </row>
    <row r="403" spans="15:16" ht="20.100000000000001" customHeight="1" x14ac:dyDescent="0.3">
      <c r="O403" s="211"/>
      <c r="P403" s="211"/>
    </row>
    <row r="404" spans="15:16" ht="20.100000000000001" customHeight="1" x14ac:dyDescent="0.3">
      <c r="O404" s="211"/>
      <c r="P404" s="211"/>
    </row>
    <row r="405" spans="15:16" ht="20.100000000000001" customHeight="1" x14ac:dyDescent="0.3">
      <c r="O405" s="211"/>
      <c r="P405" s="211"/>
    </row>
    <row r="406" spans="15:16" ht="20.100000000000001" customHeight="1" x14ac:dyDescent="0.3">
      <c r="O406" s="211"/>
      <c r="P406" s="211"/>
    </row>
    <row r="407" spans="15:16" ht="20.100000000000001" customHeight="1" x14ac:dyDescent="0.3">
      <c r="O407" s="211"/>
      <c r="P407" s="211"/>
    </row>
    <row r="408" spans="15:16" ht="20.100000000000001" customHeight="1" x14ac:dyDescent="0.3">
      <c r="O408" s="211"/>
      <c r="P408" s="211"/>
    </row>
    <row r="409" spans="15:16" ht="20.100000000000001" customHeight="1" x14ac:dyDescent="0.3">
      <c r="O409" s="211"/>
      <c r="P409" s="211"/>
    </row>
    <row r="410" spans="15:16" ht="20.100000000000001" customHeight="1" x14ac:dyDescent="0.3">
      <c r="O410" s="211"/>
      <c r="P410" s="211"/>
    </row>
    <row r="411" spans="15:16" ht="20.100000000000001" customHeight="1" x14ac:dyDescent="0.3">
      <c r="O411" s="211"/>
      <c r="P411" s="211"/>
    </row>
    <row r="412" spans="15:16" ht="20.100000000000001" customHeight="1" x14ac:dyDescent="0.3">
      <c r="O412" s="211"/>
      <c r="P412" s="211"/>
    </row>
    <row r="413" spans="15:16" ht="20.100000000000001" customHeight="1" x14ac:dyDescent="0.3">
      <c r="O413" s="211"/>
      <c r="P413" s="211"/>
    </row>
    <row r="414" spans="15:16" ht="20.100000000000001" customHeight="1" x14ac:dyDescent="0.3">
      <c r="O414" s="211"/>
      <c r="P414" s="211"/>
    </row>
    <row r="415" spans="15:16" ht="20.100000000000001" customHeight="1" x14ac:dyDescent="0.3">
      <c r="O415" s="211"/>
      <c r="P415" s="211"/>
    </row>
    <row r="416" spans="15:16" ht="20.100000000000001" customHeight="1" x14ac:dyDescent="0.3">
      <c r="O416" s="211"/>
      <c r="P416" s="211"/>
    </row>
    <row r="417" spans="15:16" ht="20.100000000000001" customHeight="1" x14ac:dyDescent="0.3">
      <c r="O417" s="211"/>
      <c r="P417" s="211"/>
    </row>
    <row r="418" spans="15:16" ht="20.100000000000001" customHeight="1" x14ac:dyDescent="0.3">
      <c r="O418" s="211"/>
      <c r="P418" s="211"/>
    </row>
    <row r="419" spans="15:16" ht="20.100000000000001" customHeight="1" x14ac:dyDescent="0.3">
      <c r="O419" s="211"/>
      <c r="P419" s="211"/>
    </row>
    <row r="420" spans="15:16" ht="20.100000000000001" customHeight="1" x14ac:dyDescent="0.3">
      <c r="O420" s="211"/>
      <c r="P420" s="211"/>
    </row>
    <row r="421" spans="15:16" ht="20.100000000000001" customHeight="1" x14ac:dyDescent="0.3">
      <c r="O421" s="211"/>
      <c r="P421" s="211"/>
    </row>
    <row r="422" spans="15:16" ht="20.100000000000001" customHeight="1" x14ac:dyDescent="0.3">
      <c r="O422" s="211"/>
      <c r="P422" s="211"/>
    </row>
    <row r="423" spans="15:16" ht="20.100000000000001" customHeight="1" x14ac:dyDescent="0.3">
      <c r="O423" s="211"/>
      <c r="P423" s="211"/>
    </row>
    <row r="424" spans="15:16" ht="20.100000000000001" customHeight="1" x14ac:dyDescent="0.3">
      <c r="O424" s="211"/>
      <c r="P424" s="211"/>
    </row>
    <row r="425" spans="15:16" ht="20.100000000000001" customHeight="1" x14ac:dyDescent="0.3">
      <c r="O425" s="211"/>
      <c r="P425" s="211"/>
    </row>
    <row r="426" spans="15:16" ht="20.100000000000001" customHeight="1" x14ac:dyDescent="0.3">
      <c r="O426" s="211"/>
      <c r="P426" s="211"/>
    </row>
    <row r="427" spans="15:16" ht="20.100000000000001" customHeight="1" x14ac:dyDescent="0.3">
      <c r="O427" s="211"/>
      <c r="P427" s="211"/>
    </row>
    <row r="428" spans="15:16" ht="20.100000000000001" customHeight="1" x14ac:dyDescent="0.3">
      <c r="O428" s="211"/>
      <c r="P428" s="211"/>
    </row>
    <row r="429" spans="15:16" ht="20.100000000000001" customHeight="1" x14ac:dyDescent="0.3">
      <c r="O429" s="211"/>
      <c r="P429" s="211"/>
    </row>
    <row r="430" spans="15:16" ht="20.100000000000001" customHeight="1" x14ac:dyDescent="0.3">
      <c r="O430" s="211"/>
      <c r="P430" s="211"/>
    </row>
    <row r="431" spans="15:16" ht="20.100000000000001" customHeight="1" x14ac:dyDescent="0.3">
      <c r="O431" s="211"/>
      <c r="P431" s="211"/>
    </row>
    <row r="432" spans="15:16" ht="20.100000000000001" customHeight="1" x14ac:dyDescent="0.3">
      <c r="O432" s="211"/>
      <c r="P432" s="211"/>
    </row>
    <row r="433" spans="15:16" ht="20.100000000000001" customHeight="1" x14ac:dyDescent="0.3">
      <c r="O433" s="211"/>
      <c r="P433" s="211"/>
    </row>
    <row r="434" spans="15:16" ht="20.100000000000001" customHeight="1" x14ac:dyDescent="0.3">
      <c r="O434" s="211"/>
      <c r="P434" s="211"/>
    </row>
    <row r="435" spans="15:16" ht="20.100000000000001" customHeight="1" x14ac:dyDescent="0.3">
      <c r="O435" s="211"/>
      <c r="P435" s="211"/>
    </row>
    <row r="436" spans="15:16" ht="20.100000000000001" customHeight="1" x14ac:dyDescent="0.3">
      <c r="O436" s="211"/>
      <c r="P436" s="211"/>
    </row>
    <row r="437" spans="15:16" ht="20.100000000000001" customHeight="1" x14ac:dyDescent="0.3">
      <c r="O437" s="211"/>
      <c r="P437" s="211"/>
    </row>
    <row r="438" spans="15:16" ht="20.100000000000001" customHeight="1" x14ac:dyDescent="0.3">
      <c r="O438" s="211"/>
      <c r="P438" s="211"/>
    </row>
    <row r="439" spans="15:16" ht="20.100000000000001" customHeight="1" x14ac:dyDescent="0.3">
      <c r="O439" s="211"/>
      <c r="P439" s="211"/>
    </row>
    <row r="440" spans="15:16" ht="20.100000000000001" customHeight="1" x14ac:dyDescent="0.3">
      <c r="O440" s="211"/>
      <c r="P440" s="211"/>
    </row>
    <row r="441" spans="15:16" ht="20.100000000000001" customHeight="1" x14ac:dyDescent="0.3">
      <c r="O441" s="211"/>
      <c r="P441" s="211"/>
    </row>
    <row r="442" spans="15:16" ht="20.100000000000001" customHeight="1" x14ac:dyDescent="0.3">
      <c r="O442" s="211"/>
      <c r="P442" s="211"/>
    </row>
    <row r="443" spans="15:16" ht="20.100000000000001" customHeight="1" x14ac:dyDescent="0.3">
      <c r="O443" s="211"/>
      <c r="P443" s="211"/>
    </row>
    <row r="444" spans="15:16" ht="20.100000000000001" customHeight="1" x14ac:dyDescent="0.3">
      <c r="O444" s="211"/>
      <c r="P444" s="211"/>
    </row>
    <row r="445" spans="15:16" ht="20.100000000000001" customHeight="1" x14ac:dyDescent="0.3">
      <c r="O445" s="211"/>
      <c r="P445" s="211"/>
    </row>
    <row r="446" spans="15:16" ht="20.100000000000001" customHeight="1" x14ac:dyDescent="0.3">
      <c r="O446" s="211"/>
      <c r="P446" s="211"/>
    </row>
    <row r="447" spans="15:16" ht="20.100000000000001" customHeight="1" x14ac:dyDescent="0.3">
      <c r="O447" s="211"/>
      <c r="P447" s="211"/>
    </row>
    <row r="448" spans="15:16" ht="20.100000000000001" customHeight="1" x14ac:dyDescent="0.3">
      <c r="O448" s="211"/>
      <c r="P448" s="211"/>
    </row>
    <row r="449" spans="15:16" ht="20.100000000000001" customHeight="1" x14ac:dyDescent="0.3">
      <c r="O449" s="211"/>
      <c r="P449" s="211"/>
    </row>
    <row r="450" spans="15:16" ht="20.100000000000001" customHeight="1" x14ac:dyDescent="0.3">
      <c r="O450" s="211"/>
      <c r="P450" s="211"/>
    </row>
    <row r="451" spans="15:16" ht="20.100000000000001" customHeight="1" x14ac:dyDescent="0.3">
      <c r="O451" s="211"/>
      <c r="P451" s="211"/>
    </row>
    <row r="452" spans="15:16" ht="20.100000000000001" customHeight="1" x14ac:dyDescent="0.3">
      <c r="O452" s="211"/>
      <c r="P452" s="211"/>
    </row>
    <row r="453" spans="15:16" ht="20.100000000000001" customHeight="1" x14ac:dyDescent="0.3">
      <c r="O453" s="211"/>
      <c r="P453" s="211"/>
    </row>
    <row r="454" spans="15:16" ht="20.100000000000001" customHeight="1" x14ac:dyDescent="0.3">
      <c r="O454" s="211"/>
      <c r="P454" s="211"/>
    </row>
    <row r="455" spans="15:16" ht="20.100000000000001" customHeight="1" x14ac:dyDescent="0.3">
      <c r="O455" s="211"/>
      <c r="P455" s="211"/>
    </row>
    <row r="456" spans="15:16" ht="20.100000000000001" customHeight="1" x14ac:dyDescent="0.3">
      <c r="O456" s="211"/>
      <c r="P456" s="211"/>
    </row>
    <row r="457" spans="15:16" ht="20.100000000000001" customHeight="1" x14ac:dyDescent="0.3">
      <c r="O457" s="211"/>
      <c r="P457" s="211"/>
    </row>
    <row r="458" spans="15:16" ht="20.100000000000001" customHeight="1" x14ac:dyDescent="0.3">
      <c r="O458" s="211"/>
      <c r="P458" s="211"/>
    </row>
    <row r="459" spans="15:16" ht="20.100000000000001" customHeight="1" x14ac:dyDescent="0.3">
      <c r="O459" s="211"/>
      <c r="P459" s="211"/>
    </row>
    <row r="460" spans="15:16" ht="20.100000000000001" customHeight="1" x14ac:dyDescent="0.3">
      <c r="O460" s="211"/>
      <c r="P460" s="211"/>
    </row>
    <row r="461" spans="15:16" ht="20.100000000000001" customHeight="1" x14ac:dyDescent="0.3">
      <c r="O461" s="211"/>
      <c r="P461" s="211"/>
    </row>
    <row r="462" spans="15:16" ht="20.100000000000001" customHeight="1" x14ac:dyDescent="0.3">
      <c r="O462" s="211"/>
      <c r="P462" s="211"/>
    </row>
    <row r="463" spans="15:16" ht="20.100000000000001" customHeight="1" x14ac:dyDescent="0.3">
      <c r="O463" s="211"/>
      <c r="P463" s="211"/>
    </row>
    <row r="464" spans="15:16" ht="20.100000000000001" customHeight="1" x14ac:dyDescent="0.3">
      <c r="O464" s="211"/>
      <c r="P464" s="211"/>
    </row>
    <row r="465" spans="15:16" ht="20.100000000000001" customHeight="1" x14ac:dyDescent="0.3">
      <c r="O465" s="211"/>
      <c r="P465" s="211"/>
    </row>
    <row r="466" spans="15:16" ht="20.100000000000001" customHeight="1" x14ac:dyDescent="0.3">
      <c r="O466" s="211"/>
      <c r="P466" s="211"/>
    </row>
    <row r="467" spans="15:16" ht="20.100000000000001" customHeight="1" x14ac:dyDescent="0.3">
      <c r="O467" s="211"/>
      <c r="P467" s="211"/>
    </row>
    <row r="468" spans="15:16" ht="20.100000000000001" customHeight="1" x14ac:dyDescent="0.3">
      <c r="O468" s="211"/>
      <c r="P468" s="211"/>
    </row>
    <row r="469" spans="15:16" ht="20.100000000000001" customHeight="1" x14ac:dyDescent="0.3">
      <c r="O469" s="211"/>
      <c r="P469" s="211"/>
    </row>
    <row r="470" spans="15:16" ht="20.100000000000001" customHeight="1" x14ac:dyDescent="0.3">
      <c r="O470" s="211"/>
      <c r="P470" s="211"/>
    </row>
    <row r="471" spans="15:16" ht="20.100000000000001" customHeight="1" x14ac:dyDescent="0.3">
      <c r="O471" s="211"/>
      <c r="P471" s="211"/>
    </row>
    <row r="472" spans="15:16" ht="20.100000000000001" customHeight="1" x14ac:dyDescent="0.3">
      <c r="O472" s="211"/>
      <c r="P472" s="211"/>
    </row>
    <row r="473" spans="15:16" ht="20.100000000000001" customHeight="1" x14ac:dyDescent="0.3">
      <c r="O473" s="211"/>
      <c r="P473" s="211"/>
    </row>
    <row r="474" spans="15:16" ht="20.100000000000001" customHeight="1" x14ac:dyDescent="0.3">
      <c r="O474" s="211"/>
      <c r="P474" s="211"/>
    </row>
    <row r="475" spans="15:16" ht="20.100000000000001" customHeight="1" x14ac:dyDescent="0.3">
      <c r="O475" s="211"/>
      <c r="P475" s="211"/>
    </row>
    <row r="476" spans="15:16" ht="20.100000000000001" customHeight="1" x14ac:dyDescent="0.3">
      <c r="O476" s="211"/>
      <c r="P476" s="211"/>
    </row>
    <row r="477" spans="15:16" ht="20.100000000000001" customHeight="1" x14ac:dyDescent="0.3">
      <c r="O477" s="211"/>
      <c r="P477" s="211"/>
    </row>
    <row r="478" spans="15:16" ht="20.100000000000001" customHeight="1" x14ac:dyDescent="0.3">
      <c r="O478" s="211"/>
      <c r="P478" s="211"/>
    </row>
    <row r="479" spans="15:16" ht="20.100000000000001" customHeight="1" x14ac:dyDescent="0.3">
      <c r="O479" s="211"/>
      <c r="P479" s="211"/>
    </row>
    <row r="480" spans="15:16" ht="20.100000000000001" customHeight="1" x14ac:dyDescent="0.3">
      <c r="O480" s="211"/>
      <c r="P480" s="211"/>
    </row>
    <row r="481" spans="15:16" ht="20.100000000000001" customHeight="1" x14ac:dyDescent="0.3">
      <c r="O481" s="211"/>
      <c r="P481" s="211"/>
    </row>
    <row r="482" spans="15:16" ht="20.100000000000001" customHeight="1" x14ac:dyDescent="0.3">
      <c r="O482" s="211"/>
      <c r="P482" s="211"/>
    </row>
    <row r="483" spans="15:16" ht="20.100000000000001" customHeight="1" x14ac:dyDescent="0.3">
      <c r="O483" s="211"/>
      <c r="P483" s="211"/>
    </row>
    <row r="484" spans="15:16" ht="20.100000000000001" customHeight="1" x14ac:dyDescent="0.3">
      <c r="O484" s="211"/>
      <c r="P484" s="211"/>
    </row>
    <row r="485" spans="15:16" ht="20.100000000000001" customHeight="1" x14ac:dyDescent="0.3">
      <c r="O485" s="211"/>
      <c r="P485" s="211"/>
    </row>
    <row r="486" spans="15:16" ht="20.100000000000001" customHeight="1" x14ac:dyDescent="0.3">
      <c r="O486" s="211"/>
      <c r="P486" s="211"/>
    </row>
    <row r="487" spans="15:16" ht="20.100000000000001" customHeight="1" x14ac:dyDescent="0.3">
      <c r="O487" s="211"/>
      <c r="P487" s="211"/>
    </row>
    <row r="488" spans="15:16" ht="20.100000000000001" customHeight="1" x14ac:dyDescent="0.3">
      <c r="O488" s="211"/>
      <c r="P488" s="211"/>
    </row>
    <row r="489" spans="15:16" ht="20.100000000000001" customHeight="1" x14ac:dyDescent="0.3">
      <c r="O489" s="211"/>
      <c r="P489" s="211"/>
    </row>
    <row r="490" spans="15:16" ht="20.100000000000001" customHeight="1" x14ac:dyDescent="0.3">
      <c r="O490" s="211"/>
      <c r="P490" s="211"/>
    </row>
    <row r="491" spans="15:16" ht="20.100000000000001" customHeight="1" x14ac:dyDescent="0.3">
      <c r="O491" s="211"/>
      <c r="P491" s="211"/>
    </row>
    <row r="492" spans="15:16" ht="20.100000000000001" customHeight="1" x14ac:dyDescent="0.3">
      <c r="O492" s="211"/>
      <c r="P492" s="211"/>
    </row>
    <row r="493" spans="15:16" ht="20.100000000000001" customHeight="1" x14ac:dyDescent="0.3">
      <c r="O493" s="211"/>
      <c r="P493" s="211"/>
    </row>
    <row r="494" spans="15:16" ht="20.100000000000001" customHeight="1" x14ac:dyDescent="0.3">
      <c r="O494" s="211"/>
      <c r="P494" s="211"/>
    </row>
    <row r="495" spans="15:16" ht="20.100000000000001" customHeight="1" x14ac:dyDescent="0.3">
      <c r="O495" s="211"/>
      <c r="P495" s="211"/>
    </row>
    <row r="496" spans="15:16" ht="20.100000000000001" customHeight="1" x14ac:dyDescent="0.3">
      <c r="O496" s="211"/>
      <c r="P496" s="211"/>
    </row>
    <row r="497" spans="15:16" ht="20.100000000000001" customHeight="1" x14ac:dyDescent="0.3">
      <c r="O497" s="211"/>
      <c r="P497" s="211"/>
    </row>
    <row r="498" spans="15:16" ht="20.100000000000001" customHeight="1" x14ac:dyDescent="0.3">
      <c r="O498" s="211"/>
      <c r="P498" s="211"/>
    </row>
    <row r="499" spans="15:16" ht="20.100000000000001" customHeight="1" x14ac:dyDescent="0.3">
      <c r="O499" s="211"/>
      <c r="P499" s="211"/>
    </row>
    <row r="500" spans="15:16" ht="20.100000000000001" customHeight="1" x14ac:dyDescent="0.3">
      <c r="O500" s="211"/>
      <c r="P500" s="211"/>
    </row>
    <row r="501" spans="15:16" ht="20.100000000000001" customHeight="1" x14ac:dyDescent="0.3">
      <c r="O501" s="211"/>
      <c r="P501" s="211"/>
    </row>
    <row r="502" spans="15:16" ht="20.100000000000001" customHeight="1" x14ac:dyDescent="0.3">
      <c r="O502" s="211"/>
      <c r="P502" s="211"/>
    </row>
    <row r="503" spans="15:16" ht="20.100000000000001" customHeight="1" x14ac:dyDescent="0.3">
      <c r="O503" s="211"/>
      <c r="P503" s="211"/>
    </row>
    <row r="504" spans="15:16" ht="20.100000000000001" customHeight="1" x14ac:dyDescent="0.3">
      <c r="O504" s="211"/>
      <c r="P504" s="211"/>
    </row>
    <row r="505" spans="15:16" ht="20.100000000000001" customHeight="1" x14ac:dyDescent="0.3">
      <c r="O505" s="211"/>
      <c r="P505" s="211"/>
    </row>
    <row r="506" spans="15:16" ht="20.100000000000001" customHeight="1" x14ac:dyDescent="0.3">
      <c r="O506" s="211"/>
      <c r="P506" s="211"/>
    </row>
    <row r="507" spans="15:16" ht="20.100000000000001" customHeight="1" x14ac:dyDescent="0.3">
      <c r="O507" s="211"/>
      <c r="P507" s="211"/>
    </row>
    <row r="508" spans="15:16" ht="20.100000000000001" customHeight="1" x14ac:dyDescent="0.3">
      <c r="O508" s="211"/>
      <c r="P508" s="211"/>
    </row>
    <row r="509" spans="15:16" ht="20.100000000000001" customHeight="1" x14ac:dyDescent="0.3">
      <c r="O509" s="211"/>
      <c r="P509" s="211"/>
    </row>
    <row r="510" spans="15:16" ht="20.100000000000001" customHeight="1" x14ac:dyDescent="0.3">
      <c r="O510" s="211"/>
      <c r="P510" s="211"/>
    </row>
    <row r="511" spans="15:16" ht="20.100000000000001" customHeight="1" x14ac:dyDescent="0.3">
      <c r="O511" s="211"/>
      <c r="P511" s="211"/>
    </row>
    <row r="512" spans="15:16" ht="20.100000000000001" customHeight="1" x14ac:dyDescent="0.3">
      <c r="O512" s="211"/>
      <c r="P512" s="211"/>
    </row>
    <row r="513" spans="15:16" ht="20.100000000000001" customHeight="1" x14ac:dyDescent="0.3">
      <c r="O513" s="211"/>
      <c r="P513" s="211"/>
    </row>
    <row r="514" spans="15:16" ht="20.100000000000001" customHeight="1" x14ac:dyDescent="0.3">
      <c r="O514" s="211"/>
      <c r="P514" s="211"/>
    </row>
    <row r="515" spans="15:16" ht="20.100000000000001" customHeight="1" x14ac:dyDescent="0.3">
      <c r="O515" s="211"/>
      <c r="P515" s="211"/>
    </row>
    <row r="516" spans="15:16" ht="20.100000000000001" customHeight="1" x14ac:dyDescent="0.3">
      <c r="O516" s="211"/>
      <c r="P516" s="211"/>
    </row>
  </sheetData>
  <mergeCells count="17">
    <mergeCell ref="B49:H49"/>
    <mergeCell ref="B12:H12"/>
    <mergeCell ref="B17:H17"/>
    <mergeCell ref="B24:H24"/>
    <mergeCell ref="B29:H29"/>
    <mergeCell ref="B36:H36"/>
    <mergeCell ref="B41:H41"/>
    <mergeCell ref="J12:L16"/>
    <mergeCell ref="J7:L11"/>
    <mergeCell ref="B7:D7"/>
    <mergeCell ref="F7:H7"/>
    <mergeCell ref="B46:H46"/>
    <mergeCell ref="B1:L1"/>
    <mergeCell ref="B3:L3"/>
    <mergeCell ref="B2:L2"/>
    <mergeCell ref="B4:L4"/>
    <mergeCell ref="B5:L5"/>
  </mergeCells>
  <phoneticPr fontId="2" type="noConversion"/>
  <conditionalFormatting sqref="O2">
    <cfRule type="expression" dxfId="0" priority="5">
      <formula>#REF!&gt;=PI()</formula>
    </cfRule>
  </conditionalFormatting>
  <dataValidations disablePrompts="1" count="1">
    <dataValidation type="list" operator="equal" allowBlank="1" showInputMessage="1" showErrorMessage="1" sqref="C42">
      <formula1>"0,15,30,60,120,悬空"</formula1>
    </dataValidation>
  </dataValidations>
  <pageMargins left="0.7" right="0.7" top="0.75" bottom="0.75" header="0.3" footer="0.3"/>
  <pageSetup paperSize="9" scale="36" fitToWidth="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1571625</xdr:colOff>
                <xdr:row>1</xdr:row>
                <xdr:rowOff>180975</xdr:rowOff>
              </to>
            </anchor>
          </objectPr>
        </oleObject>
      </mc:Choice>
      <mc:Fallback>
        <oleObject progId="Visio.Drawing.11" shapeId="1025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86EA4F2-26D9-42CC-B1D6-32AA5DEA89ED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0.3</xm:f>
              </x14:cfvo>
              <x14:cfIcon iconSet="3Triangles" iconId="0"/>
              <x14:cfIcon iconSet="3Symbols2" iconId="2"/>
              <x14:cfIcon iconSet="3Symbols2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3" id="{45A7DAAD-435D-48F0-AF84-377664038B7D}">
            <x14:iconSet iconSet="3Triangles" custom="1">
              <x14:cfvo type="percent">
                <xm:f>0</xm:f>
              </x14:cfvo>
              <x14:cfvo type="num">
                <xm:f>4</xm:f>
              </x14:cfvo>
              <x14:cfvo type="num">
                <xm:f>8</xm:f>
              </x14:cfvo>
              <x14:cfIcon iconSet="3Triangles" iconId="0"/>
              <x14:cfIcon iconSet="3Symbols2" iconId="2"/>
              <x14:cfIcon iconSet="3Symbols2" iconId="0"/>
            </x14:iconSet>
          </x14:cfRule>
          <xm:sqref>G35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zoomScale="130" zoomScaleNormal="130" zoomScalePageLayoutView="130" workbookViewId="0">
      <pane xSplit="5" ySplit="5" topLeftCell="F7" activePane="bottomRight" state="frozenSplit"/>
      <selection pane="topRight" activeCell="F1" sqref="F1"/>
      <selection pane="bottomLeft" activeCell="A11" sqref="A11"/>
      <selection pane="bottomRight" activeCell="D19" sqref="D19"/>
    </sheetView>
  </sheetViews>
  <sheetFormatPr defaultColWidth="9.125" defaultRowHeight="15" x14ac:dyDescent="0.2"/>
  <cols>
    <col min="1" max="1" width="13.375" style="18" customWidth="1"/>
    <col min="2" max="2" width="14" style="19" customWidth="1"/>
    <col min="3" max="3" width="14.625" style="19" customWidth="1"/>
    <col min="4" max="4" width="15.375" style="19" customWidth="1"/>
    <col min="5" max="16384" width="9.125" style="10"/>
  </cols>
  <sheetData>
    <row r="1" spans="1:11" ht="16.5" x14ac:dyDescent="0.3">
      <c r="A1" s="254" t="s">
        <v>201</v>
      </c>
      <c r="B1" s="254"/>
      <c r="C1" s="254"/>
      <c r="D1" s="254"/>
    </row>
    <row r="2" spans="1:11" ht="13.5" x14ac:dyDescent="0.25">
      <c r="A2" s="249" t="s">
        <v>202</v>
      </c>
      <c r="B2" s="249"/>
      <c r="C2" s="249"/>
      <c r="D2" s="249"/>
      <c r="E2" s="9"/>
      <c r="F2" s="9"/>
      <c r="G2" s="9"/>
      <c r="H2" s="9"/>
      <c r="I2" s="9"/>
      <c r="J2" s="9"/>
      <c r="K2" s="9"/>
    </row>
    <row r="3" spans="1:11" ht="11.1" customHeight="1" x14ac:dyDescent="0.2">
      <c r="A3" s="250" t="s">
        <v>151</v>
      </c>
      <c r="B3" s="250"/>
      <c r="C3" s="250"/>
      <c r="D3" s="250"/>
      <c r="E3" s="11"/>
      <c r="F3" s="11"/>
      <c r="G3" s="11"/>
      <c r="H3" s="11"/>
      <c r="I3" s="11"/>
      <c r="J3" s="11"/>
      <c r="K3" s="11"/>
    </row>
    <row r="4" spans="1:11" ht="13.5" customHeight="1" x14ac:dyDescent="0.2">
      <c r="A4" s="252" t="s">
        <v>76</v>
      </c>
      <c r="B4" s="21" t="s">
        <v>150</v>
      </c>
      <c r="C4" s="251" t="s">
        <v>149</v>
      </c>
      <c r="D4" s="251"/>
    </row>
    <row r="5" spans="1:11" ht="16.5" x14ac:dyDescent="0.2">
      <c r="A5" s="253"/>
      <c r="B5" s="21" t="s">
        <v>200</v>
      </c>
      <c r="C5" s="22" t="s">
        <v>101</v>
      </c>
      <c r="D5" s="22" t="s">
        <v>102</v>
      </c>
    </row>
    <row r="6" spans="1:11" x14ac:dyDescent="0.2">
      <c r="A6" s="17" t="s">
        <v>132</v>
      </c>
      <c r="B6" s="19">
        <v>7</v>
      </c>
      <c r="C6" s="19">
        <v>4.78</v>
      </c>
      <c r="D6" s="19">
        <v>1.4</v>
      </c>
    </row>
    <row r="7" spans="1:11" x14ac:dyDescent="0.2">
      <c r="A7" s="17" t="s">
        <v>130</v>
      </c>
      <c r="B7" s="20">
        <v>12.1</v>
      </c>
      <c r="C7" s="19">
        <v>6.6</v>
      </c>
      <c r="D7" s="19">
        <v>1.8</v>
      </c>
    </row>
    <row r="8" spans="1:11" x14ac:dyDescent="0.2">
      <c r="A8" s="17" t="s">
        <v>186</v>
      </c>
      <c r="B8" s="20">
        <v>24</v>
      </c>
      <c r="C8" s="19">
        <v>6.6</v>
      </c>
      <c r="D8" s="19">
        <v>1.8</v>
      </c>
    </row>
    <row r="9" spans="1:11" x14ac:dyDescent="0.2">
      <c r="A9" s="17" t="s">
        <v>182</v>
      </c>
      <c r="B9" s="20">
        <v>24</v>
      </c>
      <c r="C9" s="19">
        <v>6.6</v>
      </c>
      <c r="D9" s="19">
        <v>1.8</v>
      </c>
    </row>
    <row r="10" spans="1:11" x14ac:dyDescent="0.2">
      <c r="A10" s="17" t="s">
        <v>181</v>
      </c>
      <c r="B10" s="20">
        <v>24</v>
      </c>
      <c r="C10" s="19">
        <v>6.6</v>
      </c>
      <c r="D10" s="19">
        <v>1.8</v>
      </c>
    </row>
    <row r="11" spans="1:11" x14ac:dyDescent="0.2">
      <c r="A11" s="17" t="s">
        <v>131</v>
      </c>
      <c r="B11" s="20">
        <v>24</v>
      </c>
      <c r="C11" s="19">
        <v>6.6</v>
      </c>
      <c r="D11" s="19">
        <v>1.8</v>
      </c>
    </row>
    <row r="12" spans="1:11" x14ac:dyDescent="0.2">
      <c r="A12" s="17" t="s">
        <v>49</v>
      </c>
      <c r="B12" s="20">
        <v>17.100000000000001</v>
      </c>
      <c r="C12" s="19">
        <v>7.4</v>
      </c>
      <c r="D12" s="19">
        <v>2.9</v>
      </c>
    </row>
    <row r="13" spans="1:11" x14ac:dyDescent="0.2">
      <c r="A13" s="17" t="s">
        <v>185</v>
      </c>
      <c r="B13" s="20">
        <v>38</v>
      </c>
      <c r="C13" s="19">
        <v>7.4</v>
      </c>
      <c r="D13" s="19">
        <v>2.9</v>
      </c>
    </row>
    <row r="14" spans="1:11" x14ac:dyDescent="0.2">
      <c r="A14" s="17" t="s">
        <v>184</v>
      </c>
      <c r="B14" s="20">
        <v>38</v>
      </c>
      <c r="C14" s="19">
        <v>7.4</v>
      </c>
      <c r="D14" s="19">
        <v>2.9</v>
      </c>
    </row>
    <row r="15" spans="1:11" x14ac:dyDescent="0.2">
      <c r="A15" s="17" t="s">
        <v>183</v>
      </c>
      <c r="B15" s="20">
        <v>38</v>
      </c>
      <c r="C15" s="19">
        <v>7.4</v>
      </c>
      <c r="D15" s="19">
        <v>2.9</v>
      </c>
    </row>
    <row r="16" spans="1:11" x14ac:dyDescent="0.2">
      <c r="A16" s="17" t="s">
        <v>133</v>
      </c>
      <c r="B16" s="20">
        <v>38</v>
      </c>
      <c r="C16" s="19">
        <v>7.4</v>
      </c>
      <c r="D16" s="19">
        <v>2.9</v>
      </c>
    </row>
    <row r="17" spans="1:4" x14ac:dyDescent="0.2">
      <c r="A17" s="17" t="s">
        <v>79</v>
      </c>
      <c r="B17" s="20">
        <v>19.2</v>
      </c>
      <c r="C17" s="20">
        <v>8.4</v>
      </c>
      <c r="D17" s="20">
        <v>2.8</v>
      </c>
    </row>
    <row r="18" spans="1:4" x14ac:dyDescent="0.2">
      <c r="A18" s="17" t="s">
        <v>315</v>
      </c>
      <c r="B18" s="20">
        <v>27</v>
      </c>
      <c r="C18" s="20">
        <v>8.4</v>
      </c>
      <c r="D18" s="20">
        <v>2.8</v>
      </c>
    </row>
    <row r="19" spans="1:4" x14ac:dyDescent="0.2">
      <c r="A19" s="17" t="s">
        <v>189</v>
      </c>
      <c r="B19" s="20">
        <v>39</v>
      </c>
      <c r="C19" s="19">
        <v>8.4</v>
      </c>
      <c r="D19" s="19">
        <v>2.8</v>
      </c>
    </row>
    <row r="20" spans="1:4" x14ac:dyDescent="0.2">
      <c r="A20" s="17" t="s">
        <v>188</v>
      </c>
      <c r="B20" s="20">
        <v>39</v>
      </c>
      <c r="C20" s="19">
        <v>8.4</v>
      </c>
      <c r="D20" s="19">
        <v>2.8</v>
      </c>
    </row>
    <row r="21" spans="1:4" x14ac:dyDescent="0.2">
      <c r="A21" s="17" t="s">
        <v>187</v>
      </c>
      <c r="B21" s="20">
        <v>39</v>
      </c>
      <c r="C21" s="19">
        <v>8.4</v>
      </c>
      <c r="D21" s="19">
        <v>2.8</v>
      </c>
    </row>
    <row r="22" spans="1:4" x14ac:dyDescent="0.2">
      <c r="A22" s="17" t="s">
        <v>135</v>
      </c>
      <c r="B22" s="20">
        <v>39</v>
      </c>
      <c r="C22" s="19">
        <v>8.4</v>
      </c>
      <c r="D22" s="19">
        <v>2.8</v>
      </c>
    </row>
    <row r="23" spans="1:4" x14ac:dyDescent="0.2">
      <c r="A23" s="17" t="s">
        <v>82</v>
      </c>
      <c r="B23" s="20">
        <v>23</v>
      </c>
      <c r="C23" s="20">
        <v>9</v>
      </c>
      <c r="D23" s="20">
        <v>3.7</v>
      </c>
    </row>
    <row r="24" spans="1:4" x14ac:dyDescent="0.2">
      <c r="A24" s="17" t="s">
        <v>85</v>
      </c>
      <c r="B24" s="20">
        <v>31</v>
      </c>
      <c r="C24" s="19">
        <v>9</v>
      </c>
      <c r="D24" s="19">
        <v>3.6</v>
      </c>
    </row>
    <row r="25" spans="1:4" x14ac:dyDescent="0.2">
      <c r="A25" s="17" t="s">
        <v>90</v>
      </c>
      <c r="B25" s="20">
        <v>41</v>
      </c>
      <c r="C25" s="20">
        <v>8.5</v>
      </c>
      <c r="D25" s="20">
        <v>3</v>
      </c>
    </row>
    <row r="26" spans="1:4" x14ac:dyDescent="0.2">
      <c r="A26" s="17" t="s">
        <v>94</v>
      </c>
      <c r="B26" s="20">
        <v>42</v>
      </c>
      <c r="C26" s="20">
        <v>9.8000000000000007</v>
      </c>
      <c r="D26" s="20">
        <v>4.5</v>
      </c>
    </row>
    <row r="27" spans="1:4" x14ac:dyDescent="0.2">
      <c r="A27" s="17" t="s">
        <v>136</v>
      </c>
      <c r="B27" s="20">
        <v>109</v>
      </c>
      <c r="C27" s="19">
        <v>13.7</v>
      </c>
      <c r="D27" s="19">
        <v>3</v>
      </c>
    </row>
    <row r="28" spans="1:4" x14ac:dyDescent="0.2">
      <c r="A28" s="17" t="s">
        <v>137</v>
      </c>
      <c r="B28" s="20">
        <v>127</v>
      </c>
      <c r="C28" s="19">
        <v>17.3</v>
      </c>
      <c r="D28" s="19">
        <v>6</v>
      </c>
    </row>
    <row r="29" spans="1:4" x14ac:dyDescent="0.2">
      <c r="A29" s="17"/>
      <c r="B29" s="20"/>
    </row>
    <row r="30" spans="1:4" x14ac:dyDescent="0.2">
      <c r="A30" s="17" t="s">
        <v>146</v>
      </c>
      <c r="B30" s="20">
        <v>7.2</v>
      </c>
      <c r="C30" s="19">
        <v>6</v>
      </c>
    </row>
    <row r="31" spans="1:4" x14ac:dyDescent="0.2">
      <c r="A31" s="17" t="s">
        <v>142</v>
      </c>
      <c r="B31" s="20">
        <v>9.3000000000000007</v>
      </c>
      <c r="C31" s="19">
        <v>4</v>
      </c>
      <c r="D31" s="19">
        <v>1.75</v>
      </c>
    </row>
    <row r="32" spans="1:4" x14ac:dyDescent="0.2">
      <c r="A32" s="17" t="s">
        <v>147</v>
      </c>
      <c r="B32" s="20">
        <v>11.4</v>
      </c>
      <c r="C32" s="19">
        <v>7.6</v>
      </c>
      <c r="D32" s="19">
        <v>1.37</v>
      </c>
    </row>
    <row r="33" spans="1:11" x14ac:dyDescent="0.2">
      <c r="A33" s="17" t="s">
        <v>77</v>
      </c>
      <c r="B33" s="20">
        <v>12.5</v>
      </c>
      <c r="C33" s="20">
        <v>6.8</v>
      </c>
      <c r="D33" s="20">
        <v>1.65</v>
      </c>
    </row>
    <row r="34" spans="1:11" x14ac:dyDescent="0.2">
      <c r="A34" s="17" t="s">
        <v>78</v>
      </c>
      <c r="B34" s="20">
        <v>15</v>
      </c>
      <c r="C34" s="20">
        <v>8.9</v>
      </c>
      <c r="D34" s="19">
        <v>1.8</v>
      </c>
      <c r="G34" s="11"/>
      <c r="H34" s="11"/>
      <c r="I34" s="11"/>
      <c r="J34" s="11"/>
      <c r="K34" s="11"/>
    </row>
    <row r="35" spans="1:11" x14ac:dyDescent="0.2">
      <c r="A35" s="17" t="s">
        <v>80</v>
      </c>
      <c r="B35" s="20">
        <v>22.8</v>
      </c>
      <c r="C35" s="19">
        <v>9.6</v>
      </c>
      <c r="D35" s="19">
        <v>2.1</v>
      </c>
      <c r="H35" s="12"/>
      <c r="I35" s="12"/>
      <c r="J35" s="12"/>
      <c r="K35" s="12"/>
    </row>
    <row r="36" spans="1:11" x14ac:dyDescent="0.2">
      <c r="A36" s="17" t="s">
        <v>83</v>
      </c>
      <c r="B36" s="20">
        <v>22.7</v>
      </c>
      <c r="C36" s="20">
        <v>12.2</v>
      </c>
      <c r="D36" s="20">
        <v>2.4</v>
      </c>
      <c r="H36" s="11"/>
      <c r="I36" s="11"/>
      <c r="J36" s="11"/>
      <c r="K36" s="11"/>
    </row>
    <row r="37" spans="1:11" x14ac:dyDescent="0.2">
      <c r="A37" s="17" t="s">
        <v>86</v>
      </c>
      <c r="B37" s="20">
        <v>31</v>
      </c>
      <c r="C37" s="19">
        <v>13.5</v>
      </c>
      <c r="D37" s="19">
        <v>2.4</v>
      </c>
      <c r="H37" s="11"/>
      <c r="I37" s="11"/>
      <c r="J37" s="11"/>
      <c r="K37" s="11"/>
    </row>
    <row r="38" spans="1:11" x14ac:dyDescent="0.2">
      <c r="A38" s="17" t="s">
        <v>89</v>
      </c>
      <c r="B38" s="20">
        <v>31</v>
      </c>
      <c r="C38" s="19">
        <v>13.5</v>
      </c>
      <c r="D38" s="19">
        <v>2.4</v>
      </c>
      <c r="H38" s="11"/>
      <c r="I38" s="11"/>
      <c r="J38" s="11"/>
      <c r="K38" s="11"/>
    </row>
    <row r="39" spans="1:11" x14ac:dyDescent="0.2">
      <c r="A39" s="17" t="s">
        <v>91</v>
      </c>
      <c r="B39" s="20">
        <v>46.4</v>
      </c>
      <c r="C39" s="19">
        <v>16.399999999999999</v>
      </c>
      <c r="D39" s="19">
        <v>2.5</v>
      </c>
      <c r="H39" s="11"/>
      <c r="I39" s="11"/>
      <c r="J39" s="11"/>
      <c r="K39" s="11"/>
    </row>
    <row r="40" spans="1:11" x14ac:dyDescent="0.2">
      <c r="A40" s="17" t="s">
        <v>134</v>
      </c>
      <c r="B40" s="20">
        <v>58</v>
      </c>
      <c r="C40" s="19">
        <v>14.7</v>
      </c>
      <c r="D40" s="19">
        <v>3.3</v>
      </c>
      <c r="H40" s="11"/>
      <c r="I40" s="11"/>
      <c r="J40" s="11"/>
      <c r="K40" s="11"/>
    </row>
    <row r="41" spans="1:11" x14ac:dyDescent="0.2">
      <c r="A41" s="17" t="s">
        <v>143</v>
      </c>
      <c r="B41" s="20">
        <v>54.6</v>
      </c>
      <c r="C41" s="19">
        <v>14.7</v>
      </c>
      <c r="H41" s="11"/>
      <c r="I41" s="11"/>
      <c r="J41" s="11"/>
      <c r="K41" s="11"/>
    </row>
    <row r="42" spans="1:11" x14ac:dyDescent="0.2">
      <c r="A42" s="17" t="s">
        <v>144</v>
      </c>
      <c r="B42" s="20">
        <v>61</v>
      </c>
      <c r="C42" s="19">
        <v>22.8</v>
      </c>
      <c r="H42" s="11"/>
      <c r="I42" s="11"/>
      <c r="J42" s="11"/>
      <c r="K42" s="11"/>
    </row>
    <row r="43" spans="1:11" x14ac:dyDescent="0.2">
      <c r="A43" s="17" t="s">
        <v>148</v>
      </c>
      <c r="B43" s="20">
        <v>69</v>
      </c>
      <c r="C43" s="19">
        <v>20.100000000000001</v>
      </c>
      <c r="D43" s="19">
        <v>2.9</v>
      </c>
      <c r="H43" s="11"/>
      <c r="I43" s="11"/>
      <c r="J43" s="11"/>
      <c r="K43" s="11"/>
    </row>
    <row r="44" spans="1:11" x14ac:dyDescent="0.2">
      <c r="A44" s="17"/>
      <c r="B44" s="20"/>
      <c r="H44" s="11"/>
      <c r="I44" s="11"/>
      <c r="J44" s="11"/>
      <c r="K44" s="11"/>
    </row>
    <row r="45" spans="1:11" x14ac:dyDescent="0.2">
      <c r="A45" s="17" t="s">
        <v>140</v>
      </c>
      <c r="B45" s="20">
        <v>23.7</v>
      </c>
      <c r="C45" s="19">
        <v>4.9000000000000004</v>
      </c>
      <c r="D45" s="19">
        <v>2.1</v>
      </c>
      <c r="H45" s="11"/>
      <c r="I45" s="11"/>
      <c r="J45" s="11"/>
      <c r="K45" s="11"/>
    </row>
    <row r="46" spans="1:11" x14ac:dyDescent="0.2">
      <c r="A46" s="17" t="s">
        <v>81</v>
      </c>
      <c r="B46" s="20">
        <v>37</v>
      </c>
      <c r="C46" s="20" t="s">
        <v>104</v>
      </c>
      <c r="D46" s="20" t="s">
        <v>103</v>
      </c>
      <c r="H46" s="11"/>
      <c r="I46" s="11"/>
      <c r="J46" s="11"/>
      <c r="K46" s="11"/>
    </row>
    <row r="47" spans="1:11" x14ac:dyDescent="0.2">
      <c r="A47" s="17" t="s">
        <v>84</v>
      </c>
      <c r="B47" s="20">
        <v>63</v>
      </c>
      <c r="C47" s="20">
        <v>9.1999999999999993</v>
      </c>
      <c r="D47" s="20">
        <v>3.5</v>
      </c>
      <c r="H47" s="11"/>
      <c r="I47" s="11"/>
      <c r="J47" s="11"/>
      <c r="K47" s="11"/>
    </row>
    <row r="48" spans="1:11" x14ac:dyDescent="0.2">
      <c r="A48" s="17" t="s">
        <v>88</v>
      </c>
      <c r="B48" s="20">
        <v>96.6</v>
      </c>
      <c r="C48" s="20">
        <v>10.5</v>
      </c>
      <c r="D48" s="20">
        <v>4.2</v>
      </c>
      <c r="H48" s="11"/>
      <c r="I48" s="11"/>
      <c r="J48" s="11"/>
      <c r="K48" s="11"/>
    </row>
    <row r="49" spans="1:11" x14ac:dyDescent="0.2">
      <c r="A49" s="17" t="s">
        <v>141</v>
      </c>
      <c r="B49" s="20">
        <v>140</v>
      </c>
      <c r="C49" s="19">
        <v>14.8</v>
      </c>
      <c r="H49" s="11"/>
      <c r="I49" s="11"/>
      <c r="J49" s="11"/>
      <c r="K49" s="11"/>
    </row>
    <row r="50" spans="1:11" x14ac:dyDescent="0.2">
      <c r="A50" s="17" t="s">
        <v>87</v>
      </c>
      <c r="B50" s="20">
        <v>41.3</v>
      </c>
      <c r="C50" s="20">
        <v>16</v>
      </c>
      <c r="D50" s="20">
        <v>2.1</v>
      </c>
      <c r="H50" s="11"/>
      <c r="I50" s="11"/>
      <c r="J50" s="11"/>
      <c r="K50" s="11"/>
    </row>
    <row r="51" spans="1:11" x14ac:dyDescent="0.2">
      <c r="A51" s="17" t="s">
        <v>95</v>
      </c>
      <c r="B51" s="20">
        <v>56.3</v>
      </c>
      <c r="C51" s="20">
        <v>17.2</v>
      </c>
      <c r="D51" s="20">
        <v>3.3</v>
      </c>
      <c r="H51" s="11"/>
      <c r="I51" s="11"/>
      <c r="J51" s="11"/>
      <c r="K51" s="11"/>
    </row>
    <row r="52" spans="1:11" x14ac:dyDescent="0.2">
      <c r="A52" s="17" t="s">
        <v>145</v>
      </c>
      <c r="B52" s="20">
        <v>73.599999999999994</v>
      </c>
    </row>
    <row r="53" spans="1:11" x14ac:dyDescent="0.2">
      <c r="A53" s="17"/>
      <c r="B53" s="20"/>
    </row>
    <row r="54" spans="1:11" x14ac:dyDescent="0.2">
      <c r="A54" s="17" t="s">
        <v>138</v>
      </c>
      <c r="B54" s="20">
        <v>62</v>
      </c>
      <c r="C54" s="20">
        <v>3.1</v>
      </c>
      <c r="D54" s="20">
        <v>8</v>
      </c>
    </row>
    <row r="55" spans="1:11" x14ac:dyDescent="0.2">
      <c r="A55" s="17" t="s">
        <v>96</v>
      </c>
      <c r="B55" s="20">
        <v>62</v>
      </c>
      <c r="C55" s="20">
        <v>3.1</v>
      </c>
      <c r="D55" s="20">
        <v>12</v>
      </c>
    </row>
    <row r="56" spans="1:11" x14ac:dyDescent="0.2">
      <c r="A56" s="17" t="s">
        <v>98</v>
      </c>
      <c r="B56" s="20">
        <v>119</v>
      </c>
      <c r="C56" s="20">
        <v>3.6</v>
      </c>
      <c r="D56" s="20">
        <v>9.1999999999999993</v>
      </c>
    </row>
    <row r="57" spans="1:11" x14ac:dyDescent="0.2">
      <c r="A57" s="17" t="s">
        <v>105</v>
      </c>
      <c r="B57" s="20">
        <v>119</v>
      </c>
      <c r="C57" s="20">
        <v>3.6</v>
      </c>
      <c r="D57" s="20">
        <v>13.9</v>
      </c>
    </row>
    <row r="58" spans="1:11" x14ac:dyDescent="0.2">
      <c r="A58" s="17" t="s">
        <v>139</v>
      </c>
      <c r="B58" s="20">
        <v>170</v>
      </c>
    </row>
    <row r="60" spans="1:11" x14ac:dyDescent="0.2">
      <c r="A60" s="17" t="s">
        <v>92</v>
      </c>
      <c r="B60" s="20">
        <v>52.8</v>
      </c>
      <c r="C60" s="20">
        <v>4.3</v>
      </c>
      <c r="D60" s="20">
        <v>4</v>
      </c>
    </row>
    <row r="61" spans="1:11" x14ac:dyDescent="0.2">
      <c r="A61" s="17" t="s">
        <v>97</v>
      </c>
      <c r="B61" s="20">
        <v>52.8</v>
      </c>
    </row>
    <row r="62" spans="1:11" x14ac:dyDescent="0.2">
      <c r="A62" s="17"/>
      <c r="B62" s="20"/>
    </row>
    <row r="63" spans="1:11" x14ac:dyDescent="0.2">
      <c r="A63" s="17" t="s">
        <v>93</v>
      </c>
      <c r="B63" s="20">
        <v>65</v>
      </c>
      <c r="C63" s="20">
        <v>5.2</v>
      </c>
      <c r="D63" s="20">
        <v>2.2000000000000002</v>
      </c>
    </row>
    <row r="64" spans="1:11" x14ac:dyDescent="0.2">
      <c r="A64" s="17" t="s">
        <v>99</v>
      </c>
      <c r="B64" s="20">
        <v>67.599999999999994</v>
      </c>
      <c r="C64" s="20">
        <v>3.4</v>
      </c>
      <c r="D64" s="20">
        <v>3.7</v>
      </c>
    </row>
    <row r="65" spans="1:4" x14ac:dyDescent="0.2">
      <c r="A65" s="17" t="s">
        <v>100</v>
      </c>
      <c r="B65" s="20">
        <v>104</v>
      </c>
      <c r="C65" s="20">
        <v>3.4</v>
      </c>
      <c r="D65" s="20">
        <v>3.7</v>
      </c>
    </row>
  </sheetData>
  <sheetProtection algorithmName="SHA-512" hashValue="vYhFpm2DNX1F28816OhUpUQfeW9FTAtwPPBvMZpCmQ3jx2jhXPElje0MAr0JX1ez5JJglOiOjkYxh4SdLc3kgA==" saltValue="vSuKQKfct63pi9IMhS2UcQ==" spinCount="100000" sheet="1" objects="1" scenarios="1"/>
  <mergeCells count="5">
    <mergeCell ref="A2:D2"/>
    <mergeCell ref="A3:D3"/>
    <mergeCell ref="C4:D4"/>
    <mergeCell ref="A4:A5"/>
    <mergeCell ref="A1:D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workbookViewId="0">
      <pane xSplit="9" ySplit="2" topLeftCell="J3" activePane="bottomRight" state="frozenSplit"/>
      <selection pane="topRight" activeCell="L1" sqref="L1"/>
      <selection pane="bottomLeft" activeCell="A16" sqref="A16"/>
      <selection pane="bottomRight" activeCell="E31" sqref="E31"/>
    </sheetView>
  </sheetViews>
  <sheetFormatPr defaultColWidth="8.875" defaultRowHeight="14.25" x14ac:dyDescent="0.2"/>
  <cols>
    <col min="1" max="1" width="8.875" style="16"/>
    <col min="5" max="5" width="15.625" bestFit="1" customWidth="1"/>
  </cols>
  <sheetData>
    <row r="1" spans="1:9" ht="15" x14ac:dyDescent="0.2">
      <c r="A1" s="23" t="s">
        <v>119</v>
      </c>
      <c r="B1" s="24" t="s">
        <v>120</v>
      </c>
      <c r="C1" s="24" t="s">
        <v>121</v>
      </c>
      <c r="D1" s="24" t="s">
        <v>122</v>
      </c>
      <c r="E1" s="25" t="s">
        <v>117</v>
      </c>
      <c r="F1" s="255" t="s">
        <v>118</v>
      </c>
      <c r="G1" s="256"/>
      <c r="H1" s="256"/>
      <c r="I1" s="26" t="s">
        <v>106</v>
      </c>
    </row>
    <row r="2" spans="1:9" ht="15" thickBot="1" x14ac:dyDescent="0.25">
      <c r="A2" s="27" t="s">
        <v>107</v>
      </c>
      <c r="B2" s="28" t="s">
        <v>108</v>
      </c>
      <c r="C2" s="28" t="s">
        <v>109</v>
      </c>
      <c r="D2" s="29" t="s">
        <v>110</v>
      </c>
      <c r="E2" s="28" t="s">
        <v>111</v>
      </c>
      <c r="F2" s="28" t="s">
        <v>112</v>
      </c>
      <c r="G2" s="28" t="s">
        <v>113</v>
      </c>
      <c r="H2" s="28" t="s">
        <v>114</v>
      </c>
      <c r="I2" s="28" t="s">
        <v>115</v>
      </c>
    </row>
    <row r="3" spans="1:9" ht="15" thickTop="1" x14ac:dyDescent="0.2">
      <c r="A3" s="13">
        <v>0.1</v>
      </c>
      <c r="B3" s="3">
        <v>7.8539815000000009E-3</v>
      </c>
      <c r="C3" s="4">
        <v>38</v>
      </c>
      <c r="D3" s="4">
        <v>42</v>
      </c>
      <c r="E3" s="2">
        <v>0.125</v>
      </c>
      <c r="F3" s="2">
        <v>2.1754738265318365</v>
      </c>
      <c r="G3" s="2">
        <v>2.0339999999999998</v>
      </c>
      <c r="H3" s="2">
        <v>2.3330000000000002</v>
      </c>
      <c r="I3" s="3">
        <v>6.9900435350000012E-2</v>
      </c>
    </row>
    <row r="4" spans="1:9" x14ac:dyDescent="0.2">
      <c r="A4" s="13">
        <v>0.112</v>
      </c>
      <c r="B4" s="3">
        <v>9.8520343936000006E-3</v>
      </c>
      <c r="C4" s="4">
        <v>37</v>
      </c>
      <c r="D4" s="4">
        <v>41</v>
      </c>
      <c r="E4" s="2">
        <v>0.13900000000000001</v>
      </c>
      <c r="F4" s="2">
        <v>1.7342744152836707</v>
      </c>
      <c r="G4" s="2">
        <v>1.6319999999999999</v>
      </c>
      <c r="H4" s="2">
        <v>1.8480000000000001</v>
      </c>
      <c r="I4" s="3">
        <v>8.7683106103040018E-2</v>
      </c>
    </row>
    <row r="5" spans="1:9" x14ac:dyDescent="0.2">
      <c r="A5" s="14">
        <v>0.11799999999999999</v>
      </c>
      <c r="B5" s="5">
        <v>1.0935883840599998E-2</v>
      </c>
      <c r="C5" s="4" t="s">
        <v>116</v>
      </c>
      <c r="D5" s="4" t="s">
        <v>116</v>
      </c>
      <c r="E5" s="2">
        <v>0.14499999999999999</v>
      </c>
      <c r="F5" s="2">
        <v>1.5623914295689723</v>
      </c>
      <c r="G5" s="2">
        <v>1.474</v>
      </c>
      <c r="H5" s="2">
        <v>1.6598999999999999</v>
      </c>
      <c r="I5" s="3">
        <v>9.7329366181339999E-2</v>
      </c>
    </row>
    <row r="6" spans="1:9" x14ac:dyDescent="0.2">
      <c r="A6" s="13">
        <v>0.125</v>
      </c>
      <c r="B6" s="5">
        <v>1.2265625E-2</v>
      </c>
      <c r="C6" s="4">
        <v>36</v>
      </c>
      <c r="D6" s="4">
        <v>40</v>
      </c>
      <c r="E6" s="2">
        <v>0.154</v>
      </c>
      <c r="F6" s="2">
        <v>1.393009421640989</v>
      </c>
      <c r="G6" s="2">
        <v>1.3169999999999999</v>
      </c>
      <c r="H6" s="2">
        <v>1.4750000000000001</v>
      </c>
      <c r="I6" s="5">
        <v>0.10916406250000002</v>
      </c>
    </row>
    <row r="7" spans="1:9" x14ac:dyDescent="0.2">
      <c r="A7" s="13">
        <v>0.13</v>
      </c>
      <c r="B7" s="5">
        <v>1.3266500000000001E-2</v>
      </c>
      <c r="C7" s="4"/>
      <c r="D7" s="4"/>
      <c r="E7" s="2">
        <v>0.161</v>
      </c>
      <c r="F7" s="2">
        <v>1.2879155155704409</v>
      </c>
      <c r="G7" s="2">
        <v>1.22</v>
      </c>
      <c r="H7" s="2">
        <v>1.361</v>
      </c>
      <c r="I7" s="5">
        <v>0.11807185000000002</v>
      </c>
    </row>
    <row r="8" spans="1:9" x14ac:dyDescent="0.2">
      <c r="A8" s="14">
        <v>0.13200000000000001</v>
      </c>
      <c r="B8" s="5">
        <v>1.3677840000000002E-2</v>
      </c>
      <c r="C8" s="4" t="s">
        <v>116</v>
      </c>
      <c r="D8" s="2" t="s">
        <v>116</v>
      </c>
      <c r="E8" s="2">
        <v>0.16200000000000001</v>
      </c>
      <c r="F8" s="2">
        <v>1.2491834373932764</v>
      </c>
      <c r="G8" s="2">
        <v>1.1839999999999999</v>
      </c>
      <c r="H8" s="2">
        <v>1.319</v>
      </c>
      <c r="I8" s="5">
        <v>0.12173277600000003</v>
      </c>
    </row>
    <row r="9" spans="1:9" x14ac:dyDescent="0.2">
      <c r="A9" s="13">
        <v>0.14000000000000001</v>
      </c>
      <c r="B9" s="5">
        <v>1.5386000000000004E-2</v>
      </c>
      <c r="C9" s="4">
        <v>35</v>
      </c>
      <c r="D9" s="4">
        <v>39</v>
      </c>
      <c r="E9" s="2">
        <v>0.17100000000000001</v>
      </c>
      <c r="F9" s="2">
        <v>1.110498582303084</v>
      </c>
      <c r="G9" s="2">
        <v>1.0549999999999999</v>
      </c>
      <c r="H9" s="2">
        <v>1.17</v>
      </c>
      <c r="I9" s="5">
        <v>0.13693540000000004</v>
      </c>
    </row>
    <row r="10" spans="1:9" x14ac:dyDescent="0.2">
      <c r="A10" s="14">
        <v>0.15</v>
      </c>
      <c r="B10" s="5">
        <v>1.7662499999999998E-2</v>
      </c>
      <c r="C10" s="4" t="s">
        <v>116</v>
      </c>
      <c r="D10" s="4" t="s">
        <v>116</v>
      </c>
      <c r="E10" s="2">
        <v>0.182</v>
      </c>
      <c r="F10" s="6">
        <v>0.96736765391735358</v>
      </c>
      <c r="G10" s="6">
        <v>0.92190000000000005</v>
      </c>
      <c r="H10" s="6">
        <v>1.0159</v>
      </c>
      <c r="I10" s="5">
        <v>0.15719624999999998</v>
      </c>
    </row>
    <row r="11" spans="1:9" x14ac:dyDescent="0.2">
      <c r="A11" s="13">
        <v>0.16</v>
      </c>
      <c r="B11" s="5">
        <v>2.0096000000000003E-2</v>
      </c>
      <c r="C11" s="4">
        <v>34</v>
      </c>
      <c r="D11" s="4">
        <v>38</v>
      </c>
      <c r="E11" s="2">
        <v>0.19400000000000001</v>
      </c>
      <c r="F11" s="6">
        <v>0.85022547707579876</v>
      </c>
      <c r="G11" s="6">
        <v>0.81220000000000003</v>
      </c>
      <c r="H11" s="6">
        <v>0.89059999999999995</v>
      </c>
      <c r="I11" s="5">
        <v>0.17885440000000002</v>
      </c>
    </row>
    <row r="12" spans="1:9" x14ac:dyDescent="0.2">
      <c r="A12" s="14">
        <v>0.17</v>
      </c>
      <c r="B12" s="5">
        <v>2.2686500000000005E-2</v>
      </c>
      <c r="C12" s="4" t="s">
        <v>116</v>
      </c>
      <c r="D12" s="4" t="s">
        <v>116</v>
      </c>
      <c r="E12" s="2">
        <v>0.20499999999999999</v>
      </c>
      <c r="F12" s="6">
        <v>0.75314090702908121</v>
      </c>
      <c r="G12" s="6">
        <v>0.72109999999999996</v>
      </c>
      <c r="H12" s="6">
        <v>0.78710000000000002</v>
      </c>
      <c r="I12" s="5">
        <v>0.20190985000000006</v>
      </c>
    </row>
    <row r="13" spans="1:9" x14ac:dyDescent="0.2">
      <c r="A13" s="13">
        <v>0.18</v>
      </c>
      <c r="B13" s="5">
        <v>2.5434000000000002E-2</v>
      </c>
      <c r="C13" s="4">
        <v>33</v>
      </c>
      <c r="D13" s="4">
        <v>36</v>
      </c>
      <c r="E13" s="2">
        <v>0.217</v>
      </c>
      <c r="F13" s="6">
        <v>0.67178309299816208</v>
      </c>
      <c r="G13" s="6">
        <v>0.64439999999999997</v>
      </c>
      <c r="H13" s="6">
        <v>0.70069999999999999</v>
      </c>
      <c r="I13" s="5">
        <v>0.22636260000000005</v>
      </c>
    </row>
    <row r="14" spans="1:9" x14ac:dyDescent="0.2">
      <c r="A14" s="14">
        <v>0.19</v>
      </c>
      <c r="B14" s="5">
        <v>2.8338500000000003E-2</v>
      </c>
      <c r="C14" s="4" t="s">
        <v>116</v>
      </c>
      <c r="D14" s="4" t="s">
        <v>116</v>
      </c>
      <c r="E14" s="2">
        <v>0.22800000000000001</v>
      </c>
      <c r="F14" s="6">
        <v>0.6029299782033366</v>
      </c>
      <c r="G14" s="6">
        <v>0.57940000000000003</v>
      </c>
      <c r="H14" s="6">
        <v>0.62780000000000002</v>
      </c>
      <c r="I14" s="5">
        <v>0.25221265000000004</v>
      </c>
    </row>
    <row r="15" spans="1:9" x14ac:dyDescent="0.2">
      <c r="A15" s="13">
        <v>0.2</v>
      </c>
      <c r="B15" s="5">
        <v>3.1400000000000004E-2</v>
      </c>
      <c r="C15" s="4">
        <v>32</v>
      </c>
      <c r="D15" s="4">
        <v>35</v>
      </c>
      <c r="E15" s="2">
        <v>0.23899999999999999</v>
      </c>
      <c r="F15" s="6">
        <v>0.54414430532851121</v>
      </c>
      <c r="G15" s="6">
        <v>0.52370000000000005</v>
      </c>
      <c r="H15" s="6">
        <v>0.56569999999999998</v>
      </c>
      <c r="I15" s="5">
        <v>0.27946000000000004</v>
      </c>
    </row>
    <row r="16" spans="1:9" x14ac:dyDescent="0.2">
      <c r="A16" s="13">
        <v>0.21</v>
      </c>
      <c r="B16" s="5">
        <v>3.4618499999999996E-2</v>
      </c>
      <c r="C16" s="4"/>
      <c r="D16" s="4"/>
      <c r="E16" s="2">
        <v>0.249</v>
      </c>
      <c r="F16" s="6">
        <v>0.49355492546803748</v>
      </c>
      <c r="G16" s="6">
        <v>0.4758</v>
      </c>
      <c r="H16" s="6">
        <v>0.51239999999999997</v>
      </c>
      <c r="I16" s="5">
        <v>0.30810464999999998</v>
      </c>
    </row>
    <row r="17" spans="1:9" x14ac:dyDescent="0.2">
      <c r="A17" s="14">
        <v>0.21199999999999999</v>
      </c>
      <c r="B17" s="5">
        <v>3.528104E-2</v>
      </c>
      <c r="C17" s="4" t="s">
        <v>116</v>
      </c>
      <c r="D17" s="4" t="s">
        <v>116</v>
      </c>
      <c r="E17" s="2">
        <v>0.254</v>
      </c>
      <c r="F17" s="6">
        <v>0.48428649459639667</v>
      </c>
      <c r="G17" s="6">
        <v>0.46689999999999998</v>
      </c>
      <c r="H17" s="6">
        <v>0.50260000000000005</v>
      </c>
      <c r="I17" s="5">
        <v>0.31400125600000001</v>
      </c>
    </row>
    <row r="18" spans="1:9" x14ac:dyDescent="0.2">
      <c r="A18" s="13">
        <v>0.224</v>
      </c>
      <c r="B18" s="5">
        <v>3.9388160000000005E-2</v>
      </c>
      <c r="C18" s="4">
        <v>31</v>
      </c>
      <c r="D18" s="4">
        <v>34</v>
      </c>
      <c r="E18" s="2">
        <v>0.26600000000000001</v>
      </c>
      <c r="F18" s="6">
        <v>0.43378850871214225</v>
      </c>
      <c r="G18" s="6">
        <v>0.41880000000000001</v>
      </c>
      <c r="H18" s="6">
        <v>0.44950000000000001</v>
      </c>
      <c r="I18" s="5">
        <v>0.35055462400000004</v>
      </c>
    </row>
    <row r="19" spans="1:9" x14ac:dyDescent="0.2">
      <c r="A19" s="13">
        <v>0.23</v>
      </c>
      <c r="B19" s="5">
        <v>4.1526500000000008E-2</v>
      </c>
      <c r="C19" s="4"/>
      <c r="D19" s="4"/>
      <c r="E19" s="2">
        <v>0.27200000000000002</v>
      </c>
      <c r="F19" s="6">
        <v>0.41145127056976272</v>
      </c>
      <c r="G19" s="6">
        <v>0.39760000000000001</v>
      </c>
      <c r="H19" s="6">
        <v>0.42609999999999998</v>
      </c>
      <c r="I19" s="5">
        <v>0.36958585000000005</v>
      </c>
    </row>
    <row r="20" spans="1:9" x14ac:dyDescent="0.2">
      <c r="A20" s="14">
        <v>0.23599999999999999</v>
      </c>
      <c r="B20" s="5">
        <v>4.3721360000000001E-2</v>
      </c>
      <c r="C20" s="4" t="s">
        <v>116</v>
      </c>
      <c r="D20" s="4" t="s">
        <v>116</v>
      </c>
      <c r="E20" s="2">
        <v>0.28299999999999997</v>
      </c>
      <c r="F20" s="6">
        <v>0.39079596763035856</v>
      </c>
      <c r="G20" s="6">
        <v>0.37469999999999998</v>
      </c>
      <c r="H20" s="6">
        <v>0.40789999999999998</v>
      </c>
      <c r="I20" s="5">
        <v>0.38912010400000002</v>
      </c>
    </row>
    <row r="21" spans="1:9" x14ac:dyDescent="0.2">
      <c r="A21" s="13">
        <v>0.25</v>
      </c>
      <c r="B21" s="5">
        <v>4.9062500000000002E-2</v>
      </c>
      <c r="C21" s="4">
        <v>30</v>
      </c>
      <c r="D21" s="4">
        <v>33</v>
      </c>
      <c r="E21" s="2">
        <v>0.29699999999999999</v>
      </c>
      <c r="F21" s="6">
        <v>0.34825235541024724</v>
      </c>
      <c r="G21" s="6">
        <v>0.33450000000000002</v>
      </c>
      <c r="H21" s="6">
        <v>0.36280000000000001</v>
      </c>
      <c r="I21" s="5">
        <v>0.43665625000000008</v>
      </c>
    </row>
    <row r="22" spans="1:9" x14ac:dyDescent="0.2">
      <c r="A22" s="14">
        <v>0.26500000000000001</v>
      </c>
      <c r="B22" s="5">
        <v>5.5126625000000005E-2</v>
      </c>
      <c r="C22" s="4" t="s">
        <v>116</v>
      </c>
      <c r="D22" s="4" t="s">
        <v>116</v>
      </c>
      <c r="E22" s="2">
        <v>0.314</v>
      </c>
      <c r="F22" s="6">
        <v>0.30994335654169386</v>
      </c>
      <c r="G22" s="6">
        <v>0.29820000000000002</v>
      </c>
      <c r="H22" s="6">
        <v>0.32229999999999998</v>
      </c>
      <c r="I22" s="5">
        <v>0.4906269625000001</v>
      </c>
    </row>
    <row r="23" spans="1:9" x14ac:dyDescent="0.2">
      <c r="A23" s="14">
        <v>0.27</v>
      </c>
      <c r="B23" s="5">
        <v>5.7226500000000013E-2</v>
      </c>
      <c r="C23" s="4"/>
      <c r="D23" s="4"/>
      <c r="E23" s="2">
        <v>0.31900000000000001</v>
      </c>
      <c r="F23" s="6">
        <v>0.29857026355473865</v>
      </c>
      <c r="G23" s="6">
        <v>0.28129999999999999</v>
      </c>
      <c r="H23" s="6">
        <v>0.308</v>
      </c>
      <c r="I23" s="5">
        <v>0.50931585000000024</v>
      </c>
    </row>
    <row r="24" spans="1:9" x14ac:dyDescent="0.2">
      <c r="A24" s="13">
        <v>0.28000000000000003</v>
      </c>
      <c r="B24" s="5">
        <v>6.1544000000000015E-2</v>
      </c>
      <c r="C24" s="4">
        <v>29</v>
      </c>
      <c r="D24" s="4">
        <v>32</v>
      </c>
      <c r="E24" s="2">
        <v>0.32900000000000001</v>
      </c>
      <c r="F24" s="6">
        <v>0.27762464557577099</v>
      </c>
      <c r="G24" s="6">
        <v>0.2676</v>
      </c>
      <c r="H24" s="6">
        <v>0.28820000000000001</v>
      </c>
      <c r="I24" s="5">
        <v>0.54774160000000016</v>
      </c>
    </row>
    <row r="25" spans="1:9" x14ac:dyDescent="0.2">
      <c r="A25" s="13">
        <v>0.28999999999999998</v>
      </c>
      <c r="B25" s="5">
        <v>6.6018499999999994E-2</v>
      </c>
      <c r="C25" s="4"/>
      <c r="D25" s="4"/>
      <c r="E25" s="2">
        <v>0.34200000000000003</v>
      </c>
      <c r="F25" s="6">
        <v>0.25880823083401255</v>
      </c>
      <c r="G25" s="6">
        <v>0.25140000000000001</v>
      </c>
      <c r="H25" s="6">
        <v>0.2666</v>
      </c>
      <c r="I25" s="5">
        <v>0.58756465000000002</v>
      </c>
    </row>
    <row r="26" spans="1:9" x14ac:dyDescent="0.2">
      <c r="A26" s="14">
        <v>0.3</v>
      </c>
      <c r="B26" s="5">
        <v>7.0649999999999991E-2</v>
      </c>
      <c r="C26" s="4" t="s">
        <v>116</v>
      </c>
      <c r="D26" s="4" t="s">
        <v>116</v>
      </c>
      <c r="E26" s="2">
        <v>0.35199999999999998</v>
      </c>
      <c r="F26" s="6">
        <v>0.24184191347933839</v>
      </c>
      <c r="G26" s="6">
        <v>0.23350000000000001</v>
      </c>
      <c r="H26" s="6">
        <v>0.25059999999999999</v>
      </c>
      <c r="I26" s="5">
        <v>0.62878499999999993</v>
      </c>
    </row>
    <row r="27" spans="1:9" x14ac:dyDescent="0.2">
      <c r="A27" s="14">
        <v>0.31</v>
      </c>
      <c r="B27" s="5">
        <v>7.5438500000000006E-2</v>
      </c>
      <c r="C27" s="4"/>
      <c r="D27" s="4"/>
      <c r="E27" s="2">
        <v>0.36199999999999999</v>
      </c>
      <c r="F27" s="6">
        <v>0.22649086590156556</v>
      </c>
      <c r="G27" s="6">
        <v>0.21890000000000001</v>
      </c>
      <c r="H27" s="6">
        <v>0.2344</v>
      </c>
      <c r="I27" s="5">
        <v>0.6714026500000001</v>
      </c>
    </row>
    <row r="28" spans="1:9" x14ac:dyDescent="0.2">
      <c r="A28" s="13">
        <v>0.315</v>
      </c>
      <c r="B28" s="5">
        <v>7.7891625000000006E-2</v>
      </c>
      <c r="C28" s="4">
        <v>28</v>
      </c>
      <c r="D28" s="4">
        <v>30</v>
      </c>
      <c r="E28" s="2">
        <v>0.36699999999999999</v>
      </c>
      <c r="F28" s="6">
        <v>0.21935774465246108</v>
      </c>
      <c r="G28" s="6">
        <v>0.21210000000000001</v>
      </c>
      <c r="H28" s="6">
        <v>0.22700000000000001</v>
      </c>
      <c r="I28" s="5">
        <v>0.69323546250000001</v>
      </c>
    </row>
    <row r="29" spans="1:9" x14ac:dyDescent="0.2">
      <c r="A29" s="14">
        <v>0.33500000000000002</v>
      </c>
      <c r="B29" s="5">
        <v>8.8096625000000012E-2</v>
      </c>
      <c r="C29" s="4" t="s">
        <v>116</v>
      </c>
      <c r="D29" s="2" t="s">
        <v>116</v>
      </c>
      <c r="E29" s="2">
        <v>0.39100000000000001</v>
      </c>
      <c r="F29" s="6">
        <v>0.19394762497786097</v>
      </c>
      <c r="G29" s="6">
        <v>0.18779999999999999</v>
      </c>
      <c r="H29" s="6">
        <v>0.20039999999999999</v>
      </c>
      <c r="I29" s="5">
        <v>0.78405996250000021</v>
      </c>
    </row>
    <row r="30" spans="1:9" x14ac:dyDescent="0.2">
      <c r="A30" s="14">
        <v>0.35</v>
      </c>
      <c r="B30" s="5">
        <v>9.6162499999999998E-2</v>
      </c>
      <c r="C30" s="4"/>
      <c r="D30" s="2"/>
      <c r="E30" s="2">
        <v>0.40600000000000003</v>
      </c>
      <c r="F30" s="6">
        <v>0.17767977316849348</v>
      </c>
      <c r="G30" s="6">
        <v>0.17219999999999999</v>
      </c>
      <c r="H30" s="6">
        <v>0.18340000000000001</v>
      </c>
      <c r="I30" s="5">
        <v>0.85584625000000003</v>
      </c>
    </row>
    <row r="31" spans="1:9" x14ac:dyDescent="0.2">
      <c r="A31" s="13">
        <v>0.35499999999999998</v>
      </c>
      <c r="B31" s="5">
        <v>9.8929624999999993E-2</v>
      </c>
      <c r="C31" s="4">
        <v>27</v>
      </c>
      <c r="D31" s="4">
        <v>29</v>
      </c>
      <c r="E31" s="2">
        <v>0.41099999999999998</v>
      </c>
      <c r="F31" s="6">
        <v>0.17270995606538744</v>
      </c>
      <c r="G31" s="6">
        <v>0.16739999999999999</v>
      </c>
      <c r="H31" s="6">
        <v>0.1782</v>
      </c>
      <c r="I31" s="5">
        <v>0.88047366249999992</v>
      </c>
    </row>
    <row r="32" spans="1:9" x14ac:dyDescent="0.2">
      <c r="A32" s="14">
        <v>0.375</v>
      </c>
      <c r="B32" s="6">
        <v>0.11039062499999999</v>
      </c>
      <c r="C32" s="4" t="s">
        <v>116</v>
      </c>
      <c r="D32" s="2" t="s">
        <v>116</v>
      </c>
      <c r="E32" s="2">
        <v>0.434</v>
      </c>
      <c r="F32" s="6">
        <v>0.15477882462677656</v>
      </c>
      <c r="G32" s="6">
        <v>0.14940000000000001</v>
      </c>
      <c r="H32" s="6">
        <v>0.16039999999999999</v>
      </c>
      <c r="I32" s="5">
        <v>0.98247656249999993</v>
      </c>
    </row>
    <row r="33" spans="1:9" x14ac:dyDescent="0.2">
      <c r="A33" s="14">
        <v>0.38</v>
      </c>
      <c r="B33" s="6">
        <v>0.11335400000000001</v>
      </c>
      <c r="C33" s="4"/>
      <c r="D33" s="2"/>
      <c r="E33" s="2">
        <v>0.439</v>
      </c>
      <c r="F33" s="6">
        <v>0.15073249455083415</v>
      </c>
      <c r="G33" s="6">
        <v>0.1464</v>
      </c>
      <c r="H33" s="6">
        <v>0.15529999999999999</v>
      </c>
      <c r="I33" s="5">
        <v>1.0088506000000002</v>
      </c>
    </row>
    <row r="34" spans="1:9" x14ac:dyDescent="0.2">
      <c r="A34" s="13">
        <v>0.4</v>
      </c>
      <c r="B34" s="6">
        <v>0.12560000000000002</v>
      </c>
      <c r="C34" s="4">
        <v>26</v>
      </c>
      <c r="D34" s="4">
        <v>27</v>
      </c>
      <c r="E34" s="2">
        <v>0.45900000000000002</v>
      </c>
      <c r="F34" s="6">
        <v>0.1360360763321278</v>
      </c>
      <c r="G34" s="6">
        <v>0.13159999999999999</v>
      </c>
      <c r="H34" s="6">
        <v>0.14069999999999999</v>
      </c>
      <c r="I34" s="6">
        <v>1.1178400000000002</v>
      </c>
    </row>
    <row r="35" spans="1:9" x14ac:dyDescent="0.2">
      <c r="A35" s="13">
        <v>0.41</v>
      </c>
      <c r="B35" s="6">
        <v>0.13195849999999998</v>
      </c>
      <c r="C35" s="4"/>
      <c r="D35" s="4"/>
      <c r="E35" s="2">
        <v>0.46899999999999997</v>
      </c>
      <c r="F35" s="6">
        <v>0.12948109585449408</v>
      </c>
      <c r="G35" s="6">
        <v>0.12529999999999999</v>
      </c>
      <c r="H35" s="6">
        <v>0.1338</v>
      </c>
      <c r="I35" s="6">
        <v>1.1744306499999999</v>
      </c>
    </row>
    <row r="36" spans="1:9" x14ac:dyDescent="0.2">
      <c r="A36" s="14">
        <v>0.42499999999999999</v>
      </c>
      <c r="B36" s="6">
        <v>0.141790625</v>
      </c>
      <c r="C36" s="4" t="s">
        <v>116</v>
      </c>
      <c r="D36" s="4" t="s">
        <v>116</v>
      </c>
      <c r="E36" s="2">
        <v>0.48799999999999999</v>
      </c>
      <c r="F36" s="6">
        <v>0.12050254512465301</v>
      </c>
      <c r="G36" s="6">
        <v>0.1167</v>
      </c>
      <c r="H36" s="6">
        <v>0.1244</v>
      </c>
      <c r="I36" s="6">
        <v>1.2619365625000001</v>
      </c>
    </row>
    <row r="37" spans="1:9" x14ac:dyDescent="0.2">
      <c r="A37" s="14">
        <v>0.44</v>
      </c>
      <c r="B37" s="6">
        <v>0.15197600000000003</v>
      </c>
      <c r="C37" s="4"/>
      <c r="D37" s="4"/>
      <c r="E37" s="2">
        <v>0.503</v>
      </c>
      <c r="F37" s="6">
        <v>0.11242650936539487</v>
      </c>
      <c r="G37" s="6">
        <v>0.109</v>
      </c>
      <c r="H37" s="6">
        <v>0.11600000000000001</v>
      </c>
      <c r="I37" s="6">
        <v>1.3525864000000003</v>
      </c>
    </row>
    <row r="38" spans="1:9" x14ac:dyDescent="0.2">
      <c r="A38" s="13">
        <v>0.45</v>
      </c>
      <c r="B38" s="6">
        <v>0.15896250000000001</v>
      </c>
      <c r="C38" s="4">
        <v>25</v>
      </c>
      <c r="D38" s="4">
        <v>26</v>
      </c>
      <c r="E38" s="2">
        <v>0.51300000000000001</v>
      </c>
      <c r="F38" s="6">
        <v>0.10748529487970593</v>
      </c>
      <c r="G38" s="6">
        <v>0.1042</v>
      </c>
      <c r="H38" s="6">
        <v>0.1109</v>
      </c>
      <c r="I38" s="6">
        <v>1.4147662500000002</v>
      </c>
    </row>
    <row r="39" spans="1:9" x14ac:dyDescent="0.2">
      <c r="A39" s="13">
        <v>0.47</v>
      </c>
      <c r="B39" s="6">
        <v>0.17340649999999999</v>
      </c>
      <c r="C39" s="4"/>
      <c r="D39" s="4"/>
      <c r="E39" s="2">
        <v>0.53600000000000003</v>
      </c>
      <c r="F39" s="6">
        <v>9.8532241797829115E-2</v>
      </c>
      <c r="G39" s="6">
        <v>9.5680000000000001E-2</v>
      </c>
      <c r="H39" s="6">
        <v>0.10150000000000001</v>
      </c>
      <c r="I39" s="6">
        <v>1.54331785</v>
      </c>
    </row>
    <row r="40" spans="1:9" x14ac:dyDescent="0.2">
      <c r="A40" s="14">
        <v>0.47499999999999998</v>
      </c>
      <c r="B40" s="6">
        <v>0.177115625</v>
      </c>
      <c r="C40" s="4" t="s">
        <v>116</v>
      </c>
      <c r="D40" s="4" t="s">
        <v>116</v>
      </c>
      <c r="E40" s="2">
        <v>0.54100000000000004</v>
      </c>
      <c r="F40" s="5">
        <v>9.6468796512533858E-2</v>
      </c>
      <c r="G40" s="5">
        <v>9.3659999999999993E-2</v>
      </c>
      <c r="H40" s="5">
        <v>9.9379999999999996E-2</v>
      </c>
      <c r="I40" s="6">
        <v>1.5763290624999999</v>
      </c>
    </row>
    <row r="41" spans="1:9" x14ac:dyDescent="0.2">
      <c r="A41" s="14">
        <v>0.49</v>
      </c>
      <c r="B41" s="6">
        <v>0.18847849999999999</v>
      </c>
      <c r="C41" s="4"/>
      <c r="D41" s="4"/>
      <c r="E41" s="2">
        <v>0.55600000000000005</v>
      </c>
      <c r="F41" s="5">
        <v>9.0652945494129333E-2</v>
      </c>
      <c r="G41" s="5">
        <v>8.8109999999999994E-2</v>
      </c>
      <c r="H41" s="5">
        <v>9.3350000000000002E-2</v>
      </c>
      <c r="I41" s="6">
        <v>1.6774586499999999</v>
      </c>
    </row>
    <row r="42" spans="1:9" x14ac:dyDescent="0.2">
      <c r="A42" s="13">
        <v>0.5</v>
      </c>
      <c r="B42" s="6">
        <v>0.19625000000000001</v>
      </c>
      <c r="C42" s="4">
        <v>24</v>
      </c>
      <c r="D42" s="4">
        <v>25</v>
      </c>
      <c r="E42" s="2">
        <v>0.56599999999999995</v>
      </c>
      <c r="F42" s="5">
        <v>8.706308885256181E-2</v>
      </c>
      <c r="G42" s="5">
        <v>8.4620000000000001E-2</v>
      </c>
      <c r="H42" s="5">
        <v>8.9590000000000003E-2</v>
      </c>
      <c r="I42" s="6">
        <v>1.7466250000000003</v>
      </c>
    </row>
    <row r="43" spans="1:9" x14ac:dyDescent="0.2">
      <c r="A43" s="13">
        <v>0.51</v>
      </c>
      <c r="B43" s="6">
        <v>0.20417850000000001</v>
      </c>
      <c r="C43" s="4"/>
      <c r="D43" s="4"/>
      <c r="E43" s="2">
        <v>0.57599999999999996</v>
      </c>
      <c r="F43" s="5">
        <v>8.3682323003231252E-2</v>
      </c>
      <c r="G43" s="5">
        <v>8.1079999999999999E-2</v>
      </c>
      <c r="H43" s="5">
        <v>8.6449999999999999E-2</v>
      </c>
      <c r="I43" s="6">
        <v>1.8171886500000001</v>
      </c>
    </row>
    <row r="44" spans="1:9" x14ac:dyDescent="0.2">
      <c r="A44" s="14">
        <v>0.53</v>
      </c>
      <c r="B44" s="6">
        <v>0.22050650000000002</v>
      </c>
      <c r="C44" s="4" t="s">
        <v>116</v>
      </c>
      <c r="D44" s="4" t="s">
        <v>116</v>
      </c>
      <c r="E44" s="2">
        <v>0.6</v>
      </c>
      <c r="F44" s="5">
        <v>7.7485839135423465E-2</v>
      </c>
      <c r="G44" s="5">
        <v>7.5120000000000006E-2</v>
      </c>
      <c r="H44" s="5">
        <v>7.9949999999999993E-2</v>
      </c>
      <c r="I44" s="6">
        <v>1.9625078500000004</v>
      </c>
    </row>
    <row r="45" spans="1:9" x14ac:dyDescent="0.2">
      <c r="A45" s="14">
        <v>0.55000000000000004</v>
      </c>
      <c r="B45" s="6">
        <v>0.23746250000000005</v>
      </c>
      <c r="C45" s="4"/>
      <c r="D45" s="4"/>
      <c r="E45" s="2">
        <v>0.62</v>
      </c>
      <c r="F45" s="5">
        <v>7.1952965993852716E-2</v>
      </c>
      <c r="G45" s="5">
        <v>6.9830000000000003E-2</v>
      </c>
      <c r="H45" s="5">
        <v>7.4200000000000002E-2</v>
      </c>
      <c r="I45" s="6">
        <v>2.1134162500000002</v>
      </c>
    </row>
    <row r="46" spans="1:9" x14ac:dyDescent="0.2">
      <c r="A46" s="13">
        <v>0.56000000000000005</v>
      </c>
      <c r="B46" s="6">
        <v>0.24617600000000006</v>
      </c>
      <c r="C46" s="4">
        <v>23</v>
      </c>
      <c r="D46" s="4">
        <v>24</v>
      </c>
      <c r="E46" s="2">
        <v>0.63</v>
      </c>
      <c r="F46" s="5">
        <v>6.9406161393942747E-2</v>
      </c>
      <c r="G46" s="5">
        <v>6.7360000000000003E-2</v>
      </c>
      <c r="H46" s="5">
        <v>7.1529999999999996E-2</v>
      </c>
      <c r="I46" s="6">
        <v>2.1909664000000006</v>
      </c>
    </row>
    <row r="47" spans="1:9" x14ac:dyDescent="0.2">
      <c r="A47" s="13">
        <v>0.56999999999999995</v>
      </c>
      <c r="B47" s="6">
        <v>0.25504649999999995</v>
      </c>
      <c r="C47" s="4"/>
      <c r="D47" s="4"/>
      <c r="E47" s="2">
        <v>0.64</v>
      </c>
      <c r="F47" s="5">
        <v>6.6992219800370748E-2</v>
      </c>
      <c r="G47" s="5">
        <v>6.5070000000000003E-2</v>
      </c>
      <c r="H47" s="5">
        <v>6.93E-2</v>
      </c>
      <c r="I47" s="6">
        <v>2.2699138499999996</v>
      </c>
    </row>
    <row r="48" spans="1:9" x14ac:dyDescent="0.2">
      <c r="A48" s="13">
        <v>0.59</v>
      </c>
      <c r="B48" s="6">
        <v>0.27325850000000002</v>
      </c>
      <c r="C48" s="4"/>
      <c r="D48" s="4"/>
      <c r="E48" s="2">
        <v>0.66400000000000003</v>
      </c>
      <c r="F48" s="5">
        <v>6.2527354820857375E-2</v>
      </c>
      <c r="G48" s="5">
        <v>6.0769999999999998E-2</v>
      </c>
      <c r="H48" s="5">
        <v>6.4380000000000007E-2</v>
      </c>
      <c r="I48" s="6">
        <v>2.4320006500000004</v>
      </c>
    </row>
    <row r="49" spans="1:9" x14ac:dyDescent="0.2">
      <c r="A49" s="14">
        <v>0.6</v>
      </c>
      <c r="B49" s="6">
        <v>0.28259999999999996</v>
      </c>
      <c r="C49" s="4" t="s">
        <v>116</v>
      </c>
      <c r="D49" s="4" t="s">
        <v>116</v>
      </c>
      <c r="E49" s="2">
        <v>0.67400000000000004</v>
      </c>
      <c r="F49" s="5">
        <v>6.0460478369834598E-2</v>
      </c>
      <c r="G49" s="5">
        <v>5.876E-2</v>
      </c>
      <c r="H49" s="5">
        <v>6.2219999999999998E-2</v>
      </c>
      <c r="I49" s="6">
        <v>2.5151399999999997</v>
      </c>
    </row>
    <row r="50" spans="1:9" x14ac:dyDescent="0.2">
      <c r="A50" s="13">
        <v>0.63</v>
      </c>
      <c r="B50" s="6">
        <v>0.31156650000000002</v>
      </c>
      <c r="C50" s="4">
        <v>22</v>
      </c>
      <c r="D50" s="4">
        <v>23</v>
      </c>
      <c r="E50" s="2">
        <v>0.70399999999999996</v>
      </c>
      <c r="F50" s="5">
        <v>5.483943616311527E-2</v>
      </c>
      <c r="G50" s="5">
        <v>5.3350000000000002E-2</v>
      </c>
      <c r="H50" s="5">
        <v>5.638E-2</v>
      </c>
      <c r="I50" s="6">
        <v>2.77294185</v>
      </c>
    </row>
    <row r="51" spans="1:9" x14ac:dyDescent="0.2">
      <c r="A51" s="13">
        <v>0.64</v>
      </c>
      <c r="B51" s="6">
        <v>0.32153600000000004</v>
      </c>
      <c r="C51" s="4"/>
      <c r="D51" s="4"/>
      <c r="E51" s="2">
        <v>0.71399999999999997</v>
      </c>
      <c r="F51" s="5">
        <v>5.3139092317237423E-2</v>
      </c>
      <c r="G51" s="5">
        <v>5.1569999999999998E-2</v>
      </c>
      <c r="H51" s="5">
        <v>5.4800000000000001E-2</v>
      </c>
      <c r="I51" s="6">
        <v>2.8616704000000004</v>
      </c>
    </row>
    <row r="52" spans="1:9" x14ac:dyDescent="0.2">
      <c r="A52" s="14">
        <v>0.67</v>
      </c>
      <c r="B52" s="6">
        <v>0.35238650000000005</v>
      </c>
      <c r="C52" s="4" t="s">
        <v>116</v>
      </c>
      <c r="D52" s="4" t="s">
        <v>116</v>
      </c>
      <c r="E52" s="2">
        <v>0.749</v>
      </c>
      <c r="F52" s="5">
        <v>4.8486906244465243E-2</v>
      </c>
      <c r="G52" s="5">
        <v>4.7079999999999997E-2</v>
      </c>
      <c r="H52" s="5">
        <v>4.9939999999999998E-2</v>
      </c>
      <c r="I52" s="6">
        <v>3.1362398500000008</v>
      </c>
    </row>
    <row r="53" spans="1:9" x14ac:dyDescent="0.2">
      <c r="A53" s="14">
        <v>0.69</v>
      </c>
      <c r="B53" s="6">
        <v>0.37373849999999997</v>
      </c>
      <c r="C53" s="4"/>
      <c r="D53" s="4"/>
      <c r="E53" s="2">
        <v>0.76900000000000002</v>
      </c>
      <c r="F53" s="5">
        <v>4.5716807841084756E-2</v>
      </c>
      <c r="G53" s="5">
        <v>4.444E-2</v>
      </c>
      <c r="H53" s="5">
        <v>4.7070000000000001E-2</v>
      </c>
      <c r="I53" s="6">
        <v>3.3262726499999999</v>
      </c>
    </row>
    <row r="54" spans="1:9" x14ac:dyDescent="0.2">
      <c r="A54" s="13">
        <v>0.71</v>
      </c>
      <c r="B54" s="6">
        <v>0.39571849999999997</v>
      </c>
      <c r="C54" s="4">
        <v>21</v>
      </c>
      <c r="D54" s="1">
        <v>22</v>
      </c>
      <c r="E54" s="2">
        <v>0.78900000000000003</v>
      </c>
      <c r="F54" s="5">
        <v>4.3177489016346861E-2</v>
      </c>
      <c r="G54" s="5">
        <v>4.1980000000000003E-2</v>
      </c>
      <c r="H54" s="5">
        <v>4.4420000000000001E-2</v>
      </c>
      <c r="I54" s="6">
        <v>3.5218946499999997</v>
      </c>
    </row>
    <row r="55" spans="1:9" x14ac:dyDescent="0.2">
      <c r="A55" s="13">
        <v>0.72</v>
      </c>
      <c r="B55" s="6">
        <v>0.40694400000000003</v>
      </c>
      <c r="C55" s="4"/>
      <c r="D55" s="1"/>
      <c r="E55" s="2">
        <v>0.79900000000000004</v>
      </c>
      <c r="F55" s="5">
        <v>4.198644331238513E-2</v>
      </c>
      <c r="G55" s="5">
        <v>4.0730000000000002E-2</v>
      </c>
      <c r="H55" s="5">
        <v>4.3310000000000001E-2</v>
      </c>
      <c r="I55" s="6">
        <v>3.6218016000000008</v>
      </c>
    </row>
    <row r="56" spans="1:9" x14ac:dyDescent="0.2">
      <c r="A56" s="13">
        <v>0.74</v>
      </c>
      <c r="B56" s="6">
        <v>0.42986599999999997</v>
      </c>
      <c r="C56" s="4"/>
      <c r="D56" s="1"/>
      <c r="E56" s="2">
        <v>0.82399999999999995</v>
      </c>
      <c r="F56" s="5">
        <v>3.9747575261396009E-2</v>
      </c>
      <c r="G56" s="5">
        <v>3.8580000000000003E-2</v>
      </c>
      <c r="H56" s="5">
        <v>4.0980000000000003E-2</v>
      </c>
      <c r="I56" s="6">
        <v>3.8258073999999995</v>
      </c>
    </row>
    <row r="57" spans="1:9" x14ac:dyDescent="0.2">
      <c r="A57" s="14">
        <v>0.75</v>
      </c>
      <c r="B57" s="6">
        <v>0.44156249999999997</v>
      </c>
      <c r="C57" s="4" t="s">
        <v>116</v>
      </c>
      <c r="D57" s="1" t="s">
        <v>116</v>
      </c>
      <c r="E57" s="2">
        <v>0.83399999999999996</v>
      </c>
      <c r="F57" s="5">
        <v>3.8694706156694139E-2</v>
      </c>
      <c r="G57" s="5">
        <v>3.7560000000000003E-2</v>
      </c>
      <c r="H57" s="5">
        <v>3.9870000000000003E-2</v>
      </c>
      <c r="I57" s="6">
        <v>3.9299062499999997</v>
      </c>
    </row>
    <row r="58" spans="1:9" x14ac:dyDescent="0.2">
      <c r="A58" s="13">
        <v>0.8</v>
      </c>
      <c r="B58" s="6">
        <v>0.50240000000000007</v>
      </c>
      <c r="C58" s="4">
        <v>20</v>
      </c>
      <c r="D58" s="1">
        <v>21</v>
      </c>
      <c r="E58" s="2">
        <v>0.88400000000000001</v>
      </c>
      <c r="F58" s="5">
        <v>3.4009019083031951E-2</v>
      </c>
      <c r="G58" s="5">
        <v>3.3050000000000003E-2</v>
      </c>
      <c r="H58" s="5">
        <v>3.5000000000000003E-2</v>
      </c>
      <c r="I58" s="6">
        <v>4.4713600000000007</v>
      </c>
    </row>
    <row r="59" spans="1:9" x14ac:dyDescent="0.2">
      <c r="A59" s="13">
        <v>0.83</v>
      </c>
      <c r="B59" s="6">
        <v>0.54078649999999995</v>
      </c>
      <c r="C59" s="4"/>
      <c r="D59" s="1"/>
      <c r="E59" s="2">
        <v>0.91900000000000004</v>
      </c>
      <c r="F59" s="5">
        <v>3.1594966197039415E-2</v>
      </c>
      <c r="G59" s="5">
        <v>3.0669999999999999E-2</v>
      </c>
      <c r="H59" s="5">
        <v>3.2579999999999998E-2</v>
      </c>
      <c r="I59" s="6">
        <v>4.8129998499999989</v>
      </c>
    </row>
    <row r="60" spans="1:9" x14ac:dyDescent="0.2">
      <c r="A60" s="14">
        <v>0.85</v>
      </c>
      <c r="B60" s="6">
        <v>0.56716250000000001</v>
      </c>
      <c r="C60" s="4" t="s">
        <v>116</v>
      </c>
      <c r="D60" s="1" t="s">
        <v>116</v>
      </c>
      <c r="E60" s="2">
        <v>0.93899999999999995</v>
      </c>
      <c r="F60" s="5">
        <v>3.0125636281163253E-2</v>
      </c>
      <c r="G60" s="5">
        <v>2.9250000000000002E-2</v>
      </c>
      <c r="H60" s="5">
        <v>3.1040000000000002E-2</v>
      </c>
      <c r="I60" s="6">
        <v>5.0477462500000003</v>
      </c>
    </row>
    <row r="61" spans="1:9" x14ac:dyDescent="0.2">
      <c r="A61" s="13">
        <v>0.9</v>
      </c>
      <c r="B61" s="6">
        <v>0.63585000000000003</v>
      </c>
      <c r="C61" s="4">
        <v>19</v>
      </c>
      <c r="D61" s="1">
        <v>20</v>
      </c>
      <c r="E61" s="2">
        <v>0.98899999999999999</v>
      </c>
      <c r="F61" s="5">
        <v>2.6871323719926482E-2</v>
      </c>
      <c r="G61" s="5">
        <v>2.6120000000000001E-2</v>
      </c>
      <c r="H61" s="5">
        <v>2.7650000000000001E-2</v>
      </c>
      <c r="I61" s="6">
        <v>5.6590650000000009</v>
      </c>
    </row>
    <row r="62" spans="1:9" x14ac:dyDescent="0.2">
      <c r="A62" s="13">
        <v>0.93</v>
      </c>
      <c r="B62" s="6">
        <v>0.67894650000000012</v>
      </c>
      <c r="C62" s="4"/>
      <c r="D62" s="1"/>
      <c r="E62" s="2">
        <v>1.024</v>
      </c>
      <c r="F62" s="5">
        <v>2.5165651766840616E-2</v>
      </c>
      <c r="G62" s="5">
        <v>2.443E-2</v>
      </c>
      <c r="H62" s="5">
        <v>2.5940000000000001E-2</v>
      </c>
      <c r="I62" s="6">
        <v>6.0426238500000018</v>
      </c>
    </row>
    <row r="63" spans="1:9" x14ac:dyDescent="0.2">
      <c r="A63" s="14">
        <v>0.95</v>
      </c>
      <c r="B63" s="6">
        <v>0.7084625</v>
      </c>
      <c r="C63" s="4" t="s">
        <v>116</v>
      </c>
      <c r="D63" s="1" t="s">
        <v>116</v>
      </c>
      <c r="E63" s="2">
        <v>1.044</v>
      </c>
      <c r="F63" s="5">
        <v>2.4117199128133465E-2</v>
      </c>
      <c r="G63" s="5">
        <v>2.342E-2</v>
      </c>
      <c r="H63" s="5">
        <v>2.4840000000000001E-2</v>
      </c>
      <c r="I63" s="6">
        <v>6.3053162499999997</v>
      </c>
    </row>
    <row r="64" spans="1:9" x14ac:dyDescent="0.2">
      <c r="A64" s="13">
        <v>1</v>
      </c>
      <c r="B64" s="6">
        <v>0.78500000000000003</v>
      </c>
      <c r="C64" s="4">
        <v>18</v>
      </c>
      <c r="D64" s="1">
        <v>19</v>
      </c>
      <c r="E64" s="2">
        <v>1.0940000000000001</v>
      </c>
      <c r="F64" s="5">
        <v>2.1765772213140452E-2</v>
      </c>
      <c r="G64" s="5">
        <v>2.1160000000000002E-2</v>
      </c>
      <c r="H64" s="5">
        <v>2.24E-2</v>
      </c>
      <c r="I64" s="6">
        <v>6.9865000000000013</v>
      </c>
    </row>
    <row r="65" spans="1:9" x14ac:dyDescent="0.2">
      <c r="A65" s="13">
        <v>1.04</v>
      </c>
      <c r="B65" s="6">
        <v>0.84905600000000003</v>
      </c>
      <c r="C65" s="4"/>
      <c r="D65" s="1"/>
      <c r="E65" s="2">
        <v>1.137</v>
      </c>
      <c r="F65" s="5">
        <v>2.0123679930788139E-2</v>
      </c>
      <c r="G65" s="5">
        <v>1.9550000000000001E-2</v>
      </c>
      <c r="H65" s="5">
        <v>2.0740000000000001E-2</v>
      </c>
      <c r="I65" s="6">
        <v>7.5565984000000013</v>
      </c>
    </row>
    <row r="66" spans="1:9" x14ac:dyDescent="0.2">
      <c r="A66" s="13">
        <v>1.05</v>
      </c>
      <c r="B66" s="6">
        <v>0.86546250000000002</v>
      </c>
      <c r="C66" s="4"/>
      <c r="D66" s="1"/>
      <c r="E66" s="2">
        <v>0.14799999999999999</v>
      </c>
      <c r="F66" s="5">
        <v>1.9742197018721496E-2</v>
      </c>
      <c r="G66" s="5">
        <v>0.92200000000000004</v>
      </c>
      <c r="H66" s="5">
        <v>1.016</v>
      </c>
      <c r="I66" s="6">
        <v>7.7026162500000011</v>
      </c>
    </row>
    <row r="67" spans="1:9" x14ac:dyDescent="0.2">
      <c r="A67" s="14">
        <v>1.06</v>
      </c>
      <c r="B67" s="6">
        <v>0.88202600000000009</v>
      </c>
      <c r="C67" s="4" t="s">
        <v>116</v>
      </c>
      <c r="D67" s="1" t="s">
        <v>116</v>
      </c>
      <c r="E67" s="2">
        <v>1.157</v>
      </c>
      <c r="F67" s="5">
        <v>1.9371459783855866E-2</v>
      </c>
      <c r="G67" s="7">
        <v>1.9216159775758173E-2</v>
      </c>
      <c r="H67" s="7">
        <v>1.9547472875340213E-2</v>
      </c>
      <c r="I67" s="6">
        <v>7.8500314000000015</v>
      </c>
    </row>
    <row r="68" spans="1:9" x14ac:dyDescent="0.2">
      <c r="A68" s="13">
        <v>1.1200000000000001</v>
      </c>
      <c r="B68" s="6">
        <v>0.98470400000000025</v>
      </c>
      <c r="C68" s="4">
        <v>17</v>
      </c>
      <c r="D68" s="1">
        <v>18</v>
      </c>
      <c r="E68" s="2">
        <v>1.2170000000000001</v>
      </c>
      <c r="F68" s="5">
        <v>1.7351540348485687E-2</v>
      </c>
      <c r="G68" s="7">
        <v>1.7212433931793593E-2</v>
      </c>
      <c r="H68" s="7">
        <v>1.7509200034065895E-2</v>
      </c>
      <c r="I68" s="6">
        <v>8.7638656000000026</v>
      </c>
    </row>
    <row r="69" spans="1:9" x14ac:dyDescent="0.2">
      <c r="A69" s="14">
        <v>1.18</v>
      </c>
      <c r="B69" s="2">
        <v>1.0930340000000001</v>
      </c>
      <c r="C69" s="4" t="s">
        <v>116</v>
      </c>
      <c r="D69" s="1" t="s">
        <v>116</v>
      </c>
      <c r="E69" s="2">
        <v>1.2789999999999999</v>
      </c>
      <c r="F69" s="5">
        <v>1.5631838705214344E-2</v>
      </c>
      <c r="G69" s="7">
        <v>1.5506519049153896E-2</v>
      </c>
      <c r="H69" s="7">
        <v>1.5773872825863445E-2</v>
      </c>
      <c r="I69" s="6">
        <v>9.7280026000000017</v>
      </c>
    </row>
    <row r="70" spans="1:9" x14ac:dyDescent="0.2">
      <c r="A70" s="13">
        <v>1.25</v>
      </c>
      <c r="B70" s="2">
        <v>1.2265625</v>
      </c>
      <c r="C70" s="4">
        <v>16</v>
      </c>
      <c r="D70" s="1" t="s">
        <v>116</v>
      </c>
      <c r="E70" s="2">
        <v>1.349</v>
      </c>
      <c r="F70" s="5">
        <v>1.3930094216409889E-2</v>
      </c>
      <c r="G70" s="7">
        <v>1.3818417359386808E-2</v>
      </c>
      <c r="H70" s="7">
        <v>1.405666593454865E-2</v>
      </c>
      <c r="I70" s="2">
        <v>10.91640625</v>
      </c>
    </row>
    <row r="71" spans="1:9" x14ac:dyDescent="0.2">
      <c r="A71" s="13">
        <v>1.3</v>
      </c>
      <c r="B71" s="2">
        <v>1.3266500000000003</v>
      </c>
      <c r="C71" s="4"/>
      <c r="D71" s="1"/>
      <c r="E71" s="2">
        <v>1.4019999999999999</v>
      </c>
      <c r="F71" s="5">
        <v>1.2879155155704406E-2</v>
      </c>
      <c r="G71" s="7">
        <v>1.252E-2</v>
      </c>
      <c r="H71" s="7">
        <v>1.3259999999999999E-2</v>
      </c>
      <c r="I71" s="2">
        <v>11.807185000000002</v>
      </c>
    </row>
    <row r="72" spans="1:9" x14ac:dyDescent="0.2">
      <c r="A72" s="14">
        <v>1.32</v>
      </c>
      <c r="B72" s="2">
        <v>1.3677840000000001</v>
      </c>
      <c r="C72" s="4" t="s">
        <v>116</v>
      </c>
      <c r="D72" s="1" t="s">
        <v>116</v>
      </c>
      <c r="E72" s="2">
        <v>1.4219999999999999</v>
      </c>
      <c r="F72" s="5">
        <v>1.2491834373932765E-2</v>
      </c>
      <c r="G72" s="7">
        <v>1.2391687972934965E-2</v>
      </c>
      <c r="H72" s="7">
        <v>1.2605337765571776E-2</v>
      </c>
      <c r="I72" s="2">
        <v>12.1732776</v>
      </c>
    </row>
    <row r="73" spans="1:9" x14ac:dyDescent="0.2">
      <c r="A73" s="13">
        <v>1.4</v>
      </c>
      <c r="B73" s="2">
        <v>1.5386</v>
      </c>
      <c r="C73" s="4">
        <v>15</v>
      </c>
      <c r="D73" s="1">
        <v>17</v>
      </c>
      <c r="E73" s="2">
        <v>1.502</v>
      </c>
      <c r="F73" s="5">
        <v>1.1104985823030843E-2</v>
      </c>
      <c r="G73" s="7">
        <v>1.1015957716347901E-2</v>
      </c>
      <c r="H73" s="7">
        <v>1.1205888021802175E-2</v>
      </c>
      <c r="I73" s="2">
        <v>13.69354</v>
      </c>
    </row>
    <row r="74" spans="1:9" x14ac:dyDescent="0.2">
      <c r="A74" s="14">
        <v>1.5</v>
      </c>
      <c r="B74" s="2">
        <v>1.7662499999999999</v>
      </c>
      <c r="C74" s="4" t="s">
        <v>116</v>
      </c>
      <c r="D74" s="1" t="s">
        <v>116</v>
      </c>
      <c r="E74" s="2">
        <v>1.6060000000000001</v>
      </c>
      <c r="F74" s="3">
        <v>9.6736765391735348E-3</v>
      </c>
      <c r="G74" s="7">
        <v>9.5961231662408386E-3</v>
      </c>
      <c r="H74" s="7">
        <v>9.7615735656587845E-3</v>
      </c>
      <c r="I74" s="2">
        <v>15.719624999999999</v>
      </c>
    </row>
    <row r="75" spans="1:9" x14ac:dyDescent="0.2">
      <c r="A75" s="13">
        <v>1.6</v>
      </c>
      <c r="B75" s="2">
        <v>2.0096000000000003</v>
      </c>
      <c r="C75" s="4">
        <v>14</v>
      </c>
      <c r="D75" s="1">
        <v>16</v>
      </c>
      <c r="E75" s="2">
        <v>1.706</v>
      </c>
      <c r="F75" s="3">
        <v>8.5022547707579877E-3</v>
      </c>
      <c r="G75" s="7">
        <v>8.4340926265788606E-3</v>
      </c>
      <c r="H75" s="7">
        <v>8.5795080166922895E-3</v>
      </c>
      <c r="I75" s="2">
        <v>17.885440000000003</v>
      </c>
    </row>
    <row r="76" spans="1:9" x14ac:dyDescent="0.2">
      <c r="A76" s="14">
        <v>1.7</v>
      </c>
      <c r="B76" s="2">
        <v>2.2686500000000001</v>
      </c>
      <c r="C76" s="4" t="s">
        <v>116</v>
      </c>
      <c r="D76" s="1" t="s">
        <v>116</v>
      </c>
      <c r="E76" s="2">
        <v>1.8089999999999999</v>
      </c>
      <c r="F76" s="3">
        <v>7.5314090702908133E-3</v>
      </c>
      <c r="G76" s="7">
        <v>7.4710301467272961E-3</v>
      </c>
      <c r="H76" s="7">
        <v>7.5998410113260429E-3</v>
      </c>
      <c r="I76" s="2">
        <v>20.190985000000001</v>
      </c>
    </row>
    <row r="77" spans="1:9" x14ac:dyDescent="0.2">
      <c r="A77" s="14">
        <v>1.74</v>
      </c>
      <c r="B77" s="2">
        <v>2.3766660000000002</v>
      </c>
      <c r="C77" s="4"/>
      <c r="D77" s="1"/>
      <c r="E77" s="2">
        <v>1.849</v>
      </c>
      <c r="F77" s="3">
        <v>7.1891175231670133E-3</v>
      </c>
      <c r="G77" s="7">
        <v>6.9849999999999999E-3</v>
      </c>
      <c r="H77" s="7">
        <v>7.4060000000000003E-3</v>
      </c>
      <c r="I77" s="2">
        <v>21.152327400000001</v>
      </c>
    </row>
    <row r="78" spans="1:9" x14ac:dyDescent="0.2">
      <c r="A78" s="13">
        <v>1.8</v>
      </c>
      <c r="B78" s="2">
        <v>2.5434000000000001</v>
      </c>
      <c r="C78" s="4">
        <v>13</v>
      </c>
      <c r="D78" s="1">
        <v>15</v>
      </c>
      <c r="E78" s="2">
        <v>1.909</v>
      </c>
      <c r="F78" s="3">
        <v>6.7178309299816205E-3</v>
      </c>
      <c r="G78" s="7">
        <v>6.6639744210005821E-3</v>
      </c>
      <c r="H78" s="7">
        <v>6.778870531707489E-3</v>
      </c>
      <c r="I78" s="2">
        <v>22.636260000000004</v>
      </c>
    </row>
    <row r="79" spans="1:9" x14ac:dyDescent="0.2">
      <c r="A79" s="14">
        <v>1.9</v>
      </c>
      <c r="B79" s="2">
        <v>2.83385</v>
      </c>
      <c r="C79" s="4" t="s">
        <v>116</v>
      </c>
      <c r="D79" s="1" t="s">
        <v>116</v>
      </c>
      <c r="E79" s="2">
        <v>2.012</v>
      </c>
      <c r="F79" s="3">
        <v>6.0292997820333661E-3</v>
      </c>
      <c r="G79" s="7">
        <v>5.9809631922553702E-3</v>
      </c>
      <c r="H79" s="7">
        <v>6.0840832472942559E-3</v>
      </c>
      <c r="I79" s="2">
        <v>25.221264999999999</v>
      </c>
    </row>
    <row r="80" spans="1:9" x14ac:dyDescent="0.2">
      <c r="A80" s="13">
        <v>2</v>
      </c>
      <c r="B80" s="2">
        <v>3.14</v>
      </c>
      <c r="C80" s="4">
        <v>12</v>
      </c>
      <c r="D80" s="1">
        <v>14</v>
      </c>
      <c r="E80" s="2">
        <v>2.1120000000000001</v>
      </c>
      <c r="F80" s="3">
        <v>5.4414430532851131E-3</v>
      </c>
      <c r="G80" s="7">
        <v>5.3978192810104717E-3</v>
      </c>
      <c r="H80" s="7">
        <v>5.490885130683066E-3</v>
      </c>
      <c r="I80" s="2">
        <v>27.946000000000005</v>
      </c>
    </row>
    <row r="81" spans="1:9" x14ac:dyDescent="0.2">
      <c r="A81" s="14">
        <v>2.12</v>
      </c>
      <c r="B81" s="2">
        <v>3.5281040000000004</v>
      </c>
      <c r="C81" s="4" t="s">
        <v>116</v>
      </c>
      <c r="D81" s="1" t="s">
        <v>116</v>
      </c>
      <c r="E81" s="2">
        <v>2.2349999999999999</v>
      </c>
      <c r="F81" s="3">
        <v>4.8428649459639666E-3</v>
      </c>
      <c r="G81" s="7">
        <v>4.8040399439395432E-3</v>
      </c>
      <c r="H81" s="7">
        <v>4.8868682188350533E-3</v>
      </c>
      <c r="I81" s="2">
        <v>31.400125600000006</v>
      </c>
    </row>
    <row r="82" spans="1:9" x14ac:dyDescent="0.2">
      <c r="A82" s="13">
        <v>2.2400000000000002</v>
      </c>
      <c r="B82" s="2">
        <v>3.938816000000001</v>
      </c>
      <c r="C82" s="4">
        <v>11</v>
      </c>
      <c r="D82" s="1">
        <v>13</v>
      </c>
      <c r="E82" s="2">
        <v>2.355</v>
      </c>
      <c r="F82" s="3">
        <v>4.3378850871214217E-3</v>
      </c>
      <c r="G82" s="7">
        <v>4.3031084829483982E-3</v>
      </c>
      <c r="H82" s="7">
        <v>4.3773000085164738E-3</v>
      </c>
      <c r="I82" s="2">
        <v>35.05546240000001</v>
      </c>
    </row>
    <row r="83" spans="1:9" x14ac:dyDescent="0.2">
      <c r="A83" s="14">
        <v>2.36</v>
      </c>
      <c r="B83" s="2">
        <v>4.3721360000000002</v>
      </c>
      <c r="C83" s="4" t="s">
        <v>116</v>
      </c>
      <c r="D83" s="1" t="s">
        <v>116</v>
      </c>
      <c r="E83" s="2">
        <v>2.4780000000000002</v>
      </c>
      <c r="F83" s="3">
        <v>3.907959676303586E-3</v>
      </c>
      <c r="G83" s="7">
        <v>3.876629762288474E-3</v>
      </c>
      <c r="H83" s="7">
        <v>3.9434682064658612E-3</v>
      </c>
      <c r="I83" s="2">
        <v>38.912010400000007</v>
      </c>
    </row>
    <row r="84" spans="1:9" x14ac:dyDescent="0.2">
      <c r="A84" s="13">
        <v>2.5</v>
      </c>
      <c r="B84" s="2">
        <v>4.90625</v>
      </c>
      <c r="C84" s="4">
        <v>10</v>
      </c>
      <c r="D84" s="1">
        <v>12</v>
      </c>
      <c r="E84" s="2">
        <v>2.6179999999999999</v>
      </c>
      <c r="F84" s="3">
        <v>3.4825235541024722E-3</v>
      </c>
      <c r="G84" s="7">
        <v>3.454604339846702E-3</v>
      </c>
      <c r="H84" s="7">
        <v>3.5141664836371624E-3</v>
      </c>
      <c r="I84" s="2">
        <v>43.665624999999999</v>
      </c>
    </row>
    <row r="85" spans="1:9" x14ac:dyDescent="0.2">
      <c r="A85" s="15"/>
      <c r="B85" s="8"/>
      <c r="C85" s="4"/>
      <c r="D85" s="1"/>
      <c r="E85" s="8"/>
      <c r="F85" s="8"/>
      <c r="G85" s="8"/>
      <c r="H85" s="8"/>
      <c r="I85" s="8"/>
    </row>
    <row r="86" spans="1:9" x14ac:dyDescent="0.2">
      <c r="A86" s="15"/>
      <c r="B86" s="8"/>
      <c r="C86" s="4"/>
      <c r="D86" s="1"/>
      <c r="E86" s="8"/>
      <c r="F86" s="8"/>
      <c r="G86" s="8"/>
      <c r="H86" s="8"/>
      <c r="I86" s="8"/>
    </row>
  </sheetData>
  <sheetProtection password="DD61" sheet="1" objects="1" scenarios="1"/>
  <mergeCells count="1">
    <mergeCell ref="F1:H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64</vt:i4>
      </vt:variant>
    </vt:vector>
  </HeadingPairs>
  <TitlesOfParts>
    <vt:vector size="68" baseType="lpstr">
      <vt:lpstr>参考原理图</vt:lpstr>
      <vt:lpstr>变压器设计</vt:lpstr>
      <vt:lpstr>常用变压器磁芯</vt:lpstr>
      <vt:lpstr>漆包线常用规格</vt:lpstr>
      <vt:lpstr>Ae</vt:lpstr>
      <vt:lpstr>Bmax_r</vt:lpstr>
      <vt:lpstr>Cin</vt:lpstr>
      <vt:lpstr>Cxin</vt:lpstr>
      <vt:lpstr>deg_Ipk</vt:lpstr>
      <vt:lpstr>Deg_Triac</vt:lpstr>
      <vt:lpstr>Deg_triacmax</vt:lpstr>
      <vt:lpstr>Deg_triacmin</vt:lpstr>
      <vt:lpstr>DIM</vt:lpstr>
      <vt:lpstr>DIM_0</vt:lpstr>
      <vt:lpstr>DIM_H</vt:lpstr>
      <vt:lpstr>DIM_L</vt:lpstr>
      <vt:lpstr>DIM_MAX</vt:lpstr>
      <vt:lpstr>DIM_triac</vt:lpstr>
      <vt:lpstr>Dp</vt:lpstr>
      <vt:lpstr>Fac</vt:lpstr>
      <vt:lpstr>FS_THD</vt:lpstr>
      <vt:lpstr>fswmin</vt:lpstr>
      <vt:lpstr>i</vt:lpstr>
      <vt:lpstr>Iden_r</vt:lpstr>
      <vt:lpstr>Idrr</vt:lpstr>
      <vt:lpstr>Iin_base</vt:lpstr>
      <vt:lpstr>Ilrr</vt:lpstr>
      <vt:lpstr>Io</vt:lpstr>
      <vt:lpstr>Io_TRIAC</vt:lpstr>
      <vt:lpstr>Ipk</vt:lpstr>
      <vt:lpstr>Irms_L</vt:lpstr>
      <vt:lpstr>Isat</vt:lpstr>
      <vt:lpstr>Lm</vt:lpstr>
      <vt:lpstr>Lm_ref</vt:lpstr>
      <vt:lpstr>N</vt:lpstr>
      <vt:lpstr>Np</vt:lpstr>
      <vt:lpstr>Nx</vt:lpstr>
      <vt:lpstr>PF</vt:lpstr>
      <vt:lpstr>PF_H</vt:lpstr>
      <vt:lpstr>PF_L</vt:lpstr>
      <vt:lpstr>R_TRIAC</vt:lpstr>
      <vt:lpstr>Rcs</vt:lpstr>
      <vt:lpstr>ROVP_H</vt:lpstr>
      <vt:lpstr>ROVP_L</vt:lpstr>
      <vt:lpstr>RTH</vt:lpstr>
      <vt:lpstr>Tdrr</vt:lpstr>
      <vt:lpstr>THD_comp</vt:lpstr>
      <vt:lpstr>Toffmax</vt:lpstr>
      <vt:lpstr>Toffmax1</vt:lpstr>
      <vt:lpstr>toffmin</vt:lpstr>
      <vt:lpstr>Ton_delay</vt:lpstr>
      <vt:lpstr>Ton_triac0</vt:lpstr>
      <vt:lpstr>Ton_triacmax</vt:lpstr>
      <vt:lpstr>Tonmax</vt:lpstr>
      <vt:lpstr>Tonmax_0</vt:lpstr>
      <vt:lpstr>Tonmax_H</vt:lpstr>
      <vt:lpstr>Tonmax_L</vt:lpstr>
      <vt:lpstr>Tonmax_TRIAC</vt:lpstr>
      <vt:lpstr>Tonmax8</vt:lpstr>
      <vt:lpstr>Tonmin</vt:lpstr>
      <vt:lpstr>V_TRIAC</vt:lpstr>
      <vt:lpstr>Vcspk</vt:lpstr>
      <vt:lpstr>Vcsth</vt:lpstr>
      <vt:lpstr>Vinmax</vt:lpstr>
      <vt:lpstr>Vinmin</vt:lpstr>
      <vt:lpstr>Vintyp</vt:lpstr>
      <vt:lpstr>Vout</vt:lpstr>
      <vt:lpstr>Vtriacth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范敏敏</dc:creator>
  <cp:lastModifiedBy>bpsemi</cp:lastModifiedBy>
  <dcterms:created xsi:type="dcterms:W3CDTF">2016-09-08T07:25:27Z</dcterms:created>
  <dcterms:modified xsi:type="dcterms:W3CDTF">2018-01-17T09:39:16Z</dcterms:modified>
</cp:coreProperties>
</file>