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<sst xmlns="http://schemas.openxmlformats.org/spreadsheetml/2006/main" count="20" uniqueCount="20">
  <si>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flyback  transformer  (DCM mode) calculator            design:zhaowenming  18026912997 18814309568</t>
  </si>
  <si>
    <t>VOR</t>
  </si>
  <si>
    <t xml:space="preserve"> min input voltage (v)</t>
  </si>
  <si>
    <t xml:space="preserve"> input  current ( A)</t>
  </si>
  <si>
    <t xml:space="preserve"> input power（W)</t>
  </si>
  <si>
    <t>Ouput voltage ( v)</t>
  </si>
  <si>
    <t>Ouput current( A)</t>
  </si>
  <si>
    <t>Ouput power（W）</t>
  </si>
  <si>
    <t>efficiency（%）</t>
  </si>
  <si>
    <r>
      <t>min Fs(K</t>
    </r>
    <r>
      <rPr>
        <vertAlign val="subscript"/>
        <sz val="10"/>
        <rFont val="宋体"/>
        <family val="0"/>
      </rPr>
      <t>HZ</t>
    </r>
    <r>
      <rPr>
        <sz val="10"/>
        <rFont val="宋体"/>
        <family val="0"/>
      </rPr>
      <t>)</t>
    </r>
  </si>
  <si>
    <r>
      <t xml:space="preserve"> VE(mm</t>
    </r>
    <r>
      <rPr>
        <vertAlign val="superscript"/>
        <sz val="10"/>
        <rFont val="宋体"/>
        <family val="0"/>
      </rPr>
      <t>2)</t>
    </r>
  </si>
  <si>
    <t>Dmax</t>
  </si>
  <si>
    <r>
      <t>I</t>
    </r>
    <r>
      <rPr>
        <vertAlign val="subscript"/>
        <sz val="10"/>
        <color indexed="10"/>
        <rFont val="宋体"/>
        <family val="0"/>
      </rPr>
      <t>pk</t>
    </r>
  </si>
  <si>
    <r>
      <t>L</t>
    </r>
    <r>
      <rPr>
        <vertAlign val="subscript"/>
        <sz val="10"/>
        <color indexed="10"/>
        <rFont val="宋体"/>
        <family val="0"/>
      </rPr>
      <t>p(UH)</t>
    </r>
  </si>
  <si>
    <t>Bmax(mT)</t>
  </si>
  <si>
    <t>VCC</t>
  </si>
  <si>
    <t>NP</t>
  </si>
  <si>
    <t>NS</t>
  </si>
  <si>
    <t>Na</t>
  </si>
  <si>
    <r>
      <t>此公式适合临界模式、断续模式、QR模式等。反馈绕组需微调，其他参数可以照用，</t>
    </r>
    <r>
      <rPr>
        <sz val="11"/>
        <color indexed="10"/>
        <rFont val="宋体"/>
        <family val="0"/>
      </rPr>
      <t>红色单元格不能修改</t>
    </r>
    <r>
      <rPr>
        <sz val="11"/>
        <rFont val="宋体"/>
        <family val="0"/>
      </rPr>
      <t>，黑色单元格为设定项目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</si>
</sst>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vertAlign val="subscript"/>
      <sz val="10"/>
      <name val="宋体"/>
      <family val="0"/>
    </font>
    <font>
      <vertAlign val="superscript"/>
      <sz val="10"/>
      <name val="宋体"/>
      <family val="0"/>
    </font>
    <font>
      <vertAlign val="subscript"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46" fillId="0" borderId="0" xfId="0" applyNumberFormat="1" applyFont="1" applyAlignment="1" applyProtection="1">
      <alignment vertical="center"/>
      <protection/>
    </xf>
    <xf numFmtId="0" fontId="46" fillId="0" borderId="0" xfId="0" applyNumberFormat="1" applyFont="1" applyAlignment="1" applyProtection="1">
      <alignment vertical="center"/>
      <protection/>
    </xf>
    <xf numFmtId="0" fontId="47" fillId="0" borderId="9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8" fillId="0" borderId="9" xfId="0" applyFont="1" applyBorder="1" applyAlignment="1" applyProtection="1">
      <alignment vertical="center" wrapText="1"/>
      <protection locked="0"/>
    </xf>
    <xf numFmtId="10" fontId="48" fillId="0" borderId="9" xfId="0" applyNumberFormat="1" applyFont="1" applyBorder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176" fontId="46" fillId="0" borderId="9" xfId="0" applyNumberFormat="1" applyFont="1" applyBorder="1" applyAlignment="1" applyProtection="1">
      <alignment vertical="center"/>
      <protection locked="0"/>
    </xf>
    <xf numFmtId="176" fontId="33" fillId="0" borderId="9" xfId="0" applyNumberFormat="1" applyFont="1" applyBorder="1" applyAlignment="1" applyProtection="1">
      <alignment vertical="center"/>
      <protection locked="0"/>
    </xf>
    <xf numFmtId="10" fontId="33" fillId="0" borderId="9" xfId="0" applyNumberFormat="1" applyFont="1" applyBorder="1" applyAlignment="1" applyProtection="1">
      <alignment vertical="center"/>
      <protection locked="0"/>
    </xf>
    <xf numFmtId="0" fontId="46" fillId="0" borderId="9" xfId="0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49" fontId="47" fillId="0" borderId="9" xfId="0" applyNumberFormat="1" applyFont="1" applyBorder="1" applyAlignment="1" applyProtection="1">
      <alignment vertical="center" wrapText="1"/>
      <protection locked="0"/>
    </xf>
    <xf numFmtId="177" fontId="46" fillId="0" borderId="9" xfId="0" applyNumberFormat="1" applyFont="1" applyBorder="1" applyAlignment="1" applyProtection="1">
      <alignment vertical="center"/>
      <protection locked="0"/>
    </xf>
    <xf numFmtId="176" fontId="46" fillId="0" borderId="12" xfId="0" applyNumberFormat="1" applyFont="1" applyBorder="1" applyAlignment="1" applyProtection="1">
      <alignment vertical="center"/>
      <protection locked="0"/>
    </xf>
    <xf numFmtId="177" fontId="46" fillId="0" borderId="12" xfId="0" applyNumberFormat="1" applyFont="1" applyBorder="1" applyAlignment="1" applyProtection="1">
      <alignment vertical="center"/>
      <protection locked="0"/>
    </xf>
    <xf numFmtId="176" fontId="33" fillId="0" borderId="12" xfId="0" applyNumberFormat="1" applyFont="1" applyBorder="1" applyAlignment="1" applyProtection="1">
      <alignment vertical="center"/>
      <protection locked="0"/>
    </xf>
    <xf numFmtId="0" fontId="46" fillId="0" borderId="9" xfId="0" applyNumberFormat="1" applyFont="1" applyBorder="1" applyAlignment="1" applyProtection="1">
      <alignment horizontal="center" vertical="center" wrapText="1"/>
      <protection locked="0"/>
    </xf>
    <xf numFmtId="0" fontId="46" fillId="0" borderId="9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190" zoomScaleNormal="190" zoomScaleSheetLayoutView="100" workbookViewId="0" topLeftCell="A1">
      <selection activeCell="A2" sqref="A2:IV13"/>
    </sheetView>
  </sheetViews>
  <sheetFormatPr defaultColWidth="9.00390625" defaultRowHeight="15"/>
  <cols>
    <col min="1" max="1" width="3.28125" style="3" customWidth="1"/>
    <col min="2" max="2" width="4.8515625" style="3" customWidth="1"/>
    <col min="3" max="3" width="6.57421875" style="3" customWidth="1"/>
    <col min="4" max="4" width="8.28125" style="3" customWidth="1"/>
    <col min="5" max="6" width="6.57421875" style="3" customWidth="1"/>
    <col min="7" max="7" width="7.421875" style="3" customWidth="1"/>
    <col min="8" max="8" width="7.8515625" style="3" customWidth="1"/>
    <col min="9" max="9" width="6.57421875" style="3" customWidth="1"/>
    <col min="10" max="10" width="8.140625" style="3" customWidth="1"/>
    <col min="11" max="12" width="6.00390625" style="3" customWidth="1"/>
    <col min="13" max="13" width="8.140625" style="3" customWidth="1"/>
    <col min="14" max="14" width="6.28125" style="3" customWidth="1"/>
    <col min="15" max="15" width="6.7109375" style="3" customWidth="1"/>
    <col min="16" max="16" width="7.421875" style="3" customWidth="1"/>
    <col min="17" max="17" width="6.00390625" style="3" customWidth="1"/>
    <col min="18" max="18" width="7.140625" style="3" customWidth="1"/>
  </cols>
  <sheetData>
    <row r="1" spans="2:16" ht="13.5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8" s="1" customFormat="1" ht="58.5" customHeight="1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6" t="s">
        <v>6</v>
      </c>
      <c r="G2" s="8" t="s">
        <v>7</v>
      </c>
      <c r="H2" s="9" t="s">
        <v>8</v>
      </c>
      <c r="I2" s="6" t="s">
        <v>9</v>
      </c>
      <c r="J2" s="17" t="s">
        <v>10</v>
      </c>
      <c r="K2" s="8" t="s">
        <v>11</v>
      </c>
      <c r="L2" s="8" t="s">
        <v>12</v>
      </c>
      <c r="M2" s="8" t="s">
        <v>13</v>
      </c>
      <c r="N2" s="6" t="s">
        <v>14</v>
      </c>
      <c r="O2" s="6" t="s">
        <v>15</v>
      </c>
      <c r="P2" s="8" t="s">
        <v>16</v>
      </c>
      <c r="Q2" s="8" t="s">
        <v>17</v>
      </c>
      <c r="R2" s="8" t="s">
        <v>18</v>
      </c>
    </row>
    <row r="3" spans="1:18" s="2" customFormat="1" ht="13.5">
      <c r="A3" s="10">
        <v>75</v>
      </c>
      <c r="B3" s="11">
        <v>120</v>
      </c>
      <c r="C3" s="12">
        <v>1.1</v>
      </c>
      <c r="D3" s="13">
        <f>PRODUCT(B3,C3)</f>
        <v>132</v>
      </c>
      <c r="E3" s="12">
        <v>24</v>
      </c>
      <c r="F3" s="12">
        <v>5</v>
      </c>
      <c r="G3" s="13">
        <f>PRODUCT(E3,F3)</f>
        <v>120</v>
      </c>
      <c r="H3" s="14">
        <f>ROUND(G3/D3,2)</f>
        <v>0.91</v>
      </c>
      <c r="I3" s="12">
        <v>45</v>
      </c>
      <c r="J3" s="18">
        <v>125</v>
      </c>
      <c r="K3" s="13">
        <f>ROUND(A3/(A3+B3),2)</f>
        <v>0.38</v>
      </c>
      <c r="L3" s="13">
        <f>ROUND(C3*2/K3,2)</f>
        <v>5.79</v>
      </c>
      <c r="M3" s="13">
        <f>ROUND(B3/I3*1000*K3/L3*1.5,2)</f>
        <v>262.52</v>
      </c>
      <c r="N3" s="12">
        <v>0.2</v>
      </c>
      <c r="O3" s="12">
        <v>15</v>
      </c>
      <c r="P3" s="13">
        <f>ROUND(B3*K3/I3*1000/J3/N3,2)</f>
        <v>40.53</v>
      </c>
      <c r="Q3" s="24">
        <f>ROUND(P3/(A3/E3),2)</f>
        <v>12.97</v>
      </c>
      <c r="R3" s="13">
        <f>ROUND((O3/E3*Q3),2)</f>
        <v>8.11</v>
      </c>
    </row>
    <row r="4" spans="1:18" s="2" customFormat="1" ht="13.5">
      <c r="A4" s="15"/>
      <c r="B4" s="11"/>
      <c r="C4" s="12"/>
      <c r="D4" s="13"/>
      <c r="E4" s="12"/>
      <c r="F4" s="12"/>
      <c r="G4" s="13"/>
      <c r="H4" s="14"/>
      <c r="I4" s="19"/>
      <c r="J4" s="20"/>
      <c r="K4" s="21"/>
      <c r="L4" s="21"/>
      <c r="M4" s="21"/>
      <c r="N4" s="19"/>
      <c r="O4" s="19"/>
      <c r="P4" s="21"/>
      <c r="Q4" s="21"/>
      <c r="R4" s="21"/>
    </row>
    <row r="5" spans="1:18" s="2" customFormat="1" ht="13.5">
      <c r="A5" s="16"/>
      <c r="B5" s="16"/>
      <c r="C5" s="16"/>
      <c r="D5" s="16"/>
      <c r="E5" s="16"/>
      <c r="F5" s="16"/>
      <c r="G5" s="16"/>
      <c r="H5" s="16"/>
      <c r="I5" s="22" t="s">
        <v>19</v>
      </c>
      <c r="J5" s="23"/>
      <c r="K5" s="23"/>
      <c r="L5" s="23"/>
      <c r="M5" s="23"/>
      <c r="N5" s="23"/>
      <c r="O5" s="23"/>
      <c r="P5" s="23"/>
      <c r="Q5" s="23"/>
      <c r="R5" s="23"/>
    </row>
    <row r="6" spans="1:18" s="2" customFormat="1" ht="13.5">
      <c r="A6" s="16"/>
      <c r="B6" s="16"/>
      <c r="C6" s="16"/>
      <c r="D6" s="16"/>
      <c r="E6" s="16"/>
      <c r="F6" s="16"/>
      <c r="G6" s="16"/>
      <c r="H6" s="16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" customFormat="1" ht="13.5">
      <c r="A7" s="16"/>
      <c r="B7" s="16"/>
      <c r="C7" s="16"/>
      <c r="D7" s="16"/>
      <c r="E7" s="16"/>
      <c r="F7" s="16"/>
      <c r="G7" s="16"/>
      <c r="H7" s="16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" customFormat="1" ht="13.5">
      <c r="A8" s="16"/>
      <c r="B8" s="16"/>
      <c r="C8" s="16"/>
      <c r="D8" s="16"/>
      <c r="E8" s="16"/>
      <c r="F8" s="16"/>
      <c r="G8" s="16"/>
      <c r="H8" s="16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" customFormat="1" ht="13.5">
      <c r="A9" s="16"/>
      <c r="B9" s="16"/>
      <c r="C9" s="16"/>
      <c r="D9" s="16"/>
      <c r="E9" s="16"/>
      <c r="F9" s="16"/>
      <c r="G9" s="16"/>
      <c r="H9" s="16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" customFormat="1" ht="13.5">
      <c r="A10" s="16"/>
      <c r="B10" s="16"/>
      <c r="C10" s="16"/>
      <c r="D10" s="16"/>
      <c r="E10" s="16"/>
      <c r="F10" s="16"/>
      <c r="G10" s="16"/>
      <c r="H10" s="16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" customFormat="1" ht="13.5">
      <c r="A11" s="16"/>
      <c r="B11" s="16"/>
      <c r="C11" s="16"/>
      <c r="D11" s="16"/>
      <c r="E11" s="16"/>
      <c r="F11" s="16"/>
      <c r="G11" s="16"/>
      <c r="H11" s="16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2" customFormat="1" ht="13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</sheetData>
  <sheetProtection password="ED27" sheet="1" objects="1" selectLockedCells="1"/>
  <mergeCells count="2">
    <mergeCell ref="B1:P1"/>
    <mergeCell ref="I5:R1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/>
  <dcterms:created xsi:type="dcterms:W3CDTF">2017-01-05T09:24:00Z</dcterms:created>
  <dcterms:modified xsi:type="dcterms:W3CDTF">2017-01-05T12:43:56Z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2052-10.1.0.5277</vt:lpwstr>
  </property>
</Properties>
</file>