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10740" windowHeight="10140" tabRatio="884" activeTab="0"/>
  </bookViews>
  <sheets>
    <sheet name="Analog PFC" sheetId="1" r:id="rId1"/>
    <sheet name="ILoop" sheetId="2" state="hidden" r:id="rId2"/>
    <sheet name="VLoop" sheetId="3" state="hidden" r:id="rId3"/>
    <sheet name="ILoopPlot" sheetId="4" state="hidden" r:id="rId4"/>
    <sheet name="VLoopPlot" sheetId="5" state="hidden" r:id="rId5"/>
  </sheets>
  <definedNames>
    <definedName name="CF">'Analog PFC'!#REF!</definedName>
    <definedName name="CF_CALC">'Analog PFC'!$C$78</definedName>
    <definedName name="COPYRIGHT">'Analog PFC'!$E$3</definedName>
    <definedName name="COUT">'Analog PFC'!$C$24</definedName>
    <definedName name="COUT_CALC">'Analog PFC'!$C$23</definedName>
    <definedName name="CP_I">'Analog PFC'!#REF!</definedName>
    <definedName name="CP_I_CALC">'Analog PFC'!$C$103</definedName>
    <definedName name="CSS">'Analog PFC'!$C$108</definedName>
    <definedName name="CSS_CALC">'Analog PFC'!$C$107</definedName>
    <definedName name="CSTART">'Analog PFC'!#REF!</definedName>
    <definedName name="CT">'Analog PFC'!$C$118</definedName>
    <definedName name="CTOT">'Analog PFC'!$C$112</definedName>
    <definedName name="CVFF">'Analog PFC'!$C$45</definedName>
    <definedName name="CVFF_CALC">'Analog PFC'!$C$44</definedName>
    <definedName name="CZ">'Analog PFC'!#REF!</definedName>
    <definedName name="CZ_CALC">'Analog PFC'!$C$80</definedName>
    <definedName name="CZ_I">'Analog PFC'!#REF!</definedName>
    <definedName name="CZ_I_CALC">'Analog PFC'!$C$102</definedName>
    <definedName name="DeltaVAOUT">'Analog PFC'!$C$76</definedName>
    <definedName name="DIG_COUT">#REF!</definedName>
    <definedName name="DIG_COUT_CALC">#REF!</definedName>
    <definedName name="DIG_DMAX">#REF!</definedName>
    <definedName name="DIG_fLINE">#REF!</definedName>
    <definedName name="DIG_fS">#REF!</definedName>
    <definedName name="DIG_FX_ILOOP">#REF!</definedName>
    <definedName name="DIG_FX_VLOOP">#REF!</definedName>
    <definedName name="DIG_GVA">#REF!</definedName>
    <definedName name="DIG_H2_ON_VOUT">#REF!</definedName>
    <definedName name="DIG_H3_LINE_IN">#REF!</definedName>
    <definedName name="DIG_h3_VFF">#REF!</definedName>
    <definedName name="DIG_i_fcp0">#REF!</definedName>
    <definedName name="DIG_i_fcp1">#REF!</definedName>
    <definedName name="DIG_i_fcz1">#REF!</definedName>
    <definedName name="DIG_ICOUT_PK">#REF!</definedName>
    <definedName name="DIG_IIN_PK">#REF!</definedName>
    <definedName name="DIG_IL_RIPPLE_PK_PK">#REF!</definedName>
    <definedName name="DIG_L_MIN_CALC">#REF!</definedName>
    <definedName name="DIG_LMIN">#REF!</definedName>
    <definedName name="DIG_PERC_IL_RIPPLE">#REF!</definedName>
    <definedName name="DIG_PM_CL">#REF!</definedName>
    <definedName name="DIG_PM_VL">#REF!</definedName>
    <definedName name="DIG_PM_VLOOP">#REF!</definedName>
    <definedName name="DIG_POUT">#REF!</definedName>
    <definedName name="DIG_RSENSE">#REF!</definedName>
    <definedName name="DIG_RSENSE_CALC">#REF!</definedName>
    <definedName name="DIG_tH">#REF!</definedName>
    <definedName name="DIG_v_fcp0">#REF!</definedName>
    <definedName name="DIG_v_fcp1">#REF!</definedName>
    <definedName name="DIG_v_fcz1">#REF!</definedName>
    <definedName name="DIG_VAOUT">#REF!</definedName>
    <definedName name="DIG_VFF_CO">#REF!</definedName>
    <definedName name="DIG_VFF_GAIN">#REF!</definedName>
    <definedName name="DIG_VIN_MAX">#REF!</definedName>
    <definedName name="DIG_VIN_MIN">#REF!</definedName>
    <definedName name="DIG_VOUT">#REF!</definedName>
    <definedName name="DIG_VOUT_MIN">#REF!</definedName>
    <definedName name="DIG_VRIPPLE_PK">#REF!</definedName>
    <definedName name="DIG_VRIPPLE_PK_PK">#REF!</definedName>
    <definedName name="DIG_VRSENSE">#REF!</definedName>
    <definedName name="DIG_WCP0_CL">#REF!</definedName>
    <definedName name="DIG_WCP0_VL">#REF!</definedName>
    <definedName name="DIG_WCP1_CL">#REF!</definedName>
    <definedName name="DIG_WCP1_VL">#REF!</definedName>
    <definedName name="DIG_WCZ1_CL">#REF!</definedName>
    <definedName name="DIG_WCZ1_VL">#REF!</definedName>
    <definedName name="DMAX">'Analog PFC'!$C$18</definedName>
    <definedName name="fLINE">'Analog PFC'!$C$10</definedName>
    <definedName name="fS">'Analog PFC'!$C$12</definedName>
    <definedName name="FX_ILOOP">'Analog PFC'!$C$84</definedName>
    <definedName name="FX_VLOOP">'Analog PFC'!#REF!</definedName>
    <definedName name="GCEA">'Analog PFC'!#REF!</definedName>
    <definedName name="GEA">'Analog PFC'!$C$87</definedName>
    <definedName name="GID">'Analog PFC'!$C$86</definedName>
    <definedName name="GPLANT">'Analog PFC'!#REF!</definedName>
    <definedName name="GVA">'Analog PFC'!$C$77</definedName>
    <definedName name="H2_ON_VOUT">'Analog PFC'!$C$75</definedName>
    <definedName name="H3_LINE_IN">'Analog PFC'!$C$74</definedName>
    <definedName name="h3_VFF">'Analog PFC'!$C$41</definedName>
    <definedName name="i_fcp0">'Analog PFC'!$G$84</definedName>
    <definedName name="i_fcp1">'Analog PFC'!$G$85</definedName>
    <definedName name="i_fcz1">'Analog PFC'!$G$86</definedName>
    <definedName name="IAC_MAX">'Analog PFC'!$C$36</definedName>
    <definedName name="IAC_PK">'Analog PFC'!$C$47</definedName>
    <definedName name="IAC_RMS_MIN">'Analog PFC'!$C$48</definedName>
    <definedName name="IC">'Analog PFC'!#REF!</definedName>
    <definedName name="ICOUT_PK">'Analog PFC'!$C$27</definedName>
    <definedName name="IIN_PK">'Analog PFC'!$C$30</definedName>
    <definedName name="IL_RIPPLE_PK_PK">'Analog PFC'!$C$20</definedName>
    <definedName name="ILOOP_WARN">'Analog PFC'!#REF!</definedName>
    <definedName name="IMOUT_MAX">'Analog PFC'!$C$51</definedName>
    <definedName name="IRIPPLE_PK_PK">'Analog PFC'!$C$20</definedName>
    <definedName name="ITRIP">'Analog PFC'!$C$134</definedName>
    <definedName name="K">'Analog PFC'!$C$50</definedName>
    <definedName name="L_MIN_CALC">'Analog PFC'!$C$21</definedName>
    <definedName name="LMIN">'Analog PFC'!$C$22</definedName>
    <definedName name="PERC_IL_RIPPLE">'Analog PFC'!$C$19</definedName>
    <definedName name="PM_CL">'Analog PFC'!#REF!</definedName>
    <definedName name="PM_VL">'Analog PFC'!#REF!</definedName>
    <definedName name="PM_VLOOP">'Analog PFC'!#REF!</definedName>
    <definedName name="POUT">'Analog PFC'!$C$11</definedName>
    <definedName name="R_OVP_LO">'Analog PFC'!$C$131</definedName>
    <definedName name="R_OVP_LO_CALC">'Analog PFC'!$C$130</definedName>
    <definedName name="RAC">'Analog PFC'!$C$38</definedName>
    <definedName name="RAC_CALC">'Analog PFC'!$C$37</definedName>
    <definedName name="RD">'Analog PFC'!$C$73</definedName>
    <definedName name="RD_CALC">'Analog PFC'!$C$72</definedName>
    <definedName name="RF">'Analog PFC'!#REF!</definedName>
    <definedName name="RF_CALC">'Analog PFC'!$C$79</definedName>
    <definedName name="RF_I">'Analog PFC'!#REF!</definedName>
    <definedName name="RF_I_CALC">'Analog PFC'!$C$101</definedName>
    <definedName name="RI">'Analog PFC'!$C$100</definedName>
    <definedName name="RI_CALC">'Analog PFC'!#REF!</definedName>
    <definedName name="RIN">'Analog PFC'!$C$70</definedName>
    <definedName name="RIN_CALC">'Analog PFC'!#REF!</definedName>
    <definedName name="RMOUT">'Analog PFC'!$C$53</definedName>
    <definedName name="RMOUT_CALC">'Analog PFC'!$C$52</definedName>
    <definedName name="ROVP_HI">'Analog PFC'!$C$129</definedName>
    <definedName name="RPKLMT_HI">'Analog PFC'!$C$135</definedName>
    <definedName name="RPKLMT_LO_CALC">'Analog PFC'!$B$136</definedName>
    <definedName name="RREF_HI">'Analog PFC'!$C$123</definedName>
    <definedName name="RREF_LO">'Analog PFC'!$C$124</definedName>
    <definedName name="RSENSE">'Analog PFC'!$C$33</definedName>
    <definedName name="RSENSE_CALC">'Analog PFC'!$C$32</definedName>
    <definedName name="RSHUNT">'Analog PFC'!$C$115</definedName>
    <definedName name="RSHUNT_CALC">'Analog PFC'!$C$114</definedName>
    <definedName name="RSTART">'Analog PFC'!#REF!</definedName>
    <definedName name="RSTART_CALC">'Analog PFC'!#REF!</definedName>
    <definedName name="RT">'Analog PFC'!$C$119</definedName>
    <definedName name="RVFF">'Analog PFC'!$C$40</definedName>
    <definedName name="RVFF_CALC">'Analog PFC'!$C$39</definedName>
    <definedName name="tH">'Analog PFC'!$C$14</definedName>
    <definedName name="TSTART">'Analog PFC'!$C$111</definedName>
    <definedName name="v_fcp0">'Analog PFC'!$G$43</definedName>
    <definedName name="v_fcp1">'Analog PFC'!$G$44</definedName>
    <definedName name="v_fcz1">'Analog PFC'!$G$45</definedName>
    <definedName name="VAOUT_MAX">'Analog PFC'!$C$46</definedName>
    <definedName name="VCC">'Analog PFC'!#REF!</definedName>
    <definedName name="VERSION">'Analog PFC'!$F$3</definedName>
    <definedName name="VFF_GAIN">'Analog PFC'!$C$42</definedName>
    <definedName name="VFF_MIN">'Analog PFC'!$C$49</definedName>
    <definedName name="VFF_POLE">'Analog PFC'!$C$43</definedName>
    <definedName name="VIN_MAX">'Analog PFC'!$C$9</definedName>
    <definedName name="VIN_MIN">'Analog PFC'!$C$8</definedName>
    <definedName name="VLOOP_WARN">'Analog PFC'!$E$46</definedName>
    <definedName name="VOUT">'Analog PFC'!$C$13</definedName>
    <definedName name="VOUT_MAX">'Analog PFC'!$C$128</definedName>
    <definedName name="VOUT_MIN">'Analog PFC'!$C$15</definedName>
    <definedName name="VRAMP">'Analog PFC'!$C$85</definedName>
    <definedName name="VREF">'Analog PFC'!$C$71</definedName>
    <definedName name="VRIPPLE_PK">'Analog PFC'!$C$26</definedName>
    <definedName name="VRIPPLE_PK_PK">'Analog PFC'!$C$25</definedName>
    <definedName name="VRSENSE">'Analog PFC'!$C$31</definedName>
    <definedName name="VUVLO">'Analog PFC'!$C$113</definedName>
    <definedName name="WCP0_CL">'Analog PFC'!#REF!</definedName>
    <definedName name="WCP0_VL">'Analog PFC'!#REF!</definedName>
    <definedName name="WCP1_CL">'Analog PFC'!#REF!</definedName>
    <definedName name="WCP1_VL">'Analog PFC'!#REF!</definedName>
    <definedName name="WCZ1_CL">'Analog PFC'!#REF!</definedName>
    <definedName name="WCZ1_VL">'Analog PFC'!#REF!</definedName>
  </definedNames>
  <calcPr fullCalcOnLoad="1"/>
</workbook>
</file>

<file path=xl/sharedStrings.xml><?xml version="1.0" encoding="utf-8"?>
<sst xmlns="http://schemas.openxmlformats.org/spreadsheetml/2006/main" count="324" uniqueCount="234">
  <si>
    <t>V</t>
  </si>
  <si>
    <t>Hz</t>
  </si>
  <si>
    <t>A</t>
  </si>
  <si>
    <t>W</t>
  </si>
  <si>
    <t>Design Parameters:</t>
  </si>
  <si>
    <t>Variable Names</t>
  </si>
  <si>
    <t>Units</t>
  </si>
  <si>
    <r>
      <t>V</t>
    </r>
    <r>
      <rPr>
        <vertAlign val="subscript"/>
        <sz val="10"/>
        <rFont val="Arial"/>
        <family val="2"/>
      </rPr>
      <t>IN_MIN</t>
    </r>
  </si>
  <si>
    <r>
      <t>V</t>
    </r>
    <r>
      <rPr>
        <vertAlign val="subscript"/>
        <sz val="10"/>
        <rFont val="Arial"/>
        <family val="2"/>
      </rPr>
      <t>IN_MAX</t>
    </r>
  </si>
  <si>
    <r>
      <t>f</t>
    </r>
    <r>
      <rPr>
        <vertAlign val="subscript"/>
        <sz val="10"/>
        <rFont val="Arial"/>
        <family val="2"/>
      </rPr>
      <t>LINE</t>
    </r>
  </si>
  <si>
    <t>Maximum Output Power</t>
  </si>
  <si>
    <r>
      <t>P</t>
    </r>
    <r>
      <rPr>
        <vertAlign val="subscript"/>
        <sz val="10"/>
        <rFont val="Arial"/>
        <family val="2"/>
      </rPr>
      <t>OUT</t>
    </r>
  </si>
  <si>
    <r>
      <t>V</t>
    </r>
    <r>
      <rPr>
        <vertAlign val="subscript"/>
        <sz val="10"/>
        <rFont val="Arial"/>
        <family val="2"/>
      </rPr>
      <t>OUT</t>
    </r>
  </si>
  <si>
    <t>H</t>
  </si>
  <si>
    <r>
      <t>C</t>
    </r>
    <r>
      <rPr>
        <vertAlign val="subscript"/>
        <sz val="10"/>
        <rFont val="Arial"/>
        <family val="2"/>
      </rPr>
      <t>OUT</t>
    </r>
  </si>
  <si>
    <t>F</t>
  </si>
  <si>
    <r>
      <t>f</t>
    </r>
    <r>
      <rPr>
        <vertAlign val="subscript"/>
        <sz val="10"/>
        <rFont val="Arial"/>
        <family val="2"/>
      </rPr>
      <t>S</t>
    </r>
  </si>
  <si>
    <t xml:space="preserve"> </t>
  </si>
  <si>
    <t>s</t>
  </si>
  <si>
    <t>Switching Frequency</t>
  </si>
  <si>
    <t>Output Capacitance Selected</t>
  </si>
  <si>
    <t>Output Voltage</t>
  </si>
  <si>
    <t>Gray</t>
  </si>
  <si>
    <t>Yellow</t>
  </si>
  <si>
    <t>cells</t>
  </si>
  <si>
    <t>Line Frequency</t>
  </si>
  <si>
    <t>Power Stage Component Selection</t>
  </si>
  <si>
    <t>%</t>
  </si>
  <si>
    <r>
      <t>Calculated Boost Inductors L</t>
    </r>
    <r>
      <rPr>
        <vertAlign val="subscript"/>
        <sz val="10"/>
        <rFont val="Arial"/>
        <family val="2"/>
      </rPr>
      <t>MIN</t>
    </r>
  </si>
  <si>
    <t>Enter the Actual Inductance Value of the Real Inductor</t>
  </si>
  <si>
    <r>
      <t>L</t>
    </r>
    <r>
      <rPr>
        <vertAlign val="subscript"/>
        <sz val="10"/>
        <rFont val="Arial"/>
        <family val="2"/>
      </rPr>
      <t>_MIN_CALC</t>
    </r>
  </si>
  <si>
    <r>
      <t>L</t>
    </r>
    <r>
      <rPr>
        <vertAlign val="subscript"/>
        <sz val="10"/>
        <rFont val="Arial"/>
        <family val="2"/>
      </rPr>
      <t>MIN</t>
    </r>
  </si>
  <si>
    <t>Hold Up Time</t>
  </si>
  <si>
    <r>
      <t>C</t>
    </r>
    <r>
      <rPr>
        <vertAlign val="subscript"/>
        <sz val="10"/>
        <rFont val="Arial"/>
        <family val="2"/>
      </rPr>
      <t>OUT_CALC</t>
    </r>
  </si>
  <si>
    <r>
      <t>t</t>
    </r>
    <r>
      <rPr>
        <vertAlign val="subscript"/>
        <sz val="10"/>
        <rFont val="Arial"/>
        <family val="2"/>
      </rPr>
      <t>H</t>
    </r>
  </si>
  <si>
    <r>
      <t>V</t>
    </r>
    <r>
      <rPr>
        <vertAlign val="subscript"/>
        <sz val="10"/>
        <rFont val="Arial"/>
        <family val="2"/>
      </rPr>
      <t>OUT_MIN</t>
    </r>
  </si>
  <si>
    <r>
      <t>V</t>
    </r>
    <r>
      <rPr>
        <vertAlign val="subscript"/>
        <sz val="10"/>
        <rFont val="Arial"/>
        <family val="2"/>
      </rPr>
      <t>RIPPLE_PK</t>
    </r>
  </si>
  <si>
    <r>
      <t>V</t>
    </r>
    <r>
      <rPr>
        <vertAlign val="subscript"/>
        <sz val="10"/>
        <rFont val="Arial"/>
        <family val="2"/>
      </rPr>
      <t>RIPPLE_PK_PK</t>
    </r>
  </si>
  <si>
    <t>Peak to Peak Output Ripple Voltage</t>
  </si>
  <si>
    <t>Peak Output Ripple Voltage</t>
  </si>
  <si>
    <r>
      <t>I</t>
    </r>
    <r>
      <rPr>
        <vertAlign val="subscript"/>
        <sz val="10"/>
        <rFont val="Arial"/>
        <family val="2"/>
      </rPr>
      <t>COUT_PK</t>
    </r>
  </si>
  <si>
    <t>Multiplier</t>
  </si>
  <si>
    <t>Mulitiplier Output Current (MOUT Pin)</t>
  </si>
  <si>
    <t>K</t>
  </si>
  <si>
    <r>
      <t>I</t>
    </r>
    <r>
      <rPr>
        <vertAlign val="subscript"/>
        <sz val="10"/>
        <rFont val="Arial"/>
        <family val="2"/>
      </rPr>
      <t>IAC_MAX</t>
    </r>
  </si>
  <si>
    <r>
      <t>Calculated Resistance Needed to Give I</t>
    </r>
    <r>
      <rPr>
        <vertAlign val="subscript"/>
        <sz val="10"/>
        <rFont val="Arial"/>
        <family val="2"/>
      </rPr>
      <t>IAC</t>
    </r>
    <r>
      <rPr>
        <sz val="10"/>
        <rFont val="Arial"/>
        <family val="0"/>
      </rPr>
      <t xml:space="preserve"> at High Line</t>
    </r>
  </si>
  <si>
    <t>Actual Resistance Used</t>
  </si>
  <si>
    <r>
      <t>R</t>
    </r>
    <r>
      <rPr>
        <vertAlign val="subscript"/>
        <sz val="10"/>
        <rFont val="Arial"/>
        <family val="2"/>
      </rPr>
      <t>VFF_CALC</t>
    </r>
  </si>
  <si>
    <r>
      <t>Actual Voltage Feedforward Resistor (R</t>
    </r>
    <r>
      <rPr>
        <vertAlign val="subscript"/>
        <sz val="10"/>
        <rFont val="Arial"/>
        <family val="2"/>
      </rPr>
      <t>VFF</t>
    </r>
    <r>
      <rPr>
        <sz val="10"/>
        <rFont val="Arial"/>
        <family val="0"/>
      </rPr>
      <t>)</t>
    </r>
  </si>
  <si>
    <r>
      <t>R</t>
    </r>
    <r>
      <rPr>
        <vertAlign val="subscript"/>
        <sz val="10"/>
        <rFont val="Arial"/>
        <family val="2"/>
      </rPr>
      <t>VFF</t>
    </r>
  </si>
  <si>
    <r>
      <t>V</t>
    </r>
    <r>
      <rPr>
        <vertAlign val="subscript"/>
        <sz val="10"/>
        <rFont val="Arial"/>
        <family val="2"/>
      </rPr>
      <t>FF_GAIN</t>
    </r>
  </si>
  <si>
    <t>Peak to Peak Inductor Ripple Current</t>
  </si>
  <si>
    <r>
      <t>V</t>
    </r>
    <r>
      <rPr>
        <vertAlign val="subscript"/>
        <sz val="10"/>
        <rFont val="Arial"/>
        <family val="2"/>
      </rPr>
      <t>FF_POLE</t>
    </r>
  </si>
  <si>
    <t>Calculated Voltage Feed Forward Capacitor</t>
  </si>
  <si>
    <r>
      <t>C</t>
    </r>
    <r>
      <rPr>
        <vertAlign val="subscript"/>
        <sz val="10"/>
        <rFont val="Arial"/>
        <family val="2"/>
      </rPr>
      <t>VFF_CALC</t>
    </r>
  </si>
  <si>
    <r>
      <t>Actual Voltage Feedforward Capacitor (C</t>
    </r>
    <r>
      <rPr>
        <vertAlign val="subscript"/>
        <sz val="10"/>
        <rFont val="Arial"/>
        <family val="2"/>
      </rPr>
      <t>VFF</t>
    </r>
    <r>
      <rPr>
        <sz val="10"/>
        <rFont val="Arial"/>
        <family val="0"/>
      </rPr>
      <t>)</t>
    </r>
  </si>
  <si>
    <t>Calcualted Voltage Feedforward Resistor</t>
  </si>
  <si>
    <r>
      <t>C</t>
    </r>
    <r>
      <rPr>
        <vertAlign val="subscript"/>
        <sz val="10"/>
        <rFont val="Arial"/>
        <family val="2"/>
      </rPr>
      <t>VFF</t>
    </r>
  </si>
  <si>
    <r>
      <t>I</t>
    </r>
    <r>
      <rPr>
        <vertAlign val="subscript"/>
        <sz val="10"/>
        <rFont val="Arial"/>
        <family val="2"/>
      </rPr>
      <t>MOUT_MAX</t>
    </r>
  </si>
  <si>
    <r>
      <t xml:space="preserve">Multiplier Op-Amp Resistor 1 (MOUT Pin)
</t>
    </r>
    <r>
      <rPr>
        <b/>
        <sz val="8"/>
        <rFont val="Arial"/>
        <family val="2"/>
      </rPr>
      <t>Note:</t>
    </r>
    <r>
      <rPr>
        <sz val="8"/>
        <rFont val="Arial"/>
        <family val="2"/>
      </rPr>
      <t xml:space="preserve"> used in conjuction with Rsense</t>
    </r>
  </si>
  <si>
    <r>
      <t>R</t>
    </r>
    <r>
      <rPr>
        <vertAlign val="subscript"/>
        <sz val="10"/>
        <rFont val="Arial"/>
        <family val="2"/>
      </rPr>
      <t>MOUT</t>
    </r>
  </si>
  <si>
    <t>Current Sense</t>
  </si>
  <si>
    <t>Peak Return Current</t>
  </si>
  <si>
    <t>Voltage drop across Rsense</t>
  </si>
  <si>
    <t>Calculated Rsense</t>
  </si>
  <si>
    <r>
      <t>R</t>
    </r>
    <r>
      <rPr>
        <vertAlign val="subscript"/>
        <sz val="10"/>
        <rFont val="Arial"/>
        <family val="2"/>
      </rPr>
      <t>SENSE_CALC</t>
    </r>
  </si>
  <si>
    <t>Actual Rsense used</t>
  </si>
  <si>
    <r>
      <t>R</t>
    </r>
    <r>
      <rPr>
        <vertAlign val="subscript"/>
        <sz val="10"/>
        <rFont val="Arial"/>
        <family val="2"/>
      </rPr>
      <t>SENSE</t>
    </r>
  </si>
  <si>
    <r>
      <t>V</t>
    </r>
    <r>
      <rPr>
        <vertAlign val="subscript"/>
        <sz val="10"/>
        <rFont val="Arial"/>
        <family val="2"/>
      </rPr>
      <t>RSENSE</t>
    </r>
  </si>
  <si>
    <r>
      <t>R</t>
    </r>
    <r>
      <rPr>
        <vertAlign val="subscript"/>
        <sz val="10"/>
        <rFont val="Arial"/>
        <family val="2"/>
      </rPr>
      <t>MOUT_CALC</t>
    </r>
  </si>
  <si>
    <r>
      <t>Actual Op-Amp Resistor 1 Used(MOUT Pin)</t>
    </r>
  </si>
  <si>
    <t>Voltage Loop</t>
  </si>
  <si>
    <t>% 3rd Harmonic allowed on Line In due to Voltage Feedback</t>
  </si>
  <si>
    <r>
      <t>G</t>
    </r>
    <r>
      <rPr>
        <vertAlign val="subscript"/>
        <sz val="10"/>
        <rFont val="Arial"/>
        <family val="2"/>
      </rPr>
      <t>VA</t>
    </r>
  </si>
  <si>
    <r>
      <t>R</t>
    </r>
    <r>
      <rPr>
        <vertAlign val="subscript"/>
        <sz val="10"/>
        <rFont val="Arial"/>
        <family val="2"/>
      </rPr>
      <t>IN</t>
    </r>
  </si>
  <si>
    <r>
      <t>V</t>
    </r>
    <r>
      <rPr>
        <vertAlign val="subscript"/>
        <sz val="10"/>
        <rFont val="Arial"/>
        <family val="2"/>
      </rPr>
      <t>REF</t>
    </r>
  </si>
  <si>
    <r>
      <t>C</t>
    </r>
    <r>
      <rPr>
        <vertAlign val="subscript"/>
        <sz val="10"/>
        <rFont val="Arial"/>
        <family val="2"/>
      </rPr>
      <t>F_CALC</t>
    </r>
  </si>
  <si>
    <r>
      <t>R</t>
    </r>
    <r>
      <rPr>
        <vertAlign val="subscript"/>
        <sz val="10"/>
        <rFont val="Arial"/>
        <family val="2"/>
      </rPr>
      <t>F_CALC</t>
    </r>
  </si>
  <si>
    <r>
      <t>C</t>
    </r>
    <r>
      <rPr>
        <vertAlign val="subscript"/>
        <sz val="10"/>
        <rFont val="Arial"/>
        <family val="2"/>
      </rPr>
      <t>Z_CALC</t>
    </r>
  </si>
  <si>
    <t>Current Loop</t>
  </si>
  <si>
    <t>Voltage Swing of Oscillator Ramp for this Chip</t>
  </si>
  <si>
    <r>
      <t>V</t>
    </r>
    <r>
      <rPr>
        <vertAlign val="subscript"/>
        <sz val="10"/>
        <rFont val="Arial"/>
        <family val="2"/>
      </rPr>
      <t>RAMP</t>
    </r>
  </si>
  <si>
    <t>Actual Value of RI Used</t>
  </si>
  <si>
    <r>
      <t>R</t>
    </r>
    <r>
      <rPr>
        <vertAlign val="subscript"/>
        <sz val="10"/>
        <rFont val="Arial"/>
        <family val="2"/>
      </rPr>
      <t>F_I_CALC</t>
    </r>
  </si>
  <si>
    <r>
      <t>C</t>
    </r>
    <r>
      <rPr>
        <vertAlign val="subscript"/>
        <sz val="10"/>
        <rFont val="Arial"/>
        <family val="2"/>
      </rPr>
      <t>Z_I_CALC</t>
    </r>
  </si>
  <si>
    <r>
      <t>C</t>
    </r>
    <r>
      <rPr>
        <vertAlign val="subscript"/>
        <sz val="10"/>
        <rFont val="Arial"/>
        <family val="2"/>
      </rPr>
      <t>P_I_CALC</t>
    </r>
  </si>
  <si>
    <t>UCC3817 Controller Setup Tool</t>
  </si>
  <si>
    <r>
      <t>±</t>
    </r>
    <r>
      <rPr>
        <sz val="10"/>
        <rFont val="Arial"/>
        <family val="2"/>
      </rPr>
      <t>% Ripple Current with Respect to the Peak Current</t>
    </r>
  </si>
  <si>
    <r>
      <t>D</t>
    </r>
    <r>
      <rPr>
        <vertAlign val="subscript"/>
        <sz val="10"/>
        <rFont val="Arial"/>
        <family val="2"/>
      </rPr>
      <t>MAX</t>
    </r>
  </si>
  <si>
    <t>Peak Low Frequency Output Capacitor Ripple Current</t>
  </si>
  <si>
    <r>
      <t>Minimum Vout After 1 t</t>
    </r>
    <r>
      <rPr>
        <vertAlign val="subscript"/>
        <sz val="10"/>
        <rFont val="Arial"/>
        <family val="2"/>
      </rPr>
      <t>h</t>
    </r>
    <r>
      <rPr>
        <sz val="10"/>
        <rFont val="Arial"/>
        <family val="0"/>
      </rPr>
      <t xml:space="preserve">
</t>
    </r>
    <r>
      <rPr>
        <b/>
        <sz val="8"/>
        <rFont val="Arial"/>
        <family val="2"/>
      </rPr>
      <t>Note:</t>
    </r>
    <r>
      <rPr>
        <sz val="8"/>
        <rFont val="Arial"/>
        <family val="2"/>
      </rPr>
      <t xml:space="preserve"> Usually taken as 75% of nominal Vout</t>
    </r>
  </si>
  <si>
    <r>
      <t xml:space="preserve">Duty Cycle at the Peak of Low Line Input
</t>
    </r>
    <r>
      <rPr>
        <b/>
        <sz val="8"/>
        <rFont val="Arial"/>
        <family val="2"/>
      </rPr>
      <t>Note:</t>
    </r>
    <r>
      <rPr>
        <sz val="8"/>
        <rFont val="Arial"/>
        <family val="2"/>
      </rPr>
      <t xml:space="preserve"> Max current ripple occurs at peak of low line - so we need the duty at this point to calculcate L</t>
    </r>
  </si>
  <si>
    <t>VFF Filter Gain</t>
  </si>
  <si>
    <r>
      <t>V</t>
    </r>
    <r>
      <rPr>
        <vertAlign val="subscript"/>
        <sz val="10"/>
        <rFont val="Arial"/>
        <family val="2"/>
      </rPr>
      <t>AOUT_MAX</t>
    </r>
  </si>
  <si>
    <t>Multiplier Gain Constant for This Chip</t>
  </si>
  <si>
    <t>1/V</t>
  </si>
  <si>
    <r>
      <t>R</t>
    </r>
    <r>
      <rPr>
        <vertAlign val="subscript"/>
        <sz val="10"/>
        <rFont val="Arial"/>
        <family val="2"/>
      </rPr>
      <t>AC</t>
    </r>
  </si>
  <si>
    <r>
      <t>R</t>
    </r>
    <r>
      <rPr>
        <vertAlign val="subscript"/>
        <sz val="10"/>
        <rFont val="Arial"/>
        <family val="2"/>
      </rPr>
      <t>AC_CALC</t>
    </r>
  </si>
  <si>
    <t>IAC(pk) @ Peak of Min Line Voltage</t>
  </si>
  <si>
    <t>IAC(rms,min)</t>
  </si>
  <si>
    <r>
      <t>I</t>
    </r>
    <r>
      <rPr>
        <vertAlign val="subscript"/>
        <sz val="10"/>
        <rFont val="Arial"/>
        <family val="2"/>
      </rPr>
      <t>AC_RMS_MIN</t>
    </r>
  </si>
  <si>
    <r>
      <t>V</t>
    </r>
    <r>
      <rPr>
        <vertAlign val="subscript"/>
        <sz val="10"/>
        <rFont val="Arial"/>
        <family val="2"/>
      </rPr>
      <t>FF_MIN</t>
    </r>
  </si>
  <si>
    <r>
      <t>I</t>
    </r>
    <r>
      <rPr>
        <vertAlign val="subscript"/>
        <sz val="10"/>
        <rFont val="Arial"/>
        <family val="2"/>
      </rPr>
      <t>AC_PK</t>
    </r>
  </si>
  <si>
    <r>
      <t>I</t>
    </r>
    <r>
      <rPr>
        <vertAlign val="subscript"/>
        <sz val="10"/>
        <rFont val="Arial"/>
        <family val="2"/>
      </rPr>
      <t>L_RIPPLE_PK_PK</t>
    </r>
  </si>
  <si>
    <r>
      <t xml:space="preserve">Minimum Feed-Forward Voltage
</t>
    </r>
    <r>
      <rPr>
        <b/>
        <sz val="8"/>
        <rFont val="Arial"/>
        <family val="2"/>
      </rPr>
      <t>Note:</t>
    </r>
    <r>
      <rPr>
        <sz val="8"/>
        <rFont val="Arial"/>
        <family val="2"/>
      </rPr>
      <t xml:space="preserve"> 0.9 multiplier is included; may not be needed for digital</t>
    </r>
  </si>
  <si>
    <r>
      <t>∆V</t>
    </r>
    <r>
      <rPr>
        <vertAlign val="subscript"/>
        <sz val="10"/>
        <rFont val="Arial"/>
        <family val="2"/>
      </rPr>
      <t>AOUT</t>
    </r>
  </si>
  <si>
    <r>
      <t>%∆I</t>
    </r>
    <r>
      <rPr>
        <vertAlign val="subscript"/>
        <sz val="10"/>
        <rFont val="Arial"/>
        <family val="2"/>
      </rPr>
      <t>L</t>
    </r>
  </si>
  <si>
    <r>
      <t>I</t>
    </r>
    <r>
      <rPr>
        <vertAlign val="subscript"/>
        <sz val="10"/>
        <rFont val="Arial"/>
        <family val="2"/>
      </rPr>
      <t>IN_PEAK</t>
    </r>
  </si>
  <si>
    <r>
      <t>H3</t>
    </r>
    <r>
      <rPr>
        <vertAlign val="subscript"/>
        <sz val="10"/>
        <rFont val="Arial"/>
        <family val="2"/>
      </rPr>
      <t>_LINE_IN</t>
    </r>
  </si>
  <si>
    <r>
      <t>H2</t>
    </r>
    <r>
      <rPr>
        <vertAlign val="subscript"/>
        <sz val="10"/>
        <rFont val="Arial"/>
        <family val="2"/>
      </rPr>
      <t>_ON_VOUT</t>
    </r>
  </si>
  <si>
    <r>
      <t>R</t>
    </r>
    <r>
      <rPr>
        <vertAlign val="subscript"/>
        <sz val="10"/>
        <rFont val="Arial"/>
        <family val="2"/>
      </rPr>
      <t>D</t>
    </r>
  </si>
  <si>
    <t>VEA Reference Voltage for this Chip</t>
  </si>
  <si>
    <r>
      <t>R</t>
    </r>
    <r>
      <rPr>
        <vertAlign val="subscript"/>
        <sz val="10"/>
        <rFont val="Arial"/>
        <family val="2"/>
      </rPr>
      <t>D_CALC</t>
    </r>
  </si>
  <si>
    <t>Actual RD Used</t>
  </si>
  <si>
    <t>Ω</t>
  </si>
  <si>
    <r>
      <t xml:space="preserve">Calculated Rf
</t>
    </r>
    <r>
      <rPr>
        <b/>
        <sz val="8"/>
        <rFont val="Arial"/>
        <family val="2"/>
      </rPr>
      <t>Note:</t>
    </r>
    <r>
      <rPr>
        <sz val="8"/>
        <rFont val="Arial"/>
        <family val="2"/>
      </rPr>
      <t xml:space="preserve"> Usually selected so as to set the pole at Fx</t>
    </r>
  </si>
  <si>
    <r>
      <t xml:space="preserve">Calculated Cz
</t>
    </r>
    <r>
      <rPr>
        <b/>
        <sz val="8"/>
        <rFont val="Arial"/>
        <family val="2"/>
      </rPr>
      <t>Note:</t>
    </r>
    <r>
      <rPr>
        <sz val="8"/>
        <rFont val="Arial"/>
        <family val="2"/>
      </rPr>
      <t xml:space="preserve"> Set the low frequency zero</t>
    </r>
  </si>
  <si>
    <r>
      <t>F</t>
    </r>
    <r>
      <rPr>
        <vertAlign val="subscript"/>
        <sz val="10"/>
        <rFont val="Arial"/>
        <family val="2"/>
      </rPr>
      <t>X_ILOOP</t>
    </r>
  </si>
  <si>
    <t>Red</t>
  </si>
  <si>
    <t>Cells</t>
  </si>
  <si>
    <t>1 - Please enter design parameters into the</t>
  </si>
  <si>
    <t xml:space="preserve">2 - Observe calculated results in the </t>
  </si>
  <si>
    <t xml:space="preserve">3 - Please type in the NPV in the </t>
  </si>
  <si>
    <r>
      <t>Instructions:</t>
    </r>
    <r>
      <rPr>
        <b/>
        <sz val="12"/>
        <rFont val="Arial"/>
        <family val="2"/>
      </rPr>
      <t xml:space="preserve"> </t>
    </r>
  </si>
  <si>
    <t>Value</t>
  </si>
  <si>
    <r>
      <t>Output Capacitance</t>
    </r>
  </si>
  <si>
    <r>
      <t>Maximum I</t>
    </r>
    <r>
      <rPr>
        <vertAlign val="subscript"/>
        <sz val="10"/>
        <rFont val="Arial"/>
        <family val="2"/>
      </rPr>
      <t>IAC</t>
    </r>
    <r>
      <rPr>
        <sz val="10"/>
        <rFont val="Arial"/>
        <family val="2"/>
      </rPr>
      <t xml:space="preserve"> for this Chip</t>
    </r>
  </si>
  <si>
    <t>Freq</t>
  </si>
  <si>
    <t>VL: Plant Gain</t>
  </si>
  <si>
    <t>VL: Plant Phase</t>
  </si>
  <si>
    <t>VL: Comp Gain</t>
  </si>
  <si>
    <t>VL: Comp Phase</t>
  </si>
  <si>
    <t>VL: OL Gain</t>
  </si>
  <si>
    <t>VL: OL Phase</t>
  </si>
  <si>
    <t>Control Loop Tuning:</t>
  </si>
  <si>
    <t>IL: Plant Gain</t>
  </si>
  <si>
    <t>IL: Plant Phase</t>
  </si>
  <si>
    <t>IL: Comp Gain</t>
  </si>
  <si>
    <t>IL: Comp Phase</t>
  </si>
  <si>
    <t>IL: OL Gain</t>
  </si>
  <si>
    <t>IL: OL Phase</t>
  </si>
  <si>
    <t>Plant:</t>
  </si>
  <si>
    <t>Comp:</t>
  </si>
  <si>
    <t>Loop:</t>
  </si>
  <si>
    <t>S</t>
  </si>
  <si>
    <r>
      <t>C</t>
    </r>
    <r>
      <rPr>
        <vertAlign val="subscript"/>
        <sz val="10"/>
        <rFont val="Arial"/>
        <family val="2"/>
      </rPr>
      <t>SS_CALC</t>
    </r>
  </si>
  <si>
    <r>
      <t>C</t>
    </r>
    <r>
      <rPr>
        <vertAlign val="subscript"/>
        <sz val="10"/>
        <rFont val="Arial"/>
        <family val="2"/>
      </rPr>
      <t>SS</t>
    </r>
  </si>
  <si>
    <r>
      <t>T</t>
    </r>
    <r>
      <rPr>
        <vertAlign val="subscript"/>
        <sz val="10"/>
        <rFont val="Arial"/>
        <family val="2"/>
      </rPr>
      <t>START</t>
    </r>
  </si>
  <si>
    <t>Soft start length</t>
  </si>
  <si>
    <r>
      <t>T</t>
    </r>
    <r>
      <rPr>
        <vertAlign val="subscript"/>
        <sz val="10"/>
        <rFont val="Arial"/>
        <family val="2"/>
      </rPr>
      <t>SS</t>
    </r>
  </si>
  <si>
    <t>Under Voltage Lockout</t>
  </si>
  <si>
    <t>IC Start Up Time</t>
  </si>
  <si>
    <t>Calculated Soft Start Capacitor</t>
  </si>
  <si>
    <t>Actual Soft Start Capacitor</t>
  </si>
  <si>
    <r>
      <t>V</t>
    </r>
    <r>
      <rPr>
        <vertAlign val="subscript"/>
        <sz val="10"/>
        <rFont val="Arial"/>
        <family val="2"/>
      </rPr>
      <t>UVLO</t>
    </r>
  </si>
  <si>
    <t>Start Up</t>
  </si>
  <si>
    <t>Soft Start</t>
  </si>
  <si>
    <r>
      <t>R</t>
    </r>
    <r>
      <rPr>
        <vertAlign val="subscript"/>
        <sz val="10"/>
        <rFont val="Arial"/>
        <family val="2"/>
      </rPr>
      <t>SHUNT_CALC</t>
    </r>
  </si>
  <si>
    <t>Calculated Shunt Regulator Resistor</t>
  </si>
  <si>
    <t>Actual Shunt Regulator Resistor</t>
  </si>
  <si>
    <r>
      <t>R</t>
    </r>
    <r>
      <rPr>
        <vertAlign val="subscript"/>
        <sz val="10"/>
        <rFont val="Arial"/>
        <family val="2"/>
      </rPr>
      <t>SHUNT</t>
    </r>
  </si>
  <si>
    <t>Note: Diagram above is the reference design. Actual component values may vary.</t>
  </si>
  <si>
    <t>VEA dc Bias Resistor (RD)</t>
  </si>
  <si>
    <r>
      <t>R</t>
    </r>
    <r>
      <rPr>
        <vertAlign val="subscript"/>
        <sz val="10"/>
        <rFont val="Arial"/>
        <family val="2"/>
      </rPr>
      <t xml:space="preserve">I </t>
    </r>
    <r>
      <rPr>
        <sz val="10"/>
        <rFont val="Arial"/>
        <family val="2"/>
      </rPr>
      <t>(=R</t>
    </r>
    <r>
      <rPr>
        <vertAlign val="subscript"/>
        <sz val="10"/>
        <rFont val="Arial"/>
        <family val="2"/>
      </rPr>
      <t>MOUT</t>
    </r>
    <r>
      <rPr>
        <sz val="10"/>
        <rFont val="Arial"/>
        <family val="2"/>
      </rPr>
      <t>)</t>
    </r>
  </si>
  <si>
    <t>* This is the frequency at which the gain due to the pole at origin crosses the 0 dB axis.</t>
  </si>
  <si>
    <r>
      <t>F</t>
    </r>
    <r>
      <rPr>
        <vertAlign val="subscript"/>
        <sz val="10"/>
        <rFont val="Arial"/>
        <family val="2"/>
      </rPr>
      <t>CP0_CL</t>
    </r>
  </si>
  <si>
    <r>
      <t>F</t>
    </r>
    <r>
      <rPr>
        <vertAlign val="subscript"/>
        <sz val="10"/>
        <rFont val="Arial"/>
        <family val="2"/>
      </rPr>
      <t>CZ1_CL</t>
    </r>
  </si>
  <si>
    <r>
      <t>F</t>
    </r>
    <r>
      <rPr>
        <vertAlign val="subscript"/>
        <sz val="10"/>
        <rFont val="Arial"/>
        <family val="2"/>
      </rPr>
      <t>CP0_VL</t>
    </r>
  </si>
  <si>
    <r>
      <t>F</t>
    </r>
    <r>
      <rPr>
        <vertAlign val="subscript"/>
        <sz val="10"/>
        <rFont val="Arial"/>
        <family val="2"/>
      </rPr>
      <t>CZ1_VL</t>
    </r>
  </si>
  <si>
    <r>
      <t xml:space="preserve">Calculated Cf
</t>
    </r>
    <r>
      <rPr>
        <b/>
        <sz val="8"/>
        <rFont val="Arial"/>
        <family val="2"/>
      </rPr>
      <t>Note:</t>
    </r>
    <r>
      <rPr>
        <sz val="8"/>
        <rFont val="Arial"/>
        <family val="2"/>
      </rPr>
      <t xml:space="preserve"> Sets pole location so as to remove 2nd harmonic</t>
    </r>
  </si>
  <si>
    <r>
      <t xml:space="preserve">Calculated Rf
</t>
    </r>
    <r>
      <rPr>
        <b/>
        <sz val="8"/>
        <rFont val="Arial"/>
        <family val="2"/>
      </rPr>
      <t>Note:</t>
    </r>
    <r>
      <rPr>
        <sz val="8"/>
        <rFont val="Arial"/>
        <family val="2"/>
      </rPr>
      <t xml:space="preserve"> Usually selected to...</t>
    </r>
  </si>
  <si>
    <r>
      <t xml:space="preserve">Calculated Cp
</t>
    </r>
    <r>
      <rPr>
        <b/>
        <sz val="8"/>
        <rFont val="Arial"/>
        <family val="2"/>
      </rPr>
      <t>Note:</t>
    </r>
    <r>
      <rPr>
        <sz val="8"/>
        <rFont val="Arial"/>
        <family val="2"/>
      </rPr>
      <t xml:space="preserve"> Sets pole location</t>
    </r>
  </si>
  <si>
    <r>
      <rPr>
        <sz val="8.5"/>
        <rFont val="Arial"/>
        <family val="2"/>
      </rPr>
      <t xml:space="preserve">Copyright </t>
    </r>
    <r>
      <rPr>
        <sz val="8.5"/>
        <rFont val="Calibri"/>
        <family val="2"/>
      </rPr>
      <t>©</t>
    </r>
    <r>
      <rPr>
        <sz val="8.5"/>
        <rFont val="Arial"/>
        <family val="2"/>
      </rPr>
      <t xml:space="preserve"> 2012 Biricha Digital Power Ltd.</t>
    </r>
  </si>
  <si>
    <t xml:space="preserve">% 2nd Harmonic permitted on Vout </t>
  </si>
  <si>
    <t>Required Gain @ 2 x Line Frequency to Remove 2nd Harmonic</t>
  </si>
  <si>
    <t>Universal Minimum RMS Input Voltage</t>
  </si>
  <si>
    <t>Universal Maximum RMS Input Voltage</t>
  </si>
  <si>
    <r>
      <t xml:space="preserve">Desired Voltage Error Amplifier (VEA) Input Resistor (RIN)
</t>
    </r>
    <r>
      <rPr>
        <b/>
        <sz val="8"/>
        <rFont val="Arial"/>
        <family val="2"/>
      </rPr>
      <t>Note:</t>
    </r>
    <r>
      <rPr>
        <sz val="8"/>
        <rFont val="Arial"/>
        <family val="2"/>
      </rPr>
      <t xml:space="preserve"> This is usually 1Meg Ohm</t>
    </r>
  </si>
  <si>
    <t>Crossover (10,000.00 Hz)</t>
  </si>
  <si>
    <r>
      <t>F</t>
    </r>
    <r>
      <rPr>
        <vertAlign val="subscript"/>
        <sz val="10"/>
        <rFont val="Arial"/>
        <family val="2"/>
      </rPr>
      <t>CP1_CL</t>
    </r>
  </si>
  <si>
    <r>
      <t>F</t>
    </r>
    <r>
      <rPr>
        <vertAlign val="subscript"/>
        <sz val="10"/>
        <rFont val="Arial"/>
        <family val="2"/>
      </rPr>
      <t>CP1_VL</t>
    </r>
  </si>
  <si>
    <t>ver. 2.0</t>
  </si>
  <si>
    <r>
      <t xml:space="preserve">% 3rd Harmonic Permitted Due to VFF 
</t>
    </r>
    <r>
      <rPr>
        <b/>
        <sz val="8"/>
        <rFont val="Arial"/>
        <family val="2"/>
      </rPr>
      <t>Note:</t>
    </r>
    <r>
      <rPr>
        <sz val="8"/>
        <rFont val="Arial"/>
        <family val="2"/>
      </rPr>
      <t xml:space="preserve"> This is the same percentage as 2nd harmonic</t>
    </r>
  </si>
  <si>
    <r>
      <t>H3</t>
    </r>
    <r>
      <rPr>
        <vertAlign val="subscript"/>
        <sz val="10"/>
        <rFont val="Arial"/>
        <family val="2"/>
      </rPr>
      <t>_VFF</t>
    </r>
  </si>
  <si>
    <r>
      <t xml:space="preserve">Effective VEA Output Voltage Range for this Chip
</t>
    </r>
    <r>
      <rPr>
        <b/>
        <sz val="8"/>
        <rFont val="Arial"/>
        <family val="2"/>
      </rPr>
      <t>Note:</t>
    </r>
    <r>
      <rPr>
        <sz val="8"/>
        <rFont val="Arial"/>
        <family val="2"/>
      </rPr>
      <t xml:space="preserve"> This is the same as VAOUT_MAX for this chip</t>
    </r>
  </si>
  <si>
    <t>Voltage loop compensator pole invalid.</t>
  </si>
  <si>
    <t>Voltage Loop Parameters:</t>
  </si>
  <si>
    <t>VFF 1st Order Filter Pole (UCC3817 only)</t>
  </si>
  <si>
    <t>Position of the Compensator's Zero</t>
  </si>
  <si>
    <t>Position of the Compensator's Pole at Origin*</t>
  </si>
  <si>
    <t>Position of the Compensator's 2nd Pole</t>
  </si>
  <si>
    <t>Power Stage Gain</t>
  </si>
  <si>
    <r>
      <t>G</t>
    </r>
    <r>
      <rPr>
        <vertAlign val="subscript"/>
        <sz val="10"/>
        <rFont val="Arial"/>
        <family val="2"/>
      </rPr>
      <t>ID</t>
    </r>
  </si>
  <si>
    <r>
      <t>G</t>
    </r>
    <r>
      <rPr>
        <vertAlign val="subscript"/>
        <sz val="10"/>
        <rFont val="Arial"/>
        <family val="2"/>
      </rPr>
      <t>EA</t>
    </r>
  </si>
  <si>
    <t>Phase Margin (47.86 deg)</t>
  </si>
  <si>
    <t>Crossover (7.90 Hz)</t>
  </si>
  <si>
    <r>
      <t xml:space="preserve">Approximate Crossover Frequency of the Current Loop
</t>
    </r>
    <r>
      <rPr>
        <b/>
        <sz val="8"/>
        <rFont val="Arial"/>
        <family val="2"/>
      </rPr>
      <t>Note:</t>
    </r>
    <r>
      <rPr>
        <sz val="8"/>
        <rFont val="Arial"/>
        <family val="2"/>
      </rPr>
      <t xml:space="preserve"> Usually 1/10th of Fs. Min: Fs/50 and Max: Fs/6</t>
    </r>
  </si>
  <si>
    <t>Error Amp Gain to Give Fx</t>
  </si>
  <si>
    <t>Phase Margin (53.13 deg)</t>
  </si>
  <si>
    <r>
      <t xml:space="preserve">Max Voltage Amplifier Output for this Chip (VAOUT Pin)
</t>
    </r>
    <r>
      <rPr>
        <b/>
        <sz val="8"/>
        <rFont val="Arial"/>
        <family val="2"/>
      </rPr>
      <t>Note:</t>
    </r>
    <r>
      <rPr>
        <sz val="8"/>
        <rFont val="Arial"/>
        <family val="2"/>
      </rPr>
      <t xml:space="preserve"> Set to 5.0V instead of 5.5V to allow for over current</t>
    </r>
  </si>
  <si>
    <r>
      <t xml:space="preserve">Calculated Cz
</t>
    </r>
    <r>
      <rPr>
        <b/>
        <sz val="8"/>
        <rFont val="Arial"/>
        <family val="2"/>
      </rPr>
      <t>Note:</t>
    </r>
    <r>
      <rPr>
        <sz val="8"/>
        <rFont val="Arial"/>
        <family val="2"/>
      </rPr>
      <t xml:space="preserve"> The datasheet sets this zero location to FX_ILOOP.
Here it is placed at 0.5*FX_ILOOP to increase phase margin.</t>
    </r>
  </si>
  <si>
    <t>Clock Component Calculation</t>
  </si>
  <si>
    <r>
      <t>C</t>
    </r>
    <r>
      <rPr>
        <vertAlign val="subscript"/>
        <sz val="10"/>
        <rFont val="Arial"/>
        <family val="2"/>
      </rPr>
      <t>T</t>
    </r>
  </si>
  <si>
    <t>Calculated Clock Resistor</t>
  </si>
  <si>
    <t>Clock Capacitor</t>
  </si>
  <si>
    <r>
      <t>R</t>
    </r>
    <r>
      <rPr>
        <vertAlign val="subscript"/>
        <sz val="10"/>
        <rFont val="Arial"/>
        <family val="2"/>
      </rPr>
      <t>T</t>
    </r>
  </si>
  <si>
    <t>Actual Clock Resistor</t>
  </si>
  <si>
    <t>VEA Reference Component Selection</t>
  </si>
  <si>
    <r>
      <t>R</t>
    </r>
    <r>
      <rPr>
        <vertAlign val="subscript"/>
        <sz val="10"/>
        <rFont val="Arial"/>
        <family val="2"/>
      </rPr>
      <t>REF_HI</t>
    </r>
  </si>
  <si>
    <r>
      <t>R</t>
    </r>
    <r>
      <rPr>
        <vertAlign val="subscript"/>
        <sz val="10"/>
        <rFont val="Arial"/>
        <family val="2"/>
      </rPr>
      <t>REF_LO</t>
    </r>
  </si>
  <si>
    <t>Actual R3</t>
  </si>
  <si>
    <t>OVP/EN Component Selection</t>
  </si>
  <si>
    <t>Maximum output voltage</t>
  </si>
  <si>
    <r>
      <t>V</t>
    </r>
    <r>
      <rPr>
        <vertAlign val="subscript"/>
        <sz val="10"/>
        <rFont val="Arial"/>
        <family val="2"/>
      </rPr>
      <t>OUT_MAX</t>
    </r>
  </si>
  <si>
    <r>
      <t>R</t>
    </r>
    <r>
      <rPr>
        <vertAlign val="subscript"/>
        <sz val="10"/>
        <rFont val="Arial"/>
        <family val="2"/>
      </rPr>
      <t>OVP_HI</t>
    </r>
  </si>
  <si>
    <r>
      <t>R</t>
    </r>
    <r>
      <rPr>
        <vertAlign val="subscript"/>
        <sz val="10"/>
        <rFont val="Arial"/>
        <family val="2"/>
      </rPr>
      <t>OVP_LO</t>
    </r>
  </si>
  <si>
    <t>Actual R5</t>
  </si>
  <si>
    <t>PKLMT Component Selection</t>
  </si>
  <si>
    <t>Trip current</t>
  </si>
  <si>
    <r>
      <t>I</t>
    </r>
    <r>
      <rPr>
        <vertAlign val="subscript"/>
        <sz val="10"/>
        <rFont val="Arial"/>
        <family val="2"/>
      </rPr>
      <t>TRIP</t>
    </r>
  </si>
  <si>
    <r>
      <t>R</t>
    </r>
    <r>
      <rPr>
        <vertAlign val="subscript"/>
        <sz val="10"/>
        <rFont val="Arial"/>
        <family val="2"/>
      </rPr>
      <t>PKLMT_HI</t>
    </r>
  </si>
  <si>
    <r>
      <t>R</t>
    </r>
    <r>
      <rPr>
        <vertAlign val="subscript"/>
        <sz val="10"/>
        <rFont val="Arial"/>
        <family val="2"/>
      </rPr>
      <t>PKLMT_LO</t>
    </r>
  </si>
  <si>
    <t>Actual R12</t>
  </si>
  <si>
    <t>TI and Biricha assume no liability for applications assistance or customer product design. Customer is fully responsible for all design decisions and engineering with regard to its products, including decisions relating to application of TI products. By providing technical information, TI and Biricha do not intend to offer or provide engineering services or advice concerning Customer's design. If Customer desires engineering services, the Customer should rely on its retained employees and consultants and/or procure engineering services from a licensed professional engineer (LPE).</t>
  </si>
  <si>
    <t>Important Note:</t>
  </si>
  <si>
    <t>PKLMT Reference HI Resistor (R11)</t>
  </si>
  <si>
    <t>PKLMT Reference LO Resistor (R12)</t>
  </si>
  <si>
    <t>OVP/EN Reference LO Resistor (R5)</t>
  </si>
  <si>
    <t>OVP/EN Reference HI Resistor (R20 + R4)</t>
  </si>
  <si>
    <t>Reference votlage LO Resistor (R3)</t>
  </si>
  <si>
    <t>Reference voltage HI Resistor (R2 + R19)</t>
  </si>
  <si>
    <r>
      <t>C</t>
    </r>
    <r>
      <rPr>
        <vertAlign val="subscript"/>
        <sz val="10"/>
        <rFont val="Arial"/>
        <family val="2"/>
      </rPr>
      <t>TOT</t>
    </r>
  </si>
  <si>
    <t>Total Capacitance at VCC Pin</t>
  </si>
  <si>
    <t>Current Loop Parameters: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</si>
</sst>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E+00"/>
    <numFmt numFmtId="173" formatCode="0.000E+00"/>
    <numFmt numFmtId="174" formatCode="0.000"/>
    <numFmt numFmtId="175" formatCode="0.0000"/>
    <numFmt numFmtId="176" formatCode="0.0"/>
    <numFmt numFmtId="177" formatCode="0.0000000"/>
    <numFmt numFmtId="178" formatCode="0.000000"/>
    <numFmt numFmtId="179" formatCode="0.00000"/>
    <numFmt numFmtId="180" formatCode="0.00000000"/>
    <numFmt numFmtId="181" formatCode="&quot;Yes&quot;;&quot;Yes&quot;;&quot;No&quot;"/>
    <numFmt numFmtId="182" formatCode="&quot;True&quot;;&quot;True&quot;;&quot;False&quot;"/>
    <numFmt numFmtId="183" formatCode="&quot;On&quot;;&quot;On&quot;;&quot;Off&quot;"/>
    <numFmt numFmtId="184" formatCode="[$€-2]\ #,##0.00_);[Red]\([$€-2]\ #,##0.00\)"/>
    <numFmt numFmtId="185" formatCode="0.0E+00"/>
    <numFmt numFmtId="186" formatCode="0E+00"/>
    <numFmt numFmtId="187" formatCode="0.E+00"/>
    <numFmt numFmtId="188" formatCode="##0.00E+0"/>
    <numFmt numFmtId="189" formatCode="##0E+0"/>
    <numFmt numFmtId="190" formatCode="0E+0"/>
    <numFmt numFmtId="191" formatCode="##0.00E+00"/>
    <numFmt numFmtId="192" formatCode="0.000000000"/>
    <numFmt numFmtId="193" formatCode="#.####"/>
    <numFmt numFmtId="194" formatCode="#.0###"/>
    <numFmt numFmtId="195" formatCode="0.0###"/>
  </numFmts>
  <fonts count="3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vertAlign val="subscript"/>
      <sz val="10"/>
      <name val="Arial"/>
      <family val="2"/>
    </font>
    <font>
      <b/>
      <sz val="8"/>
      <name val="Arial"/>
      <family val="2"/>
    </font>
    <font>
      <b/>
      <sz val="16"/>
      <name val="Arial"/>
      <family val="2"/>
    </font>
    <font>
      <b/>
      <sz val="14"/>
      <name val="Arial"/>
      <family val="2"/>
    </font>
    <font>
      <sz val="8"/>
      <name val="Tahoma"/>
      <family val="2"/>
    </font>
    <font>
      <sz val="8.5"/>
      <name val="Arial"/>
      <family val="2"/>
    </font>
    <font>
      <sz val="8.5"/>
      <name val="Calibri"/>
      <family val="2"/>
    </font>
    <font>
      <b/>
      <sz val="11"/>
      <color indexed="8"/>
      <name val="Arial"/>
      <family val="2"/>
    </font>
    <font>
      <sz val="10"/>
      <color indexed="8"/>
      <name val="Calibri"/>
      <family val="2"/>
    </font>
    <font>
      <sz val="8"/>
      <color indexed="8"/>
      <name val="Arial"/>
      <family val="2"/>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1"/>
      <color indexed="4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6">
    <xf numFmtId="0" fontId="0" fillId="0" borderId="0" xfId="0" applyAlignment="1">
      <alignment/>
    </xf>
    <xf numFmtId="0" fontId="0" fillId="24" borderId="10" xfId="0" applyFill="1" applyBorder="1" applyAlignment="1" applyProtection="1">
      <alignment horizontal="left" vertical="center"/>
      <protection locked="0"/>
    </xf>
    <xf numFmtId="2" fontId="0" fillId="24" borderId="10" xfId="0" applyNumberFormat="1" applyFill="1" applyBorder="1" applyAlignment="1" applyProtection="1">
      <alignment horizontal="left" vertical="center"/>
      <protection locked="0"/>
    </xf>
    <xf numFmtId="0" fontId="0" fillId="0" borderId="0" xfId="0" applyAlignment="1" applyProtection="1">
      <alignment/>
      <protection locked="0"/>
    </xf>
    <xf numFmtId="11" fontId="0" fillId="0" borderId="0" xfId="0" applyNumberFormat="1" applyAlignment="1" applyProtection="1">
      <alignment/>
      <protection locked="0"/>
    </xf>
    <xf numFmtId="48" fontId="0" fillId="24" borderId="10" xfId="0" applyNumberFormat="1" applyFill="1" applyBorder="1" applyAlignment="1" applyProtection="1">
      <alignment horizontal="left" vertical="center"/>
      <protection locked="0"/>
    </xf>
    <xf numFmtId="188" fontId="0" fillId="24" borderId="10" xfId="0" applyNumberFormat="1" applyFill="1" applyBorder="1" applyAlignment="1" applyProtection="1">
      <alignment horizontal="left" vertical="center"/>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vertical="center"/>
      <protection locked="0"/>
    </xf>
    <xf numFmtId="0" fontId="0" fillId="0" borderId="10" xfId="0" applyFill="1" applyBorder="1" applyAlignment="1" applyProtection="1">
      <alignment vertical="center"/>
      <protection locked="0"/>
    </xf>
    <xf numFmtId="0" fontId="2" fillId="0" borderId="10" xfId="0" applyFont="1" applyBorder="1" applyAlignment="1" applyProtection="1">
      <alignment vertical="center" wrapText="1"/>
      <protection locked="0"/>
    </xf>
    <xf numFmtId="48" fontId="0" fillId="0" borderId="10" xfId="0" applyNumberFormat="1" applyFill="1" applyBorder="1" applyAlignment="1" applyProtection="1">
      <alignment horizontal="left" vertical="center"/>
      <protection locked="0"/>
    </xf>
    <xf numFmtId="48" fontId="0" fillId="17" borderId="10" xfId="0" applyNumberFormat="1" applyFill="1" applyBorder="1" applyAlignment="1" applyProtection="1">
      <alignment horizontal="left" vertical="center"/>
      <protection locked="0"/>
    </xf>
    <xf numFmtId="188" fontId="0" fillId="17" borderId="10" xfId="0" applyNumberFormat="1" applyFill="1" applyBorder="1" applyAlignment="1" applyProtection="1">
      <alignment horizontal="left" vertical="center"/>
      <protection locked="0"/>
    </xf>
    <xf numFmtId="0" fontId="0" fillId="0" borderId="10" xfId="0" applyFill="1" applyBorder="1" applyAlignment="1" applyProtection="1">
      <alignment vertical="center" wrapText="1"/>
      <protection locked="0"/>
    </xf>
    <xf numFmtId="48" fontId="5" fillId="17" borderId="10" xfId="0" applyNumberFormat="1" applyFont="1" applyFill="1" applyBorder="1" applyAlignment="1" applyProtection="1">
      <alignment horizontal="center" vertical="center"/>
      <protection locked="0"/>
    </xf>
    <xf numFmtId="0" fontId="8" fillId="0" borderId="10" xfId="0" applyFont="1" applyBorder="1" applyAlignment="1" applyProtection="1">
      <alignment vertical="center"/>
      <protection locked="0"/>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0" borderId="0" xfId="0" applyFont="1" applyBorder="1" applyAlignment="1" applyProtection="1">
      <alignment/>
      <protection locked="0"/>
    </xf>
    <xf numFmtId="14"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0" borderId="10" xfId="0" applyFont="1" applyBorder="1" applyAlignment="1" applyProtection="1">
      <alignment wrapText="1"/>
      <protection locked="0"/>
    </xf>
    <xf numFmtId="0" fontId="0"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vertical="center"/>
      <protection locked="0"/>
    </xf>
    <xf numFmtId="0" fontId="0" fillId="0" borderId="0" xfId="0" applyFont="1" applyAlignment="1" applyProtection="1">
      <alignment/>
      <protection locked="0"/>
    </xf>
    <xf numFmtId="0" fontId="2" fillId="0" borderId="11" xfId="0" applyFont="1" applyBorder="1" applyAlignment="1" applyProtection="1">
      <alignment horizontal="left" vertical="center"/>
      <protection locked="0"/>
    </xf>
    <xf numFmtId="0" fontId="5" fillId="20" borderId="10" xfId="0" applyFont="1" applyFill="1" applyBorder="1" applyAlignment="1" applyProtection="1">
      <alignment horizontal="center" vertical="center"/>
      <protection locked="0"/>
    </xf>
    <xf numFmtId="0" fontId="0" fillId="0" borderId="0" xfId="0" applyFill="1" applyBorder="1" applyAlignment="1" applyProtection="1">
      <alignment/>
      <protection locked="0"/>
    </xf>
    <xf numFmtId="188" fontId="0" fillId="0" borderId="0" xfId="0" applyNumberFormat="1" applyFill="1" applyBorder="1" applyAlignment="1" applyProtection="1">
      <alignment horizontal="left" vertical="center"/>
      <protection locked="0"/>
    </xf>
    <xf numFmtId="48" fontId="0" fillId="0" borderId="0" xfId="0" applyNumberFormat="1"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174" fontId="0" fillId="0" borderId="0" xfId="0" applyNumberFormat="1"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1" fontId="0" fillId="0" borderId="0" xfId="0" applyNumberFormat="1" applyFill="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179" fontId="0" fillId="20" borderId="10" xfId="0" applyNumberFormat="1" applyFill="1" applyBorder="1" applyAlignment="1" applyProtection="1">
      <alignment horizontal="left" vertical="center"/>
      <protection/>
    </xf>
    <xf numFmtId="174" fontId="0" fillId="20" borderId="10" xfId="0" applyNumberFormat="1" applyFill="1" applyBorder="1" applyAlignment="1" applyProtection="1">
      <alignment horizontal="left" vertical="center"/>
      <protection/>
    </xf>
    <xf numFmtId="48" fontId="0" fillId="20" borderId="10" xfId="0" applyNumberFormat="1" applyFill="1" applyBorder="1" applyAlignment="1" applyProtection="1">
      <alignment horizontal="left" vertical="center"/>
      <protection/>
    </xf>
    <xf numFmtId="188" fontId="0" fillId="20" borderId="10" xfId="0" applyNumberFormat="1" applyFill="1" applyBorder="1" applyAlignment="1" applyProtection="1">
      <alignment horizontal="left" vertical="center"/>
      <protection/>
    </xf>
    <xf numFmtId="2" fontId="0" fillId="20" borderId="10" xfId="0" applyNumberFormat="1" applyFill="1" applyBorder="1" applyAlignment="1" applyProtection="1">
      <alignment horizontal="left" vertical="center"/>
      <protection/>
    </xf>
    <xf numFmtId="188" fontId="0" fillId="20" borderId="12" xfId="0" applyNumberFormat="1" applyFill="1" applyBorder="1" applyAlignment="1" applyProtection="1">
      <alignment horizontal="left" vertical="center"/>
      <protection/>
    </xf>
    <xf numFmtId="48" fontId="0" fillId="20" borderId="12" xfId="0" applyNumberFormat="1" applyFill="1" applyBorder="1" applyAlignment="1" applyProtection="1">
      <alignment horizontal="left" vertical="center"/>
      <protection/>
    </xf>
    <xf numFmtId="11" fontId="0" fillId="20" borderId="10" xfId="0" applyNumberFormat="1" applyFill="1" applyBorder="1" applyAlignment="1" applyProtection="1">
      <alignment horizontal="left" vertical="center"/>
      <protection/>
    </xf>
    <xf numFmtId="0" fontId="0" fillId="0" borderId="10" xfId="0" applyFont="1" applyBorder="1" applyAlignment="1" applyProtection="1">
      <alignment/>
      <protection locked="0"/>
    </xf>
    <xf numFmtId="0" fontId="11" fillId="0" borderId="0" xfId="0" applyFont="1" applyAlignment="1" applyProtection="1">
      <alignment horizontal="center"/>
      <protection/>
    </xf>
    <xf numFmtId="0" fontId="5" fillId="24" borderId="1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10" xfId="0"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11" fontId="0" fillId="0" borderId="10" xfId="0" applyNumberFormat="1" applyFill="1" applyBorder="1" applyAlignment="1" applyProtection="1">
      <alignment horizontal="left" vertical="center"/>
      <protection locked="0"/>
    </xf>
    <xf numFmtId="0" fontId="9" fillId="0" borderId="10" xfId="0" applyFont="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0" xfId="0" applyFont="1" applyFill="1"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11" fontId="0" fillId="0" borderId="12" xfId="0" applyNumberFormat="1" applyFill="1" applyBorder="1" applyAlignment="1" applyProtection="1">
      <alignment horizontal="left" vertical="center"/>
      <protection locked="0"/>
    </xf>
    <xf numFmtId="2" fontId="0" fillId="0" borderId="12" xfId="0" applyNumberFormat="1" applyFill="1" applyBorder="1" applyAlignment="1" applyProtection="1">
      <alignment horizontal="left" vertical="center"/>
      <protection locked="0"/>
    </xf>
    <xf numFmtId="176" fontId="0" fillId="0" borderId="12" xfId="0" applyNumberFormat="1"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187" fontId="0" fillId="0" borderId="12" xfId="0" applyNumberFormat="1" applyFill="1" applyBorder="1" applyAlignment="1" applyProtection="1">
      <alignment horizontal="left" vertical="center"/>
      <protection locked="0"/>
    </xf>
    <xf numFmtId="1" fontId="0" fillId="0" borderId="12" xfId="0" applyNumberFormat="1" applyFill="1" applyBorder="1" applyAlignment="1" applyProtection="1">
      <alignment horizontal="left" vertical="center"/>
      <protection locked="0"/>
    </xf>
    <xf numFmtId="11" fontId="0" fillId="0" borderId="0" xfId="0" applyNumberFormat="1" applyFill="1" applyBorder="1" applyAlignment="1" applyProtection="1">
      <alignment horizontal="left" vertical="center"/>
      <protection locked="0"/>
    </xf>
    <xf numFmtId="1" fontId="0" fillId="0" borderId="10" xfId="0" applyNumberFormat="1" applyFill="1" applyBorder="1" applyAlignment="1" applyProtection="1">
      <alignment horizontal="left" vertical="center"/>
      <protection locked="0"/>
    </xf>
    <xf numFmtId="176" fontId="0" fillId="0" borderId="10" xfId="0" applyNumberFormat="1" applyFill="1" applyBorder="1" applyAlignment="1" applyProtection="1">
      <alignment horizontal="left" vertical="center"/>
      <protection locked="0"/>
    </xf>
    <xf numFmtId="11" fontId="0" fillId="24" borderId="10" xfId="0" applyNumberFormat="1" applyFill="1" applyBorder="1" applyAlignment="1" applyProtection="1">
      <alignment vertical="center"/>
      <protection locked="0"/>
    </xf>
    <xf numFmtId="188" fontId="0" fillId="20" borderId="10" xfId="0" applyNumberFormat="1" applyFill="1" applyBorder="1" applyAlignment="1" applyProtection="1">
      <alignment vertical="center"/>
      <protection/>
    </xf>
    <xf numFmtId="188" fontId="0" fillId="17" borderId="10" xfId="0" applyNumberFormat="1" applyFill="1" applyBorder="1" applyAlignment="1" applyProtection="1">
      <alignment vertical="center"/>
      <protection locked="0"/>
    </xf>
    <xf numFmtId="0" fontId="0" fillId="24" borderId="10" xfId="0" applyFill="1" applyBorder="1" applyAlignment="1" applyProtection="1">
      <alignment vertical="center"/>
      <protection locked="0"/>
    </xf>
    <xf numFmtId="1" fontId="0" fillId="20" borderId="10" xfId="0" applyNumberFormat="1" applyFill="1" applyBorder="1" applyAlignment="1" applyProtection="1">
      <alignment horizontal="left" vertical="center"/>
      <protection/>
    </xf>
    <xf numFmtId="0" fontId="0" fillId="0" borderId="0" xfId="0" applyBorder="1" applyAlignment="1" applyProtection="1">
      <alignment/>
      <protection/>
    </xf>
    <xf numFmtId="195" fontId="0" fillId="0" borderId="10" xfId="0" applyNumberFormat="1" applyBorder="1" applyAlignment="1" applyProtection="1">
      <alignment/>
      <protection locked="0"/>
    </xf>
    <xf numFmtId="194" fontId="0" fillId="0" borderId="0" xfId="0" applyNumberFormat="1" applyBorder="1" applyAlignment="1" applyProtection="1">
      <alignment/>
      <protection locked="0"/>
    </xf>
    <xf numFmtId="0" fontId="0" fillId="0" borderId="10" xfId="0" applyFill="1" applyBorder="1" applyAlignment="1">
      <alignment/>
    </xf>
    <xf numFmtId="0" fontId="13" fillId="0" borderId="0" xfId="0" applyFont="1" applyAlignment="1">
      <alignment horizontal="center"/>
    </xf>
    <xf numFmtId="0" fontId="0" fillId="0" borderId="10" xfId="0" applyFont="1" applyBorder="1" applyAlignment="1">
      <alignment/>
    </xf>
    <xf numFmtId="2" fontId="0" fillId="24" borderId="10" xfId="0" applyNumberFormat="1" applyFill="1" applyBorder="1" applyAlignment="1" applyProtection="1">
      <alignment vertical="center"/>
      <protection locked="0"/>
    </xf>
    <xf numFmtId="188" fontId="0" fillId="24" borderId="10" xfId="0" applyNumberFormat="1" applyFill="1" applyBorder="1" applyAlignment="1" applyProtection="1">
      <alignment vertical="center"/>
      <protection locked="0"/>
    </xf>
    <xf numFmtId="0" fontId="0" fillId="0" borderId="10" xfId="0" applyFont="1" applyBorder="1" applyAlignment="1" applyProtection="1">
      <alignment horizontal="center" vertical="center"/>
      <protection locked="0"/>
    </xf>
    <xf numFmtId="11" fontId="0" fillId="0" borderId="10" xfId="0" applyNumberFormat="1" applyFill="1" applyBorder="1" applyAlignment="1" applyProtection="1">
      <alignment horizontal="center" vertical="center"/>
      <protection locked="0"/>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0" xfId="0" applyFont="1" applyAlignment="1" applyProtection="1">
      <alignment vertical="center" wrapText="1"/>
      <protection locked="0"/>
    </xf>
    <xf numFmtId="195" fontId="0" fillId="0" borderId="10" xfId="0" applyNumberFormat="1" applyBorder="1" applyAlignment="1" applyProtection="1">
      <alignment/>
      <protection/>
    </xf>
    <xf numFmtId="0" fontId="0" fillId="20" borderId="10" xfId="0"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Voltage Loop</a:t>
            </a:r>
          </a:p>
        </c:rich>
      </c:tx>
      <c:layout>
        <c:manualLayout>
          <c:xMode val="factor"/>
          <c:yMode val="factor"/>
          <c:x val="-0.00525"/>
          <c:y val="0.0135"/>
        </c:manualLayout>
      </c:layout>
      <c:spPr>
        <a:noFill/>
        <a:ln>
          <a:noFill/>
        </a:ln>
      </c:spPr>
    </c:title>
    <c:plotArea>
      <c:layout>
        <c:manualLayout>
          <c:xMode val="edge"/>
          <c:yMode val="edge"/>
          <c:x val="0.043"/>
          <c:y val="0"/>
          <c:w val="0.95475"/>
          <c:h val="0.89975"/>
        </c:manualLayout>
      </c:layout>
      <c:scatterChart>
        <c:scatterStyle val="smoothMarker"/>
        <c:varyColors val="0"/>
        <c:ser>
          <c:idx val="0"/>
          <c:order val="0"/>
          <c:tx>
            <c:v>V_Plant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VLoopPlot!$A$2:$A$272</c:f>
              <c:numCache>
                <c:ptCount val="27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numCache>
            </c:numRef>
          </c:xVal>
          <c:yVal>
            <c:numRef>
              <c:f>VLoopPlot!$B$2:$B$272</c:f>
              <c:numCache>
                <c:ptCount val="271"/>
                <c:pt idx="0">
                  <c:v>39.45813451294394</c:v>
                </c:pt>
                <c:pt idx="1">
                  <c:v>38.63028080977944</c:v>
                </c:pt>
                <c:pt idx="2">
                  <c:v>37.87450959199144</c:v>
                </c:pt>
                <c:pt idx="3">
                  <c:v>37.179267466807204</c:v>
                </c:pt>
                <c:pt idx="4">
                  <c:v>36.53557379937918</c:v>
                </c:pt>
                <c:pt idx="5">
                  <c:v>35.936309331830316</c:v>
                </c:pt>
                <c:pt idx="6">
                  <c:v>35.37573485982544</c:v>
                </c:pt>
                <c:pt idx="7">
                  <c:v>34.84915608537846</c:v>
                </c:pt>
                <c:pt idx="8">
                  <c:v>34.35268441087781</c:v>
                </c:pt>
                <c:pt idx="9">
                  <c:v>33.88306249388736</c:v>
                </c:pt>
                <c:pt idx="10">
                  <c:v>33.43753459966431</c:v>
                </c:pt>
                <c:pt idx="11">
                  <c:v>33.01374861826555</c:v>
                </c:pt>
                <c:pt idx="12">
                  <c:v>32.60968089649981</c:v>
                </c:pt>
                <c:pt idx="13">
                  <c:v>32.22357779259208</c:v>
                </c:pt>
                <c:pt idx="14">
                  <c:v>31.85390967871182</c:v>
                </c:pt>
                <c:pt idx="15">
                  <c:v>31.499334339503186</c:v>
                </c:pt>
                <c:pt idx="16">
                  <c:v>31.158667553527582</c:v>
                </c:pt>
                <c:pt idx="17">
                  <c:v>30.83085922976419</c:v>
                </c:pt>
                <c:pt idx="18">
                  <c:v>30.514973886099554</c:v>
                </c:pt>
                <c:pt idx="19">
                  <c:v>30.210174554964816</c:v>
                </c:pt>
                <c:pt idx="20">
                  <c:v>29.91570941855069</c:v>
                </c:pt>
                <c:pt idx="21">
                  <c:v>29.630900636258485</c:v>
                </c:pt>
                <c:pt idx="22">
                  <c:v>29.355134946545817</c:v>
                </c:pt>
                <c:pt idx="23">
                  <c:v>29.087855715386187</c:v>
                </c:pt>
                <c:pt idx="24">
                  <c:v>28.82855617209884</c:v>
                </c:pt>
                <c:pt idx="25">
                  <c:v>28.57677362593843</c:v>
                </c:pt>
                <c:pt idx="26">
                  <c:v>28.332084497598192</c:v>
                </c:pt>
                <c:pt idx="27">
                  <c:v>28.094100031604036</c:v>
                </c:pt>
                <c:pt idx="28">
                  <c:v>27.862462580607733</c:v>
                </c:pt>
                <c:pt idx="29">
                  <c:v>27.636842372413955</c:v>
                </c:pt>
                <c:pt idx="30">
                  <c:v>27.416934686384693</c:v>
                </c:pt>
                <c:pt idx="31">
                  <c:v>27.202457378549227</c:v>
                </c:pt>
                <c:pt idx="32">
                  <c:v>26.99314870498593</c:v>
                </c:pt>
                <c:pt idx="33">
                  <c:v>26.78876540135221</c:v>
                </c:pt>
                <c:pt idx="34">
                  <c:v>26.589080983220192</c:v>
                </c:pt>
                <c:pt idx="35">
                  <c:v>26.393884237437067</c:v>
                </c:pt>
                <c:pt idx="36">
                  <c:v>26.20297787931246</c:v>
                </c:pt>
                <c:pt idx="37">
                  <c:v>26.016177354229594</c:v>
                </c:pt>
                <c:pt idx="38">
                  <c:v>25.833309765432197</c:v>
                </c:pt>
                <c:pt idx="39">
                  <c:v>25.654212912373673</c:v>
                </c:pt>
                <c:pt idx="40">
                  <c:v>25.47873442622357</c:v>
                </c:pt>
                <c:pt idx="41">
                  <c:v>25.306730990985216</c:v>
                </c:pt>
                <c:pt idx="42">
                  <c:v>25.138067640247964</c:v>
                </c:pt>
                <c:pt idx="43">
                  <c:v>24.972617120928167</c:v>
                </c:pt>
                <c:pt idx="44">
                  <c:v>24.810259316484576</c:v>
                </c:pt>
                <c:pt idx="45">
                  <c:v>24.650880723059068</c:v>
                </c:pt>
                <c:pt idx="46">
                  <c:v>24.49437397281994</c:v>
                </c:pt>
                <c:pt idx="47">
                  <c:v>24.34063739949412</c:v>
                </c:pt>
                <c:pt idx="48">
                  <c:v>24.189574641685205</c:v>
                </c:pt>
                <c:pt idx="49">
                  <c:v>24.041094280101063</c:v>
                </c:pt>
                <c:pt idx="50">
                  <c:v>23.895109505271073</c:v>
                </c:pt>
                <c:pt idx="51">
                  <c:v>23.75153781272861</c:v>
                </c:pt>
                <c:pt idx="52">
                  <c:v>23.61030072297887</c:v>
                </c:pt>
                <c:pt idx="53">
                  <c:v>23.471323523872314</c:v>
                </c:pt>
                <c:pt idx="54">
                  <c:v>23.334535033266206</c:v>
                </c:pt>
                <c:pt idx="55">
                  <c:v>23.19986738008684</c:v>
                </c:pt>
                <c:pt idx="56">
                  <c:v>23.06725580210658</c:v>
                </c:pt>
                <c:pt idx="57">
                  <c:v>22.93663845892742</c:v>
                </c:pt>
                <c:pt idx="58">
                  <c:v>22.807956258819225</c:v>
                </c:pt>
                <c:pt idx="59">
                  <c:v>22.68115269819885</c:v>
                </c:pt>
                <c:pt idx="60">
                  <c:v>22.556173712658815</c:v>
                </c:pt>
                <c:pt idx="61">
                  <c:v>22.432967538562444</c:v>
                </c:pt>
                <c:pt idx="62">
                  <c:v>22.311484584318585</c:v>
                </c:pt>
                <c:pt idx="63">
                  <c:v>22.191677310534835</c:v>
                </c:pt>
                <c:pt idx="64">
                  <c:v>22.073500118324432</c:v>
                </c:pt>
                <c:pt idx="65">
                  <c:v>21.95690924510995</c:v>
                </c:pt>
                <c:pt idx="66">
                  <c:v>21.84186266732813</c:v>
                </c:pt>
                <c:pt idx="67">
                  <c:v>21.72832000949432</c:v>
                </c:pt>
                <c:pt idx="68">
                  <c:v>21.616242459134348</c:v>
                </c:pt>
                <c:pt idx="69">
                  <c:v>21.505592687135128</c:v>
                </c:pt>
                <c:pt idx="70">
                  <c:v>21.39633477310508</c:v>
                </c:pt>
                <c:pt idx="71">
                  <c:v>21.28843413537096</c:v>
                </c:pt>
                <c:pt idx="72">
                  <c:v>21.18185746526962</c:v>
                </c:pt>
                <c:pt idx="73">
                  <c:v>21.07657266542248</c:v>
                </c:pt>
                <c:pt idx="74">
                  <c:v>20.972548791706323</c:v>
                </c:pt>
                <c:pt idx="75">
                  <c:v>20.8697559986581</c:v>
                </c:pt>
                <c:pt idx="76">
                  <c:v>20.7681654880726</c:v>
                </c:pt>
                <c:pt idx="77">
                  <c:v>20.667749460571585</c:v>
                </c:pt>
                <c:pt idx="78">
                  <c:v>20.568481069940585</c:v>
                </c:pt>
                <c:pt idx="79">
                  <c:v>20.470334380045703</c:v>
                </c:pt>
                <c:pt idx="80">
                  <c:v>20.37328432415746</c:v>
                </c:pt>
                <c:pt idx="81">
                  <c:v>20.277306666522087</c:v>
                </c:pt>
                <c:pt idx="82">
                  <c:v>20.182377966032853</c:v>
                </c:pt>
                <c:pt idx="83">
                  <c:v>20.088475541865254</c:v>
                </c:pt>
                <c:pt idx="84">
                  <c:v>19.995577440949983</c:v>
                </c:pt>
                <c:pt idx="85">
                  <c:v>19.903662407167</c:v>
                </c:pt>
                <c:pt idx="86">
                  <c:v>19.81270985215259</c:v>
                </c:pt>
                <c:pt idx="87">
                  <c:v>19.722699827619063</c:v>
                </c:pt>
                <c:pt idx="88">
                  <c:v>19.633612999094062</c:v>
                </c:pt>
                <c:pt idx="89">
                  <c:v>19.54543062099296</c:v>
                </c:pt>
                <c:pt idx="90">
                  <c:v>19.45813451294396</c:v>
                </c:pt>
                <c:pt idx="91">
                  <c:v>19.458134512943946</c:v>
                </c:pt>
                <c:pt idx="92">
                  <c:v>18.630280809779443</c:v>
                </c:pt>
                <c:pt idx="93">
                  <c:v>17.874509591991448</c:v>
                </c:pt>
                <c:pt idx="94">
                  <c:v>17.179267466807207</c:v>
                </c:pt>
                <c:pt idx="95">
                  <c:v>16.535573799379183</c:v>
                </c:pt>
                <c:pt idx="96">
                  <c:v>15.93630933183032</c:v>
                </c:pt>
                <c:pt idx="97">
                  <c:v>15.37573485982545</c:v>
                </c:pt>
                <c:pt idx="98">
                  <c:v>14.849156085378466</c:v>
                </c:pt>
                <c:pt idx="99">
                  <c:v>14.352684410877822</c:v>
                </c:pt>
                <c:pt idx="100">
                  <c:v>13.883062493887364</c:v>
                </c:pt>
                <c:pt idx="101">
                  <c:v>13.437534599664321</c:v>
                </c:pt>
                <c:pt idx="102">
                  <c:v>13.01374861826556</c:v>
                </c:pt>
                <c:pt idx="103">
                  <c:v>12.60968089649982</c:v>
                </c:pt>
                <c:pt idx="104">
                  <c:v>12.223577792592087</c:v>
                </c:pt>
                <c:pt idx="105">
                  <c:v>11.853909678711824</c:v>
                </c:pt>
                <c:pt idx="106">
                  <c:v>11.499334339503191</c:v>
                </c:pt>
                <c:pt idx="107">
                  <c:v>11.158667553527586</c:v>
                </c:pt>
                <c:pt idx="108">
                  <c:v>10.8308592297642</c:v>
                </c:pt>
                <c:pt idx="109">
                  <c:v>10.514973886099561</c:v>
                </c:pt>
                <c:pt idx="110">
                  <c:v>10.210174554964823</c:v>
                </c:pt>
                <c:pt idx="111">
                  <c:v>9.915709418550694</c:v>
                </c:pt>
                <c:pt idx="112">
                  <c:v>9.630900636258492</c:v>
                </c:pt>
                <c:pt idx="113">
                  <c:v>9.355134946545824</c:v>
                </c:pt>
                <c:pt idx="114">
                  <c:v>9.087855715386192</c:v>
                </c:pt>
                <c:pt idx="115">
                  <c:v>8.828556172098843</c:v>
                </c:pt>
                <c:pt idx="116">
                  <c:v>8.576773625938431</c:v>
                </c:pt>
                <c:pt idx="117">
                  <c:v>8.3320844975982</c:v>
                </c:pt>
                <c:pt idx="118">
                  <c:v>8.094100031604043</c:v>
                </c:pt>
                <c:pt idx="119">
                  <c:v>7.86246258060774</c:v>
                </c:pt>
                <c:pt idx="120">
                  <c:v>7.63684237241396</c:v>
                </c:pt>
                <c:pt idx="121">
                  <c:v>7.416934686384699</c:v>
                </c:pt>
                <c:pt idx="122">
                  <c:v>7.202457378549235</c:v>
                </c:pt>
                <c:pt idx="123">
                  <c:v>6.993148704985935</c:v>
                </c:pt>
                <c:pt idx="124">
                  <c:v>6.788765401352216</c:v>
                </c:pt>
                <c:pt idx="125">
                  <c:v>6.589080983220196</c:v>
                </c:pt>
                <c:pt idx="126">
                  <c:v>6.393884237437071</c:v>
                </c:pt>
                <c:pt idx="127">
                  <c:v>6.2029778793124635</c:v>
                </c:pt>
                <c:pt idx="128">
                  <c:v>6.0161773542295975</c:v>
                </c:pt>
                <c:pt idx="129">
                  <c:v>5.833309765432201</c:v>
                </c:pt>
                <c:pt idx="130">
                  <c:v>5.654212912373672</c:v>
                </c:pt>
                <c:pt idx="131">
                  <c:v>5.4787344262235695</c:v>
                </c:pt>
                <c:pt idx="132">
                  <c:v>5.3067309909852165</c:v>
                </c:pt>
                <c:pt idx="133">
                  <c:v>5.138067640247962</c:v>
                </c:pt>
                <c:pt idx="134">
                  <c:v>4.972617120928164</c:v>
                </c:pt>
                <c:pt idx="135">
                  <c:v>4.810259316484577</c:v>
                </c:pt>
                <c:pt idx="136">
                  <c:v>4.650880723059068</c:v>
                </c:pt>
                <c:pt idx="137">
                  <c:v>4.494373972819937</c:v>
                </c:pt>
                <c:pt idx="138">
                  <c:v>4.340637399494118</c:v>
                </c:pt>
                <c:pt idx="139">
                  <c:v>4.1895746416851996</c:v>
                </c:pt>
                <c:pt idx="140">
                  <c:v>4.04109428010106</c:v>
                </c:pt>
                <c:pt idx="141">
                  <c:v>3.8951095052710722</c:v>
                </c:pt>
                <c:pt idx="142">
                  <c:v>3.751537812728605</c:v>
                </c:pt>
                <c:pt idx="143">
                  <c:v>3.610300722978868</c:v>
                </c:pt>
                <c:pt idx="144">
                  <c:v>3.471323523872311</c:v>
                </c:pt>
                <c:pt idx="145">
                  <c:v>3.334535033266201</c:v>
                </c:pt>
                <c:pt idx="146">
                  <c:v>3.1998673800868342</c:v>
                </c:pt>
                <c:pt idx="147">
                  <c:v>3.067255802106571</c:v>
                </c:pt>
                <c:pt idx="148">
                  <c:v>2.936638458927417</c:v>
                </c:pt>
                <c:pt idx="149">
                  <c:v>2.8079562588192193</c:v>
                </c:pt>
                <c:pt idx="150">
                  <c:v>2.6811526981988387</c:v>
                </c:pt>
                <c:pt idx="151">
                  <c:v>2.5561737126588073</c:v>
                </c:pt>
                <c:pt idx="152">
                  <c:v>2.4329675385624387</c:v>
                </c:pt>
                <c:pt idx="153">
                  <c:v>2.311484584318576</c:v>
                </c:pt>
                <c:pt idx="154">
                  <c:v>2.1916773105348275</c:v>
                </c:pt>
                <c:pt idx="155">
                  <c:v>2.0735001183244206</c:v>
                </c:pt>
                <c:pt idx="156">
                  <c:v>1.9569092451099446</c:v>
                </c:pt>
                <c:pt idx="157">
                  <c:v>1.8418626673281184</c:v>
                </c:pt>
                <c:pt idx="158">
                  <c:v>1.7283200094943088</c:v>
                </c:pt>
                <c:pt idx="159">
                  <c:v>1.6162424591343374</c:v>
                </c:pt>
                <c:pt idx="160">
                  <c:v>1.5055926871351173</c:v>
                </c:pt>
                <c:pt idx="161">
                  <c:v>1.3963347731050746</c:v>
                </c:pt>
                <c:pt idx="162">
                  <c:v>1.2884341353709496</c:v>
                </c:pt>
                <c:pt idx="163">
                  <c:v>1.1818574652696117</c:v>
                </c:pt>
                <c:pt idx="164">
                  <c:v>1.0765726654224665</c:v>
                </c:pt>
                <c:pt idx="165">
                  <c:v>0.972548791706312</c:v>
                </c:pt>
                <c:pt idx="166">
                  <c:v>0.8697559986580914</c:v>
                </c:pt>
                <c:pt idx="167">
                  <c:v>0.7681654880725923</c:v>
                </c:pt>
                <c:pt idx="168">
                  <c:v>0.667749460571574</c:v>
                </c:pt>
                <c:pt idx="169">
                  <c:v>0.5684810699405721</c:v>
                </c:pt>
                <c:pt idx="170">
                  <c:v>0.4703343800456902</c:v>
                </c:pt>
                <c:pt idx="171">
                  <c:v>0.3732843241574482</c:v>
                </c:pt>
                <c:pt idx="172">
                  <c:v>0.2773066665220731</c:v>
                </c:pt>
                <c:pt idx="173">
                  <c:v>0.18237796603283996</c:v>
                </c:pt>
                <c:pt idx="174">
                  <c:v>0.08847554186524366</c:v>
                </c:pt>
                <c:pt idx="175">
                  <c:v>-0.004422559050026431</c:v>
                </c:pt>
                <c:pt idx="176">
                  <c:v>-0.09633759283301074</c:v>
                </c:pt>
                <c:pt idx="177">
                  <c:v>-0.18729014784742287</c:v>
                </c:pt>
                <c:pt idx="178">
                  <c:v>-0.27730017238095217</c:v>
                </c:pt>
                <c:pt idx="179">
                  <c:v>-0.36638700090595167</c:v>
                </c:pt>
                <c:pt idx="180">
                  <c:v>-0.45456937900705296</c:v>
                </c:pt>
                <c:pt idx="181">
                  <c:v>-0.5418654870560542</c:v>
                </c:pt>
                <c:pt idx="182">
                  <c:v>-1.369719190220556</c:v>
                </c:pt>
                <c:pt idx="183">
                  <c:v>-2.1254904080085515</c:v>
                </c:pt>
                <c:pt idx="184">
                  <c:v>-2.820732533192789</c:v>
                </c:pt>
                <c:pt idx="185">
                  <c:v>-3.4644262006208155</c:v>
                </c:pt>
                <c:pt idx="186">
                  <c:v>-4.063690668169679</c:v>
                </c:pt>
                <c:pt idx="187">
                  <c:v>-4.62426514017455</c:v>
                </c:pt>
                <c:pt idx="188">
                  <c:v>-5.1508439146215315</c:v>
                </c:pt>
                <c:pt idx="189">
                  <c:v>-5.647315589122175</c:v>
                </c:pt>
                <c:pt idx="190">
                  <c:v>-6.1169375061126345</c:v>
                </c:pt>
                <c:pt idx="191">
                  <c:v>-6.562465400335677</c:v>
                </c:pt>
                <c:pt idx="192">
                  <c:v>-6.986251381734439</c:v>
                </c:pt>
                <c:pt idx="193">
                  <c:v>-7.390319103500179</c:v>
                </c:pt>
                <c:pt idx="194">
                  <c:v>-7.776422207407911</c:v>
                </c:pt>
                <c:pt idx="195">
                  <c:v>-8.146090321288174</c:v>
                </c:pt>
                <c:pt idx="196">
                  <c:v>-8.500665660496807</c:v>
                </c:pt>
                <c:pt idx="197">
                  <c:v>-8.841332446472412</c:v>
                </c:pt>
                <c:pt idx="198">
                  <c:v>-9.169140770235801</c:v>
                </c:pt>
                <c:pt idx="199">
                  <c:v>-9.485026113900439</c:v>
                </c:pt>
                <c:pt idx="200">
                  <c:v>-9.789825445035175</c:v>
                </c:pt>
                <c:pt idx="201">
                  <c:v>-10.084290581449302</c:v>
                </c:pt>
                <c:pt idx="202">
                  <c:v>-10.369099363741508</c:v>
                </c:pt>
                <c:pt idx="203">
                  <c:v>-10.644865053454172</c:v>
                </c:pt>
                <c:pt idx="204">
                  <c:v>-10.912144284613802</c:v>
                </c:pt>
                <c:pt idx="205">
                  <c:v>-11.171443827901156</c:v>
                </c:pt>
                <c:pt idx="206">
                  <c:v>-11.423226374061565</c:v>
                </c:pt>
                <c:pt idx="207">
                  <c:v>-11.667915502401797</c:v>
                </c:pt>
                <c:pt idx="208">
                  <c:v>-11.905899968395952</c:v>
                </c:pt>
                <c:pt idx="209">
                  <c:v>-12.137537419392256</c:v>
                </c:pt>
                <c:pt idx="210">
                  <c:v>-12.363157627586038</c:v>
                </c:pt>
                <c:pt idx="211">
                  <c:v>-12.5830653136153</c:v>
                </c:pt>
                <c:pt idx="212">
                  <c:v>-12.797542621450763</c:v>
                </c:pt>
                <c:pt idx="213">
                  <c:v>-13.006851295014062</c:v>
                </c:pt>
                <c:pt idx="214">
                  <c:v>-13.211234598647783</c:v>
                </c:pt>
                <c:pt idx="215">
                  <c:v>-13.410919016779804</c:v>
                </c:pt>
                <c:pt idx="216">
                  <c:v>-13.606115762562927</c:v>
                </c:pt>
                <c:pt idx="217">
                  <c:v>-13.797022120687535</c:v>
                </c:pt>
                <c:pt idx="218">
                  <c:v>-13.983822645770402</c:v>
                </c:pt>
                <c:pt idx="219">
                  <c:v>-14.166690234567799</c:v>
                </c:pt>
                <c:pt idx="220">
                  <c:v>-14.345787087626325</c:v>
                </c:pt>
                <c:pt idx="221">
                  <c:v>-14.521265573776429</c:v>
                </c:pt>
                <c:pt idx="222">
                  <c:v>-14.69326900901478</c:v>
                </c:pt>
                <c:pt idx="223">
                  <c:v>-14.861932359752037</c:v>
                </c:pt>
                <c:pt idx="224">
                  <c:v>-15.027382879071833</c:v>
                </c:pt>
                <c:pt idx="225">
                  <c:v>-15.189740683515424</c:v>
                </c:pt>
                <c:pt idx="226">
                  <c:v>-15.349119276940929</c:v>
                </c:pt>
                <c:pt idx="227">
                  <c:v>-15.505626027180064</c:v>
                </c:pt>
                <c:pt idx="228">
                  <c:v>-15.659362600505881</c:v>
                </c:pt>
                <c:pt idx="229">
                  <c:v>-15.810425358314799</c:v>
                </c:pt>
                <c:pt idx="230">
                  <c:v>-15.958905719898937</c:v>
                </c:pt>
                <c:pt idx="231">
                  <c:v>-16.104890494728924</c:v>
                </c:pt>
                <c:pt idx="232">
                  <c:v>-16.248462187271393</c:v>
                </c:pt>
                <c:pt idx="233">
                  <c:v>-16.389699277021133</c:v>
                </c:pt>
                <c:pt idx="234">
                  <c:v>-16.52867647612769</c:v>
                </c:pt>
                <c:pt idx="235">
                  <c:v>-16.665464966733797</c:v>
                </c:pt>
                <c:pt idx="236">
                  <c:v>-16.800132619913164</c:v>
                </c:pt>
                <c:pt idx="237">
                  <c:v>-16.932744197893427</c:v>
                </c:pt>
                <c:pt idx="238">
                  <c:v>-17.063361541072585</c:v>
                </c:pt>
                <c:pt idx="239">
                  <c:v>-17.19204374118078</c:v>
                </c:pt>
                <c:pt idx="240">
                  <c:v>-17.31884730180116</c:v>
                </c:pt>
                <c:pt idx="241">
                  <c:v>-17.443826287341192</c:v>
                </c:pt>
                <c:pt idx="242">
                  <c:v>-17.567032461437556</c:v>
                </c:pt>
                <c:pt idx="243">
                  <c:v>-17.688515415681422</c:v>
                </c:pt>
                <c:pt idx="244">
                  <c:v>-17.80832268946517</c:v>
                </c:pt>
                <c:pt idx="245">
                  <c:v>-17.926499881675575</c:v>
                </c:pt>
                <c:pt idx="246">
                  <c:v>-18.043090754890052</c:v>
                </c:pt>
                <c:pt idx="247">
                  <c:v>-18.15813733267188</c:v>
                </c:pt>
                <c:pt idx="248">
                  <c:v>-18.271679990505692</c:v>
                </c:pt>
                <c:pt idx="249">
                  <c:v>-18.38375754086566</c:v>
                </c:pt>
                <c:pt idx="250">
                  <c:v>-18.494407312864883</c:v>
                </c:pt>
                <c:pt idx="251">
                  <c:v>-18.603665226894922</c:v>
                </c:pt>
                <c:pt idx="252">
                  <c:v>-18.71156586462905</c:v>
                </c:pt>
                <c:pt idx="253">
                  <c:v>-18.818142534730388</c:v>
                </c:pt>
                <c:pt idx="254">
                  <c:v>-18.923427334577532</c:v>
                </c:pt>
                <c:pt idx="255">
                  <c:v>-19.027451208293687</c:v>
                </c:pt>
                <c:pt idx="256">
                  <c:v>-19.130244001341907</c:v>
                </c:pt>
                <c:pt idx="257">
                  <c:v>-19.231834511927406</c:v>
                </c:pt>
                <c:pt idx="258">
                  <c:v>-19.332250539428426</c:v>
                </c:pt>
                <c:pt idx="259">
                  <c:v>-19.431518930059426</c:v>
                </c:pt>
                <c:pt idx="260">
                  <c:v>-19.529665619954308</c:v>
                </c:pt>
                <c:pt idx="261">
                  <c:v>-19.626715675842547</c:v>
                </c:pt>
                <c:pt idx="262">
                  <c:v>-19.722693333477924</c:v>
                </c:pt>
                <c:pt idx="263">
                  <c:v>-19.817622033967158</c:v>
                </c:pt>
                <c:pt idx="264">
                  <c:v>-19.911524458134757</c:v>
                </c:pt>
                <c:pt idx="265">
                  <c:v>-20.004422559050028</c:v>
                </c:pt>
                <c:pt idx="266">
                  <c:v>-20.09633759283301</c:v>
                </c:pt>
                <c:pt idx="267">
                  <c:v>-20.187290147847424</c:v>
                </c:pt>
                <c:pt idx="268">
                  <c:v>-20.27730017238095</c:v>
                </c:pt>
                <c:pt idx="269">
                  <c:v>-20.36638700090595</c:v>
                </c:pt>
                <c:pt idx="270">
                  <c:v>-20.454569379007054</c:v>
                </c:pt>
              </c:numCache>
            </c:numRef>
          </c:yVal>
          <c:smooth val="1"/>
        </c:ser>
        <c:ser>
          <c:idx val="1"/>
          <c:order val="1"/>
          <c:tx>
            <c:v>V_Comp</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VLoopPlot!$A$2:$A$272</c:f>
              <c:numCache>
                <c:ptCount val="27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numCache>
            </c:numRef>
          </c:xVal>
          <c:yVal>
            <c:numRef>
              <c:f>VLoopPlot!$D$2:$D$272</c:f>
              <c:numCache>
                <c:ptCount val="271"/>
                <c:pt idx="0">
                  <c:v>-16.804224232259273</c:v>
                </c:pt>
                <c:pt idx="1">
                  <c:v>-17.2212769655413</c:v>
                </c:pt>
                <c:pt idx="2">
                  <c:v>-17.568964566535765</c:v>
                </c:pt>
                <c:pt idx="3">
                  <c:v>-17.861624447290158</c:v>
                </c:pt>
                <c:pt idx="4">
                  <c:v>-18.110229412744154</c:v>
                </c:pt>
                <c:pt idx="5">
                  <c:v>-18.32327229676811</c:v>
                </c:pt>
                <c:pt idx="6">
                  <c:v>-18.50739146002427</c:v>
                </c:pt>
                <c:pt idx="7">
                  <c:v>-18.6678220228658</c:v>
                </c:pt>
                <c:pt idx="8">
                  <c:v>-18.808726443613793</c:v>
                </c:pt>
                <c:pt idx="9">
                  <c:v>-18.933439733375263</c:v>
                </c:pt>
                <c:pt idx="10">
                  <c:v>-19.044653270805888</c:v>
                </c:pt>
                <c:pt idx="11">
                  <c:v>-19.144553870208362</c:v>
                </c:pt>
                <c:pt idx="12">
                  <c:v>-19.23492988228619</c:v>
                </c:pt>
                <c:pt idx="13">
                  <c:v>-19.317252775694275</c:v>
                </c:pt>
                <c:pt idx="14">
                  <c:v>-19.392740327589497</c:v>
                </c:pt>
                <c:pt idx="15">
                  <c:v>-19.462405911801408</c:v>
                </c:pt>
                <c:pt idx="16">
                  <c:v>-19.52709720064859</c:v>
                </c:pt>
                <c:pt idx="17">
                  <c:v>-19.587526749389088</c:v>
                </c:pt>
                <c:pt idx="18">
                  <c:v>-19.64429631506233</c:v>
                </c:pt>
                <c:pt idx="19">
                  <c:v>-19.697916308151857</c:v>
                </c:pt>
                <c:pt idx="20">
                  <c:v>-19.74882144011807</c:v>
                </c:pt>
                <c:pt idx="21">
                  <c:v>-19.797383380024925</c:v>
                </c:pt>
                <c:pt idx="22">
                  <c:v>-19.843921046172586</c:v>
                </c:pt>
                <c:pt idx="23">
                  <c:v>-19.888709017324704</c:v>
                </c:pt>
                <c:pt idx="24">
                  <c:v>-19.931984440847767</c:v>
                </c:pt>
                <c:pt idx="25">
                  <c:v>-19.973952733178987</c:v>
                </c:pt>
                <c:pt idx="26">
                  <c:v>-20.01479230515318</c:v>
                </c:pt>
                <c:pt idx="27">
                  <c:v>-20.05465849616769</c:v>
                </c:pt>
                <c:pt idx="28">
                  <c:v>-20.09368686347965</c:v>
                </c:pt>
                <c:pt idx="29">
                  <c:v>-20.13199594352823</c:v>
                </c:pt>
                <c:pt idx="30">
                  <c:v>-20.169689579119982</c:v>
                </c:pt>
                <c:pt idx="31">
                  <c:v>-20.206858888149494</c:v>
                </c:pt>
                <c:pt idx="32">
                  <c:v>-20.24358393514631</c:v>
                </c:pt>
                <c:pt idx="33">
                  <c:v>-20.279935155501253</c:v>
                </c:pt>
                <c:pt idx="34">
                  <c:v>-20.315974573088788</c:v>
                </c:pt>
                <c:pt idx="35">
                  <c:v>-20.351756844671634</c:v>
                </c:pt>
                <c:pt idx="36">
                  <c:v>-20.3873301585684</c:v>
                </c:pt>
                <c:pt idx="37">
                  <c:v>-20.42273701028843</c:v>
                </c:pt>
                <c:pt idx="38">
                  <c:v>-20.45801487395866</c:v>
                </c:pt>
                <c:pt idx="39">
                  <c:v>-20.493196785205733</c:v>
                </c:pt>
                <c:pt idx="40">
                  <c:v>-20.52831184856926</c:v>
                </c:pt>
                <c:pt idx="41">
                  <c:v>-20.56338568039855</c:v>
                </c:pt>
                <c:pt idx="42">
                  <c:v>-20.598440796434918</c:v>
                </c:pt>
                <c:pt idx="43">
                  <c:v>-20.63349695183511</c:v>
                </c:pt>
                <c:pt idx="44">
                  <c:v>-20.6685714401917</c:v>
                </c:pt>
                <c:pt idx="45">
                  <c:v>-20.703679357108125</c:v>
                </c:pt>
                <c:pt idx="46">
                  <c:v>-20.73883383305327</c:v>
                </c:pt>
                <c:pt idx="47">
                  <c:v>-20.77404623952298</c:v>
                </c:pt>
                <c:pt idx="48">
                  <c:v>-20.809326371951173</c:v>
                </c:pt>
                <c:pt idx="49">
                  <c:v>-20.844682612320348</c:v>
                </c:pt>
                <c:pt idx="50">
                  <c:v>-20.88012207400562</c:v>
                </c:pt>
                <c:pt idx="51">
                  <c:v>-20.915650731034706</c:v>
                </c:pt>
                <c:pt idx="52">
                  <c:v>-20.951273533647623</c:v>
                </c:pt>
                <c:pt idx="53">
                  <c:v>-20.98699451178622</c:v>
                </c:pt>
                <c:pt idx="54">
                  <c:v>-21.022816867926977</c:v>
                </c:pt>
                <c:pt idx="55">
                  <c:v>-21.05874306048568</c:v>
                </c:pt>
                <c:pt idx="56">
                  <c:v>-21.094774878864087</c:v>
                </c:pt>
                <c:pt idx="57">
                  <c:v>-21.130913511072666</c:v>
                </c:pt>
                <c:pt idx="58">
                  <c:v>-21.1671596047464</c:v>
                </c:pt>
                <c:pt idx="59">
                  <c:v>-21.20351332226982</c:v>
                </c:pt>
                <c:pt idx="60">
                  <c:v>-21.239974390640167</c:v>
                </c:pt>
                <c:pt idx="61">
                  <c:v>-21.2765421466221</c:v>
                </c:pt>
                <c:pt idx="62">
                  <c:v>-21.31321557768191</c:v>
                </c:pt>
                <c:pt idx="63">
                  <c:v>-21.349993359132213</c:v>
                </c:pt>
                <c:pt idx="64">
                  <c:v>-21.386873887868624</c:v>
                </c:pt>
                <c:pt idx="65">
                  <c:v>-21.423855313036423</c:v>
                </c:pt>
                <c:pt idx="66">
                  <c:v>-21.460935563927798</c:v>
                </c:pt>
                <c:pt idx="67">
                  <c:v>-21.498112375376685</c:v>
                </c:pt>
                <c:pt idx="68">
                  <c:v>-21.535383310889536</c:v>
                </c:pt>
                <c:pt idx="69">
                  <c:v>-21.57274578372467</c:v>
                </c:pt>
                <c:pt idx="70">
                  <c:v>-21.610197076110286</c:v>
                </c:pt>
                <c:pt idx="71">
                  <c:v>-21.647734356771654</c:v>
                </c:pt>
                <c:pt idx="72">
                  <c:v>-21.68535469692024</c:v>
                </c:pt>
                <c:pt idx="73">
                  <c:v>-21.72305508484218</c:v>
                </c:pt>
                <c:pt idx="74">
                  <c:v>-21.760832439209736</c:v>
                </c:pt>
                <c:pt idx="75">
                  <c:v>-21.798683621227227</c:v>
                </c:pt>
                <c:pt idx="76">
                  <c:v>-21.836605445712003</c:v>
                </c:pt>
                <c:pt idx="77">
                  <c:v>-21.874594691201462</c:v>
                </c:pt>
                <c:pt idx="78">
                  <c:v>-21.912648109168614</c:v>
                </c:pt>
                <c:pt idx="79">
                  <c:v>-21.950762432420593</c:v>
                </c:pt>
                <c:pt idx="80">
                  <c:v>-21.98893438274828</c:v>
                </c:pt>
                <c:pt idx="81">
                  <c:v>-22.027160677888446</c:v>
                </c:pt>
                <c:pt idx="82">
                  <c:v>-22.065438037854634</c:v>
                </c:pt>
                <c:pt idx="83">
                  <c:v>-22.103763190687978</c:v>
                </c:pt>
                <c:pt idx="84">
                  <c:v>-22.142132877674573</c:v>
                </c:pt>
                <c:pt idx="85">
                  <c:v>-22.18054385807215</c:v>
                </c:pt>
                <c:pt idx="86">
                  <c:v>-22.218992913384966</c:v>
                </c:pt>
                <c:pt idx="87">
                  <c:v>-22.257476851222833</c:v>
                </c:pt>
                <c:pt idx="88">
                  <c:v>-22.295992508776862</c:v>
                </c:pt>
                <c:pt idx="89">
                  <c:v>-22.33453675594211</c:v>
                </c:pt>
                <c:pt idx="90">
                  <c:v>-22.373106498114762</c:v>
                </c:pt>
                <c:pt idx="91">
                  <c:v>-22.373106498114765</c:v>
                </c:pt>
                <c:pt idx="92">
                  <c:v>-22.759554953053506</c:v>
                </c:pt>
                <c:pt idx="93">
                  <c:v>-23.14547924229515</c:v>
                </c:pt>
                <c:pt idx="94">
                  <c:v>-23.52857157786108</c:v>
                </c:pt>
                <c:pt idx="95">
                  <c:v>-23.907020049905636</c:v>
                </c:pt>
                <c:pt idx="96">
                  <c:v>-24.279457592822887</c:v>
                </c:pt>
                <c:pt idx="97">
                  <c:v>-24.644893243148317</c:v>
                </c:pt>
                <c:pt idx="98">
                  <c:v>-25.002642695718865</c:v>
                </c:pt>
                <c:pt idx="99">
                  <c:v>-25.35226550768931</c:v>
                </c:pt>
                <c:pt idx="100">
                  <c:v>-25.693511485278012</c:v>
                </c:pt>
                <c:pt idx="101">
                  <c:v>-26.026276458456547</c:v>
                </c:pt>
                <c:pt idx="102">
                  <c:v>-26.35056661074261</c:v>
                </c:pt>
                <c:pt idx="103">
                  <c:v>-26.66647015667303</c:v>
                </c:pt>
                <c:pt idx="104">
                  <c:v>-26.974135112750783</c:v>
                </c:pt>
                <c:pt idx="105">
                  <c:v>-27.27375200989568</c:v>
                </c:pt>
                <c:pt idx="106">
                  <c:v>-27.565540553405896</c:v>
                </c:pt>
                <c:pt idx="107">
                  <c:v>-27.849739403518797</c:v>
                </c:pt>
                <c:pt idx="108">
                  <c:v>-28.12659840434502</c:v>
                </c:pt>
                <c:pt idx="109">
                  <c:v>-28.396372722967808</c:v>
                </c:pt>
                <c:pt idx="110">
                  <c:v>-28.659318472236922</c:v>
                </c:pt>
                <c:pt idx="111">
                  <c:v>-28.915689481731945</c:v>
                </c:pt>
                <c:pt idx="112">
                  <c:v>-29.165734954234466</c:v>
                </c:pt>
                <c:pt idx="113">
                  <c:v>-29.409697802810758</c:v>
                </c:pt>
                <c:pt idx="114">
                  <c:v>-29.647813509069035</c:v>
                </c:pt>
                <c:pt idx="115">
                  <c:v>-29.880309378763027</c:v>
                </c:pt>
                <c:pt idx="116">
                  <c:v>-30.107404098712422</c:v>
                </c:pt>
                <c:pt idx="117">
                  <c:v>-30.329307520666898</c:v>
                </c:pt>
                <c:pt idx="118">
                  <c:v>-30.54622061458968</c:v>
                </c:pt>
                <c:pt idx="119">
                  <c:v>-30.75833554693506</c:v>
                </c:pt>
                <c:pt idx="120">
                  <c:v>-30.96583584967334</c:v>
                </c:pt>
                <c:pt idx="121">
                  <c:v>-31.16889665372466</c:v>
                </c:pt>
                <c:pt idx="122">
                  <c:v>-31.367684966606877</c:v>
                </c:pt>
                <c:pt idx="123">
                  <c:v>-31.562359978873943</c:v>
                </c:pt>
                <c:pt idx="124">
                  <c:v>-31.753073387626863</c:v>
                </c:pt>
                <c:pt idx="125">
                  <c:v>-31.939969728254866</c:v>
                </c:pt>
                <c:pt idx="126">
                  <c:v>-32.12318670779488</c:v>
                </c:pt>
                <c:pt idx="127">
                  <c:v>-32.30285553502536</c:v>
                </c:pt>
                <c:pt idx="128">
                  <c:v>-32.47910124374628</c:v>
                </c:pt>
                <c:pt idx="129">
                  <c:v>-32.652043006728434</c:v>
                </c:pt>
                <c:pt idx="130">
                  <c:v>-32.82179443860793</c:v>
                </c:pt>
                <c:pt idx="131">
                  <c:v>-32.988463886608976</c:v>
                </c:pt>
                <c:pt idx="132">
                  <c:v>-33.152154708440975</c:v>
                </c:pt>
                <c:pt idx="133">
                  <c:v>-33.31296553706543</c:v>
                </c:pt>
                <c:pt idx="134">
                  <c:v>-33.47099053229036</c:v>
                </c:pt>
                <c:pt idx="135">
                  <c:v>-33.62631961934346</c:v>
                </c:pt>
                <c:pt idx="136">
                  <c:v>-33.77903871471612</c:v>
                </c:pt>
                <c:pt idx="137">
                  <c:v>-33.92922993966958</c:v>
                </c:pt>
                <c:pt idx="138">
                  <c:v>-34.076971821863076</c:v>
                </c:pt>
                <c:pt idx="139">
                  <c:v>-34.22233948560682</c:v>
                </c:pt>
                <c:pt idx="140">
                  <c:v>-34.36540483126818</c:v>
                </c:pt>
                <c:pt idx="141">
                  <c:v>-34.506236704370096</c:v>
                </c:pt>
                <c:pt idx="142">
                  <c:v>-34.64490105492143</c:v>
                </c:pt>
                <c:pt idx="143">
                  <c:v>-34.78146108751155</c:v>
                </c:pt>
                <c:pt idx="144">
                  <c:v>-34.915977402688384</c:v>
                </c:pt>
                <c:pt idx="145">
                  <c:v>-35.04850813012221</c:v>
                </c:pt>
                <c:pt idx="146">
                  <c:v>-35.17910905403789</c:v>
                </c:pt>
                <c:pt idx="147">
                  <c:v>-35.307833731376746</c:v>
                </c:pt>
                <c:pt idx="148">
                  <c:v>-35.434733603126794</c:v>
                </c:pt>
                <c:pt idx="149">
                  <c:v>-35.559858099237644</c:v>
                </c:pt>
                <c:pt idx="150">
                  <c:v>-35.683254737513295</c:v>
                </c:pt>
                <c:pt idx="151">
                  <c:v>-35.804969216853934</c:v>
                </c:pt>
                <c:pt idx="152">
                  <c:v>-35.925045505196096</c:v>
                </c:pt>
                <c:pt idx="153">
                  <c:v>-36.04352592247946</c:v>
                </c:pt>
                <c:pt idx="154">
                  <c:v>-36.16045121894847</c:v>
                </c:pt>
                <c:pt idx="155">
                  <c:v>-36.275860649077735</c:v>
                </c:pt>
                <c:pt idx="156">
                  <c:v>-36.38979204139215</c:v>
                </c:pt>
                <c:pt idx="157">
                  <c:v>-36.50228186443482</c:v>
                </c:pt>
                <c:pt idx="158">
                  <c:v>-36.6133652891206</c:v>
                </c:pt>
                <c:pt idx="159">
                  <c:v>-36.723076247696525</c:v>
                </c:pt>
                <c:pt idx="160">
                  <c:v>-36.83144748951715</c:v>
                </c:pt>
                <c:pt idx="161">
                  <c:v>-36.93851063382853</c:v>
                </c:pt>
                <c:pt idx="162">
                  <c:v>-37.04429621974214</c:v>
                </c:pt>
                <c:pt idx="163">
                  <c:v>-37.14883375356861</c:v>
                </c:pt>
                <c:pt idx="164">
                  <c:v>-37.25215175366945</c:v>
                </c:pt>
                <c:pt idx="165">
                  <c:v>-37.354277792975</c:v>
                </c:pt>
                <c:pt idx="166">
                  <c:v>-37.45523853930725</c:v>
                </c:pt>
                <c:pt idx="167">
                  <c:v>-37.555059793637</c:v>
                </c:pt>
                <c:pt idx="168">
                  <c:v>-37.65376652639647</c:v>
                </c:pt>
                <c:pt idx="169">
                  <c:v>-37.75138291196082</c:v>
                </c:pt>
                <c:pt idx="170">
                  <c:v>-37.847932361404595</c:v>
                </c:pt>
                <c:pt idx="171">
                  <c:v>-37.943437553632336</c:v>
                </c:pt>
                <c:pt idx="172">
                  <c:v>-38.037920464976395</c:v>
                </c:pt>
                <c:pt idx="173">
                  <c:v>-38.13140239734885</c:v>
                </c:pt>
                <c:pt idx="174">
                  <c:v>-38.2239040050293</c:v>
                </c:pt>
                <c:pt idx="175">
                  <c:v>-38.3154453201647</c:v>
                </c:pt>
                <c:pt idx="176">
                  <c:v>-38.406045777053215</c:v>
                </c:pt>
                <c:pt idx="177">
                  <c:v>-38.49572423527881</c:v>
                </c:pt>
                <c:pt idx="178">
                  <c:v>-38.58449900176018</c:v>
                </c:pt>
                <c:pt idx="179">
                  <c:v>-38.672387851772726</c:v>
                </c:pt>
                <c:pt idx="180">
                  <c:v>-38.759408048999376</c:v>
                </c:pt>
                <c:pt idx="181">
                  <c:v>-38.845576364662236</c:v>
                </c:pt>
                <c:pt idx="182">
                  <c:v>-39.663777821402405</c:v>
                </c:pt>
                <c:pt idx="183">
                  <c:v>-40.412193081403764</c:v>
                </c:pt>
                <c:pt idx="184">
                  <c:v>-41.10170176270654</c:v>
                </c:pt>
                <c:pt idx="185">
                  <c:v>-41.74084063543254</c:v>
                </c:pt>
                <c:pt idx="186">
                  <c:v>-42.33642698388982</c:v>
                </c:pt>
                <c:pt idx="187">
                  <c:v>-42.89398882629357</c:v>
                </c:pt>
                <c:pt idx="188">
                  <c:v>-43.41806919579382</c:v>
                </c:pt>
                <c:pt idx="189">
                  <c:v>-43.91244605662795</c:v>
                </c:pt>
                <c:pt idx="190">
                  <c:v>-44.38029432992082</c:v>
                </c:pt>
                <c:pt idx="191">
                  <c:v>-44.82430733288422</c:v>
                </c:pt>
                <c:pt idx="192">
                  <c:v>-45.24678920907494</c:v>
                </c:pt>
                <c:pt idx="193">
                  <c:v>-45.64972626145823</c:v>
                </c:pt>
                <c:pt idx="194">
                  <c:v>-46.03484269918181</c:v>
                </c:pt>
                <c:pt idx="195">
                  <c:v>-46.403644703859406</c:v>
                </c:pt>
                <c:pt idx="196">
                  <c:v>-46.75745562768501</c:v>
                </c:pt>
                <c:pt idx="197">
                  <c:v>-47.097444377854465</c:v>
                </c:pt>
                <c:pt idx="198">
                  <c:v>-47.42464850819453</c:v>
                </c:pt>
                <c:pt idx="199">
                  <c:v>-47.73999315773872</c:v>
                </c:pt>
                <c:pt idx="200">
                  <c:v>-48.044306700041055</c:v>
                </c:pt>
                <c:pt idx="201">
                  <c:v>-48.33833376475312</c:v>
                </c:pt>
                <c:pt idx="202">
                  <c:v>-48.622746143023704</c:v>
                </c:pt>
                <c:pt idx="203">
                  <c:v>-48.89815197589531</c:v>
                </c:pt>
                <c:pt idx="204">
                  <c:v>-49.16510353981099</c:v>
                </c:pt>
                <c:pt idx="205">
                  <c:v>-49.42410387836236</c:v>
                </c:pt>
                <c:pt idx="206">
                  <c:v>-49.675612479333466</c:v>
                </c:pt>
                <c:pt idx="207">
                  <c:v>-49.920050157189124</c:v>
                </c:pt>
                <c:pt idx="208">
                  <c:v>-50.15780327069664</c:v>
                </c:pt>
                <c:pt idx="209">
                  <c:v>-50.38922738134998</c:v>
                </c:pt>
                <c:pt idx="210">
                  <c:v>-50.61465043919408</c:v>
                </c:pt>
                <c:pt idx="211">
                  <c:v>-50.834375567407754</c:v>
                </c:pt>
                <c:pt idx="212">
                  <c:v>-51.048683504751395</c:v>
                </c:pt>
                <c:pt idx="213">
                  <c:v>-51.25783475507844</c:v>
                </c:pt>
                <c:pt idx="214">
                  <c:v>-51.46207148505461</c:v>
                </c:pt>
                <c:pt idx="215">
                  <c:v>-51.661619204645476</c:v>
                </c:pt>
                <c:pt idx="216">
                  <c:v>-51.85668825952585</c:v>
                </c:pt>
                <c:pt idx="217">
                  <c:v>-52.047475160102444</c:v>
                </c:pt>
                <c:pt idx="218">
                  <c:v>-52.23416376814263</c:v>
                </c:pt>
                <c:pt idx="219">
                  <c:v>-52.41692635892285</c:v>
                </c:pt>
                <c:pt idx="220">
                  <c:v>-52.59592457423662</c:v>
                </c:pt>
                <c:pt idx="221">
                  <c:v>-52.77131027944185</c:v>
                </c:pt>
                <c:pt idx="222">
                  <c:v>-52.94322633590832</c:v>
                </c:pt>
                <c:pt idx="223">
                  <c:v>-53.111807298687665</c:v>
                </c:pt>
                <c:pt idx="224">
                  <c:v>-53.2771800479236</c:v>
                </c:pt>
                <c:pt idx="225">
                  <c:v>-53.43946436141021</c:v>
                </c:pt>
                <c:pt idx="226">
                  <c:v>-53.59877343475736</c:v>
                </c:pt>
                <c:pt idx="227">
                  <c:v>-53.75521435481086</c:v>
                </c:pt>
                <c:pt idx="228">
                  <c:v>-53.90888853127738</c:v>
                </c:pt>
                <c:pt idx="229">
                  <c:v>-54.05989209090351</c:v>
                </c:pt>
                <c:pt idx="230">
                  <c:v>-54.208316238039515</c:v>
                </c:pt>
                <c:pt idx="231">
                  <c:v>-54.35424758496869</c:v>
                </c:pt>
                <c:pt idx="232">
                  <c:v>-54.49776845499382</c:v>
                </c:pt>
                <c:pt idx="233">
                  <c:v>-54.63895716093192</c:v>
                </c:pt>
                <c:pt idx="234">
                  <c:v>-54.777888261372894</c:v>
                </c:pt>
                <c:pt idx="235">
                  <c:v>-54.91463279679819</c:v>
                </c:pt>
                <c:pt idx="236">
                  <c:v>-55.04925850742935</c:v>
                </c:pt>
                <c:pt idx="237">
                  <c:v>-55.18183003447614</c:v>
                </c:pt>
                <c:pt idx="238">
                  <c:v>-55.31240910627929</c:v>
                </c:pt>
                <c:pt idx="239">
                  <c:v>-55.441054710687695</c:v>
                </c:pt>
                <c:pt idx="240">
                  <c:v>-55.56782325487386</c:v>
                </c:pt>
                <c:pt idx="241">
                  <c:v>-55.69276871366962</c:v>
                </c:pt>
                <c:pt idx="242">
                  <c:v>-55.81594276739777</c:v>
                </c:pt>
                <c:pt idx="243">
                  <c:v>-55.93739493007928</c:v>
                </c:pt>
                <c:pt idx="244">
                  <c:v>-56.057172668811425</c:v>
                </c:pt>
                <c:pt idx="245">
                  <c:v>-56.17532151503623</c:v>
                </c:pt>
                <c:pt idx="246">
                  <c:v>-56.29188516835143</c:v>
                </c:pt>
                <c:pt idx="247">
                  <c:v>-56.406905593455605</c:v>
                </c:pt>
                <c:pt idx="248">
                  <c:v>-56.52042311076525</c:v>
                </c:pt>
                <c:pt idx="249">
                  <c:v>-56.63247648119285</c:v>
                </c:pt>
                <c:pt idx="250">
                  <c:v>-56.74310298553172</c:v>
                </c:pt>
                <c:pt idx="251">
                  <c:v>-56.85233849885398</c:v>
                </c:pt>
                <c:pt idx="252">
                  <c:v>-56.96021756029304</c:v>
                </c:pt>
                <c:pt idx="253">
                  <c:v>-57.066773438549625</c:v>
                </c:pt>
                <c:pt idx="254">
                  <c:v>-57.172038193432215</c:v>
                </c:pt>
                <c:pt idx="255">
                  <c:v>-57.27604273371642</c:v>
                </c:pt>
                <c:pt idx="256">
                  <c:v>-57.378816871584306</c:v>
                </c:pt>
                <c:pt idx="257">
                  <c:v>-57.48038937388331</c:v>
                </c:pt>
                <c:pt idx="258">
                  <c:v>-57.58078801042541</c:v>
                </c:pt>
                <c:pt idx="259">
                  <c:v>-57.68003959952875</c:v>
                </c:pt>
                <c:pt idx="260">
                  <c:v>-57.77817005098904</c:v>
                </c:pt>
                <c:pt idx="261">
                  <c:v>-57.87520440665237</c:v>
                </c:pt>
                <c:pt idx="262">
                  <c:v>-57.971166878748576</c:v>
                </c:pt>
                <c:pt idx="263">
                  <c:v>-58.06608088613171</c:v>
                </c:pt>
                <c:pt idx="264">
                  <c:v>-58.15996908856337</c:v>
                </c:pt>
                <c:pt idx="265">
                  <c:v>-58.252853419164154</c:v>
                </c:pt>
                <c:pt idx="266">
                  <c:v>-58.34475511514959</c:v>
                </c:pt>
                <c:pt idx="267">
                  <c:v>-58.4356947469582</c:v>
                </c:pt>
                <c:pt idx="268">
                  <c:v>-58.52569224587157</c:v>
                </c:pt>
                <c:pt idx="269">
                  <c:v>-58.61476693021899</c:v>
                </c:pt>
                <c:pt idx="270">
                  <c:v>-58.70293753025314</c:v>
                </c:pt>
              </c:numCache>
            </c:numRef>
          </c:yVal>
          <c:smooth val="1"/>
        </c:ser>
        <c:ser>
          <c:idx val="2"/>
          <c:order val="2"/>
          <c:tx>
            <c:v>V_Loop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VLoopPlot!$A$2:$A$272</c:f>
              <c:numCache>
                <c:ptCount val="27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numCache>
            </c:numRef>
          </c:xVal>
          <c:yVal>
            <c:numRef>
              <c:f>VLoopPlot!$F$2:$F$272</c:f>
              <c:numCache>
                <c:ptCount val="271"/>
                <c:pt idx="0">
                  <c:v>22.65391028068467</c:v>
                </c:pt>
                <c:pt idx="1">
                  <c:v>21.409003844238143</c:v>
                </c:pt>
                <c:pt idx="2">
                  <c:v>20.30554502545568</c:v>
                </c:pt>
                <c:pt idx="3">
                  <c:v>19.31764301951705</c:v>
                </c:pt>
                <c:pt idx="4">
                  <c:v>18.42534438663503</c:v>
                </c:pt>
                <c:pt idx="5">
                  <c:v>17.613037035062202</c:v>
                </c:pt>
                <c:pt idx="6">
                  <c:v>16.868343399801176</c:v>
                </c:pt>
                <c:pt idx="7">
                  <c:v>16.181334062512658</c:v>
                </c:pt>
                <c:pt idx="8">
                  <c:v>15.543957967264024</c:v>
                </c:pt>
                <c:pt idx="9">
                  <c:v>14.949622760512096</c:v>
                </c:pt>
                <c:pt idx="10">
                  <c:v>14.392881328858424</c:v>
                </c:pt>
                <c:pt idx="11">
                  <c:v>13.869194748057192</c:v>
                </c:pt>
                <c:pt idx="12">
                  <c:v>13.374751014213626</c:v>
                </c:pt>
                <c:pt idx="13">
                  <c:v>12.906325016897803</c:v>
                </c:pt>
                <c:pt idx="14">
                  <c:v>12.46116935112232</c:v>
                </c:pt>
                <c:pt idx="15">
                  <c:v>12.036928427701778</c:v>
                </c:pt>
                <c:pt idx="16">
                  <c:v>11.631570352878992</c:v>
                </c:pt>
                <c:pt idx="17">
                  <c:v>11.243332480375102</c:v>
                </c:pt>
                <c:pt idx="18">
                  <c:v>10.870677571037222</c:v>
                </c:pt>
                <c:pt idx="19">
                  <c:v>10.512258246812959</c:v>
                </c:pt>
                <c:pt idx="20">
                  <c:v>10.166887978432618</c:v>
                </c:pt>
                <c:pt idx="21">
                  <c:v>9.833517256233558</c:v>
                </c:pt>
                <c:pt idx="22">
                  <c:v>9.51121390037323</c:v>
                </c:pt>
                <c:pt idx="23">
                  <c:v>9.199146698061483</c:v>
                </c:pt>
                <c:pt idx="24">
                  <c:v>8.89657173125107</c:v>
                </c:pt>
                <c:pt idx="25">
                  <c:v>8.60282089275944</c:v>
                </c:pt>
                <c:pt idx="26">
                  <c:v>8.317292192445013</c:v>
                </c:pt>
                <c:pt idx="27">
                  <c:v>8.039441535436346</c:v>
                </c:pt>
                <c:pt idx="28">
                  <c:v>7.768775717128085</c:v>
                </c:pt>
                <c:pt idx="29">
                  <c:v>7.504846428885723</c:v>
                </c:pt>
                <c:pt idx="30">
                  <c:v>7.24724510726471</c:v>
                </c:pt>
                <c:pt idx="31">
                  <c:v>6.995598490399733</c:v>
                </c:pt>
                <c:pt idx="32">
                  <c:v>6.74956476983962</c:v>
                </c:pt>
                <c:pt idx="33">
                  <c:v>6.508830245850961</c:v>
                </c:pt>
                <c:pt idx="34">
                  <c:v>6.273106410131404</c:v>
                </c:pt>
                <c:pt idx="35">
                  <c:v>6.042127392765431</c:v>
                </c:pt>
                <c:pt idx="36">
                  <c:v>5.815647720744059</c:v>
                </c:pt>
                <c:pt idx="37">
                  <c:v>5.593440343941167</c:v>
                </c:pt>
                <c:pt idx="38">
                  <c:v>5.375294891473539</c:v>
                </c:pt>
                <c:pt idx="39">
                  <c:v>5.161016127167941</c:v>
                </c:pt>
                <c:pt idx="40">
                  <c:v>4.95042257765431</c:v>
                </c:pt>
                <c:pt idx="41">
                  <c:v>4.743345310586666</c:v>
                </c:pt>
                <c:pt idx="42">
                  <c:v>4.539626843813047</c:v>
                </c:pt>
                <c:pt idx="43">
                  <c:v>4.339120169093058</c:v>
                </c:pt>
                <c:pt idx="44">
                  <c:v>4.141687876292881</c:v>
                </c:pt>
                <c:pt idx="45">
                  <c:v>3.947201365950943</c:v>
                </c:pt>
                <c:pt idx="46">
                  <c:v>3.755540139766671</c:v>
                </c:pt>
                <c:pt idx="47">
                  <c:v>3.5665911599711375</c:v>
                </c:pt>
                <c:pt idx="48">
                  <c:v>3.3802482697340297</c:v>
                </c:pt>
                <c:pt idx="49">
                  <c:v>3.1964116677807164</c:v>
                </c:pt>
                <c:pt idx="50">
                  <c:v>3.0149874312654523</c:v>
                </c:pt>
                <c:pt idx="51">
                  <c:v>2.8358870816939064</c:v>
                </c:pt>
                <c:pt idx="52">
                  <c:v>2.659027189331251</c:v>
                </c:pt>
                <c:pt idx="53">
                  <c:v>2.484329012086093</c:v>
                </c:pt>
                <c:pt idx="54">
                  <c:v>2.3117181653392294</c:v>
                </c:pt>
                <c:pt idx="55">
                  <c:v>2.141124319601162</c:v>
                </c:pt>
                <c:pt idx="56">
                  <c:v>1.9724809232424922</c:v>
                </c:pt>
                <c:pt idx="57">
                  <c:v>1.8057249478547543</c:v>
                </c:pt>
                <c:pt idx="58">
                  <c:v>1.640796654072827</c:v>
                </c:pt>
                <c:pt idx="59">
                  <c:v>1.4776393759290274</c:v>
                </c:pt>
                <c:pt idx="60">
                  <c:v>1.3161993220186474</c:v>
                </c:pt>
                <c:pt idx="61">
                  <c:v>1.1564253919403455</c:v>
                </c:pt>
                <c:pt idx="62">
                  <c:v>0.998269006636674</c:v>
                </c:pt>
                <c:pt idx="63">
                  <c:v>0.8416839514026231</c:v>
                </c:pt>
                <c:pt idx="64">
                  <c:v>0.6866262304558113</c:v>
                </c:pt>
                <c:pt idx="65">
                  <c:v>0.5330539320735284</c:v>
                </c:pt>
                <c:pt idx="66">
                  <c:v>0.38092710340033253</c:v>
                </c:pt>
                <c:pt idx="67">
                  <c:v>0.230207634117634</c:v>
                </c:pt>
                <c:pt idx="68">
                  <c:v>0.08085914824480955</c:v>
                </c:pt>
                <c:pt idx="69">
                  <c:v>-0.06715309658954283</c:v>
                </c:pt>
                <c:pt idx="70">
                  <c:v>-0.21386230300520115</c:v>
                </c:pt>
                <c:pt idx="71">
                  <c:v>-0.3593002214006935</c:v>
                </c:pt>
                <c:pt idx="72">
                  <c:v>-0.5034972316506181</c:v>
                </c:pt>
                <c:pt idx="73">
                  <c:v>-0.6464824194197005</c:v>
                </c:pt>
                <c:pt idx="74">
                  <c:v>-0.7882836475034116</c:v>
                </c:pt>
                <c:pt idx="75">
                  <c:v>-0.9289276225691268</c:v>
                </c:pt>
                <c:pt idx="76">
                  <c:v>-1.0684399576394021</c:v>
                </c:pt>
                <c:pt idx="77">
                  <c:v>-1.2068452306298783</c:v>
                </c:pt>
                <c:pt idx="78">
                  <c:v>-1.3441670392280303</c:v>
                </c:pt>
                <c:pt idx="79">
                  <c:v>-1.4804280523748892</c:v>
                </c:pt>
                <c:pt idx="80">
                  <c:v>-1.6156500585908207</c:v>
                </c:pt>
                <c:pt idx="81">
                  <c:v>-1.7498540113663585</c:v>
                </c:pt>
                <c:pt idx="82">
                  <c:v>-1.8830600718217827</c:v>
                </c:pt>
                <c:pt idx="83">
                  <c:v>-2.0152876488227234</c:v>
                </c:pt>
                <c:pt idx="84">
                  <c:v>-2.146555436724591</c:v>
                </c:pt>
                <c:pt idx="85">
                  <c:v>-2.2768814509051483</c:v>
                </c:pt>
                <c:pt idx="86">
                  <c:v>-2.406283061232375</c:v>
                </c:pt>
                <c:pt idx="87">
                  <c:v>-2.5347770236037714</c:v>
                </c:pt>
                <c:pt idx="88">
                  <c:v>-2.6623795096827974</c:v>
                </c:pt>
                <c:pt idx="89">
                  <c:v>-2.789106134949151</c:v>
                </c:pt>
                <c:pt idx="90">
                  <c:v>-2.9149719851708</c:v>
                </c:pt>
                <c:pt idx="91">
                  <c:v>-2.91497198517082</c:v>
                </c:pt>
                <c:pt idx="92">
                  <c:v>-4.129274143274064</c:v>
                </c:pt>
                <c:pt idx="93">
                  <c:v>-5.270969650303701</c:v>
                </c:pt>
                <c:pt idx="94">
                  <c:v>-6.34930411105387</c:v>
                </c:pt>
                <c:pt idx="95">
                  <c:v>-7.371446250526452</c:v>
                </c:pt>
                <c:pt idx="96">
                  <c:v>-8.343148260992571</c:v>
                </c:pt>
                <c:pt idx="97">
                  <c:v>-9.269158383322868</c:v>
                </c:pt>
                <c:pt idx="98">
                  <c:v>-10.153486610340401</c:v>
                </c:pt>
                <c:pt idx="99">
                  <c:v>-10.999581096811488</c:v>
                </c:pt>
                <c:pt idx="100">
                  <c:v>-11.81044899139065</c:v>
                </c:pt>
                <c:pt idx="101">
                  <c:v>-12.588741858792227</c:v>
                </c:pt>
                <c:pt idx="102">
                  <c:v>-13.336817992477052</c:v>
                </c:pt>
                <c:pt idx="103">
                  <c:v>-14.056789260173208</c:v>
                </c:pt>
                <c:pt idx="104">
                  <c:v>-14.750557320158697</c:v>
                </c:pt>
                <c:pt idx="105">
                  <c:v>-15.419842331183855</c:v>
                </c:pt>
                <c:pt idx="106">
                  <c:v>-16.066206213902703</c:v>
                </c:pt>
                <c:pt idx="107">
                  <c:v>-16.69107184999121</c:v>
                </c:pt>
                <c:pt idx="108">
                  <c:v>-17.29573917458082</c:v>
                </c:pt>
                <c:pt idx="109">
                  <c:v>-17.881398836868247</c:v>
                </c:pt>
                <c:pt idx="110">
                  <c:v>-18.4491439172721</c:v>
                </c:pt>
                <c:pt idx="111">
                  <c:v>-18.99998006318125</c:v>
                </c:pt>
                <c:pt idx="112">
                  <c:v>-19.534834317975974</c:v>
                </c:pt>
                <c:pt idx="113">
                  <c:v>-20.054562856264933</c:v>
                </c:pt>
                <c:pt idx="114">
                  <c:v>-20.55995779368284</c:v>
                </c:pt>
                <c:pt idx="115">
                  <c:v>-21.051753206664184</c:v>
                </c:pt>
                <c:pt idx="116">
                  <c:v>-21.53063047277399</c:v>
                </c:pt>
                <c:pt idx="117">
                  <c:v>-21.9972230230687</c:v>
                </c:pt>
                <c:pt idx="118">
                  <c:v>-22.452120582985636</c:v>
                </c:pt>
                <c:pt idx="119">
                  <c:v>-22.89587296632732</c:v>
                </c:pt>
                <c:pt idx="120">
                  <c:v>-23.32899347725938</c:v>
                </c:pt>
                <c:pt idx="121">
                  <c:v>-23.751961967339962</c:v>
                </c:pt>
                <c:pt idx="122">
                  <c:v>-24.165227588057643</c:v>
                </c:pt>
                <c:pt idx="123">
                  <c:v>-24.569211273888005</c:v>
                </c:pt>
                <c:pt idx="124">
                  <c:v>-24.964307986274648</c:v>
                </c:pt>
                <c:pt idx="125">
                  <c:v>-25.35088874503467</c:v>
                </c:pt>
                <c:pt idx="126">
                  <c:v>-25.729302470357812</c:v>
                </c:pt>
                <c:pt idx="127">
                  <c:v>-26.0998776557129</c:v>
                </c:pt>
                <c:pt idx="128">
                  <c:v>-26.462923889516677</c:v>
                </c:pt>
                <c:pt idx="129">
                  <c:v>-26.818733241296236</c:v>
                </c:pt>
                <c:pt idx="130">
                  <c:v>-27.16758152623426</c:v>
                </c:pt>
                <c:pt idx="131">
                  <c:v>-27.509729460385405</c:v>
                </c:pt>
                <c:pt idx="132">
                  <c:v>-27.84542371745576</c:v>
                </c:pt>
                <c:pt idx="133">
                  <c:v>-28.17489789681747</c:v>
                </c:pt>
                <c:pt idx="134">
                  <c:v>-28.49837341136219</c:v>
                </c:pt>
                <c:pt idx="135">
                  <c:v>-28.816060302858887</c:v>
                </c:pt>
                <c:pt idx="136">
                  <c:v>-29.128157991657055</c:v>
                </c:pt>
                <c:pt idx="137">
                  <c:v>-29.434855966849643</c:v>
                </c:pt>
                <c:pt idx="138">
                  <c:v>-29.73633442236896</c:v>
                </c:pt>
                <c:pt idx="139">
                  <c:v>-30.03276484392162</c:v>
                </c:pt>
                <c:pt idx="140">
                  <c:v>-30.32431055116712</c:v>
                </c:pt>
                <c:pt idx="141">
                  <c:v>-30.611127199099023</c:v>
                </c:pt>
                <c:pt idx="142">
                  <c:v>-30.89336324219282</c:v>
                </c:pt>
                <c:pt idx="143">
                  <c:v>-31.171160364532685</c:v>
                </c:pt>
                <c:pt idx="144">
                  <c:v>-31.444653878816077</c:v>
                </c:pt>
                <c:pt idx="145">
                  <c:v>-31.71397309685601</c:v>
                </c:pt>
                <c:pt idx="146">
                  <c:v>-31.979241673951055</c:v>
                </c:pt>
                <c:pt idx="147">
                  <c:v>-32.24057792927018</c:v>
                </c:pt>
                <c:pt idx="148">
                  <c:v>-32.498095144199375</c:v>
                </c:pt>
                <c:pt idx="149">
                  <c:v>-32.75190184041843</c:v>
                </c:pt>
                <c:pt idx="150">
                  <c:v>-33.00210203931446</c:v>
                </c:pt>
                <c:pt idx="151">
                  <c:v>-33.24879550419513</c:v>
                </c:pt>
                <c:pt idx="152">
                  <c:v>-33.49207796663366</c:v>
                </c:pt>
                <c:pt idx="153">
                  <c:v>-33.73204133816088</c:v>
                </c:pt>
                <c:pt idx="154">
                  <c:v>-33.96877390841364</c:v>
                </c:pt>
                <c:pt idx="155">
                  <c:v>-34.20236053075332</c:v>
                </c:pt>
                <c:pt idx="156">
                  <c:v>-34.4328827962822</c:v>
                </c:pt>
                <c:pt idx="157">
                  <c:v>-34.660419197106705</c:v>
                </c:pt>
                <c:pt idx="158">
                  <c:v>-34.88504527962629</c:v>
                </c:pt>
                <c:pt idx="159">
                  <c:v>-35.106833788562184</c:v>
                </c:pt>
                <c:pt idx="160">
                  <c:v>-35.32585480238203</c:v>
                </c:pt>
                <c:pt idx="161">
                  <c:v>-35.542175860723454</c:v>
                </c:pt>
                <c:pt idx="162">
                  <c:v>-35.75586208437119</c:v>
                </c:pt>
                <c:pt idx="163">
                  <c:v>-35.966976288299</c:v>
                </c:pt>
                <c:pt idx="164">
                  <c:v>-36.175579088246984</c:v>
                </c:pt>
                <c:pt idx="165">
                  <c:v>-36.38172900126868</c:v>
                </c:pt>
                <c:pt idx="166">
                  <c:v>-36.58548254064916</c:v>
                </c:pt>
                <c:pt idx="167">
                  <c:v>-36.7868943055644</c:v>
                </c:pt>
                <c:pt idx="168">
                  <c:v>-36.98601706582489</c:v>
                </c:pt>
                <c:pt idx="169">
                  <c:v>-37.18290184202025</c:v>
                </c:pt>
                <c:pt idx="170">
                  <c:v>-37.3775979813589</c:v>
                </c:pt>
                <c:pt idx="171">
                  <c:v>-37.57015322947489</c:v>
                </c:pt>
                <c:pt idx="172">
                  <c:v>-37.76061379845432</c:v>
                </c:pt>
                <c:pt idx="173">
                  <c:v>-37.94902443131601</c:v>
                </c:pt>
                <c:pt idx="174">
                  <c:v>-38.135428463164054</c:v>
                </c:pt>
                <c:pt idx="175">
                  <c:v>-38.319867879214726</c:v>
                </c:pt>
                <c:pt idx="176">
                  <c:v>-38.502383369886225</c:v>
                </c:pt>
                <c:pt idx="177">
                  <c:v>-38.68301438312623</c:v>
                </c:pt>
                <c:pt idx="178">
                  <c:v>-38.86179917414113</c:v>
                </c:pt>
                <c:pt idx="179">
                  <c:v>-39.03877485267868</c:v>
                </c:pt>
                <c:pt idx="180">
                  <c:v>-39.21397742800642</c:v>
                </c:pt>
                <c:pt idx="181">
                  <c:v>-39.387441851718286</c:v>
                </c:pt>
                <c:pt idx="182">
                  <c:v>-41.03349701162296</c:v>
                </c:pt>
                <c:pt idx="183">
                  <c:v>-42.537683489412316</c:v>
                </c:pt>
                <c:pt idx="184">
                  <c:v>-43.92243429589933</c:v>
                </c:pt>
                <c:pt idx="185">
                  <c:v>-45.205266836053354</c:v>
                </c:pt>
                <c:pt idx="186">
                  <c:v>-46.4001176520595</c:v>
                </c:pt>
                <c:pt idx="187">
                  <c:v>-47.51825396646812</c:v>
                </c:pt>
                <c:pt idx="188">
                  <c:v>-48.568913110415345</c:v>
                </c:pt>
                <c:pt idx="189">
                  <c:v>-49.55976164575012</c:v>
                </c:pt>
                <c:pt idx="190">
                  <c:v>-50.49723183603346</c:v>
                </c:pt>
                <c:pt idx="191">
                  <c:v>-51.3867727332199</c:v>
                </c:pt>
                <c:pt idx="192">
                  <c:v>-52.23304059080938</c:v>
                </c:pt>
                <c:pt idx="193">
                  <c:v>-53.0400453649584</c:v>
                </c:pt>
                <c:pt idx="194">
                  <c:v>-53.81126490658972</c:v>
                </c:pt>
                <c:pt idx="195">
                  <c:v>-54.549735025147584</c:v>
                </c:pt>
                <c:pt idx="196">
                  <c:v>-55.25812128818182</c:v>
                </c:pt>
                <c:pt idx="197">
                  <c:v>-55.93877682432688</c:v>
                </c:pt>
                <c:pt idx="198">
                  <c:v>-56.59378927843033</c:v>
                </c:pt>
                <c:pt idx="199">
                  <c:v>-57.22501927163917</c:v>
                </c:pt>
                <c:pt idx="200">
                  <c:v>-57.83413214507623</c:v>
                </c:pt>
                <c:pt idx="201">
                  <c:v>-58.422624346202426</c:v>
                </c:pt>
                <c:pt idx="202">
                  <c:v>-58.99184550676521</c:v>
                </c:pt>
                <c:pt idx="203">
                  <c:v>-59.54301702934948</c:v>
                </c:pt>
                <c:pt idx="204">
                  <c:v>-60.077247824424795</c:v>
                </c:pt>
                <c:pt idx="205">
                  <c:v>-60.59554770626351</c:v>
                </c:pt>
                <c:pt idx="206">
                  <c:v>-61.09883885339503</c:v>
                </c:pt>
                <c:pt idx="207">
                  <c:v>-61.58796565959092</c:v>
                </c:pt>
                <c:pt idx="208">
                  <c:v>-62.0637032390926</c:v>
                </c:pt>
                <c:pt idx="209">
                  <c:v>-62.526764800742235</c:v>
                </c:pt>
                <c:pt idx="210">
                  <c:v>-62.97780806678011</c:v>
                </c:pt>
                <c:pt idx="211">
                  <c:v>-63.417440881023055</c:v>
                </c:pt>
                <c:pt idx="212">
                  <c:v>-63.846226126202154</c:v>
                </c:pt>
                <c:pt idx="213">
                  <c:v>-64.26468605009251</c:v>
                </c:pt>
                <c:pt idx="214">
                  <c:v>-64.67330608370239</c:v>
                </c:pt>
                <c:pt idx="215">
                  <c:v>-65.07253822142528</c:v>
                </c:pt>
                <c:pt idx="216">
                  <c:v>-65.46280402208878</c:v>
                </c:pt>
                <c:pt idx="217">
                  <c:v>-65.84449728078998</c:v>
                </c:pt>
                <c:pt idx="218">
                  <c:v>-66.21798641391302</c:v>
                </c:pt>
                <c:pt idx="219">
                  <c:v>-66.58361659349065</c:v>
                </c:pt>
                <c:pt idx="220">
                  <c:v>-66.94171166186294</c:v>
                </c:pt>
                <c:pt idx="221">
                  <c:v>-67.29257585321828</c:v>
                </c:pt>
                <c:pt idx="222">
                  <c:v>-67.6364953449231</c:v>
                </c:pt>
                <c:pt idx="223">
                  <c:v>-67.9737396584397</c:v>
                </c:pt>
                <c:pt idx="224">
                  <c:v>-68.30456292699543</c:v>
                </c:pt>
                <c:pt idx="225">
                  <c:v>-68.62920504492564</c:v>
                </c:pt>
                <c:pt idx="226">
                  <c:v>-68.94789271169829</c:v>
                </c:pt>
                <c:pt idx="227">
                  <c:v>-69.26084038199092</c:v>
                </c:pt>
                <c:pt idx="228">
                  <c:v>-69.56825113178326</c:v>
                </c:pt>
                <c:pt idx="229">
                  <c:v>-69.8703174492183</c:v>
                </c:pt>
                <c:pt idx="230">
                  <c:v>-70.16722195793845</c:v>
                </c:pt>
                <c:pt idx="231">
                  <c:v>-70.45913807969761</c:v>
                </c:pt>
                <c:pt idx="232">
                  <c:v>-70.7462306422652</c:v>
                </c:pt>
                <c:pt idx="233">
                  <c:v>-71.02865643795306</c:v>
                </c:pt>
                <c:pt idx="234">
                  <c:v>-71.30656473750058</c:v>
                </c:pt>
                <c:pt idx="235">
                  <c:v>-71.58009776353198</c:v>
                </c:pt>
                <c:pt idx="236">
                  <c:v>-71.84939112734251</c:v>
                </c:pt>
                <c:pt idx="237">
                  <c:v>-72.11457423236958</c:v>
                </c:pt>
                <c:pt idx="238">
                  <c:v>-72.37577064735187</c:v>
                </c:pt>
                <c:pt idx="239">
                  <c:v>-72.63309845186848</c:v>
                </c:pt>
                <c:pt idx="240">
                  <c:v>-72.88667055667501</c:v>
                </c:pt>
                <c:pt idx="241">
                  <c:v>-73.13659500101082</c:v>
                </c:pt>
                <c:pt idx="242">
                  <c:v>-73.38297522883532</c:v>
                </c:pt>
                <c:pt idx="243">
                  <c:v>-73.6259103457607</c:v>
                </c:pt>
                <c:pt idx="244">
                  <c:v>-73.86549535827659</c:v>
                </c:pt>
                <c:pt idx="245">
                  <c:v>-74.1018213967118</c:v>
                </c:pt>
                <c:pt idx="246">
                  <c:v>-74.33497592324147</c:v>
                </c:pt>
                <c:pt idx="247">
                  <c:v>-74.56504292612749</c:v>
                </c:pt>
                <c:pt idx="248">
                  <c:v>-74.79210310127094</c:v>
                </c:pt>
                <c:pt idx="249">
                  <c:v>-75.01623402205851</c:v>
                </c:pt>
                <c:pt idx="250">
                  <c:v>-75.2375102983966</c:v>
                </c:pt>
                <c:pt idx="251">
                  <c:v>-75.4560037257489</c:v>
                </c:pt>
                <c:pt idx="252">
                  <c:v>-75.6717834249221</c:v>
                </c:pt>
                <c:pt idx="253">
                  <c:v>-75.88491597328002</c:v>
                </c:pt>
                <c:pt idx="254">
                  <c:v>-76.09546552800974</c:v>
                </c:pt>
                <c:pt idx="255">
                  <c:v>-76.3034939420101</c:v>
                </c:pt>
                <c:pt idx="256">
                  <c:v>-76.50906087292621</c:v>
                </c:pt>
                <c:pt idx="257">
                  <c:v>-76.71222388581072</c:v>
                </c:pt>
                <c:pt idx="258">
                  <c:v>-76.91303854985384</c:v>
                </c:pt>
                <c:pt idx="259">
                  <c:v>-77.11155852958818</c:v>
                </c:pt>
                <c:pt idx="260">
                  <c:v>-77.30783567094335</c:v>
                </c:pt>
                <c:pt idx="261">
                  <c:v>-77.50192008249492</c:v>
                </c:pt>
                <c:pt idx="262">
                  <c:v>-77.6938602122265</c:v>
                </c:pt>
                <c:pt idx="263">
                  <c:v>-77.88370292009887</c:v>
                </c:pt>
                <c:pt idx="264">
                  <c:v>-78.07149354669812</c:v>
                </c:pt>
                <c:pt idx="265">
                  <c:v>-78.25727597821418</c:v>
                </c:pt>
                <c:pt idx="266">
                  <c:v>-78.44109270798259</c:v>
                </c:pt>
                <c:pt idx="267">
                  <c:v>-78.62298489480563</c:v>
                </c:pt>
                <c:pt idx="268">
                  <c:v>-78.80299241825251</c:v>
                </c:pt>
                <c:pt idx="269">
                  <c:v>-78.98115393112494</c:v>
                </c:pt>
                <c:pt idx="270">
                  <c:v>-79.15750690926019</c:v>
                </c:pt>
              </c:numCache>
            </c:numRef>
          </c:yVal>
          <c:smooth val="1"/>
        </c:ser>
        <c:ser>
          <c:idx val="3"/>
          <c:order val="3"/>
          <c:tx>
            <c:strRef>
              <c:f>VLoop!$J$7</c:f>
              <c:strCache>
                <c:ptCount val="1"/>
                <c:pt idx="0">
                  <c:v>Crossover (7.90 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VLoop!$I$2:$I$3</c:f>
              <c:numCache>
                <c:ptCount val="2"/>
                <c:pt idx="0">
                  <c:v>7.899999999999989</c:v>
                </c:pt>
                <c:pt idx="1">
                  <c:v>7.899999999999989</c:v>
                </c:pt>
              </c:numCache>
            </c:numRef>
          </c:xVal>
          <c:yVal>
            <c:numRef>
              <c:f>VLoop!$J$2:$J$3</c:f>
              <c:numCache>
                <c:ptCount val="2"/>
                <c:pt idx="0">
                  <c:v>10</c:v>
                </c:pt>
                <c:pt idx="1">
                  <c:v>-10</c:v>
                </c:pt>
              </c:numCache>
            </c:numRef>
          </c:yVal>
          <c:smooth val="1"/>
        </c:ser>
        <c:axId val="60634835"/>
        <c:axId val="7737416"/>
      </c:scatterChart>
      <c:valAx>
        <c:axId val="60634835"/>
        <c:scaling>
          <c:logBase val="10"/>
          <c:orientation val="minMax"/>
          <c:max val="1000"/>
          <c:min val="1"/>
        </c:scaling>
        <c:axPos val="b"/>
        <c:majorGridlines>
          <c:spPr>
            <a:ln w="3175">
              <a:solidFill>
                <a:srgbClr val="808080"/>
              </a:solidFill>
            </a:ln>
          </c:spPr>
        </c:majorGridlines>
        <c:minorGridlines>
          <c:spPr>
            <a:ln w="3175">
              <a:solidFill>
                <a:srgbClr val="C0C0C0"/>
              </a:solidFill>
            </a:ln>
          </c:spPr>
        </c:minorGridlines>
        <c:delete val="0"/>
        <c:numFmt formatCode="0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37416"/>
        <c:crossesAt val="-5000"/>
        <c:crossBetween val="midCat"/>
        <c:dispUnits/>
      </c:valAx>
      <c:valAx>
        <c:axId val="773741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Magnitude (dB)</a:t>
                </a:r>
              </a:p>
            </c:rich>
          </c:tx>
          <c:layout>
            <c:manualLayout>
              <c:xMode val="factor"/>
              <c:yMode val="factor"/>
              <c:x val="-0.0105"/>
              <c:y val="-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634835"/>
        <c:crosses val="autoZero"/>
        <c:crossBetween val="midCat"/>
        <c:dispUnits/>
      </c:valAx>
      <c:spPr>
        <a:noFill/>
        <a:ln w="12700">
          <a:solidFill>
            <a:srgbClr val="000000"/>
          </a:solidFill>
        </a:ln>
      </c:spPr>
    </c:plotArea>
    <c:legend>
      <c:legendPos val="r"/>
      <c:layout>
        <c:manualLayout>
          <c:xMode val="edge"/>
          <c:yMode val="edge"/>
          <c:x val="0.117"/>
          <c:y val="0.922"/>
          <c:w val="0.81525"/>
          <c:h val="0.055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
          <c:w val="0.95475"/>
          <c:h val="0.8865"/>
        </c:manualLayout>
      </c:layout>
      <c:scatterChart>
        <c:scatterStyle val="smoothMarker"/>
        <c:varyColors val="0"/>
        <c:ser>
          <c:idx val="0"/>
          <c:order val="0"/>
          <c:tx>
            <c:v>V_Plant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VLoopPlot!$A$2:$A$272</c:f>
              <c:numCache>
                <c:ptCount val="27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numCache>
            </c:numRef>
          </c:xVal>
          <c:yVal>
            <c:numRef>
              <c:f>VLoopPlot!$C$2:$C$272</c:f>
              <c:numCache>
                <c:ptCount val="271"/>
                <c:pt idx="0">
                  <c:v>-90</c:v>
                </c:pt>
                <c:pt idx="1">
                  <c:v>-90</c:v>
                </c:pt>
                <c:pt idx="2">
                  <c:v>-90</c:v>
                </c:pt>
                <c:pt idx="3">
                  <c:v>-90</c:v>
                </c:pt>
                <c:pt idx="4">
                  <c:v>-90</c:v>
                </c:pt>
                <c:pt idx="5">
                  <c:v>-90</c:v>
                </c:pt>
                <c:pt idx="6">
                  <c:v>-90</c:v>
                </c:pt>
                <c:pt idx="7">
                  <c:v>-90</c:v>
                </c:pt>
                <c:pt idx="8">
                  <c:v>-90</c:v>
                </c:pt>
                <c:pt idx="9">
                  <c:v>-90</c:v>
                </c:pt>
                <c:pt idx="10">
                  <c:v>-90</c:v>
                </c:pt>
                <c:pt idx="11">
                  <c:v>-90</c:v>
                </c:pt>
                <c:pt idx="12">
                  <c:v>-90</c:v>
                </c:pt>
                <c:pt idx="13">
                  <c:v>-90</c:v>
                </c:pt>
                <c:pt idx="14">
                  <c:v>-90</c:v>
                </c:pt>
                <c:pt idx="15">
                  <c:v>-90</c:v>
                </c:pt>
                <c:pt idx="16">
                  <c:v>-90</c:v>
                </c:pt>
                <c:pt idx="17">
                  <c:v>-90</c:v>
                </c:pt>
                <c:pt idx="18">
                  <c:v>-90</c:v>
                </c:pt>
                <c:pt idx="19">
                  <c:v>-90</c:v>
                </c:pt>
                <c:pt idx="20">
                  <c:v>-90</c:v>
                </c:pt>
                <c:pt idx="21">
                  <c:v>-90</c:v>
                </c:pt>
                <c:pt idx="22">
                  <c:v>-90</c:v>
                </c:pt>
                <c:pt idx="23">
                  <c:v>-90</c:v>
                </c:pt>
                <c:pt idx="24">
                  <c:v>-90</c:v>
                </c:pt>
                <c:pt idx="25">
                  <c:v>-90</c:v>
                </c:pt>
                <c:pt idx="26">
                  <c:v>-90</c:v>
                </c:pt>
                <c:pt idx="27">
                  <c:v>-90</c:v>
                </c:pt>
                <c:pt idx="28">
                  <c:v>-90</c:v>
                </c:pt>
                <c:pt idx="29">
                  <c:v>-90</c:v>
                </c:pt>
                <c:pt idx="30">
                  <c:v>-90</c:v>
                </c:pt>
                <c:pt idx="31">
                  <c:v>-90</c:v>
                </c:pt>
                <c:pt idx="32">
                  <c:v>-90</c:v>
                </c:pt>
                <c:pt idx="33">
                  <c:v>-90</c:v>
                </c:pt>
                <c:pt idx="34">
                  <c:v>-90</c:v>
                </c:pt>
                <c:pt idx="35">
                  <c:v>-90</c:v>
                </c:pt>
                <c:pt idx="36">
                  <c:v>-90</c:v>
                </c:pt>
                <c:pt idx="37">
                  <c:v>-90</c:v>
                </c:pt>
                <c:pt idx="38">
                  <c:v>-90</c:v>
                </c:pt>
                <c:pt idx="39">
                  <c:v>-90</c:v>
                </c:pt>
                <c:pt idx="40">
                  <c:v>-90</c:v>
                </c:pt>
                <c:pt idx="41">
                  <c:v>-90</c:v>
                </c:pt>
                <c:pt idx="42">
                  <c:v>-90</c:v>
                </c:pt>
                <c:pt idx="43">
                  <c:v>-90</c:v>
                </c:pt>
                <c:pt idx="44">
                  <c:v>-90</c:v>
                </c:pt>
                <c:pt idx="45">
                  <c:v>-90</c:v>
                </c:pt>
                <c:pt idx="46">
                  <c:v>-90</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pt idx="62">
                  <c:v>-90</c:v>
                </c:pt>
                <c:pt idx="63">
                  <c:v>-90</c:v>
                </c:pt>
                <c:pt idx="64">
                  <c:v>-90</c:v>
                </c:pt>
                <c:pt idx="65">
                  <c:v>-90</c:v>
                </c:pt>
                <c:pt idx="66">
                  <c:v>-90</c:v>
                </c:pt>
                <c:pt idx="67">
                  <c:v>-90</c:v>
                </c:pt>
                <c:pt idx="68">
                  <c:v>-90</c:v>
                </c:pt>
                <c:pt idx="69">
                  <c:v>-90</c:v>
                </c:pt>
                <c:pt idx="70">
                  <c:v>-90</c:v>
                </c:pt>
                <c:pt idx="71">
                  <c:v>-90</c:v>
                </c:pt>
                <c:pt idx="72">
                  <c:v>-90</c:v>
                </c:pt>
                <c:pt idx="73">
                  <c:v>-90</c:v>
                </c:pt>
                <c:pt idx="74">
                  <c:v>-90</c:v>
                </c:pt>
                <c:pt idx="75">
                  <c:v>-90</c:v>
                </c:pt>
                <c:pt idx="76">
                  <c:v>-90</c:v>
                </c:pt>
                <c:pt idx="77">
                  <c:v>-90</c:v>
                </c:pt>
                <c:pt idx="78">
                  <c:v>-90</c:v>
                </c:pt>
                <c:pt idx="79">
                  <c:v>-90</c:v>
                </c:pt>
                <c:pt idx="80">
                  <c:v>-90</c:v>
                </c:pt>
                <c:pt idx="81">
                  <c:v>-90</c:v>
                </c:pt>
                <c:pt idx="82">
                  <c:v>-90</c:v>
                </c:pt>
                <c:pt idx="83">
                  <c:v>-90</c:v>
                </c:pt>
                <c:pt idx="84">
                  <c:v>-90</c:v>
                </c:pt>
                <c:pt idx="85">
                  <c:v>-90</c:v>
                </c:pt>
                <c:pt idx="86">
                  <c:v>-90</c:v>
                </c:pt>
                <c:pt idx="87">
                  <c:v>-90</c:v>
                </c:pt>
                <c:pt idx="88">
                  <c:v>-90</c:v>
                </c:pt>
                <c:pt idx="89">
                  <c:v>-90</c:v>
                </c:pt>
                <c:pt idx="90">
                  <c:v>-90</c:v>
                </c:pt>
                <c:pt idx="91">
                  <c:v>-90</c:v>
                </c:pt>
                <c:pt idx="92">
                  <c:v>-90</c:v>
                </c:pt>
                <c:pt idx="93">
                  <c:v>-90</c:v>
                </c:pt>
                <c:pt idx="94">
                  <c:v>-90</c:v>
                </c:pt>
                <c:pt idx="95">
                  <c:v>-90</c:v>
                </c:pt>
                <c:pt idx="96">
                  <c:v>-90</c:v>
                </c:pt>
                <c:pt idx="97">
                  <c:v>-90</c:v>
                </c:pt>
                <c:pt idx="98">
                  <c:v>-90</c:v>
                </c:pt>
                <c:pt idx="99">
                  <c:v>-90</c:v>
                </c:pt>
                <c:pt idx="100">
                  <c:v>-90</c:v>
                </c:pt>
                <c:pt idx="101">
                  <c:v>-90</c:v>
                </c:pt>
                <c:pt idx="102">
                  <c:v>-90</c:v>
                </c:pt>
                <c:pt idx="103">
                  <c:v>-90</c:v>
                </c:pt>
                <c:pt idx="104">
                  <c:v>-90</c:v>
                </c:pt>
                <c:pt idx="105">
                  <c:v>-90</c:v>
                </c:pt>
                <c:pt idx="106">
                  <c:v>-90</c:v>
                </c:pt>
                <c:pt idx="107">
                  <c:v>-90</c:v>
                </c:pt>
                <c:pt idx="108">
                  <c:v>-90</c:v>
                </c:pt>
                <c:pt idx="109">
                  <c:v>-90</c:v>
                </c:pt>
                <c:pt idx="110">
                  <c:v>-90</c:v>
                </c:pt>
                <c:pt idx="111">
                  <c:v>-90</c:v>
                </c:pt>
                <c:pt idx="112">
                  <c:v>-90</c:v>
                </c:pt>
                <c:pt idx="113">
                  <c:v>-90</c:v>
                </c:pt>
                <c:pt idx="114">
                  <c:v>-90</c:v>
                </c:pt>
                <c:pt idx="115">
                  <c:v>-90</c:v>
                </c:pt>
                <c:pt idx="116">
                  <c:v>-90</c:v>
                </c:pt>
                <c:pt idx="117">
                  <c:v>-90</c:v>
                </c:pt>
                <c:pt idx="118">
                  <c:v>-90</c:v>
                </c:pt>
                <c:pt idx="119">
                  <c:v>-90</c:v>
                </c:pt>
                <c:pt idx="120">
                  <c:v>-90</c:v>
                </c:pt>
                <c:pt idx="121">
                  <c:v>-90</c:v>
                </c:pt>
                <c:pt idx="122">
                  <c:v>-90</c:v>
                </c:pt>
                <c:pt idx="123">
                  <c:v>-90</c:v>
                </c:pt>
                <c:pt idx="124">
                  <c:v>-90</c:v>
                </c:pt>
                <c:pt idx="125">
                  <c:v>-90</c:v>
                </c:pt>
                <c:pt idx="126">
                  <c:v>-90</c:v>
                </c:pt>
                <c:pt idx="127">
                  <c:v>-90</c:v>
                </c:pt>
                <c:pt idx="128">
                  <c:v>-90</c:v>
                </c:pt>
                <c:pt idx="129">
                  <c:v>-90</c:v>
                </c:pt>
                <c:pt idx="130">
                  <c:v>-90</c:v>
                </c:pt>
                <c:pt idx="131">
                  <c:v>-90</c:v>
                </c:pt>
                <c:pt idx="132">
                  <c:v>-90</c:v>
                </c:pt>
                <c:pt idx="133">
                  <c:v>-90</c:v>
                </c:pt>
                <c:pt idx="134">
                  <c:v>-90</c:v>
                </c:pt>
                <c:pt idx="135">
                  <c:v>-90</c:v>
                </c:pt>
                <c:pt idx="136">
                  <c:v>-90</c:v>
                </c:pt>
                <c:pt idx="137">
                  <c:v>-90</c:v>
                </c:pt>
                <c:pt idx="138">
                  <c:v>-90</c:v>
                </c:pt>
                <c:pt idx="139">
                  <c:v>-90</c:v>
                </c:pt>
                <c:pt idx="140">
                  <c:v>-90</c:v>
                </c:pt>
                <c:pt idx="141">
                  <c:v>-90</c:v>
                </c:pt>
                <c:pt idx="142">
                  <c:v>-90</c:v>
                </c:pt>
                <c:pt idx="143">
                  <c:v>-90</c:v>
                </c:pt>
                <c:pt idx="144">
                  <c:v>-90</c:v>
                </c:pt>
                <c:pt idx="145">
                  <c:v>-90</c:v>
                </c:pt>
                <c:pt idx="146">
                  <c:v>-90</c:v>
                </c:pt>
                <c:pt idx="147">
                  <c:v>-90</c:v>
                </c:pt>
                <c:pt idx="148">
                  <c:v>-90</c:v>
                </c:pt>
                <c:pt idx="149">
                  <c:v>-90</c:v>
                </c:pt>
                <c:pt idx="150">
                  <c:v>-90</c:v>
                </c:pt>
                <c:pt idx="151">
                  <c:v>-90</c:v>
                </c:pt>
                <c:pt idx="152">
                  <c:v>-90</c:v>
                </c:pt>
                <c:pt idx="153">
                  <c:v>-90</c:v>
                </c:pt>
                <c:pt idx="154">
                  <c:v>-90</c:v>
                </c:pt>
                <c:pt idx="155">
                  <c:v>-90</c:v>
                </c:pt>
                <c:pt idx="156">
                  <c:v>-90</c:v>
                </c:pt>
                <c:pt idx="157">
                  <c:v>-90</c:v>
                </c:pt>
                <c:pt idx="158">
                  <c:v>-90</c:v>
                </c:pt>
                <c:pt idx="159">
                  <c:v>-90</c:v>
                </c:pt>
                <c:pt idx="160">
                  <c:v>-90</c:v>
                </c:pt>
                <c:pt idx="161">
                  <c:v>-90</c:v>
                </c:pt>
                <c:pt idx="162">
                  <c:v>-90</c:v>
                </c:pt>
                <c:pt idx="163">
                  <c:v>-90</c:v>
                </c:pt>
                <c:pt idx="164">
                  <c:v>-90</c:v>
                </c:pt>
                <c:pt idx="165">
                  <c:v>-90</c:v>
                </c:pt>
                <c:pt idx="166">
                  <c:v>-90</c:v>
                </c:pt>
                <c:pt idx="167">
                  <c:v>-90</c:v>
                </c:pt>
                <c:pt idx="168">
                  <c:v>-90</c:v>
                </c:pt>
                <c:pt idx="169">
                  <c:v>-90</c:v>
                </c:pt>
                <c:pt idx="170">
                  <c:v>-90</c:v>
                </c:pt>
                <c:pt idx="171">
                  <c:v>-90</c:v>
                </c:pt>
                <c:pt idx="172">
                  <c:v>-90</c:v>
                </c:pt>
                <c:pt idx="173">
                  <c:v>-90</c:v>
                </c:pt>
                <c:pt idx="174">
                  <c:v>-90</c:v>
                </c:pt>
                <c:pt idx="175">
                  <c:v>-90</c:v>
                </c:pt>
                <c:pt idx="176">
                  <c:v>-90</c:v>
                </c:pt>
                <c:pt idx="177">
                  <c:v>-90</c:v>
                </c:pt>
                <c:pt idx="178">
                  <c:v>-90</c:v>
                </c:pt>
                <c:pt idx="179">
                  <c:v>-90</c:v>
                </c:pt>
                <c:pt idx="180">
                  <c:v>-90</c:v>
                </c:pt>
                <c:pt idx="181">
                  <c:v>-90</c:v>
                </c:pt>
                <c:pt idx="182">
                  <c:v>-90</c:v>
                </c:pt>
                <c:pt idx="183">
                  <c:v>-90</c:v>
                </c:pt>
                <c:pt idx="184">
                  <c:v>-90</c:v>
                </c:pt>
                <c:pt idx="185">
                  <c:v>-90</c:v>
                </c:pt>
                <c:pt idx="186">
                  <c:v>-90</c:v>
                </c:pt>
                <c:pt idx="187">
                  <c:v>-90</c:v>
                </c:pt>
                <c:pt idx="188">
                  <c:v>-90</c:v>
                </c:pt>
                <c:pt idx="189">
                  <c:v>-90</c:v>
                </c:pt>
                <c:pt idx="190">
                  <c:v>-90</c:v>
                </c:pt>
                <c:pt idx="191">
                  <c:v>-90</c:v>
                </c:pt>
                <c:pt idx="192">
                  <c:v>-90</c:v>
                </c:pt>
                <c:pt idx="193">
                  <c:v>-90</c:v>
                </c:pt>
                <c:pt idx="194">
                  <c:v>-90</c:v>
                </c:pt>
                <c:pt idx="195">
                  <c:v>-90</c:v>
                </c:pt>
                <c:pt idx="196">
                  <c:v>-90</c:v>
                </c:pt>
                <c:pt idx="197">
                  <c:v>-90</c:v>
                </c:pt>
                <c:pt idx="198">
                  <c:v>-90</c:v>
                </c:pt>
                <c:pt idx="199">
                  <c:v>-90</c:v>
                </c:pt>
                <c:pt idx="200">
                  <c:v>-90</c:v>
                </c:pt>
                <c:pt idx="201">
                  <c:v>-90</c:v>
                </c:pt>
                <c:pt idx="202">
                  <c:v>-90</c:v>
                </c:pt>
                <c:pt idx="203">
                  <c:v>-90</c:v>
                </c:pt>
                <c:pt idx="204">
                  <c:v>-90</c:v>
                </c:pt>
                <c:pt idx="205">
                  <c:v>-90</c:v>
                </c:pt>
                <c:pt idx="206">
                  <c:v>-90</c:v>
                </c:pt>
                <c:pt idx="207">
                  <c:v>-90</c:v>
                </c:pt>
                <c:pt idx="208">
                  <c:v>-90</c:v>
                </c:pt>
                <c:pt idx="209">
                  <c:v>-90</c:v>
                </c:pt>
                <c:pt idx="210">
                  <c:v>-90</c:v>
                </c:pt>
                <c:pt idx="211">
                  <c:v>-90</c:v>
                </c:pt>
                <c:pt idx="212">
                  <c:v>-90</c:v>
                </c:pt>
                <c:pt idx="213">
                  <c:v>-90</c:v>
                </c:pt>
                <c:pt idx="214">
                  <c:v>-90</c:v>
                </c:pt>
                <c:pt idx="215">
                  <c:v>-90</c:v>
                </c:pt>
                <c:pt idx="216">
                  <c:v>-90</c:v>
                </c:pt>
                <c:pt idx="217">
                  <c:v>-90</c:v>
                </c:pt>
                <c:pt idx="218">
                  <c:v>-90</c:v>
                </c:pt>
                <c:pt idx="219">
                  <c:v>-90</c:v>
                </c:pt>
                <c:pt idx="220">
                  <c:v>-90</c:v>
                </c:pt>
                <c:pt idx="221">
                  <c:v>-90</c:v>
                </c:pt>
                <c:pt idx="222">
                  <c:v>-90</c:v>
                </c:pt>
                <c:pt idx="223">
                  <c:v>-90</c:v>
                </c:pt>
                <c:pt idx="224">
                  <c:v>-90</c:v>
                </c:pt>
                <c:pt idx="225">
                  <c:v>-90</c:v>
                </c:pt>
                <c:pt idx="226">
                  <c:v>-90</c:v>
                </c:pt>
                <c:pt idx="227">
                  <c:v>-90</c:v>
                </c:pt>
                <c:pt idx="228">
                  <c:v>-90</c:v>
                </c:pt>
                <c:pt idx="229">
                  <c:v>-90</c:v>
                </c:pt>
                <c:pt idx="230">
                  <c:v>-90</c:v>
                </c:pt>
                <c:pt idx="231">
                  <c:v>-90</c:v>
                </c:pt>
                <c:pt idx="232">
                  <c:v>-90</c:v>
                </c:pt>
                <c:pt idx="233">
                  <c:v>-90</c:v>
                </c:pt>
                <c:pt idx="234">
                  <c:v>-90</c:v>
                </c:pt>
                <c:pt idx="235">
                  <c:v>-90</c:v>
                </c:pt>
                <c:pt idx="236">
                  <c:v>-90</c:v>
                </c:pt>
                <c:pt idx="237">
                  <c:v>-90</c:v>
                </c:pt>
                <c:pt idx="238">
                  <c:v>-90</c:v>
                </c:pt>
                <c:pt idx="239">
                  <c:v>-90</c:v>
                </c:pt>
                <c:pt idx="240">
                  <c:v>-90</c:v>
                </c:pt>
                <c:pt idx="241">
                  <c:v>-90</c:v>
                </c:pt>
                <c:pt idx="242">
                  <c:v>-90</c:v>
                </c:pt>
                <c:pt idx="243">
                  <c:v>-90</c:v>
                </c:pt>
                <c:pt idx="244">
                  <c:v>-90</c:v>
                </c:pt>
                <c:pt idx="245">
                  <c:v>-90</c:v>
                </c:pt>
                <c:pt idx="246">
                  <c:v>-90</c:v>
                </c:pt>
                <c:pt idx="247">
                  <c:v>-90</c:v>
                </c:pt>
                <c:pt idx="248">
                  <c:v>-90</c:v>
                </c:pt>
                <c:pt idx="249">
                  <c:v>-90</c:v>
                </c:pt>
                <c:pt idx="250">
                  <c:v>-90</c:v>
                </c:pt>
                <c:pt idx="251">
                  <c:v>-90</c:v>
                </c:pt>
                <c:pt idx="252">
                  <c:v>-90</c:v>
                </c:pt>
                <c:pt idx="253">
                  <c:v>-90</c:v>
                </c:pt>
                <c:pt idx="254">
                  <c:v>-90</c:v>
                </c:pt>
                <c:pt idx="255">
                  <c:v>-90</c:v>
                </c:pt>
                <c:pt idx="256">
                  <c:v>-90</c:v>
                </c:pt>
                <c:pt idx="257">
                  <c:v>-90</c:v>
                </c:pt>
                <c:pt idx="258">
                  <c:v>-90</c:v>
                </c:pt>
                <c:pt idx="259">
                  <c:v>-90</c:v>
                </c:pt>
                <c:pt idx="260">
                  <c:v>-90</c:v>
                </c:pt>
                <c:pt idx="261">
                  <c:v>-90</c:v>
                </c:pt>
                <c:pt idx="262">
                  <c:v>-90</c:v>
                </c:pt>
                <c:pt idx="263">
                  <c:v>-90</c:v>
                </c:pt>
                <c:pt idx="264">
                  <c:v>-90</c:v>
                </c:pt>
                <c:pt idx="265">
                  <c:v>-90</c:v>
                </c:pt>
                <c:pt idx="266">
                  <c:v>-90</c:v>
                </c:pt>
                <c:pt idx="267">
                  <c:v>-90</c:v>
                </c:pt>
                <c:pt idx="268">
                  <c:v>-90</c:v>
                </c:pt>
                <c:pt idx="269">
                  <c:v>-90</c:v>
                </c:pt>
                <c:pt idx="270">
                  <c:v>-90</c:v>
                </c:pt>
              </c:numCache>
            </c:numRef>
          </c:yVal>
          <c:smooth val="1"/>
        </c:ser>
        <c:ser>
          <c:idx val="1"/>
          <c:order val="1"/>
          <c:tx>
            <c:v>V_Comp</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VLoopPlot!$A$2:$A$272</c:f>
              <c:numCache>
                <c:ptCount val="27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numCache>
            </c:numRef>
          </c:xVal>
          <c:yVal>
            <c:numRef>
              <c:f>VLoopPlot!$E$2:$E$272</c:f>
              <c:numCache>
                <c:ptCount val="271"/>
                <c:pt idx="0">
                  <c:v>-51.10146838336366</c:v>
                </c:pt>
                <c:pt idx="1">
                  <c:v>-48.869192352771336</c:v>
                </c:pt>
                <c:pt idx="2">
                  <c:v>-46.88594479532311</c:v>
                </c:pt>
                <c:pt idx="3">
                  <c:v>-45.126955452869424</c:v>
                </c:pt>
                <c:pt idx="4">
                  <c:v>-43.56892013522904</c:v>
                </c:pt>
                <c:pt idx="5">
                  <c:v>-42.19041751116697</c:v>
                </c:pt>
                <c:pt idx="6">
                  <c:v>-40.97206221854473</c:v>
                </c:pt>
                <c:pt idx="7">
                  <c:v>-39.89649447012712</c:v>
                </c:pt>
                <c:pt idx="8">
                  <c:v>-38.948275564627025</c:v>
                </c:pt>
                <c:pt idx="9">
                  <c:v>-38.11373514197692</c:v>
                </c:pt>
                <c:pt idx="10">
                  <c:v>-37.38079915274153</c:v>
                </c:pt>
                <c:pt idx="11">
                  <c:v>-36.73881599523256</c:v>
                </c:pt>
                <c:pt idx="12">
                  <c:v>-36.17839069518262</c:v>
                </c:pt>
                <c:pt idx="13">
                  <c:v>-35.69123217478808</c:v>
                </c:pt>
                <c:pt idx="14">
                  <c:v>-35.270015683037364</c:v>
                </c:pt>
                <c:pt idx="15">
                  <c:v>-34.90826069833057</c:v>
                </c:pt>
                <c:pt idx="16">
                  <c:v>-34.600223629612444</c:v>
                </c:pt>
                <c:pt idx="17">
                  <c:v>-34.340804141798365</c:v>
                </c:pt>
                <c:pt idx="18">
                  <c:v>-34.12546372483561</c:v>
                </c:pt>
                <c:pt idx="19">
                  <c:v>-33.95015509141536</c:v>
                </c:pt>
                <c:pt idx="20">
                  <c:v>-33.811261049464306</c:v>
                </c:pt>
                <c:pt idx="21">
                  <c:v>-33.70554160481332</c:v>
                </c:pt>
                <c:pt idx="22">
                  <c:v>-33.63008817842623</c:v>
                </c:pt>
                <c:pt idx="23">
                  <c:v>-33.58228395474632</c:v>
                </c:pt>
                <c:pt idx="24">
                  <c:v>-33.55976950398448</c:v>
                </c:pt>
                <c:pt idx="25">
                  <c:v>-33.56041293697635</c:v>
                </c:pt>
                <c:pt idx="26">
                  <c:v>-33.58228395474632</c:v>
                </c:pt>
                <c:pt idx="27">
                  <c:v>-33.6236312458698</c:v>
                </c:pt>
                <c:pt idx="28">
                  <c:v>-33.682862763721275</c:v>
                </c:pt>
                <c:pt idx="29">
                  <c:v>-33.75852848375767</c:v>
                </c:pt>
                <c:pt idx="30">
                  <c:v>-33.8493052993038</c:v>
                </c:pt>
                <c:pt idx="31">
                  <c:v>-33.953983764089394</c:v>
                </c:pt>
                <c:pt idx="32">
                  <c:v>-34.071456432181655</c:v>
                </c:pt>
                <c:pt idx="33">
                  <c:v>-34.20070758200783</c:v>
                </c:pt>
                <c:pt idx="34">
                  <c:v>-34.34080414179837</c:v>
                </c:pt>
                <c:pt idx="35">
                  <c:v>-34.4908876598117</c:v>
                </c:pt>
                <c:pt idx="36">
                  <c:v>-34.65016718482782</c:v>
                </c:pt>
                <c:pt idx="37">
                  <c:v>-34.8179129412171</c:v>
                </c:pt>
                <c:pt idx="38">
                  <c:v>-34.99345069891141</c:v>
                </c:pt>
                <c:pt idx="39">
                  <c:v>-35.17615675226173</c:v>
                </c:pt>
                <c:pt idx="40">
                  <c:v>-35.36545343341996</c:v>
                </c:pt>
                <c:pt idx="41">
                  <c:v>-35.560805095843705</c:v>
                </c:pt>
                <c:pt idx="42">
                  <c:v>-35.761714512049394</c:v>
                </c:pt>
                <c:pt idx="43">
                  <c:v>-35.96771963704889</c:v>
                </c:pt>
                <c:pt idx="44">
                  <c:v>-36.17839069518263</c:v>
                </c:pt>
                <c:pt idx="45">
                  <c:v>-36.393327553462825</c:v>
                </c:pt>
                <c:pt idx="46">
                  <c:v>-36.61215734919333</c:v>
                </c:pt>
                <c:pt idx="47">
                  <c:v>-36.83453234365003</c:v>
                </c:pt>
                <c:pt idx="48">
                  <c:v>-37.06012797707875</c:v>
                </c:pt>
                <c:pt idx="49">
                  <c:v>-37.28864110327628</c:v>
                </c:pt>
                <c:pt idx="50">
                  <c:v>-37.51978838463037</c:v>
                </c:pt>
                <c:pt idx="51">
                  <c:v>-37.75330483076384</c:v>
                </c:pt>
                <c:pt idx="52">
                  <c:v>-37.988942465902824</c:v>
                </c:pt>
                <c:pt idx="53">
                  <c:v>-38.226469111812214</c:v>
                </c:pt>
                <c:pt idx="54">
                  <c:v>-38.46566727464618</c:v>
                </c:pt>
                <c:pt idx="55">
                  <c:v>-38.7063331253779</c:v>
                </c:pt>
                <c:pt idx="56">
                  <c:v>-38.948275564627025</c:v>
                </c:pt>
                <c:pt idx="57">
                  <c:v>-39.19131536371571</c:v>
                </c:pt>
                <c:pt idx="58">
                  <c:v>-39.435284374674836</c:v>
                </c:pt>
                <c:pt idx="59">
                  <c:v>-39.68002480270519</c:v>
                </c:pt>
                <c:pt idx="60">
                  <c:v>-39.92538853529061</c:v>
                </c:pt>
                <c:pt idx="61">
                  <c:v>-40.17123652276928</c:v>
                </c:pt>
                <c:pt idx="62">
                  <c:v>-40.41743820571014</c:v>
                </c:pt>
                <c:pt idx="63">
                  <c:v>-40.6638709849187</c:v>
                </c:pt>
                <c:pt idx="64">
                  <c:v>-40.9104197303206</c:v>
                </c:pt>
                <c:pt idx="65">
                  <c:v>-41.156976325347934</c:v>
                </c:pt>
                <c:pt idx="66">
                  <c:v>-41.40343924378759</c:v>
                </c:pt>
                <c:pt idx="67">
                  <c:v>-41.64971315634924</c:v>
                </c:pt>
                <c:pt idx="68">
                  <c:v>-41.89570856447631</c:v>
                </c:pt>
                <c:pt idx="69">
                  <c:v>-42.14134145915992</c:v>
                </c:pt>
                <c:pt idx="70">
                  <c:v>-42.38653300272853</c:v>
                </c:pt>
                <c:pt idx="71">
                  <c:v>-42.63120923177499</c:v>
                </c:pt>
                <c:pt idx="72">
                  <c:v>-42.87530077955309</c:v>
                </c:pt>
                <c:pt idx="73">
                  <c:v>-43.11874261632778</c:v>
                </c:pt>
                <c:pt idx="74">
                  <c:v>-43.36147380630048</c:v>
                </c:pt>
                <c:pt idx="75">
                  <c:v>-43.60343727985367</c:v>
                </c:pt>
                <c:pt idx="76">
                  <c:v>-43.84457961996979</c:v>
                </c:pt>
                <c:pt idx="77">
                  <c:v>-44.08485086177945</c:v>
                </c:pt>
                <c:pt idx="78">
                  <c:v>-44.32420430428363</c:v>
                </c:pt>
                <c:pt idx="79">
                  <c:v>-44.56259633337643</c:v>
                </c:pt>
                <c:pt idx="80">
                  <c:v>-44.79998625536757</c:v>
                </c:pt>
                <c:pt idx="81">
                  <c:v>-45.03633614027145</c:v>
                </c:pt>
                <c:pt idx="82">
                  <c:v>-45.27161067418874</c:v>
                </c:pt>
                <c:pt idx="83">
                  <c:v>-45.50577702016192</c:v>
                </c:pt>
                <c:pt idx="84">
                  <c:v>-45.73880468693539</c:v>
                </c:pt>
                <c:pt idx="85">
                  <c:v>-45.97066540509602</c:v>
                </c:pt>
                <c:pt idx="86">
                  <c:v>-46.201333010110886</c:v>
                </c:pt>
                <c:pt idx="87">
                  <c:v>-46.43078333181645</c:v>
                </c:pt>
                <c:pt idx="88">
                  <c:v>-46.658994089947164</c:v>
                </c:pt>
                <c:pt idx="89">
                  <c:v>-46.885944795323084</c:v>
                </c:pt>
                <c:pt idx="90">
                  <c:v>-47.111616656343685</c:v>
                </c:pt>
                <c:pt idx="91">
                  <c:v>-47.11161665634373</c:v>
                </c:pt>
                <c:pt idx="92">
                  <c:v>-49.294914352490245</c:v>
                </c:pt>
                <c:pt idx="93">
                  <c:v>-51.33937187717237</c:v>
                </c:pt>
                <c:pt idx="94">
                  <c:v>-53.24380593154011</c:v>
                </c:pt>
                <c:pt idx="95">
                  <c:v>-55.012370001317166</c:v>
                </c:pt>
                <c:pt idx="96">
                  <c:v>-56.65212427306523</c:v>
                </c:pt>
                <c:pt idx="97">
                  <c:v>-58.17154477373543</c:v>
                </c:pt>
                <c:pt idx="98">
                  <c:v>-59.57961378713011</c:v>
                </c:pt>
                <c:pt idx="99">
                  <c:v>-60.88527521679585</c:v>
                </c:pt>
                <c:pt idx="100">
                  <c:v>-62.09712038751578</c:v>
                </c:pt>
                <c:pt idx="101">
                  <c:v>-63.2232191493778</c:v>
                </c:pt>
                <c:pt idx="102">
                  <c:v>-64.2710418428946</c:v>
                </c:pt>
                <c:pt idx="103">
                  <c:v>-65.24743714667665</c:v>
                </c:pt>
                <c:pt idx="104">
                  <c:v>-66.15864332649213</c:v>
                </c:pt>
                <c:pt idx="105">
                  <c:v>-67.0103184903226</c:v>
                </c:pt>
                <c:pt idx="106">
                  <c:v>-67.80758070660475</c:v>
                </c:pt>
                <c:pt idx="107">
                  <c:v>-68.555052259141</c:v>
                </c:pt>
                <c:pt idx="108">
                  <c:v>-69.25690453123354</c:v>
                </c:pt>
                <c:pt idx="109">
                  <c:v>-69.9169014473089</c:v>
                </c:pt>
                <c:pt idx="110">
                  <c:v>-70.53844032254186</c:v>
                </c:pt>
                <c:pt idx="111">
                  <c:v>-71.12458955662845</c:v>
                </c:pt>
                <c:pt idx="112">
                  <c:v>-71.67812297318612</c:v>
                </c:pt>
                <c:pt idx="113">
                  <c:v>-72.2015508279025</c:v>
                </c:pt>
                <c:pt idx="114">
                  <c:v>-72.69714763705346</c:v>
                </c:pt>
                <c:pt idx="115">
                  <c:v>-73.16697704670015</c:v>
                </c:pt>
                <c:pt idx="116">
                  <c:v>-73.61291399370745</c:v>
                </c:pt>
                <c:pt idx="117">
                  <c:v>-74.0366644171166</c:v>
                </c:pt>
                <c:pt idx="118">
                  <c:v>-74.43978277177327</c:v>
                </c:pt>
                <c:pt idx="119">
                  <c:v>-74.82368758156079</c:v>
                </c:pt>
                <c:pt idx="120">
                  <c:v>-75.18967525102896</c:v>
                </c:pt>
                <c:pt idx="121">
                  <c:v>-75.53893233410344</c:v>
                </c:pt>
                <c:pt idx="122">
                  <c:v>-75.8725464384152</c:v>
                </c:pt>
                <c:pt idx="123">
                  <c:v>-76.19151592448954</c:v>
                </c:pt>
                <c:pt idx="124">
                  <c:v>-76.49675854106205</c:v>
                </c:pt>
                <c:pt idx="125">
                  <c:v>-76.78911912136675</c:v>
                </c:pt>
                <c:pt idx="126">
                  <c:v>-77.06937645043497</c:v>
                </c:pt>
                <c:pt idx="127">
                  <c:v>-77.33824940021775</c:v>
                </c:pt>
                <c:pt idx="128">
                  <c:v>-77.59640241761267</c:v>
                </c:pt>
                <c:pt idx="129">
                  <c:v>-77.8444504401181</c:v>
                </c:pt>
                <c:pt idx="130">
                  <c:v>-78.08296330472888</c:v>
                </c:pt>
                <c:pt idx="131">
                  <c:v>-78.31246970769334</c:v>
                </c:pt>
                <c:pt idx="132">
                  <c:v>-78.5334607657513</c:v>
                </c:pt>
                <c:pt idx="133">
                  <c:v>-78.74639322334713</c:v>
                </c:pt>
                <c:pt idx="134">
                  <c:v>-78.95169234495668</c:v>
                </c:pt>
                <c:pt idx="135">
                  <c:v>-79.14975452698519</c:v>
                </c:pt>
                <c:pt idx="136">
                  <c:v>-79.34094965960136</c:v>
                </c:pt>
                <c:pt idx="137">
                  <c:v>-79.5256232652939</c:v>
                </c:pt>
                <c:pt idx="138">
                  <c:v>-79.70409843780664</c:v>
                </c:pt>
                <c:pt idx="139">
                  <c:v>-79.876677602367</c:v>
                </c:pt>
                <c:pt idx="140">
                  <c:v>-80.04364411572239</c:v>
                </c:pt>
                <c:pt idx="141">
                  <c:v>-80.20526372239267</c:v>
                </c:pt>
                <c:pt idx="142">
                  <c:v>-80.36178588169929</c:v>
                </c:pt>
                <c:pt idx="143">
                  <c:v>-80.51344497850776</c:v>
                </c:pt>
                <c:pt idx="144">
                  <c:v>-80.66046142919228</c:v>
                </c:pt>
                <c:pt idx="145">
                  <c:v>-80.80304269307274</c:v>
                </c:pt>
                <c:pt idx="146">
                  <c:v>-80.94138419846702</c:v>
                </c:pt>
                <c:pt idx="147">
                  <c:v>-81.07567019152138</c:v>
                </c:pt>
                <c:pt idx="148">
                  <c:v>-81.20607451511846</c:v>
                </c:pt>
                <c:pt idx="149">
                  <c:v>-81.33276132439632</c:v>
                </c:pt>
                <c:pt idx="150">
                  <c:v>-81.45588574473454</c:v>
                </c:pt>
                <c:pt idx="151">
                  <c:v>-81.57559447746308</c:v>
                </c:pt>
                <c:pt idx="152">
                  <c:v>-81.69202635801456</c:v>
                </c:pt>
                <c:pt idx="153">
                  <c:v>-81.80531287076744</c:v>
                </c:pt>
                <c:pt idx="154">
                  <c:v>-81.91557862440499</c:v>
                </c:pt>
                <c:pt idx="155">
                  <c:v>-82.02294179123783</c:v>
                </c:pt>
                <c:pt idx="156">
                  <c:v>-82.12751451360316</c:v>
                </c:pt>
                <c:pt idx="157">
                  <c:v>-82.2294032801533</c:v>
                </c:pt>
                <c:pt idx="158">
                  <c:v>-82.32870927457796</c:v>
                </c:pt>
                <c:pt idx="159">
                  <c:v>-82.42552869906467</c:v>
                </c:pt>
                <c:pt idx="160">
                  <c:v>-82.51995307458647</c:v>
                </c:pt>
                <c:pt idx="161">
                  <c:v>-82.61206951991304</c:v>
                </c:pt>
                <c:pt idx="162">
                  <c:v>-82.7019610110674</c:v>
                </c:pt>
                <c:pt idx="163">
                  <c:v>-82.78970662279514</c:v>
                </c:pt>
                <c:pt idx="164">
                  <c:v>-82.87538175347176</c:v>
                </c:pt>
                <c:pt idx="165">
                  <c:v>-82.95905833474767</c:v>
                </c:pt>
                <c:pt idx="166">
                  <c:v>-83.04080502711606</c:v>
                </c:pt>
                <c:pt idx="167">
                  <c:v>-83.1206874024858</c:v>
                </c:pt>
                <c:pt idx="168">
                  <c:v>-83.19876811474776</c:v>
                </c:pt>
                <c:pt idx="169">
                  <c:v>-83.2751070592394</c:v>
                </c:pt>
                <c:pt idx="170">
                  <c:v>-83.34976152193545</c:v>
                </c:pt>
                <c:pt idx="171">
                  <c:v>-83.42278631912313</c:v>
                </c:pt>
                <c:pt idx="172">
                  <c:v>-83.4942339282582</c:v>
                </c:pt>
                <c:pt idx="173">
                  <c:v>-83.5641546106399</c:v>
                </c:pt>
                <c:pt idx="174">
                  <c:v>-83.63259652649192</c:v>
                </c:pt>
                <c:pt idx="175">
                  <c:v>-83.69960584298859</c:v>
                </c:pt>
                <c:pt idx="176">
                  <c:v>-83.76522683572287</c:v>
                </c:pt>
                <c:pt idx="177">
                  <c:v>-83.82950198407272</c:v>
                </c:pt>
                <c:pt idx="178">
                  <c:v>-83.89247206088797</c:v>
                </c:pt>
                <c:pt idx="179">
                  <c:v>-83.95417621688539</c:v>
                </c:pt>
                <c:pt idx="180">
                  <c:v>-84.01465206011105</c:v>
                </c:pt>
                <c:pt idx="181">
                  <c:v>-84.0739357308013</c:v>
                </c:pt>
                <c:pt idx="182">
                  <c:v>-84.60823438600488</c:v>
                </c:pt>
                <c:pt idx="183">
                  <c:v>-85.05444913566117</c:v>
                </c:pt>
                <c:pt idx="184">
                  <c:v>-85.43264578802533</c:v>
                </c:pt>
                <c:pt idx="185">
                  <c:v>-85.75723971783816</c:v>
                </c:pt>
                <c:pt idx="186">
                  <c:v>-86.03884985653592</c:v>
                </c:pt>
                <c:pt idx="187">
                  <c:v>-86.2854690112993</c:v>
                </c:pt>
                <c:pt idx="188">
                  <c:v>-86.50322711111241</c:v>
                </c:pt>
                <c:pt idx="189">
                  <c:v>-86.69690327214029</c:v>
                </c:pt>
                <c:pt idx="190">
                  <c:v>-86.87027797857773</c:v>
                </c:pt>
                <c:pt idx="191">
                  <c:v>-87.02638066997484</c:v>
                </c:pt>
                <c:pt idx="192">
                  <c:v>-87.1676672267869</c:v>
                </c:pt>
                <c:pt idx="193">
                  <c:v>-87.29614944453886</c:v>
                </c:pt>
                <c:pt idx="194">
                  <c:v>-87.41349098142173</c:v>
                </c:pt>
                <c:pt idx="195">
                  <c:v>-87.521079480377</c:v>
                </c:pt>
                <c:pt idx="196">
                  <c:v>-87.62008148848352</c:v>
                </c:pt>
                <c:pt idx="197">
                  <c:v>-87.71148477436017</c:v>
                </c:pt>
                <c:pt idx="198">
                  <c:v>-87.7961312907714</c:v>
                </c:pt>
                <c:pt idx="199">
                  <c:v>-87.87474310791183</c:v>
                </c:pt>
                <c:pt idx="200">
                  <c:v>-87.94794300521261</c:v>
                </c:pt>
                <c:pt idx="201">
                  <c:v>-88.01627096194531</c:v>
                </c:pt>
                <c:pt idx="202">
                  <c:v>-88.08019746849939</c:v>
                </c:pt>
                <c:pt idx="203">
                  <c:v>-88.14013435086298</c:v>
                </c:pt>
                <c:pt idx="204">
                  <c:v>-88.19644363371611</c:v>
                </c:pt>
                <c:pt idx="205">
                  <c:v>-88.24944484444823</c:v>
                </c:pt>
                <c:pt idx="206">
                  <c:v>-88.29942106882343</c:v>
                </c:pt>
                <c:pt idx="207">
                  <c:v>-88.34662400022864</c:v>
                </c:pt>
                <c:pt idx="208">
                  <c:v>-88.39127817231547</c:v>
                </c:pt>
                <c:pt idx="209">
                  <c:v>-88.43358452502133</c:v>
                </c:pt>
                <c:pt idx="210">
                  <c:v>-88.47372342328644</c:v>
                </c:pt>
                <c:pt idx="211">
                  <c:v>-88.51185722399238</c:v>
                </c:pt>
                <c:pt idx="212">
                  <c:v>-88.548132468062</c:v>
                </c:pt>
                <c:pt idx="213">
                  <c:v>-88.58268176004508</c:v>
                </c:pt>
                <c:pt idx="214">
                  <c:v>-88.61562538594879</c:v>
                </c:pt>
                <c:pt idx="215">
                  <c:v>-88.64707271086587</c:v>
                </c:pt>
                <c:pt idx="216">
                  <c:v>-88.67712339058406</c:v>
                </c:pt>
                <c:pt idx="217">
                  <c:v>-88.70586842542765</c:v>
                </c:pt>
                <c:pt idx="218">
                  <c:v>-88.73339107978494</c:v>
                </c:pt>
                <c:pt idx="219">
                  <c:v>-88.75976768687335</c:v>
                </c:pt>
                <c:pt idx="220">
                  <c:v>-88.78506835510888</c:v>
                </c:pt>
                <c:pt idx="221">
                  <c:v>-88.80935758983225</c:v>
                </c:pt>
                <c:pt idx="222">
                  <c:v>-88.83269484199126</c:v>
                </c:pt>
                <c:pt idx="223">
                  <c:v>-88.85513499359703</c:v>
                </c:pt>
                <c:pt idx="224">
                  <c:v>-88.87672878829267</c:v>
                </c:pt>
                <c:pt idx="225">
                  <c:v>-88.89752321413901</c:v>
                </c:pt>
                <c:pt idx="226">
                  <c:v>-88.91756184469145</c:v>
                </c:pt>
                <c:pt idx="227">
                  <c:v>-88.93688514357359</c:v>
                </c:pt>
                <c:pt idx="228">
                  <c:v>-88.95553073702594</c:v>
                </c:pt>
                <c:pt idx="229">
                  <c:v>-88.97353365828936</c:v>
                </c:pt>
                <c:pt idx="230">
                  <c:v>-88.99092656716115</c:v>
                </c:pt>
                <c:pt idx="231">
                  <c:v>-89.00773994761734</c:v>
                </c:pt>
                <c:pt idx="232">
                  <c:v>-89.02400228601486</c:v>
                </c:pt>
                <c:pt idx="233">
                  <c:v>-89.03974023206433</c:v>
                </c:pt>
                <c:pt idx="234">
                  <c:v>-89.05497874448575</c:v>
                </c:pt>
                <c:pt idx="235">
                  <c:v>-89.06974122302056</c:v>
                </c:pt>
                <c:pt idx="236">
                  <c:v>-89.08404962826823</c:v>
                </c:pt>
                <c:pt idx="237">
                  <c:v>-89.09792459063743</c:v>
                </c:pt>
                <c:pt idx="238">
                  <c:v>-89.11138550954787</c:v>
                </c:pt>
                <c:pt idx="239">
                  <c:v>-89.12445064388591</c:v>
                </c:pt>
                <c:pt idx="240">
                  <c:v>-89.13713719459994</c:v>
                </c:pt>
                <c:pt idx="241">
                  <c:v>-89.14946138022155</c:v>
                </c:pt>
                <c:pt idx="242">
                  <c:v>-89.16143850600892</c:v>
                </c:pt>
                <c:pt idx="243">
                  <c:v>-89.17308302733205</c:v>
                </c:pt>
                <c:pt idx="244">
                  <c:v>-89.18440860785185</c:v>
                </c:pt>
                <c:pt idx="245">
                  <c:v>-89.1954281729849</c:v>
                </c:pt>
                <c:pt idx="246">
                  <c:v>-89.20615395909375</c:v>
                </c:pt>
                <c:pt idx="247">
                  <c:v>-89.21659755879611</c:v>
                </c:pt>
                <c:pt idx="248">
                  <c:v>-89.2267699627454</c:v>
                </c:pt>
                <c:pt idx="249">
                  <c:v>-89.23668159819951</c:v>
                </c:pt>
                <c:pt idx="250">
                  <c:v>-89.24634236466176</c:v>
                </c:pt>
                <c:pt idx="251">
                  <c:v>-89.25576166685022</c:v>
                </c:pt>
                <c:pt idx="252">
                  <c:v>-89.26494844522622</c:v>
                </c:pt>
                <c:pt idx="253">
                  <c:v>-89.27391120429021</c:v>
                </c:pt>
                <c:pt idx="254">
                  <c:v>-89.28265803883325</c:v>
                </c:pt>
                <c:pt idx="255">
                  <c:v>-89.291196658314</c:v>
                </c:pt>
                <c:pt idx="256">
                  <c:v>-89.29953440951638</c:v>
                </c:pt>
                <c:pt idx="257">
                  <c:v>-89.30767829762657</c:v>
                </c:pt>
                <c:pt idx="258">
                  <c:v>-89.31563500585756</c:v>
                </c:pt>
                <c:pt idx="259">
                  <c:v>-89.32341091373604</c:v>
                </c:pt>
                <c:pt idx="260">
                  <c:v>-89.33101211415703</c:v>
                </c:pt>
                <c:pt idx="261">
                  <c:v>-89.33844442930216</c:v>
                </c:pt>
                <c:pt idx="262">
                  <c:v>-89.34571342550858</c:v>
                </c:pt>
                <c:pt idx="263">
                  <c:v>-89.35282442716877</c:v>
                </c:pt>
                <c:pt idx="264">
                  <c:v>-89.35978252973393</c:v>
                </c:pt>
                <c:pt idx="265">
                  <c:v>-89.36659261188753</c:v>
                </c:pt>
                <c:pt idx="266">
                  <c:v>-89.37325934695045</c:v>
                </c:pt>
                <c:pt idx="267">
                  <c:v>-89.37978721357358</c:v>
                </c:pt>
                <c:pt idx="268">
                  <c:v>-89.38618050576915</c:v>
                </c:pt>
                <c:pt idx="269">
                  <c:v>-89.39244334232816</c:v>
                </c:pt>
                <c:pt idx="270">
                  <c:v>-89.39857967566734</c:v>
                </c:pt>
              </c:numCache>
            </c:numRef>
          </c:yVal>
          <c:smooth val="1"/>
        </c:ser>
        <c:ser>
          <c:idx val="2"/>
          <c:order val="2"/>
          <c:tx>
            <c:v>V_Loop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VLoopPlot!$A$2:$A$272</c:f>
              <c:numCache>
                <c:ptCount val="27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numCache>
            </c:numRef>
          </c:xVal>
          <c:yVal>
            <c:numRef>
              <c:f>VLoopPlot!$G$2:$G$272</c:f>
              <c:numCache>
                <c:ptCount val="271"/>
                <c:pt idx="0">
                  <c:v>-141.10146838336365</c:v>
                </c:pt>
                <c:pt idx="1">
                  <c:v>-138.86919235277134</c:v>
                </c:pt>
                <c:pt idx="2">
                  <c:v>-136.8859447953231</c:v>
                </c:pt>
                <c:pt idx="3">
                  <c:v>-135.12695545286942</c:v>
                </c:pt>
                <c:pt idx="4">
                  <c:v>-133.56892013522904</c:v>
                </c:pt>
                <c:pt idx="5">
                  <c:v>-132.19041751116697</c:v>
                </c:pt>
                <c:pt idx="6">
                  <c:v>-130.97206221854472</c:v>
                </c:pt>
                <c:pt idx="7">
                  <c:v>-129.89649447012712</c:v>
                </c:pt>
                <c:pt idx="8">
                  <c:v>-128.94827556462704</c:v>
                </c:pt>
                <c:pt idx="9">
                  <c:v>-128.11373514197692</c:v>
                </c:pt>
                <c:pt idx="10">
                  <c:v>-127.38079915274153</c:v>
                </c:pt>
                <c:pt idx="11">
                  <c:v>-126.73881599523256</c:v>
                </c:pt>
                <c:pt idx="12">
                  <c:v>-126.17839069518261</c:v>
                </c:pt>
                <c:pt idx="13">
                  <c:v>-125.69123217478808</c:v>
                </c:pt>
                <c:pt idx="14">
                  <c:v>-125.27001568303737</c:v>
                </c:pt>
                <c:pt idx="15">
                  <c:v>-124.90826069833058</c:v>
                </c:pt>
                <c:pt idx="16">
                  <c:v>-124.60022362961244</c:v>
                </c:pt>
                <c:pt idx="17">
                  <c:v>-124.34080414179837</c:v>
                </c:pt>
                <c:pt idx="18">
                  <c:v>-124.12546372483561</c:v>
                </c:pt>
                <c:pt idx="19">
                  <c:v>-123.95015509141537</c:v>
                </c:pt>
                <c:pt idx="20">
                  <c:v>-123.8112610494643</c:v>
                </c:pt>
                <c:pt idx="21">
                  <c:v>-123.70554160481332</c:v>
                </c:pt>
                <c:pt idx="22">
                  <c:v>-123.63008817842622</c:v>
                </c:pt>
                <c:pt idx="23">
                  <c:v>-123.58228395474633</c:v>
                </c:pt>
                <c:pt idx="24">
                  <c:v>-123.55976950398447</c:v>
                </c:pt>
                <c:pt idx="25">
                  <c:v>-123.56041293697635</c:v>
                </c:pt>
                <c:pt idx="26">
                  <c:v>-123.58228395474633</c:v>
                </c:pt>
                <c:pt idx="27">
                  <c:v>-123.6236312458698</c:v>
                </c:pt>
                <c:pt idx="28">
                  <c:v>-123.68286276372127</c:v>
                </c:pt>
                <c:pt idx="29">
                  <c:v>-123.75852848375767</c:v>
                </c:pt>
                <c:pt idx="30">
                  <c:v>-123.8493052993038</c:v>
                </c:pt>
                <c:pt idx="31">
                  <c:v>-123.95398376408939</c:v>
                </c:pt>
                <c:pt idx="32">
                  <c:v>-124.07145643218165</c:v>
                </c:pt>
                <c:pt idx="33">
                  <c:v>-124.20070758200784</c:v>
                </c:pt>
                <c:pt idx="34">
                  <c:v>-124.34080414179837</c:v>
                </c:pt>
                <c:pt idx="35">
                  <c:v>-124.49088765981169</c:v>
                </c:pt>
                <c:pt idx="36">
                  <c:v>-124.65016718482782</c:v>
                </c:pt>
                <c:pt idx="37">
                  <c:v>-124.8179129412171</c:v>
                </c:pt>
                <c:pt idx="38">
                  <c:v>-124.99345069891142</c:v>
                </c:pt>
                <c:pt idx="39">
                  <c:v>-125.17615675226173</c:v>
                </c:pt>
                <c:pt idx="40">
                  <c:v>-125.36545343341996</c:v>
                </c:pt>
                <c:pt idx="41">
                  <c:v>-125.5608050958437</c:v>
                </c:pt>
                <c:pt idx="42">
                  <c:v>-125.7617145120494</c:v>
                </c:pt>
                <c:pt idx="43">
                  <c:v>-125.96771963704889</c:v>
                </c:pt>
                <c:pt idx="44">
                  <c:v>-126.17839069518263</c:v>
                </c:pt>
                <c:pt idx="45">
                  <c:v>-126.39332755346283</c:v>
                </c:pt>
                <c:pt idx="46">
                  <c:v>-126.61215734919334</c:v>
                </c:pt>
                <c:pt idx="47">
                  <c:v>-126.83453234365003</c:v>
                </c:pt>
                <c:pt idx="48">
                  <c:v>-127.06012797707875</c:v>
                </c:pt>
                <c:pt idx="49">
                  <c:v>-127.28864110327628</c:v>
                </c:pt>
                <c:pt idx="50">
                  <c:v>-127.51978838463037</c:v>
                </c:pt>
                <c:pt idx="51">
                  <c:v>-127.75330483076384</c:v>
                </c:pt>
                <c:pt idx="52">
                  <c:v>-127.98894246590282</c:v>
                </c:pt>
                <c:pt idx="53">
                  <c:v>-128.2264691118122</c:v>
                </c:pt>
                <c:pt idx="54">
                  <c:v>-128.4656672746462</c:v>
                </c:pt>
                <c:pt idx="55">
                  <c:v>-128.7063331253779</c:v>
                </c:pt>
                <c:pt idx="56">
                  <c:v>-128.948275564627</c:v>
                </c:pt>
                <c:pt idx="57">
                  <c:v>-129.19131536371572</c:v>
                </c:pt>
                <c:pt idx="58">
                  <c:v>-129.43528437467484</c:v>
                </c:pt>
                <c:pt idx="59">
                  <c:v>-129.6800248027052</c:v>
                </c:pt>
                <c:pt idx="60">
                  <c:v>-129.9253885352906</c:v>
                </c:pt>
                <c:pt idx="61">
                  <c:v>-130.17123652276928</c:v>
                </c:pt>
                <c:pt idx="62">
                  <c:v>-130.41743820571014</c:v>
                </c:pt>
                <c:pt idx="63">
                  <c:v>-130.6638709849187</c:v>
                </c:pt>
                <c:pt idx="64">
                  <c:v>-130.9104197303206</c:v>
                </c:pt>
                <c:pt idx="65">
                  <c:v>-131.15697632534793</c:v>
                </c:pt>
                <c:pt idx="66">
                  <c:v>-131.4034392437876</c:v>
                </c:pt>
                <c:pt idx="67">
                  <c:v>-131.64971315634924</c:v>
                </c:pt>
                <c:pt idx="68">
                  <c:v>-131.8957085644763</c:v>
                </c:pt>
                <c:pt idx="69">
                  <c:v>-132.14134145915992</c:v>
                </c:pt>
                <c:pt idx="70">
                  <c:v>-132.38653300272853</c:v>
                </c:pt>
                <c:pt idx="71">
                  <c:v>-132.631209231775</c:v>
                </c:pt>
                <c:pt idx="72">
                  <c:v>-132.8753007795531</c:v>
                </c:pt>
                <c:pt idx="73">
                  <c:v>-133.11874261632778</c:v>
                </c:pt>
                <c:pt idx="74">
                  <c:v>-133.36147380630047</c:v>
                </c:pt>
                <c:pt idx="75">
                  <c:v>-133.60343727985367</c:v>
                </c:pt>
                <c:pt idx="76">
                  <c:v>-133.8445796199698</c:v>
                </c:pt>
                <c:pt idx="77">
                  <c:v>-134.08485086177944</c:v>
                </c:pt>
                <c:pt idx="78">
                  <c:v>-134.32420430428363</c:v>
                </c:pt>
                <c:pt idx="79">
                  <c:v>-134.56259633337643</c:v>
                </c:pt>
                <c:pt idx="80">
                  <c:v>-134.79998625536757</c:v>
                </c:pt>
                <c:pt idx="81">
                  <c:v>-135.03633614027146</c:v>
                </c:pt>
                <c:pt idx="82">
                  <c:v>-135.27161067418874</c:v>
                </c:pt>
                <c:pt idx="83">
                  <c:v>-135.50577702016193</c:v>
                </c:pt>
                <c:pt idx="84">
                  <c:v>-135.7388046869354</c:v>
                </c:pt>
                <c:pt idx="85">
                  <c:v>-135.970665405096</c:v>
                </c:pt>
                <c:pt idx="86">
                  <c:v>-136.2013330101109</c:v>
                </c:pt>
                <c:pt idx="87">
                  <c:v>-136.43078333181646</c:v>
                </c:pt>
                <c:pt idx="88">
                  <c:v>-136.65899408994716</c:v>
                </c:pt>
                <c:pt idx="89">
                  <c:v>-136.88594479532307</c:v>
                </c:pt>
                <c:pt idx="90">
                  <c:v>-137.1116166563437</c:v>
                </c:pt>
                <c:pt idx="91">
                  <c:v>-137.11161665634373</c:v>
                </c:pt>
                <c:pt idx="92">
                  <c:v>-139.29491435249025</c:v>
                </c:pt>
                <c:pt idx="93">
                  <c:v>-141.33937187717237</c:v>
                </c:pt>
                <c:pt idx="94">
                  <c:v>-143.24380593154012</c:v>
                </c:pt>
                <c:pt idx="95">
                  <c:v>-145.01237000131718</c:v>
                </c:pt>
                <c:pt idx="96">
                  <c:v>-146.65212427306523</c:v>
                </c:pt>
                <c:pt idx="97">
                  <c:v>-148.17154477373543</c:v>
                </c:pt>
                <c:pt idx="98">
                  <c:v>-149.5796137871301</c:v>
                </c:pt>
                <c:pt idx="99">
                  <c:v>-150.88527521679586</c:v>
                </c:pt>
                <c:pt idx="100">
                  <c:v>-152.0971203875158</c:v>
                </c:pt>
                <c:pt idx="101">
                  <c:v>-153.2232191493778</c:v>
                </c:pt>
                <c:pt idx="102">
                  <c:v>-154.2710418428946</c:v>
                </c:pt>
                <c:pt idx="103">
                  <c:v>-155.24743714667665</c:v>
                </c:pt>
                <c:pt idx="104">
                  <c:v>-156.15864332649213</c:v>
                </c:pt>
                <c:pt idx="105">
                  <c:v>-157.0103184903226</c:v>
                </c:pt>
                <c:pt idx="106">
                  <c:v>-157.80758070660477</c:v>
                </c:pt>
                <c:pt idx="107">
                  <c:v>-158.55505225914098</c:v>
                </c:pt>
                <c:pt idx="108">
                  <c:v>-159.25690453123354</c:v>
                </c:pt>
                <c:pt idx="109">
                  <c:v>-159.9169014473089</c:v>
                </c:pt>
                <c:pt idx="110">
                  <c:v>-160.53844032254185</c:v>
                </c:pt>
                <c:pt idx="111">
                  <c:v>-161.12458955662845</c:v>
                </c:pt>
                <c:pt idx="112">
                  <c:v>-161.6781229731861</c:v>
                </c:pt>
                <c:pt idx="113">
                  <c:v>-162.2015508279025</c:v>
                </c:pt>
                <c:pt idx="114">
                  <c:v>-162.69714763705346</c:v>
                </c:pt>
                <c:pt idx="115">
                  <c:v>-163.16697704670014</c:v>
                </c:pt>
                <c:pt idx="116">
                  <c:v>-163.61291399370745</c:v>
                </c:pt>
                <c:pt idx="117">
                  <c:v>-164.03666441711658</c:v>
                </c:pt>
                <c:pt idx="118">
                  <c:v>-164.43978277177328</c:v>
                </c:pt>
                <c:pt idx="119">
                  <c:v>-164.8236875815608</c:v>
                </c:pt>
                <c:pt idx="120">
                  <c:v>-165.18967525102894</c:v>
                </c:pt>
                <c:pt idx="121">
                  <c:v>-165.53893233410344</c:v>
                </c:pt>
                <c:pt idx="122">
                  <c:v>-165.8725464384152</c:v>
                </c:pt>
                <c:pt idx="123">
                  <c:v>-166.19151592448955</c:v>
                </c:pt>
                <c:pt idx="124">
                  <c:v>-166.49675854106204</c:v>
                </c:pt>
                <c:pt idx="125">
                  <c:v>-166.78911912136675</c:v>
                </c:pt>
                <c:pt idx="126">
                  <c:v>-167.06937645043496</c:v>
                </c:pt>
                <c:pt idx="127">
                  <c:v>-167.33824940021776</c:v>
                </c:pt>
                <c:pt idx="128">
                  <c:v>-167.59640241761267</c:v>
                </c:pt>
                <c:pt idx="129">
                  <c:v>-167.8444504401181</c:v>
                </c:pt>
                <c:pt idx="130">
                  <c:v>-168.08296330472888</c:v>
                </c:pt>
                <c:pt idx="131">
                  <c:v>-168.31246970769334</c:v>
                </c:pt>
                <c:pt idx="132">
                  <c:v>-168.5334607657513</c:v>
                </c:pt>
                <c:pt idx="133">
                  <c:v>-168.74639322334713</c:v>
                </c:pt>
                <c:pt idx="134">
                  <c:v>-168.95169234495668</c:v>
                </c:pt>
                <c:pt idx="135">
                  <c:v>-169.1497545269852</c:v>
                </c:pt>
                <c:pt idx="136">
                  <c:v>-169.34094965960136</c:v>
                </c:pt>
                <c:pt idx="137">
                  <c:v>-169.52562326529392</c:v>
                </c:pt>
                <c:pt idx="138">
                  <c:v>-169.70409843780664</c:v>
                </c:pt>
                <c:pt idx="139">
                  <c:v>-169.87667760236698</c:v>
                </c:pt>
                <c:pt idx="140">
                  <c:v>-170.0436441157224</c:v>
                </c:pt>
                <c:pt idx="141">
                  <c:v>-170.20526372239266</c:v>
                </c:pt>
                <c:pt idx="142">
                  <c:v>-170.3617858816993</c:v>
                </c:pt>
                <c:pt idx="143">
                  <c:v>-170.51344497850775</c:v>
                </c:pt>
                <c:pt idx="144">
                  <c:v>-170.66046142919228</c:v>
                </c:pt>
                <c:pt idx="145">
                  <c:v>-170.80304269307274</c:v>
                </c:pt>
                <c:pt idx="146">
                  <c:v>-170.941384198467</c:v>
                </c:pt>
                <c:pt idx="147">
                  <c:v>-171.07567019152137</c:v>
                </c:pt>
                <c:pt idx="148">
                  <c:v>-171.20607451511847</c:v>
                </c:pt>
                <c:pt idx="149">
                  <c:v>-171.3327613243963</c:v>
                </c:pt>
                <c:pt idx="150">
                  <c:v>-171.45588574473453</c:v>
                </c:pt>
                <c:pt idx="151">
                  <c:v>-171.57559447746308</c:v>
                </c:pt>
                <c:pt idx="152">
                  <c:v>-171.69202635801454</c:v>
                </c:pt>
                <c:pt idx="153">
                  <c:v>-171.80531287076744</c:v>
                </c:pt>
                <c:pt idx="154">
                  <c:v>-171.915578624405</c:v>
                </c:pt>
                <c:pt idx="155">
                  <c:v>-172.02294179123783</c:v>
                </c:pt>
                <c:pt idx="156">
                  <c:v>-172.12751451360316</c:v>
                </c:pt>
                <c:pt idx="157">
                  <c:v>-172.2294032801533</c:v>
                </c:pt>
                <c:pt idx="158">
                  <c:v>-172.32870927457796</c:v>
                </c:pt>
                <c:pt idx="159">
                  <c:v>-172.42552869906467</c:v>
                </c:pt>
                <c:pt idx="160">
                  <c:v>-172.51995307458645</c:v>
                </c:pt>
                <c:pt idx="161">
                  <c:v>-172.61206951991304</c:v>
                </c:pt>
                <c:pt idx="162">
                  <c:v>-172.7019610110674</c:v>
                </c:pt>
                <c:pt idx="163">
                  <c:v>-172.78970662279514</c:v>
                </c:pt>
                <c:pt idx="164">
                  <c:v>-172.87538175347177</c:v>
                </c:pt>
                <c:pt idx="165">
                  <c:v>-172.95905833474768</c:v>
                </c:pt>
                <c:pt idx="166">
                  <c:v>-173.04080502711608</c:v>
                </c:pt>
                <c:pt idx="167">
                  <c:v>-173.1206874024858</c:v>
                </c:pt>
                <c:pt idx="168">
                  <c:v>-173.19876811474776</c:v>
                </c:pt>
                <c:pt idx="169">
                  <c:v>-173.27510705923942</c:v>
                </c:pt>
                <c:pt idx="170">
                  <c:v>-173.34976152193545</c:v>
                </c:pt>
                <c:pt idx="171">
                  <c:v>-173.42278631912313</c:v>
                </c:pt>
                <c:pt idx="172">
                  <c:v>-173.4942339282582</c:v>
                </c:pt>
                <c:pt idx="173">
                  <c:v>-173.5641546106399</c:v>
                </c:pt>
                <c:pt idx="174">
                  <c:v>-173.6325965264919</c:v>
                </c:pt>
                <c:pt idx="175">
                  <c:v>-173.6996058429886</c:v>
                </c:pt>
                <c:pt idx="176">
                  <c:v>-173.76522683572287</c:v>
                </c:pt>
                <c:pt idx="177">
                  <c:v>-173.82950198407272</c:v>
                </c:pt>
                <c:pt idx="178">
                  <c:v>-173.89247206088797</c:v>
                </c:pt>
                <c:pt idx="179">
                  <c:v>-173.95417621688537</c:v>
                </c:pt>
                <c:pt idx="180">
                  <c:v>-174.01465206011105</c:v>
                </c:pt>
                <c:pt idx="181">
                  <c:v>-174.0739357308013</c:v>
                </c:pt>
                <c:pt idx="182">
                  <c:v>-174.60823438600488</c:v>
                </c:pt>
                <c:pt idx="183">
                  <c:v>-175.05444913566117</c:v>
                </c:pt>
                <c:pt idx="184">
                  <c:v>-175.43264578802533</c:v>
                </c:pt>
                <c:pt idx="185">
                  <c:v>-175.75723971783816</c:v>
                </c:pt>
                <c:pt idx="186">
                  <c:v>-176.03884985653593</c:v>
                </c:pt>
                <c:pt idx="187">
                  <c:v>-176.28546901129928</c:v>
                </c:pt>
                <c:pt idx="188">
                  <c:v>-176.5032271111124</c:v>
                </c:pt>
                <c:pt idx="189">
                  <c:v>-176.69690327214028</c:v>
                </c:pt>
                <c:pt idx="190">
                  <c:v>-176.87027797857775</c:v>
                </c:pt>
                <c:pt idx="191">
                  <c:v>-177.02638066997483</c:v>
                </c:pt>
                <c:pt idx="192">
                  <c:v>-177.1676672267869</c:v>
                </c:pt>
                <c:pt idx="193">
                  <c:v>-177.29614944453886</c:v>
                </c:pt>
                <c:pt idx="194">
                  <c:v>-177.41349098142172</c:v>
                </c:pt>
                <c:pt idx="195">
                  <c:v>-177.521079480377</c:v>
                </c:pt>
                <c:pt idx="196">
                  <c:v>-177.62008148848352</c:v>
                </c:pt>
                <c:pt idx="197">
                  <c:v>-177.71148477436017</c:v>
                </c:pt>
                <c:pt idx="198">
                  <c:v>-177.7961312907714</c:v>
                </c:pt>
                <c:pt idx="199">
                  <c:v>-177.87474310791183</c:v>
                </c:pt>
                <c:pt idx="200">
                  <c:v>-177.9479430052126</c:v>
                </c:pt>
                <c:pt idx="201">
                  <c:v>-178.0162709619453</c:v>
                </c:pt>
                <c:pt idx="202">
                  <c:v>-178.0801974684994</c:v>
                </c:pt>
                <c:pt idx="203">
                  <c:v>-178.14013435086298</c:v>
                </c:pt>
                <c:pt idx="204">
                  <c:v>-178.19644363371611</c:v>
                </c:pt>
                <c:pt idx="205">
                  <c:v>-178.24944484444822</c:v>
                </c:pt>
                <c:pt idx="206">
                  <c:v>-178.29942106882345</c:v>
                </c:pt>
                <c:pt idx="207">
                  <c:v>-178.34662400022864</c:v>
                </c:pt>
                <c:pt idx="208">
                  <c:v>-178.39127817231548</c:v>
                </c:pt>
                <c:pt idx="209">
                  <c:v>-178.43358452502133</c:v>
                </c:pt>
                <c:pt idx="210">
                  <c:v>-178.47372342328643</c:v>
                </c:pt>
                <c:pt idx="211">
                  <c:v>-178.51185722399237</c:v>
                </c:pt>
                <c:pt idx="212">
                  <c:v>-178.548132468062</c:v>
                </c:pt>
                <c:pt idx="213">
                  <c:v>-178.5826817600451</c:v>
                </c:pt>
                <c:pt idx="214">
                  <c:v>-178.6156253859488</c:v>
                </c:pt>
                <c:pt idx="215">
                  <c:v>-178.64707271086587</c:v>
                </c:pt>
                <c:pt idx="216">
                  <c:v>-178.67712339058406</c:v>
                </c:pt>
                <c:pt idx="217">
                  <c:v>-178.70586842542764</c:v>
                </c:pt>
                <c:pt idx="218">
                  <c:v>-178.73339107978495</c:v>
                </c:pt>
                <c:pt idx="219">
                  <c:v>-178.75976768687335</c:v>
                </c:pt>
                <c:pt idx="220">
                  <c:v>-178.78506835510888</c:v>
                </c:pt>
                <c:pt idx="221">
                  <c:v>-178.80935758983225</c:v>
                </c:pt>
                <c:pt idx="222">
                  <c:v>-178.83269484199124</c:v>
                </c:pt>
                <c:pt idx="223">
                  <c:v>-178.85513499359703</c:v>
                </c:pt>
                <c:pt idx="224">
                  <c:v>-178.87672878829267</c:v>
                </c:pt>
                <c:pt idx="225">
                  <c:v>-178.89752321413903</c:v>
                </c:pt>
                <c:pt idx="226">
                  <c:v>-178.91756184469145</c:v>
                </c:pt>
                <c:pt idx="227">
                  <c:v>-178.9368851435736</c:v>
                </c:pt>
                <c:pt idx="228">
                  <c:v>-178.95553073702592</c:v>
                </c:pt>
                <c:pt idx="229">
                  <c:v>-178.97353365828934</c:v>
                </c:pt>
                <c:pt idx="230">
                  <c:v>-178.99092656716115</c:v>
                </c:pt>
                <c:pt idx="231">
                  <c:v>-179.00773994761732</c:v>
                </c:pt>
                <c:pt idx="232">
                  <c:v>-179.02400228601485</c:v>
                </c:pt>
                <c:pt idx="233">
                  <c:v>-179.03974023206433</c:v>
                </c:pt>
                <c:pt idx="234">
                  <c:v>-179.05497874448574</c:v>
                </c:pt>
                <c:pt idx="235">
                  <c:v>-179.06974122302057</c:v>
                </c:pt>
                <c:pt idx="236">
                  <c:v>-179.08404962826825</c:v>
                </c:pt>
                <c:pt idx="237">
                  <c:v>-179.09792459063743</c:v>
                </c:pt>
                <c:pt idx="238">
                  <c:v>-179.11138550954786</c:v>
                </c:pt>
                <c:pt idx="239">
                  <c:v>-179.1244506438859</c:v>
                </c:pt>
                <c:pt idx="240">
                  <c:v>-179.13713719459994</c:v>
                </c:pt>
                <c:pt idx="241">
                  <c:v>-179.14946138022157</c:v>
                </c:pt>
                <c:pt idx="242">
                  <c:v>-179.16143850600892</c:v>
                </c:pt>
                <c:pt idx="243">
                  <c:v>-179.17308302733204</c:v>
                </c:pt>
                <c:pt idx="244">
                  <c:v>-179.18440860785185</c:v>
                </c:pt>
                <c:pt idx="245">
                  <c:v>-179.19542817298492</c:v>
                </c:pt>
                <c:pt idx="246">
                  <c:v>-179.20615395909377</c:v>
                </c:pt>
                <c:pt idx="247">
                  <c:v>-179.2165975587961</c:v>
                </c:pt>
                <c:pt idx="248">
                  <c:v>-179.2267699627454</c:v>
                </c:pt>
                <c:pt idx="249">
                  <c:v>-179.2366815981995</c:v>
                </c:pt>
                <c:pt idx="250">
                  <c:v>-179.24634236466176</c:v>
                </c:pt>
                <c:pt idx="251">
                  <c:v>-179.25576166685022</c:v>
                </c:pt>
                <c:pt idx="252">
                  <c:v>-179.26494844522622</c:v>
                </c:pt>
                <c:pt idx="253">
                  <c:v>-179.27391120429021</c:v>
                </c:pt>
                <c:pt idx="254">
                  <c:v>-179.28265803883323</c:v>
                </c:pt>
                <c:pt idx="255">
                  <c:v>-179.29119665831402</c:v>
                </c:pt>
                <c:pt idx="256">
                  <c:v>-179.29953440951638</c:v>
                </c:pt>
                <c:pt idx="257">
                  <c:v>-179.30767829762658</c:v>
                </c:pt>
                <c:pt idx="258">
                  <c:v>-179.31563500585756</c:v>
                </c:pt>
                <c:pt idx="259">
                  <c:v>-179.32341091373604</c:v>
                </c:pt>
                <c:pt idx="260">
                  <c:v>-179.33101211415703</c:v>
                </c:pt>
                <c:pt idx="261">
                  <c:v>-179.33844442930214</c:v>
                </c:pt>
                <c:pt idx="262">
                  <c:v>-179.34571342550856</c:v>
                </c:pt>
                <c:pt idx="263">
                  <c:v>-179.35282442716877</c:v>
                </c:pt>
                <c:pt idx="264">
                  <c:v>-179.35978252973393</c:v>
                </c:pt>
                <c:pt idx="265">
                  <c:v>-179.3665926118875</c:v>
                </c:pt>
                <c:pt idx="266">
                  <c:v>-179.37325934695045</c:v>
                </c:pt>
                <c:pt idx="267">
                  <c:v>-179.3797872135736</c:v>
                </c:pt>
                <c:pt idx="268">
                  <c:v>-179.38618050576915</c:v>
                </c:pt>
                <c:pt idx="269">
                  <c:v>-179.39244334232816</c:v>
                </c:pt>
                <c:pt idx="270">
                  <c:v>-179.39857967566732</c:v>
                </c:pt>
              </c:numCache>
            </c:numRef>
          </c:yVal>
          <c:smooth val="1"/>
        </c:ser>
        <c:ser>
          <c:idx val="3"/>
          <c:order val="3"/>
          <c:tx>
            <c:strRef>
              <c:f>VLoop!$J$6</c:f>
              <c:strCache>
                <c:ptCount val="1"/>
                <c:pt idx="0">
                  <c:v>Phase Margin (47.86 deg)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VLoop!$I$4:$I$5</c:f>
              <c:numCache>
                <c:ptCount val="2"/>
                <c:pt idx="0">
                  <c:v>7.899999999999989</c:v>
                </c:pt>
                <c:pt idx="1">
                  <c:v>7.899999999999989</c:v>
                </c:pt>
              </c:numCache>
            </c:numRef>
          </c:xVal>
          <c:yVal>
            <c:numRef>
              <c:f>VLoop!$J$4:$J$5</c:f>
              <c:numCache>
                <c:ptCount val="2"/>
                <c:pt idx="0">
                  <c:v>-180</c:v>
                </c:pt>
                <c:pt idx="1">
                  <c:v>-132.14134145915992</c:v>
                </c:pt>
              </c:numCache>
            </c:numRef>
          </c:yVal>
          <c:smooth val="1"/>
        </c:ser>
        <c:axId val="2220329"/>
        <c:axId val="1222342"/>
      </c:scatterChart>
      <c:valAx>
        <c:axId val="2220329"/>
        <c:scaling>
          <c:logBase val="10"/>
          <c:orientation val="minMax"/>
          <c:max val="1000"/>
          <c:min val="1"/>
        </c:scaling>
        <c:axPos val="b"/>
        <c:title>
          <c:tx>
            <c:rich>
              <a:bodyPr vert="horz" rot="0" anchor="ctr"/>
              <a:lstStyle/>
              <a:p>
                <a:pPr algn="ctr">
                  <a:defRPr/>
                </a:pPr>
                <a:r>
                  <a:rPr lang="en-US" cap="none" sz="800" b="1" i="0" u="none" baseline="0">
                    <a:solidFill>
                      <a:srgbClr val="000000"/>
                    </a:solidFill>
                    <a:latin typeface="Arial"/>
                    <a:ea typeface="Arial"/>
                    <a:cs typeface="Arial"/>
                  </a:rPr>
                  <a:t>Freq. (Hz)</a:t>
                </a:r>
              </a:p>
            </c:rich>
          </c:tx>
          <c:layout>
            <c:manualLayout>
              <c:xMode val="factor"/>
              <c:yMode val="factor"/>
              <c:x val="-0.006"/>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0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22342"/>
        <c:crossesAt val="-5000"/>
        <c:crossBetween val="midCat"/>
        <c:dispUnits/>
      </c:valAx>
      <c:valAx>
        <c:axId val="122234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Phase (degrees)</a:t>
                </a:r>
              </a:p>
            </c:rich>
          </c:tx>
          <c:layout>
            <c:manualLayout>
              <c:xMode val="factor"/>
              <c:yMode val="factor"/>
              <c:x val="-0.0105"/>
              <c:y val="-0.020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20329"/>
        <c:crosses val="autoZero"/>
        <c:crossBetween val="midCat"/>
        <c:dispUnits/>
      </c:valAx>
      <c:spPr>
        <a:noFill/>
        <a:ln w="12700">
          <a:solidFill>
            <a:srgbClr val="000000"/>
          </a:solidFill>
        </a:ln>
      </c:spPr>
    </c:plotArea>
    <c:legend>
      <c:legendPos val="r"/>
      <c:layout>
        <c:manualLayout>
          <c:xMode val="edge"/>
          <c:yMode val="edge"/>
          <c:x val="0.119"/>
          <c:y val="0.927"/>
          <c:w val="0.81525"/>
          <c:h val="0.061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Current Loop</a:t>
            </a:r>
          </a:p>
        </c:rich>
      </c:tx>
      <c:layout>
        <c:manualLayout>
          <c:xMode val="factor"/>
          <c:yMode val="factor"/>
          <c:x val="-0.00525"/>
          <c:y val="0.015"/>
        </c:manualLayout>
      </c:layout>
      <c:spPr>
        <a:noFill/>
        <a:ln>
          <a:noFill/>
        </a:ln>
      </c:spPr>
    </c:title>
    <c:plotArea>
      <c:layout>
        <c:manualLayout>
          <c:xMode val="edge"/>
          <c:yMode val="edge"/>
          <c:x val="0.043"/>
          <c:y val="0"/>
          <c:w val="0.95475"/>
          <c:h val="0.9005"/>
        </c:manualLayout>
      </c:layout>
      <c:scatterChart>
        <c:scatterStyle val="smoothMarker"/>
        <c:varyColors val="0"/>
        <c:ser>
          <c:idx val="0"/>
          <c:order val="0"/>
          <c:tx>
            <c:v>I_Plant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ILoopPlot!$A$2:$A$542</c:f>
              <c:numCache>
                <c:ptCount val="54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pt idx="271">
                  <c:v>1000</c:v>
                </c:pt>
                <c:pt idx="272">
                  <c:v>1100</c:v>
                </c:pt>
                <c:pt idx="273">
                  <c:v>1200</c:v>
                </c:pt>
                <c:pt idx="274">
                  <c:v>1300</c:v>
                </c:pt>
                <c:pt idx="275">
                  <c:v>1400</c:v>
                </c:pt>
                <c:pt idx="276">
                  <c:v>1500</c:v>
                </c:pt>
                <c:pt idx="277">
                  <c:v>1600</c:v>
                </c:pt>
                <c:pt idx="278">
                  <c:v>1700</c:v>
                </c:pt>
                <c:pt idx="279">
                  <c:v>1800</c:v>
                </c:pt>
                <c:pt idx="280">
                  <c:v>1900</c:v>
                </c:pt>
                <c:pt idx="281">
                  <c:v>2000</c:v>
                </c:pt>
                <c:pt idx="282">
                  <c:v>2100</c:v>
                </c:pt>
                <c:pt idx="283">
                  <c:v>2200</c:v>
                </c:pt>
                <c:pt idx="284">
                  <c:v>2300</c:v>
                </c:pt>
                <c:pt idx="285">
                  <c:v>2400</c:v>
                </c:pt>
                <c:pt idx="286">
                  <c:v>2500</c:v>
                </c:pt>
                <c:pt idx="287">
                  <c:v>2600</c:v>
                </c:pt>
                <c:pt idx="288">
                  <c:v>2700</c:v>
                </c:pt>
                <c:pt idx="289">
                  <c:v>2800</c:v>
                </c:pt>
                <c:pt idx="290">
                  <c:v>2900</c:v>
                </c:pt>
                <c:pt idx="291">
                  <c:v>3000</c:v>
                </c:pt>
                <c:pt idx="292">
                  <c:v>3100</c:v>
                </c:pt>
                <c:pt idx="293">
                  <c:v>3200</c:v>
                </c:pt>
                <c:pt idx="294">
                  <c:v>3300</c:v>
                </c:pt>
                <c:pt idx="295">
                  <c:v>3400</c:v>
                </c:pt>
                <c:pt idx="296">
                  <c:v>3500</c:v>
                </c:pt>
                <c:pt idx="297">
                  <c:v>3600</c:v>
                </c:pt>
                <c:pt idx="298">
                  <c:v>3700</c:v>
                </c:pt>
                <c:pt idx="299">
                  <c:v>3800</c:v>
                </c:pt>
                <c:pt idx="300">
                  <c:v>3900</c:v>
                </c:pt>
                <c:pt idx="301">
                  <c:v>4000</c:v>
                </c:pt>
                <c:pt idx="302">
                  <c:v>4100</c:v>
                </c:pt>
                <c:pt idx="303">
                  <c:v>4200</c:v>
                </c:pt>
                <c:pt idx="304">
                  <c:v>4300</c:v>
                </c:pt>
                <c:pt idx="305">
                  <c:v>4400</c:v>
                </c:pt>
                <c:pt idx="306">
                  <c:v>4500</c:v>
                </c:pt>
                <c:pt idx="307">
                  <c:v>4600</c:v>
                </c:pt>
                <c:pt idx="308">
                  <c:v>4700</c:v>
                </c:pt>
                <c:pt idx="309">
                  <c:v>4800</c:v>
                </c:pt>
                <c:pt idx="310">
                  <c:v>4900</c:v>
                </c:pt>
                <c:pt idx="311">
                  <c:v>5000</c:v>
                </c:pt>
                <c:pt idx="312">
                  <c:v>5100</c:v>
                </c:pt>
                <c:pt idx="313">
                  <c:v>5200</c:v>
                </c:pt>
                <c:pt idx="314">
                  <c:v>5300</c:v>
                </c:pt>
                <c:pt idx="315">
                  <c:v>5400</c:v>
                </c:pt>
                <c:pt idx="316">
                  <c:v>5500</c:v>
                </c:pt>
                <c:pt idx="317">
                  <c:v>5600</c:v>
                </c:pt>
                <c:pt idx="318">
                  <c:v>5700</c:v>
                </c:pt>
                <c:pt idx="319">
                  <c:v>5800</c:v>
                </c:pt>
                <c:pt idx="320">
                  <c:v>5900</c:v>
                </c:pt>
                <c:pt idx="321">
                  <c:v>6000</c:v>
                </c:pt>
                <c:pt idx="322">
                  <c:v>6100</c:v>
                </c:pt>
                <c:pt idx="323">
                  <c:v>6200</c:v>
                </c:pt>
                <c:pt idx="324">
                  <c:v>6300</c:v>
                </c:pt>
                <c:pt idx="325">
                  <c:v>6400</c:v>
                </c:pt>
                <c:pt idx="326">
                  <c:v>6500</c:v>
                </c:pt>
                <c:pt idx="327">
                  <c:v>6600</c:v>
                </c:pt>
                <c:pt idx="328">
                  <c:v>6700</c:v>
                </c:pt>
                <c:pt idx="329">
                  <c:v>6800</c:v>
                </c:pt>
                <c:pt idx="330">
                  <c:v>6900</c:v>
                </c:pt>
                <c:pt idx="331">
                  <c:v>7000</c:v>
                </c:pt>
                <c:pt idx="332">
                  <c:v>7100</c:v>
                </c:pt>
                <c:pt idx="333">
                  <c:v>7200</c:v>
                </c:pt>
                <c:pt idx="334">
                  <c:v>7300</c:v>
                </c:pt>
                <c:pt idx="335">
                  <c:v>7400</c:v>
                </c:pt>
                <c:pt idx="336">
                  <c:v>7500</c:v>
                </c:pt>
                <c:pt idx="337">
                  <c:v>7600</c:v>
                </c:pt>
                <c:pt idx="338">
                  <c:v>7700</c:v>
                </c:pt>
                <c:pt idx="339">
                  <c:v>7800</c:v>
                </c:pt>
                <c:pt idx="340">
                  <c:v>7900</c:v>
                </c:pt>
                <c:pt idx="341">
                  <c:v>8000</c:v>
                </c:pt>
                <c:pt idx="342">
                  <c:v>8100</c:v>
                </c:pt>
                <c:pt idx="343">
                  <c:v>8200</c:v>
                </c:pt>
                <c:pt idx="344">
                  <c:v>8300</c:v>
                </c:pt>
                <c:pt idx="345">
                  <c:v>8400</c:v>
                </c:pt>
                <c:pt idx="346">
                  <c:v>8500</c:v>
                </c:pt>
                <c:pt idx="347">
                  <c:v>8600</c:v>
                </c:pt>
                <c:pt idx="348">
                  <c:v>8700</c:v>
                </c:pt>
                <c:pt idx="349">
                  <c:v>8800</c:v>
                </c:pt>
                <c:pt idx="350">
                  <c:v>8900</c:v>
                </c:pt>
                <c:pt idx="351">
                  <c:v>9000</c:v>
                </c:pt>
                <c:pt idx="352">
                  <c:v>9100</c:v>
                </c:pt>
                <c:pt idx="353">
                  <c:v>9200</c:v>
                </c:pt>
                <c:pt idx="354">
                  <c:v>9300</c:v>
                </c:pt>
                <c:pt idx="355">
                  <c:v>9400</c:v>
                </c:pt>
                <c:pt idx="356">
                  <c:v>9500</c:v>
                </c:pt>
                <c:pt idx="357">
                  <c:v>9600</c:v>
                </c:pt>
                <c:pt idx="358">
                  <c:v>9700</c:v>
                </c:pt>
                <c:pt idx="359">
                  <c:v>9800</c:v>
                </c:pt>
                <c:pt idx="360">
                  <c:v>9900</c:v>
                </c:pt>
                <c:pt idx="361">
                  <c:v>10000</c:v>
                </c:pt>
                <c:pt idx="362">
                  <c:v>11000</c:v>
                </c:pt>
                <c:pt idx="363">
                  <c:v>12000</c:v>
                </c:pt>
                <c:pt idx="364">
                  <c:v>13000</c:v>
                </c:pt>
                <c:pt idx="365">
                  <c:v>14000</c:v>
                </c:pt>
                <c:pt idx="366">
                  <c:v>15000</c:v>
                </c:pt>
                <c:pt idx="367">
                  <c:v>16000</c:v>
                </c:pt>
                <c:pt idx="368">
                  <c:v>17000</c:v>
                </c:pt>
                <c:pt idx="369">
                  <c:v>18000</c:v>
                </c:pt>
                <c:pt idx="370">
                  <c:v>19000</c:v>
                </c:pt>
                <c:pt idx="371">
                  <c:v>20000</c:v>
                </c:pt>
                <c:pt idx="372">
                  <c:v>21000</c:v>
                </c:pt>
                <c:pt idx="373">
                  <c:v>22000</c:v>
                </c:pt>
                <c:pt idx="374">
                  <c:v>23000</c:v>
                </c:pt>
                <c:pt idx="375">
                  <c:v>24000</c:v>
                </c:pt>
                <c:pt idx="376">
                  <c:v>25000</c:v>
                </c:pt>
                <c:pt idx="377">
                  <c:v>26000</c:v>
                </c:pt>
                <c:pt idx="378">
                  <c:v>27000</c:v>
                </c:pt>
                <c:pt idx="379">
                  <c:v>28000</c:v>
                </c:pt>
                <c:pt idx="380">
                  <c:v>29000</c:v>
                </c:pt>
                <c:pt idx="381">
                  <c:v>30000</c:v>
                </c:pt>
                <c:pt idx="382">
                  <c:v>31000</c:v>
                </c:pt>
                <c:pt idx="383">
                  <c:v>32000</c:v>
                </c:pt>
                <c:pt idx="384">
                  <c:v>33000</c:v>
                </c:pt>
                <c:pt idx="385">
                  <c:v>34000</c:v>
                </c:pt>
                <c:pt idx="386">
                  <c:v>35000</c:v>
                </c:pt>
                <c:pt idx="387">
                  <c:v>36000</c:v>
                </c:pt>
                <c:pt idx="388">
                  <c:v>37000</c:v>
                </c:pt>
                <c:pt idx="389">
                  <c:v>38000</c:v>
                </c:pt>
                <c:pt idx="390">
                  <c:v>39000</c:v>
                </c:pt>
                <c:pt idx="391">
                  <c:v>40000</c:v>
                </c:pt>
                <c:pt idx="392">
                  <c:v>41000</c:v>
                </c:pt>
                <c:pt idx="393">
                  <c:v>42000</c:v>
                </c:pt>
                <c:pt idx="394">
                  <c:v>43000</c:v>
                </c:pt>
                <c:pt idx="395">
                  <c:v>44000</c:v>
                </c:pt>
                <c:pt idx="396">
                  <c:v>45000</c:v>
                </c:pt>
                <c:pt idx="397">
                  <c:v>46000</c:v>
                </c:pt>
                <c:pt idx="398">
                  <c:v>47000</c:v>
                </c:pt>
                <c:pt idx="399">
                  <c:v>48000</c:v>
                </c:pt>
                <c:pt idx="400">
                  <c:v>49000</c:v>
                </c:pt>
                <c:pt idx="401">
                  <c:v>50000</c:v>
                </c:pt>
                <c:pt idx="402">
                  <c:v>51000</c:v>
                </c:pt>
                <c:pt idx="403">
                  <c:v>52000</c:v>
                </c:pt>
                <c:pt idx="404">
                  <c:v>53000</c:v>
                </c:pt>
                <c:pt idx="405">
                  <c:v>54000</c:v>
                </c:pt>
                <c:pt idx="406">
                  <c:v>55000</c:v>
                </c:pt>
                <c:pt idx="407">
                  <c:v>56000</c:v>
                </c:pt>
                <c:pt idx="408">
                  <c:v>57000</c:v>
                </c:pt>
                <c:pt idx="409">
                  <c:v>58000</c:v>
                </c:pt>
                <c:pt idx="410">
                  <c:v>59000</c:v>
                </c:pt>
                <c:pt idx="411">
                  <c:v>60000</c:v>
                </c:pt>
                <c:pt idx="412">
                  <c:v>61000</c:v>
                </c:pt>
                <c:pt idx="413">
                  <c:v>62000</c:v>
                </c:pt>
                <c:pt idx="414">
                  <c:v>63000</c:v>
                </c:pt>
                <c:pt idx="415">
                  <c:v>64000</c:v>
                </c:pt>
                <c:pt idx="416">
                  <c:v>65000</c:v>
                </c:pt>
                <c:pt idx="417">
                  <c:v>66000</c:v>
                </c:pt>
                <c:pt idx="418">
                  <c:v>67000</c:v>
                </c:pt>
                <c:pt idx="419">
                  <c:v>68000</c:v>
                </c:pt>
                <c:pt idx="420">
                  <c:v>69000</c:v>
                </c:pt>
                <c:pt idx="421">
                  <c:v>70000</c:v>
                </c:pt>
                <c:pt idx="422">
                  <c:v>71000</c:v>
                </c:pt>
                <c:pt idx="423">
                  <c:v>72000</c:v>
                </c:pt>
                <c:pt idx="424">
                  <c:v>73000</c:v>
                </c:pt>
                <c:pt idx="425">
                  <c:v>74000</c:v>
                </c:pt>
                <c:pt idx="426">
                  <c:v>75000</c:v>
                </c:pt>
                <c:pt idx="427">
                  <c:v>76000</c:v>
                </c:pt>
                <c:pt idx="428">
                  <c:v>77000</c:v>
                </c:pt>
                <c:pt idx="429">
                  <c:v>78000</c:v>
                </c:pt>
                <c:pt idx="430">
                  <c:v>79000</c:v>
                </c:pt>
                <c:pt idx="431">
                  <c:v>80000</c:v>
                </c:pt>
                <c:pt idx="432">
                  <c:v>81000</c:v>
                </c:pt>
                <c:pt idx="433">
                  <c:v>82000</c:v>
                </c:pt>
                <c:pt idx="434">
                  <c:v>83000</c:v>
                </c:pt>
                <c:pt idx="435">
                  <c:v>84000</c:v>
                </c:pt>
                <c:pt idx="436">
                  <c:v>85000</c:v>
                </c:pt>
                <c:pt idx="437">
                  <c:v>86000</c:v>
                </c:pt>
                <c:pt idx="438">
                  <c:v>87000</c:v>
                </c:pt>
                <c:pt idx="439">
                  <c:v>88000</c:v>
                </c:pt>
                <c:pt idx="440">
                  <c:v>89000</c:v>
                </c:pt>
                <c:pt idx="441">
                  <c:v>90000</c:v>
                </c:pt>
                <c:pt idx="442">
                  <c:v>91000</c:v>
                </c:pt>
                <c:pt idx="443">
                  <c:v>92000</c:v>
                </c:pt>
                <c:pt idx="444">
                  <c:v>93000</c:v>
                </c:pt>
                <c:pt idx="445">
                  <c:v>94000</c:v>
                </c:pt>
                <c:pt idx="446">
                  <c:v>95000</c:v>
                </c:pt>
                <c:pt idx="447">
                  <c:v>96000</c:v>
                </c:pt>
                <c:pt idx="448">
                  <c:v>97000</c:v>
                </c:pt>
                <c:pt idx="449">
                  <c:v>98000</c:v>
                </c:pt>
                <c:pt idx="450">
                  <c:v>99000</c:v>
                </c:pt>
                <c:pt idx="451">
                  <c:v>100000</c:v>
                </c:pt>
                <c:pt idx="452">
                  <c:v>110000</c:v>
                </c:pt>
                <c:pt idx="453">
                  <c:v>120000</c:v>
                </c:pt>
                <c:pt idx="454">
                  <c:v>130000</c:v>
                </c:pt>
                <c:pt idx="455">
                  <c:v>140000</c:v>
                </c:pt>
                <c:pt idx="456">
                  <c:v>150000</c:v>
                </c:pt>
                <c:pt idx="457">
                  <c:v>160000</c:v>
                </c:pt>
                <c:pt idx="458">
                  <c:v>170000</c:v>
                </c:pt>
                <c:pt idx="459">
                  <c:v>180000</c:v>
                </c:pt>
                <c:pt idx="460">
                  <c:v>190000</c:v>
                </c:pt>
                <c:pt idx="461">
                  <c:v>200000</c:v>
                </c:pt>
                <c:pt idx="462">
                  <c:v>210000</c:v>
                </c:pt>
                <c:pt idx="463">
                  <c:v>220000</c:v>
                </c:pt>
                <c:pt idx="464">
                  <c:v>230000</c:v>
                </c:pt>
                <c:pt idx="465">
                  <c:v>240000</c:v>
                </c:pt>
                <c:pt idx="466">
                  <c:v>250000</c:v>
                </c:pt>
                <c:pt idx="467">
                  <c:v>260000</c:v>
                </c:pt>
                <c:pt idx="468">
                  <c:v>270000</c:v>
                </c:pt>
                <c:pt idx="469">
                  <c:v>280000</c:v>
                </c:pt>
                <c:pt idx="470">
                  <c:v>290000</c:v>
                </c:pt>
                <c:pt idx="471">
                  <c:v>300000</c:v>
                </c:pt>
                <c:pt idx="472">
                  <c:v>310000</c:v>
                </c:pt>
                <c:pt idx="473">
                  <c:v>320000</c:v>
                </c:pt>
                <c:pt idx="474">
                  <c:v>330000</c:v>
                </c:pt>
                <c:pt idx="475">
                  <c:v>340000</c:v>
                </c:pt>
                <c:pt idx="476">
                  <c:v>350000</c:v>
                </c:pt>
                <c:pt idx="477">
                  <c:v>360000</c:v>
                </c:pt>
                <c:pt idx="478">
                  <c:v>370000</c:v>
                </c:pt>
                <c:pt idx="479">
                  <c:v>380000</c:v>
                </c:pt>
                <c:pt idx="480">
                  <c:v>390000</c:v>
                </c:pt>
                <c:pt idx="481">
                  <c:v>400000</c:v>
                </c:pt>
                <c:pt idx="482">
                  <c:v>410000</c:v>
                </c:pt>
                <c:pt idx="483">
                  <c:v>420000</c:v>
                </c:pt>
                <c:pt idx="484">
                  <c:v>430000</c:v>
                </c:pt>
                <c:pt idx="485">
                  <c:v>440000</c:v>
                </c:pt>
                <c:pt idx="486">
                  <c:v>450000</c:v>
                </c:pt>
                <c:pt idx="487">
                  <c:v>460000</c:v>
                </c:pt>
                <c:pt idx="488">
                  <c:v>470000</c:v>
                </c:pt>
                <c:pt idx="489">
                  <c:v>480000</c:v>
                </c:pt>
                <c:pt idx="490">
                  <c:v>490000</c:v>
                </c:pt>
                <c:pt idx="491">
                  <c:v>500000</c:v>
                </c:pt>
                <c:pt idx="492">
                  <c:v>510000</c:v>
                </c:pt>
                <c:pt idx="493">
                  <c:v>520000</c:v>
                </c:pt>
                <c:pt idx="494">
                  <c:v>530000</c:v>
                </c:pt>
                <c:pt idx="495">
                  <c:v>540000</c:v>
                </c:pt>
                <c:pt idx="496">
                  <c:v>550000</c:v>
                </c:pt>
                <c:pt idx="497">
                  <c:v>560000</c:v>
                </c:pt>
                <c:pt idx="498">
                  <c:v>570000</c:v>
                </c:pt>
                <c:pt idx="499">
                  <c:v>580000</c:v>
                </c:pt>
                <c:pt idx="500">
                  <c:v>590000</c:v>
                </c:pt>
                <c:pt idx="501">
                  <c:v>600000</c:v>
                </c:pt>
                <c:pt idx="502">
                  <c:v>610000</c:v>
                </c:pt>
                <c:pt idx="503">
                  <c:v>620000</c:v>
                </c:pt>
                <c:pt idx="504">
                  <c:v>630000</c:v>
                </c:pt>
                <c:pt idx="505">
                  <c:v>640000</c:v>
                </c:pt>
                <c:pt idx="506">
                  <c:v>650000</c:v>
                </c:pt>
                <c:pt idx="507">
                  <c:v>660000</c:v>
                </c:pt>
                <c:pt idx="508">
                  <c:v>670000</c:v>
                </c:pt>
                <c:pt idx="509">
                  <c:v>680000</c:v>
                </c:pt>
                <c:pt idx="510">
                  <c:v>690000</c:v>
                </c:pt>
                <c:pt idx="511">
                  <c:v>700000</c:v>
                </c:pt>
                <c:pt idx="512">
                  <c:v>710000</c:v>
                </c:pt>
                <c:pt idx="513">
                  <c:v>720000</c:v>
                </c:pt>
                <c:pt idx="514">
                  <c:v>730000</c:v>
                </c:pt>
                <c:pt idx="515">
                  <c:v>740000</c:v>
                </c:pt>
                <c:pt idx="516">
                  <c:v>750000</c:v>
                </c:pt>
                <c:pt idx="517">
                  <c:v>760000</c:v>
                </c:pt>
                <c:pt idx="518">
                  <c:v>770000</c:v>
                </c:pt>
                <c:pt idx="519">
                  <c:v>780000</c:v>
                </c:pt>
                <c:pt idx="520">
                  <c:v>790000</c:v>
                </c:pt>
                <c:pt idx="521">
                  <c:v>800000</c:v>
                </c:pt>
                <c:pt idx="522">
                  <c:v>810000</c:v>
                </c:pt>
                <c:pt idx="523">
                  <c:v>820000</c:v>
                </c:pt>
                <c:pt idx="524">
                  <c:v>830000</c:v>
                </c:pt>
                <c:pt idx="525">
                  <c:v>840000</c:v>
                </c:pt>
                <c:pt idx="526">
                  <c:v>850000</c:v>
                </c:pt>
                <c:pt idx="527">
                  <c:v>860000</c:v>
                </c:pt>
                <c:pt idx="528">
                  <c:v>870000</c:v>
                </c:pt>
                <c:pt idx="529">
                  <c:v>880000</c:v>
                </c:pt>
                <c:pt idx="530">
                  <c:v>890000</c:v>
                </c:pt>
                <c:pt idx="531">
                  <c:v>900000</c:v>
                </c:pt>
                <c:pt idx="532">
                  <c:v>910000</c:v>
                </c:pt>
                <c:pt idx="533">
                  <c:v>920000</c:v>
                </c:pt>
                <c:pt idx="534">
                  <c:v>930000</c:v>
                </c:pt>
                <c:pt idx="535">
                  <c:v>940000</c:v>
                </c:pt>
                <c:pt idx="536">
                  <c:v>950000</c:v>
                </c:pt>
                <c:pt idx="537">
                  <c:v>960000</c:v>
                </c:pt>
                <c:pt idx="538">
                  <c:v>970000</c:v>
                </c:pt>
                <c:pt idx="539">
                  <c:v>980000</c:v>
                </c:pt>
                <c:pt idx="540">
                  <c:v>990000</c:v>
                </c:pt>
              </c:numCache>
            </c:numRef>
          </c:xVal>
          <c:yVal>
            <c:numRef>
              <c:f>ILoopPlot!$B$2:$B$542</c:f>
              <c:numCache>
                <c:ptCount val="541"/>
                <c:pt idx="0">
                  <c:v>71.66321756988923</c:v>
                </c:pt>
                <c:pt idx="1">
                  <c:v>70.83536386672472</c:v>
                </c:pt>
                <c:pt idx="2">
                  <c:v>70.07959264893672</c:v>
                </c:pt>
                <c:pt idx="3">
                  <c:v>69.38435052375249</c:v>
                </c:pt>
                <c:pt idx="4">
                  <c:v>68.74065685632446</c:v>
                </c:pt>
                <c:pt idx="5">
                  <c:v>68.1413923887756</c:v>
                </c:pt>
                <c:pt idx="6">
                  <c:v>67.58081791677073</c:v>
                </c:pt>
                <c:pt idx="7">
                  <c:v>67.05423914232374</c:v>
                </c:pt>
                <c:pt idx="8">
                  <c:v>66.5577674678231</c:v>
                </c:pt>
                <c:pt idx="9">
                  <c:v>66.08814555083264</c:v>
                </c:pt>
                <c:pt idx="10">
                  <c:v>65.6426176566096</c:v>
                </c:pt>
                <c:pt idx="11">
                  <c:v>65.21883167521084</c:v>
                </c:pt>
                <c:pt idx="12">
                  <c:v>64.8147639534451</c:v>
                </c:pt>
                <c:pt idx="13">
                  <c:v>64.42866084953735</c:v>
                </c:pt>
                <c:pt idx="14">
                  <c:v>64.0589927356571</c:v>
                </c:pt>
                <c:pt idx="15">
                  <c:v>63.70441739644846</c:v>
                </c:pt>
                <c:pt idx="16">
                  <c:v>63.363750610472856</c:v>
                </c:pt>
                <c:pt idx="17">
                  <c:v>63.035942286709464</c:v>
                </c:pt>
                <c:pt idx="18">
                  <c:v>62.72005694304483</c:v>
                </c:pt>
                <c:pt idx="19">
                  <c:v>62.41525761191009</c:v>
                </c:pt>
                <c:pt idx="20">
                  <c:v>62.12079247549597</c:v>
                </c:pt>
                <c:pt idx="21">
                  <c:v>61.83598369320376</c:v>
                </c:pt>
                <c:pt idx="22">
                  <c:v>61.560218003491094</c:v>
                </c:pt>
                <c:pt idx="23">
                  <c:v>61.29293877233147</c:v>
                </c:pt>
                <c:pt idx="24">
                  <c:v>61.033639229044105</c:v>
                </c:pt>
                <c:pt idx="25">
                  <c:v>60.7818566828837</c:v>
                </c:pt>
                <c:pt idx="26">
                  <c:v>60.537167554543466</c:v>
                </c:pt>
                <c:pt idx="27">
                  <c:v>60.29918308854932</c:v>
                </c:pt>
                <c:pt idx="28">
                  <c:v>60.06754563755301</c:v>
                </c:pt>
                <c:pt idx="29">
                  <c:v>59.84192542935923</c:v>
                </c:pt>
                <c:pt idx="30">
                  <c:v>59.62201774332997</c:v>
                </c:pt>
                <c:pt idx="31">
                  <c:v>59.407540435494504</c:v>
                </c:pt>
                <c:pt idx="32">
                  <c:v>59.198231761931204</c:v>
                </c:pt>
                <c:pt idx="33">
                  <c:v>58.99384845829749</c:v>
                </c:pt>
                <c:pt idx="34">
                  <c:v>58.79416404016547</c:v>
                </c:pt>
                <c:pt idx="35">
                  <c:v>58.59896729438234</c:v>
                </c:pt>
                <c:pt idx="36">
                  <c:v>58.40806093625773</c:v>
                </c:pt>
                <c:pt idx="37">
                  <c:v>58.22126041117487</c:v>
                </c:pt>
                <c:pt idx="38">
                  <c:v>58.038392822377475</c:v>
                </c:pt>
                <c:pt idx="39">
                  <c:v>57.85929596931894</c:v>
                </c:pt>
                <c:pt idx="40">
                  <c:v>57.68381748316884</c:v>
                </c:pt>
                <c:pt idx="41">
                  <c:v>57.5118140479305</c:v>
                </c:pt>
                <c:pt idx="42">
                  <c:v>57.34315069719324</c:v>
                </c:pt>
                <c:pt idx="43">
                  <c:v>57.17770017787344</c:v>
                </c:pt>
                <c:pt idx="44">
                  <c:v>57.01534237342986</c:v>
                </c:pt>
                <c:pt idx="45">
                  <c:v>56.855963780004345</c:v>
                </c:pt>
                <c:pt idx="46">
                  <c:v>56.69945702976521</c:v>
                </c:pt>
                <c:pt idx="47">
                  <c:v>56.5457204564394</c:v>
                </c:pt>
                <c:pt idx="48">
                  <c:v>56.394657698630475</c:v>
                </c:pt>
                <c:pt idx="49">
                  <c:v>56.24617733704635</c:v>
                </c:pt>
                <c:pt idx="50">
                  <c:v>56.10019256221635</c:v>
                </c:pt>
                <c:pt idx="51">
                  <c:v>55.956620869673884</c:v>
                </c:pt>
                <c:pt idx="52">
                  <c:v>55.815383779924154</c:v>
                </c:pt>
                <c:pt idx="53">
                  <c:v>55.6764065808176</c:v>
                </c:pt>
                <c:pt idx="54">
                  <c:v>55.53961809021149</c:v>
                </c:pt>
                <c:pt idx="55">
                  <c:v>55.40495043703211</c:v>
                </c:pt>
                <c:pt idx="56">
                  <c:v>55.27233885905186</c:v>
                </c:pt>
                <c:pt idx="57">
                  <c:v>55.1417215158727</c:v>
                </c:pt>
                <c:pt idx="58">
                  <c:v>55.0130393157645</c:v>
                </c:pt>
                <c:pt idx="59">
                  <c:v>54.886235755144114</c:v>
                </c:pt>
                <c:pt idx="60">
                  <c:v>54.7612567696041</c:v>
                </c:pt>
                <c:pt idx="61">
                  <c:v>54.63805059550772</c:v>
                </c:pt>
                <c:pt idx="62">
                  <c:v>54.51656764126386</c:v>
                </c:pt>
                <c:pt idx="63">
                  <c:v>54.39676036748011</c:v>
                </c:pt>
                <c:pt idx="64">
                  <c:v>54.2785831752697</c:v>
                </c:pt>
                <c:pt idx="65">
                  <c:v>54.161992302055225</c:v>
                </c:pt>
                <c:pt idx="66">
                  <c:v>54.046945724273414</c:v>
                </c:pt>
                <c:pt idx="67">
                  <c:v>53.933403066439595</c:v>
                </c:pt>
                <c:pt idx="68">
                  <c:v>53.821325516079625</c:v>
                </c:pt>
                <c:pt idx="69">
                  <c:v>53.71067574408041</c:v>
                </c:pt>
                <c:pt idx="70">
                  <c:v>53.601417830050366</c:v>
                </c:pt>
                <c:pt idx="71">
                  <c:v>53.49351719231624</c:v>
                </c:pt>
                <c:pt idx="72">
                  <c:v>53.38694052221491</c:v>
                </c:pt>
                <c:pt idx="73">
                  <c:v>53.28165572236776</c:v>
                </c:pt>
                <c:pt idx="74">
                  <c:v>53.1776318486516</c:v>
                </c:pt>
                <c:pt idx="75">
                  <c:v>53.074839055603384</c:v>
                </c:pt>
                <c:pt idx="76">
                  <c:v>52.97324854501788</c:v>
                </c:pt>
                <c:pt idx="77">
                  <c:v>52.87283251751687</c:v>
                </c:pt>
                <c:pt idx="78">
                  <c:v>52.77356412688586</c:v>
                </c:pt>
                <c:pt idx="79">
                  <c:v>52.67541743699098</c:v>
                </c:pt>
                <c:pt idx="80">
                  <c:v>52.57836738110274</c:v>
                </c:pt>
                <c:pt idx="81">
                  <c:v>52.482389723467364</c:v>
                </c:pt>
                <c:pt idx="82">
                  <c:v>52.38746102297813</c:v>
                </c:pt>
                <c:pt idx="83">
                  <c:v>52.293558598810534</c:v>
                </c:pt>
                <c:pt idx="84">
                  <c:v>52.200660497895264</c:v>
                </c:pt>
                <c:pt idx="85">
                  <c:v>52.108745464112275</c:v>
                </c:pt>
                <c:pt idx="86">
                  <c:v>52.01779290909787</c:v>
                </c:pt>
                <c:pt idx="87">
                  <c:v>51.927782884564344</c:v>
                </c:pt>
                <c:pt idx="88">
                  <c:v>51.83869605603934</c:v>
                </c:pt>
                <c:pt idx="89">
                  <c:v>51.75051367793824</c:v>
                </c:pt>
                <c:pt idx="90">
                  <c:v>51.66321756988923</c:v>
                </c:pt>
                <c:pt idx="91">
                  <c:v>51.66321756988922</c:v>
                </c:pt>
                <c:pt idx="92">
                  <c:v>50.83536386672471</c:v>
                </c:pt>
                <c:pt idx="93">
                  <c:v>50.079592648936725</c:v>
                </c:pt>
                <c:pt idx="94">
                  <c:v>49.38435052375249</c:v>
                </c:pt>
                <c:pt idx="95">
                  <c:v>48.740656856324456</c:v>
                </c:pt>
                <c:pt idx="96">
                  <c:v>48.14139238877559</c:v>
                </c:pt>
                <c:pt idx="97">
                  <c:v>47.58081791677073</c:v>
                </c:pt>
                <c:pt idx="98">
                  <c:v>47.05423914232374</c:v>
                </c:pt>
                <c:pt idx="99">
                  <c:v>46.5577674678231</c:v>
                </c:pt>
                <c:pt idx="100">
                  <c:v>46.08814555083264</c:v>
                </c:pt>
                <c:pt idx="101">
                  <c:v>45.6426176566096</c:v>
                </c:pt>
                <c:pt idx="102">
                  <c:v>45.218831675210836</c:v>
                </c:pt>
                <c:pt idx="103">
                  <c:v>44.81476395344509</c:v>
                </c:pt>
                <c:pt idx="104">
                  <c:v>44.42866084953736</c:v>
                </c:pt>
                <c:pt idx="105">
                  <c:v>44.0589927356571</c:v>
                </c:pt>
                <c:pt idx="106">
                  <c:v>43.70441739644847</c:v>
                </c:pt>
                <c:pt idx="107">
                  <c:v>43.36375061047286</c:v>
                </c:pt>
                <c:pt idx="108">
                  <c:v>43.03594228670947</c:v>
                </c:pt>
                <c:pt idx="109">
                  <c:v>42.72005694304483</c:v>
                </c:pt>
                <c:pt idx="110">
                  <c:v>42.4152576119101</c:v>
                </c:pt>
                <c:pt idx="111">
                  <c:v>42.120792475495975</c:v>
                </c:pt>
                <c:pt idx="112">
                  <c:v>41.83598369320377</c:v>
                </c:pt>
                <c:pt idx="113">
                  <c:v>41.5602180034911</c:v>
                </c:pt>
                <c:pt idx="114">
                  <c:v>41.29293877233147</c:v>
                </c:pt>
                <c:pt idx="115">
                  <c:v>41.03363922904411</c:v>
                </c:pt>
                <c:pt idx="116">
                  <c:v>40.781856682883706</c:v>
                </c:pt>
                <c:pt idx="117">
                  <c:v>40.53716755454347</c:v>
                </c:pt>
                <c:pt idx="118">
                  <c:v>40.29918308854932</c:v>
                </c:pt>
                <c:pt idx="119">
                  <c:v>40.06754563755302</c:v>
                </c:pt>
                <c:pt idx="120">
                  <c:v>39.841925429359236</c:v>
                </c:pt>
                <c:pt idx="121">
                  <c:v>39.62201774332998</c:v>
                </c:pt>
                <c:pt idx="122">
                  <c:v>39.40754043549451</c:v>
                </c:pt>
                <c:pt idx="123">
                  <c:v>39.19823176193121</c:v>
                </c:pt>
                <c:pt idx="124">
                  <c:v>38.99384845829749</c:v>
                </c:pt>
                <c:pt idx="125">
                  <c:v>38.79416404016547</c:v>
                </c:pt>
                <c:pt idx="126">
                  <c:v>38.59896729438235</c:v>
                </c:pt>
                <c:pt idx="127">
                  <c:v>38.40806093625774</c:v>
                </c:pt>
                <c:pt idx="128">
                  <c:v>38.22126041117487</c:v>
                </c:pt>
                <c:pt idx="129">
                  <c:v>38.038392822377475</c:v>
                </c:pt>
                <c:pt idx="130">
                  <c:v>37.85929596931895</c:v>
                </c:pt>
                <c:pt idx="131">
                  <c:v>37.68381748316885</c:v>
                </c:pt>
                <c:pt idx="132">
                  <c:v>37.5118140479305</c:v>
                </c:pt>
                <c:pt idx="133">
                  <c:v>37.34315069719324</c:v>
                </c:pt>
                <c:pt idx="134">
                  <c:v>37.17770017787344</c:v>
                </c:pt>
                <c:pt idx="135">
                  <c:v>37.015342373429846</c:v>
                </c:pt>
                <c:pt idx="136">
                  <c:v>36.855963780004345</c:v>
                </c:pt>
                <c:pt idx="137">
                  <c:v>36.69945702976521</c:v>
                </c:pt>
                <c:pt idx="138">
                  <c:v>36.54572045643939</c:v>
                </c:pt>
                <c:pt idx="139">
                  <c:v>36.39465769863048</c:v>
                </c:pt>
                <c:pt idx="140">
                  <c:v>36.24617733704633</c:v>
                </c:pt>
                <c:pt idx="141">
                  <c:v>36.10019256221635</c:v>
                </c:pt>
                <c:pt idx="142">
                  <c:v>35.95662086967388</c:v>
                </c:pt>
                <c:pt idx="143">
                  <c:v>35.81538377992415</c:v>
                </c:pt>
                <c:pt idx="144">
                  <c:v>35.676406580817584</c:v>
                </c:pt>
                <c:pt idx="145">
                  <c:v>35.539618090211476</c:v>
                </c:pt>
                <c:pt idx="146">
                  <c:v>35.40495043703211</c:v>
                </c:pt>
                <c:pt idx="147">
                  <c:v>35.27233885905185</c:v>
                </c:pt>
                <c:pt idx="148">
                  <c:v>35.141721515872696</c:v>
                </c:pt>
                <c:pt idx="149">
                  <c:v>35.013039315764495</c:v>
                </c:pt>
                <c:pt idx="150">
                  <c:v>34.88623575514412</c:v>
                </c:pt>
                <c:pt idx="151">
                  <c:v>34.76125676960409</c:v>
                </c:pt>
                <c:pt idx="152">
                  <c:v>34.638050595507714</c:v>
                </c:pt>
                <c:pt idx="153">
                  <c:v>34.51656764126385</c:v>
                </c:pt>
                <c:pt idx="154">
                  <c:v>34.396760367480105</c:v>
                </c:pt>
                <c:pt idx="155">
                  <c:v>34.278583175269695</c:v>
                </c:pt>
                <c:pt idx="156">
                  <c:v>34.161992302055225</c:v>
                </c:pt>
                <c:pt idx="157">
                  <c:v>34.04694572427339</c:v>
                </c:pt>
                <c:pt idx="158">
                  <c:v>33.93340306643958</c:v>
                </c:pt>
                <c:pt idx="159">
                  <c:v>33.82132551607961</c:v>
                </c:pt>
                <c:pt idx="160">
                  <c:v>33.71067574408039</c:v>
                </c:pt>
                <c:pt idx="161">
                  <c:v>33.60141783005035</c:v>
                </c:pt>
                <c:pt idx="162">
                  <c:v>33.493517192316226</c:v>
                </c:pt>
                <c:pt idx="163">
                  <c:v>33.386940522214886</c:v>
                </c:pt>
                <c:pt idx="164">
                  <c:v>33.281655722367745</c:v>
                </c:pt>
                <c:pt idx="165">
                  <c:v>33.177631848651586</c:v>
                </c:pt>
                <c:pt idx="166">
                  <c:v>33.07483905560337</c:v>
                </c:pt>
                <c:pt idx="167">
                  <c:v>32.97324854501787</c:v>
                </c:pt>
                <c:pt idx="168">
                  <c:v>32.872832517516855</c:v>
                </c:pt>
                <c:pt idx="169">
                  <c:v>32.773564126885844</c:v>
                </c:pt>
                <c:pt idx="170">
                  <c:v>32.67541743699097</c:v>
                </c:pt>
                <c:pt idx="171">
                  <c:v>32.57836738110272</c:v>
                </c:pt>
                <c:pt idx="172">
                  <c:v>32.48238972346735</c:v>
                </c:pt>
                <c:pt idx="173">
                  <c:v>32.387461022978115</c:v>
                </c:pt>
                <c:pt idx="174">
                  <c:v>32.29355859881052</c:v>
                </c:pt>
                <c:pt idx="175">
                  <c:v>32.20066049789525</c:v>
                </c:pt>
                <c:pt idx="176">
                  <c:v>32.10874546411227</c:v>
                </c:pt>
                <c:pt idx="177">
                  <c:v>32.01779290909785</c:v>
                </c:pt>
                <c:pt idx="178">
                  <c:v>31.927782884564326</c:v>
                </c:pt>
                <c:pt idx="179">
                  <c:v>31.838696056039325</c:v>
                </c:pt>
                <c:pt idx="180">
                  <c:v>31.750513677938223</c:v>
                </c:pt>
                <c:pt idx="181">
                  <c:v>31.663217569889227</c:v>
                </c:pt>
                <c:pt idx="182">
                  <c:v>30.835363866724723</c:v>
                </c:pt>
                <c:pt idx="183">
                  <c:v>30.07959264893673</c:v>
                </c:pt>
                <c:pt idx="184">
                  <c:v>29.384350523752488</c:v>
                </c:pt>
                <c:pt idx="185">
                  <c:v>28.740656856324463</c:v>
                </c:pt>
                <c:pt idx="186">
                  <c:v>28.1413923887756</c:v>
                </c:pt>
                <c:pt idx="187">
                  <c:v>27.58081791677073</c:v>
                </c:pt>
                <c:pt idx="188">
                  <c:v>27.054239142323745</c:v>
                </c:pt>
                <c:pt idx="189">
                  <c:v>26.5577674678231</c:v>
                </c:pt>
                <c:pt idx="190">
                  <c:v>26.088145550832643</c:v>
                </c:pt>
                <c:pt idx="191">
                  <c:v>25.642617656609602</c:v>
                </c:pt>
                <c:pt idx="192">
                  <c:v>25.21883167521084</c:v>
                </c:pt>
                <c:pt idx="193">
                  <c:v>24.814763953445098</c:v>
                </c:pt>
                <c:pt idx="194">
                  <c:v>24.428660849537366</c:v>
                </c:pt>
                <c:pt idx="195">
                  <c:v>24.058992735657103</c:v>
                </c:pt>
                <c:pt idx="196">
                  <c:v>23.70441739644847</c:v>
                </c:pt>
                <c:pt idx="197">
                  <c:v>23.363750610472863</c:v>
                </c:pt>
                <c:pt idx="198">
                  <c:v>23.035942286709478</c:v>
                </c:pt>
                <c:pt idx="199">
                  <c:v>22.720056943044842</c:v>
                </c:pt>
                <c:pt idx="200">
                  <c:v>22.4152576119101</c:v>
                </c:pt>
                <c:pt idx="201">
                  <c:v>22.120792475495975</c:v>
                </c:pt>
                <c:pt idx="202">
                  <c:v>21.83598369320377</c:v>
                </c:pt>
                <c:pt idx="203">
                  <c:v>21.560218003491105</c:v>
                </c:pt>
                <c:pt idx="204">
                  <c:v>21.292938772331475</c:v>
                </c:pt>
                <c:pt idx="205">
                  <c:v>21.03363922904412</c:v>
                </c:pt>
                <c:pt idx="206">
                  <c:v>20.781856682883706</c:v>
                </c:pt>
                <c:pt idx="207">
                  <c:v>20.53716755454348</c:v>
                </c:pt>
                <c:pt idx="208">
                  <c:v>20.299183088549327</c:v>
                </c:pt>
                <c:pt idx="209">
                  <c:v>20.067545637553025</c:v>
                </c:pt>
                <c:pt idx="210">
                  <c:v>19.841925429359236</c:v>
                </c:pt>
                <c:pt idx="211">
                  <c:v>19.622017743329977</c:v>
                </c:pt>
                <c:pt idx="212">
                  <c:v>19.40754043549451</c:v>
                </c:pt>
                <c:pt idx="213">
                  <c:v>19.198231761931215</c:v>
                </c:pt>
                <c:pt idx="214">
                  <c:v>18.993848458297496</c:v>
                </c:pt>
                <c:pt idx="215">
                  <c:v>18.794164040165473</c:v>
                </c:pt>
                <c:pt idx="216">
                  <c:v>18.598967294382348</c:v>
                </c:pt>
                <c:pt idx="217">
                  <c:v>18.40806093625774</c:v>
                </c:pt>
                <c:pt idx="218">
                  <c:v>18.221260411174875</c:v>
                </c:pt>
                <c:pt idx="219">
                  <c:v>18.038392822377478</c:v>
                </c:pt>
                <c:pt idx="220">
                  <c:v>17.859295969318953</c:v>
                </c:pt>
                <c:pt idx="221">
                  <c:v>17.68381748316885</c:v>
                </c:pt>
                <c:pt idx="222">
                  <c:v>17.5118140479305</c:v>
                </c:pt>
                <c:pt idx="223">
                  <c:v>17.34315069719324</c:v>
                </c:pt>
                <c:pt idx="224">
                  <c:v>17.177700177873444</c:v>
                </c:pt>
                <c:pt idx="225">
                  <c:v>17.015342373429853</c:v>
                </c:pt>
                <c:pt idx="226">
                  <c:v>16.85596378000435</c:v>
                </c:pt>
                <c:pt idx="227">
                  <c:v>16.699457029765213</c:v>
                </c:pt>
                <c:pt idx="228">
                  <c:v>16.545720456439398</c:v>
                </c:pt>
                <c:pt idx="229">
                  <c:v>16.39465769863048</c:v>
                </c:pt>
                <c:pt idx="230">
                  <c:v>16.24617733704634</c:v>
                </c:pt>
                <c:pt idx="231">
                  <c:v>16.10019256221635</c:v>
                </c:pt>
                <c:pt idx="232">
                  <c:v>15.956620869673884</c:v>
                </c:pt>
                <c:pt idx="233">
                  <c:v>15.815383779924145</c:v>
                </c:pt>
                <c:pt idx="234">
                  <c:v>15.67640658081759</c:v>
                </c:pt>
                <c:pt idx="235">
                  <c:v>15.53961809021148</c:v>
                </c:pt>
                <c:pt idx="236">
                  <c:v>15.404950437032113</c:v>
                </c:pt>
                <c:pt idx="237">
                  <c:v>15.27233885905185</c:v>
                </c:pt>
                <c:pt idx="238">
                  <c:v>15.141721515872694</c:v>
                </c:pt>
                <c:pt idx="239">
                  <c:v>15.013039315764498</c:v>
                </c:pt>
                <c:pt idx="240">
                  <c:v>14.886235755144117</c:v>
                </c:pt>
                <c:pt idx="241">
                  <c:v>14.761256769604088</c:v>
                </c:pt>
                <c:pt idx="242">
                  <c:v>14.63805059550772</c:v>
                </c:pt>
                <c:pt idx="243">
                  <c:v>14.516567641263855</c:v>
                </c:pt>
                <c:pt idx="244">
                  <c:v>14.396760367480104</c:v>
                </c:pt>
                <c:pt idx="245">
                  <c:v>14.278583175269702</c:v>
                </c:pt>
                <c:pt idx="246">
                  <c:v>14.161992302055221</c:v>
                </c:pt>
                <c:pt idx="247">
                  <c:v>14.046945724273396</c:v>
                </c:pt>
                <c:pt idx="248">
                  <c:v>13.933403066439588</c:v>
                </c:pt>
                <c:pt idx="249">
                  <c:v>13.821325516079614</c:v>
                </c:pt>
                <c:pt idx="250">
                  <c:v>13.710675744080394</c:v>
                </c:pt>
                <c:pt idx="251">
                  <c:v>13.601417830050355</c:v>
                </c:pt>
                <c:pt idx="252">
                  <c:v>13.49351719231623</c:v>
                </c:pt>
                <c:pt idx="253">
                  <c:v>13.386940522214893</c:v>
                </c:pt>
                <c:pt idx="254">
                  <c:v>13.281655722367747</c:v>
                </c:pt>
                <c:pt idx="255">
                  <c:v>13.177631848651592</c:v>
                </c:pt>
                <c:pt idx="256">
                  <c:v>13.07483905560337</c:v>
                </c:pt>
                <c:pt idx="257">
                  <c:v>12.97324854501787</c:v>
                </c:pt>
                <c:pt idx="258">
                  <c:v>12.872832517516851</c:v>
                </c:pt>
                <c:pt idx="259">
                  <c:v>12.77356412688585</c:v>
                </c:pt>
                <c:pt idx="260">
                  <c:v>12.67541743699097</c:v>
                </c:pt>
                <c:pt idx="261">
                  <c:v>12.578367381102726</c:v>
                </c:pt>
                <c:pt idx="262">
                  <c:v>12.482389723467351</c:v>
                </c:pt>
                <c:pt idx="263">
                  <c:v>12.38746102297812</c:v>
                </c:pt>
                <c:pt idx="264">
                  <c:v>12.29355859881052</c:v>
                </c:pt>
                <c:pt idx="265">
                  <c:v>12.20066049789525</c:v>
                </c:pt>
                <c:pt idx="266">
                  <c:v>12.10874546411227</c:v>
                </c:pt>
                <c:pt idx="267">
                  <c:v>12.017792909097855</c:v>
                </c:pt>
                <c:pt idx="268">
                  <c:v>11.927782884564326</c:v>
                </c:pt>
                <c:pt idx="269">
                  <c:v>11.838696056039327</c:v>
                </c:pt>
                <c:pt idx="270">
                  <c:v>11.750513677938226</c:v>
                </c:pt>
                <c:pt idx="271">
                  <c:v>11.663217569889227</c:v>
                </c:pt>
                <c:pt idx="272">
                  <c:v>10.835363866724725</c:v>
                </c:pt>
                <c:pt idx="273">
                  <c:v>10.079592648936728</c:v>
                </c:pt>
                <c:pt idx="274">
                  <c:v>9.384350523752488</c:v>
                </c:pt>
                <c:pt idx="275">
                  <c:v>8.740656856324463</c:v>
                </c:pt>
                <c:pt idx="276">
                  <c:v>8.1413923887756</c:v>
                </c:pt>
                <c:pt idx="277">
                  <c:v>7.580817916770731</c:v>
                </c:pt>
                <c:pt idx="278">
                  <c:v>7.054239142323745</c:v>
                </c:pt>
                <c:pt idx="279">
                  <c:v>6.557767467823102</c:v>
                </c:pt>
                <c:pt idx="280">
                  <c:v>6.088145550832648</c:v>
                </c:pt>
                <c:pt idx="281">
                  <c:v>5.642617656609601</c:v>
                </c:pt>
                <c:pt idx="282">
                  <c:v>5.218831675210839</c:v>
                </c:pt>
                <c:pt idx="283">
                  <c:v>4.814763953445102</c:v>
                </c:pt>
                <c:pt idx="284">
                  <c:v>4.428660849537367</c:v>
                </c:pt>
                <c:pt idx="285">
                  <c:v>4.058992735657104</c:v>
                </c:pt>
                <c:pt idx="286">
                  <c:v>3.7044173964484726</c:v>
                </c:pt>
                <c:pt idx="287">
                  <c:v>3.3637506104728656</c:v>
                </c:pt>
                <c:pt idx="288">
                  <c:v>3.0359422867094787</c:v>
                </c:pt>
                <c:pt idx="289">
                  <c:v>2.72005694304484</c:v>
                </c:pt>
                <c:pt idx="290">
                  <c:v>2.415257611910104</c:v>
                </c:pt>
                <c:pt idx="291">
                  <c:v>2.120792475495976</c:v>
                </c:pt>
                <c:pt idx="292">
                  <c:v>1.8359836932037708</c:v>
                </c:pt>
                <c:pt idx="293">
                  <c:v>1.5602180034911073</c:v>
                </c:pt>
                <c:pt idx="294">
                  <c:v>1.2929387723314765</c:v>
                </c:pt>
                <c:pt idx="295">
                  <c:v>1.0336392290441225</c:v>
                </c:pt>
                <c:pt idx="296">
                  <c:v>0.7818566828837125</c:v>
                </c:pt>
                <c:pt idx="297">
                  <c:v>0.5371675545434793</c:v>
                </c:pt>
                <c:pt idx="298">
                  <c:v>0.2991830885493243</c:v>
                </c:pt>
                <c:pt idx="299">
                  <c:v>0.06754563755302377</c:v>
                </c:pt>
                <c:pt idx="300">
                  <c:v>-0.15807457064075858</c:v>
                </c:pt>
                <c:pt idx="301">
                  <c:v>-0.3779822566700223</c:v>
                </c:pt>
                <c:pt idx="302">
                  <c:v>-0.592459564505484</c:v>
                </c:pt>
                <c:pt idx="303">
                  <c:v>-0.8017682380687835</c:v>
                </c:pt>
                <c:pt idx="304">
                  <c:v>-1.0061515417025055</c:v>
                </c:pt>
                <c:pt idx="305">
                  <c:v>-1.2058359598345223</c:v>
                </c:pt>
                <c:pt idx="306">
                  <c:v>-1.4010327056176481</c:v>
                </c:pt>
                <c:pt idx="307">
                  <c:v>-1.5919390637422561</c:v>
                </c:pt>
                <c:pt idx="308">
                  <c:v>-1.7787395888251227</c:v>
                </c:pt>
                <c:pt idx="309">
                  <c:v>-1.9616071776225188</c:v>
                </c:pt>
                <c:pt idx="310">
                  <c:v>-2.140704030681048</c:v>
                </c:pt>
                <c:pt idx="311">
                  <c:v>-2.31618251683115</c:v>
                </c:pt>
                <c:pt idx="312">
                  <c:v>-2.4881859520695024</c:v>
                </c:pt>
                <c:pt idx="313">
                  <c:v>-2.6568493028067577</c:v>
                </c:pt>
                <c:pt idx="314">
                  <c:v>-2.822299822126555</c:v>
                </c:pt>
                <c:pt idx="315">
                  <c:v>-2.9846576265701446</c:v>
                </c:pt>
                <c:pt idx="316">
                  <c:v>-3.1440362199956513</c:v>
                </c:pt>
                <c:pt idx="317">
                  <c:v>-3.300542970234783</c:v>
                </c:pt>
                <c:pt idx="318">
                  <c:v>-3.4542795435606015</c:v>
                </c:pt>
                <c:pt idx="319">
                  <c:v>-3.60534230136952</c:v>
                </c:pt>
                <c:pt idx="320">
                  <c:v>-3.753822662953658</c:v>
                </c:pt>
                <c:pt idx="321">
                  <c:v>-3.899807437783647</c:v>
                </c:pt>
                <c:pt idx="322">
                  <c:v>-4.043379130326114</c:v>
                </c:pt>
                <c:pt idx="323">
                  <c:v>-4.184616220075853</c:v>
                </c:pt>
                <c:pt idx="324">
                  <c:v>-4.323593419182408</c:v>
                </c:pt>
                <c:pt idx="325">
                  <c:v>-4.4603819097885165</c:v>
                </c:pt>
                <c:pt idx="326">
                  <c:v>-4.595049562967885</c:v>
                </c:pt>
                <c:pt idx="327">
                  <c:v>-4.727661140948147</c:v>
                </c:pt>
                <c:pt idx="328">
                  <c:v>-4.858278484127302</c:v>
                </c:pt>
                <c:pt idx="329">
                  <c:v>-4.986960684235501</c:v>
                </c:pt>
                <c:pt idx="330">
                  <c:v>-5.113764244855881</c:v>
                </c:pt>
                <c:pt idx="331">
                  <c:v>-5.238743230395912</c:v>
                </c:pt>
                <c:pt idx="332">
                  <c:v>-5.361949404492279</c:v>
                </c:pt>
                <c:pt idx="333">
                  <c:v>-5.483432358736144</c:v>
                </c:pt>
                <c:pt idx="334">
                  <c:v>-5.603239632519892</c:v>
                </c:pt>
                <c:pt idx="335">
                  <c:v>-5.721416824730299</c:v>
                </c:pt>
                <c:pt idx="336">
                  <c:v>-5.838007697944773</c:v>
                </c:pt>
                <c:pt idx="337">
                  <c:v>-5.9530542757266005</c:v>
                </c:pt>
                <c:pt idx="338">
                  <c:v>-6.066596933560411</c:v>
                </c:pt>
                <c:pt idx="339">
                  <c:v>-6.178674483920382</c:v>
                </c:pt>
                <c:pt idx="340">
                  <c:v>-6.289324255919602</c:v>
                </c:pt>
                <c:pt idx="341">
                  <c:v>-6.398582169949645</c:v>
                </c:pt>
                <c:pt idx="342">
                  <c:v>-6.506482807683769</c:v>
                </c:pt>
                <c:pt idx="343">
                  <c:v>-6.613059477785107</c:v>
                </c:pt>
                <c:pt idx="344">
                  <c:v>-6.718344277632252</c:v>
                </c:pt>
                <c:pt idx="345">
                  <c:v>-6.822368151348407</c:v>
                </c:pt>
                <c:pt idx="346">
                  <c:v>-6.925160944396628</c:v>
                </c:pt>
                <c:pt idx="347">
                  <c:v>-7.026751454982128</c:v>
                </c:pt>
                <c:pt idx="348">
                  <c:v>-7.127167482483144</c:v>
                </c:pt>
                <c:pt idx="349">
                  <c:v>-7.226435873114147</c:v>
                </c:pt>
                <c:pt idx="350">
                  <c:v>-7.324582563009029</c:v>
                </c:pt>
                <c:pt idx="351">
                  <c:v>-7.421632618897272</c:v>
                </c:pt>
                <c:pt idx="352">
                  <c:v>-7.517610276532646</c:v>
                </c:pt>
                <c:pt idx="353">
                  <c:v>-7.61253897702188</c:v>
                </c:pt>
                <c:pt idx="354">
                  <c:v>-7.706441401189475</c:v>
                </c:pt>
                <c:pt idx="355">
                  <c:v>-7.799339502104746</c:v>
                </c:pt>
                <c:pt idx="356">
                  <c:v>-7.891254535887729</c:v>
                </c:pt>
                <c:pt idx="357">
                  <c:v>-7.982207090902142</c:v>
                </c:pt>
                <c:pt idx="358">
                  <c:v>-8.072217115435672</c:v>
                </c:pt>
                <c:pt idx="359">
                  <c:v>-8.161303943960672</c:v>
                </c:pt>
                <c:pt idx="360">
                  <c:v>-8.24948632206177</c:v>
                </c:pt>
                <c:pt idx="361">
                  <c:v>-8.336782430110773</c:v>
                </c:pt>
                <c:pt idx="362">
                  <c:v>-9.164636133275275</c:v>
                </c:pt>
                <c:pt idx="363">
                  <c:v>-9.92040735106327</c:v>
                </c:pt>
                <c:pt idx="364">
                  <c:v>-10.615649476247508</c:v>
                </c:pt>
                <c:pt idx="365">
                  <c:v>-11.259343143675533</c:v>
                </c:pt>
                <c:pt idx="366">
                  <c:v>-11.858607611224397</c:v>
                </c:pt>
                <c:pt idx="367">
                  <c:v>-12.41918208322927</c:v>
                </c:pt>
                <c:pt idx="368">
                  <c:v>-12.945760857676252</c:v>
                </c:pt>
                <c:pt idx="369">
                  <c:v>-13.442232532176895</c:v>
                </c:pt>
                <c:pt idx="370">
                  <c:v>-13.91185444916735</c:v>
                </c:pt>
                <c:pt idx="371">
                  <c:v>-14.357382343390396</c:v>
                </c:pt>
                <c:pt idx="372">
                  <c:v>-14.78116832478916</c:v>
                </c:pt>
                <c:pt idx="373">
                  <c:v>-15.1852360465549</c:v>
                </c:pt>
                <c:pt idx="374">
                  <c:v>-15.57133915046263</c:v>
                </c:pt>
                <c:pt idx="375">
                  <c:v>-15.941007264342895</c:v>
                </c:pt>
                <c:pt idx="376">
                  <c:v>-16.295582603551523</c:v>
                </c:pt>
                <c:pt idx="377">
                  <c:v>-16.63624938952713</c:v>
                </c:pt>
                <c:pt idx="378">
                  <c:v>-16.96405771329052</c:v>
                </c:pt>
                <c:pt idx="379">
                  <c:v>-17.279943056955158</c:v>
                </c:pt>
                <c:pt idx="380">
                  <c:v>-17.584742388089897</c:v>
                </c:pt>
                <c:pt idx="381">
                  <c:v>-17.87920752450402</c:v>
                </c:pt>
                <c:pt idx="382">
                  <c:v>-18.164016306796228</c:v>
                </c:pt>
                <c:pt idx="383">
                  <c:v>-18.43978199650889</c:v>
                </c:pt>
                <c:pt idx="384">
                  <c:v>-18.70706122766852</c:v>
                </c:pt>
                <c:pt idx="385">
                  <c:v>-18.966360770955877</c:v>
                </c:pt>
                <c:pt idx="386">
                  <c:v>-19.218143317116287</c:v>
                </c:pt>
                <c:pt idx="387">
                  <c:v>-19.462832445456517</c:v>
                </c:pt>
                <c:pt idx="388">
                  <c:v>-19.700816911450673</c:v>
                </c:pt>
                <c:pt idx="389">
                  <c:v>-19.932454362446975</c:v>
                </c:pt>
                <c:pt idx="390">
                  <c:v>-20.15807457064076</c:v>
                </c:pt>
                <c:pt idx="391">
                  <c:v>-20.37798225667002</c:v>
                </c:pt>
                <c:pt idx="392">
                  <c:v>-20.592459564505482</c:v>
                </c:pt>
                <c:pt idx="393">
                  <c:v>-20.80176823806878</c:v>
                </c:pt>
                <c:pt idx="394">
                  <c:v>-21.0061515417025</c:v>
                </c:pt>
                <c:pt idx="395">
                  <c:v>-21.205835959834523</c:v>
                </c:pt>
                <c:pt idx="396">
                  <c:v>-21.401032705617645</c:v>
                </c:pt>
                <c:pt idx="397">
                  <c:v>-21.591939063742256</c:v>
                </c:pt>
                <c:pt idx="398">
                  <c:v>-21.778739588825125</c:v>
                </c:pt>
                <c:pt idx="399">
                  <c:v>-21.96160717762252</c:v>
                </c:pt>
                <c:pt idx="400">
                  <c:v>-22.140704030681047</c:v>
                </c:pt>
                <c:pt idx="401">
                  <c:v>-22.316182516831148</c:v>
                </c:pt>
                <c:pt idx="402">
                  <c:v>-22.4881859520695</c:v>
                </c:pt>
                <c:pt idx="403">
                  <c:v>-22.656849302806755</c:v>
                </c:pt>
                <c:pt idx="404">
                  <c:v>-22.822299822126553</c:v>
                </c:pt>
                <c:pt idx="405">
                  <c:v>-22.98465762657014</c:v>
                </c:pt>
                <c:pt idx="406">
                  <c:v>-23.144036219995648</c:v>
                </c:pt>
                <c:pt idx="407">
                  <c:v>-23.30054297023478</c:v>
                </c:pt>
                <c:pt idx="408">
                  <c:v>-23.4542795435606</c:v>
                </c:pt>
                <c:pt idx="409">
                  <c:v>-23.60534230136952</c:v>
                </c:pt>
                <c:pt idx="410">
                  <c:v>-23.753822662953652</c:v>
                </c:pt>
                <c:pt idx="411">
                  <c:v>-23.899807437783647</c:v>
                </c:pt>
                <c:pt idx="412">
                  <c:v>-24.043379130326112</c:v>
                </c:pt>
                <c:pt idx="413">
                  <c:v>-24.184616220075853</c:v>
                </c:pt>
                <c:pt idx="414">
                  <c:v>-24.32359341918241</c:v>
                </c:pt>
                <c:pt idx="415">
                  <c:v>-24.460381909788516</c:v>
                </c:pt>
                <c:pt idx="416">
                  <c:v>-24.595049562967883</c:v>
                </c:pt>
                <c:pt idx="417">
                  <c:v>-24.727661140948143</c:v>
                </c:pt>
                <c:pt idx="418">
                  <c:v>-24.858278484127304</c:v>
                </c:pt>
                <c:pt idx="419">
                  <c:v>-24.986960684235502</c:v>
                </c:pt>
                <c:pt idx="420">
                  <c:v>-25.11376424485588</c:v>
                </c:pt>
                <c:pt idx="421">
                  <c:v>-25.23874323039591</c:v>
                </c:pt>
                <c:pt idx="422">
                  <c:v>-25.36194940449228</c:v>
                </c:pt>
                <c:pt idx="423">
                  <c:v>-25.483432358736138</c:v>
                </c:pt>
                <c:pt idx="424">
                  <c:v>-25.60323963251989</c:v>
                </c:pt>
                <c:pt idx="425">
                  <c:v>-25.721416824730294</c:v>
                </c:pt>
                <c:pt idx="426">
                  <c:v>-25.83800769794477</c:v>
                </c:pt>
                <c:pt idx="427">
                  <c:v>-25.953054275726597</c:v>
                </c:pt>
                <c:pt idx="428">
                  <c:v>-26.066596933560405</c:v>
                </c:pt>
                <c:pt idx="429">
                  <c:v>-26.178674483920375</c:v>
                </c:pt>
                <c:pt idx="430">
                  <c:v>-26.289324255919603</c:v>
                </c:pt>
                <c:pt idx="431">
                  <c:v>-26.398582169949645</c:v>
                </c:pt>
                <c:pt idx="432">
                  <c:v>-26.506482807683764</c:v>
                </c:pt>
                <c:pt idx="433">
                  <c:v>-26.613059477785104</c:v>
                </c:pt>
                <c:pt idx="434">
                  <c:v>-26.718344277632248</c:v>
                </c:pt>
                <c:pt idx="435">
                  <c:v>-26.822368151348407</c:v>
                </c:pt>
                <c:pt idx="436">
                  <c:v>-26.925160944396627</c:v>
                </c:pt>
                <c:pt idx="437">
                  <c:v>-27.026751454982126</c:v>
                </c:pt>
                <c:pt idx="438">
                  <c:v>-27.127167482483145</c:v>
                </c:pt>
                <c:pt idx="439">
                  <c:v>-27.22643587311414</c:v>
                </c:pt>
                <c:pt idx="440">
                  <c:v>-27.32458256300903</c:v>
                </c:pt>
                <c:pt idx="441">
                  <c:v>-27.42163261889727</c:v>
                </c:pt>
                <c:pt idx="442">
                  <c:v>-27.517610276532643</c:v>
                </c:pt>
                <c:pt idx="443">
                  <c:v>-27.612538977021877</c:v>
                </c:pt>
                <c:pt idx="444">
                  <c:v>-27.706441401189473</c:v>
                </c:pt>
                <c:pt idx="445">
                  <c:v>-27.799339502104743</c:v>
                </c:pt>
                <c:pt idx="446">
                  <c:v>-27.891254535887725</c:v>
                </c:pt>
                <c:pt idx="447">
                  <c:v>-27.982207090902143</c:v>
                </c:pt>
                <c:pt idx="448">
                  <c:v>-28.07221711543567</c:v>
                </c:pt>
                <c:pt idx="449">
                  <c:v>-28.161303943960668</c:v>
                </c:pt>
                <c:pt idx="450">
                  <c:v>-28.24948632206177</c:v>
                </c:pt>
                <c:pt idx="451">
                  <c:v>-28.33678243011077</c:v>
                </c:pt>
                <c:pt idx="452">
                  <c:v>-29.164636133275273</c:v>
                </c:pt>
                <c:pt idx="453">
                  <c:v>-29.920407351063268</c:v>
                </c:pt>
                <c:pt idx="454">
                  <c:v>-30.61564947624751</c:v>
                </c:pt>
                <c:pt idx="455">
                  <c:v>-31.259343143675533</c:v>
                </c:pt>
                <c:pt idx="456">
                  <c:v>-31.858607611224397</c:v>
                </c:pt>
                <c:pt idx="457">
                  <c:v>-32.419182083229266</c:v>
                </c:pt>
                <c:pt idx="458">
                  <c:v>-32.94576085767625</c:v>
                </c:pt>
                <c:pt idx="459">
                  <c:v>-33.442232532176895</c:v>
                </c:pt>
                <c:pt idx="460">
                  <c:v>-33.91185444916735</c:v>
                </c:pt>
                <c:pt idx="461">
                  <c:v>-34.3573823433904</c:v>
                </c:pt>
                <c:pt idx="462">
                  <c:v>-34.78116832478916</c:v>
                </c:pt>
                <c:pt idx="463">
                  <c:v>-35.18523604655489</c:v>
                </c:pt>
                <c:pt idx="464">
                  <c:v>-35.571339150462634</c:v>
                </c:pt>
                <c:pt idx="465">
                  <c:v>-35.941007264342886</c:v>
                </c:pt>
                <c:pt idx="466">
                  <c:v>-36.29558260355153</c:v>
                </c:pt>
                <c:pt idx="467">
                  <c:v>-36.63624938952713</c:v>
                </c:pt>
                <c:pt idx="468">
                  <c:v>-36.964057713290515</c:v>
                </c:pt>
                <c:pt idx="469">
                  <c:v>-37.27994305695516</c:v>
                </c:pt>
                <c:pt idx="470">
                  <c:v>-37.58474238808989</c:v>
                </c:pt>
                <c:pt idx="471">
                  <c:v>-37.87920752450402</c:v>
                </c:pt>
                <c:pt idx="472">
                  <c:v>-38.16401630679623</c:v>
                </c:pt>
                <c:pt idx="473">
                  <c:v>-38.439781996508884</c:v>
                </c:pt>
                <c:pt idx="474">
                  <c:v>-38.70706122766852</c:v>
                </c:pt>
                <c:pt idx="475">
                  <c:v>-38.96636077095587</c:v>
                </c:pt>
                <c:pt idx="476">
                  <c:v>-39.21814331711629</c:v>
                </c:pt>
                <c:pt idx="477">
                  <c:v>-39.46283244545651</c:v>
                </c:pt>
                <c:pt idx="478">
                  <c:v>-39.70081691145067</c:v>
                </c:pt>
                <c:pt idx="479">
                  <c:v>-39.932454362446975</c:v>
                </c:pt>
                <c:pt idx="480">
                  <c:v>-40.15807457064075</c:v>
                </c:pt>
                <c:pt idx="481">
                  <c:v>-40.37798225667001</c:v>
                </c:pt>
                <c:pt idx="482">
                  <c:v>-40.592459564505475</c:v>
                </c:pt>
                <c:pt idx="483">
                  <c:v>-40.801768238068775</c:v>
                </c:pt>
                <c:pt idx="484">
                  <c:v>-41.0061515417025</c:v>
                </c:pt>
                <c:pt idx="485">
                  <c:v>-41.205835959834516</c:v>
                </c:pt>
                <c:pt idx="486">
                  <c:v>-41.40103270561764</c:v>
                </c:pt>
                <c:pt idx="487">
                  <c:v>-41.59193906374226</c:v>
                </c:pt>
                <c:pt idx="488">
                  <c:v>-41.77873958882512</c:v>
                </c:pt>
                <c:pt idx="489">
                  <c:v>-41.96160717762251</c:v>
                </c:pt>
                <c:pt idx="490">
                  <c:v>-42.140704030681036</c:v>
                </c:pt>
                <c:pt idx="491">
                  <c:v>-42.31618251683115</c:v>
                </c:pt>
                <c:pt idx="492">
                  <c:v>-42.48818595206949</c:v>
                </c:pt>
                <c:pt idx="493">
                  <c:v>-42.65684930280675</c:v>
                </c:pt>
                <c:pt idx="494">
                  <c:v>-42.82229982212655</c:v>
                </c:pt>
                <c:pt idx="495">
                  <c:v>-42.98465762657014</c:v>
                </c:pt>
                <c:pt idx="496">
                  <c:v>-43.144036219995655</c:v>
                </c:pt>
                <c:pt idx="497">
                  <c:v>-43.30054297023477</c:v>
                </c:pt>
                <c:pt idx="498">
                  <c:v>-43.4542795435606</c:v>
                </c:pt>
                <c:pt idx="499">
                  <c:v>-43.60534230136952</c:v>
                </c:pt>
                <c:pt idx="500">
                  <c:v>-43.75382266295365</c:v>
                </c:pt>
                <c:pt idx="501">
                  <c:v>-43.899807437783636</c:v>
                </c:pt>
                <c:pt idx="502">
                  <c:v>-44.043379130326116</c:v>
                </c:pt>
                <c:pt idx="503">
                  <c:v>-44.184616220075846</c:v>
                </c:pt>
                <c:pt idx="504">
                  <c:v>-44.3235934191824</c:v>
                </c:pt>
                <c:pt idx="505">
                  <c:v>-44.46038190978851</c:v>
                </c:pt>
                <c:pt idx="506">
                  <c:v>-44.59504956296789</c:v>
                </c:pt>
                <c:pt idx="507">
                  <c:v>-44.72766114094814</c:v>
                </c:pt>
                <c:pt idx="508">
                  <c:v>-44.8582784841273</c:v>
                </c:pt>
                <c:pt idx="509">
                  <c:v>-44.9869606842355</c:v>
                </c:pt>
                <c:pt idx="510">
                  <c:v>-45.113764244855886</c:v>
                </c:pt>
                <c:pt idx="511">
                  <c:v>-45.2387432303959</c:v>
                </c:pt>
                <c:pt idx="512">
                  <c:v>-45.36194940449228</c:v>
                </c:pt>
                <c:pt idx="513">
                  <c:v>-45.48343235873614</c:v>
                </c:pt>
                <c:pt idx="514">
                  <c:v>-45.60323963251989</c:v>
                </c:pt>
                <c:pt idx="515">
                  <c:v>-45.7214168247303</c:v>
                </c:pt>
                <c:pt idx="516">
                  <c:v>-45.838007697944775</c:v>
                </c:pt>
                <c:pt idx="517">
                  <c:v>-45.9530542757266</c:v>
                </c:pt>
                <c:pt idx="518">
                  <c:v>-46.06659693356042</c:v>
                </c:pt>
                <c:pt idx="519">
                  <c:v>-46.178674483920375</c:v>
                </c:pt>
                <c:pt idx="520">
                  <c:v>-46.289324255919595</c:v>
                </c:pt>
                <c:pt idx="521">
                  <c:v>-46.398582169949634</c:v>
                </c:pt>
                <c:pt idx="522">
                  <c:v>-46.50648280768376</c:v>
                </c:pt>
                <c:pt idx="523">
                  <c:v>-46.61305947778509</c:v>
                </c:pt>
                <c:pt idx="524">
                  <c:v>-46.71834427763224</c:v>
                </c:pt>
                <c:pt idx="525">
                  <c:v>-46.8223681513484</c:v>
                </c:pt>
                <c:pt idx="526">
                  <c:v>-46.92516094439662</c:v>
                </c:pt>
                <c:pt idx="527">
                  <c:v>-47.02675145498212</c:v>
                </c:pt>
                <c:pt idx="528">
                  <c:v>-47.127167482483145</c:v>
                </c:pt>
                <c:pt idx="529">
                  <c:v>-47.22643587311414</c:v>
                </c:pt>
                <c:pt idx="530">
                  <c:v>-47.324582563009024</c:v>
                </c:pt>
                <c:pt idx="531">
                  <c:v>-47.42163261889726</c:v>
                </c:pt>
                <c:pt idx="532">
                  <c:v>-47.517610276532636</c:v>
                </c:pt>
                <c:pt idx="533">
                  <c:v>-47.612538977021885</c:v>
                </c:pt>
                <c:pt idx="534">
                  <c:v>-47.706441401189466</c:v>
                </c:pt>
                <c:pt idx="535">
                  <c:v>-47.79933950210474</c:v>
                </c:pt>
                <c:pt idx="536">
                  <c:v>-47.891254535887725</c:v>
                </c:pt>
                <c:pt idx="537">
                  <c:v>-47.982207090902136</c:v>
                </c:pt>
                <c:pt idx="538">
                  <c:v>-48.07221711543566</c:v>
                </c:pt>
                <c:pt idx="539">
                  <c:v>-48.16130394396066</c:v>
                </c:pt>
                <c:pt idx="540">
                  <c:v>-48.24948632206177</c:v>
                </c:pt>
              </c:numCache>
            </c:numRef>
          </c:yVal>
          <c:smooth val="1"/>
        </c:ser>
        <c:ser>
          <c:idx val="1"/>
          <c:order val="1"/>
          <c:tx>
            <c:v>I_Comp</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ILoopPlot!$A$2:$A$542</c:f>
              <c:numCache>
                <c:ptCount val="54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pt idx="271">
                  <c:v>1000</c:v>
                </c:pt>
                <c:pt idx="272">
                  <c:v>1100</c:v>
                </c:pt>
                <c:pt idx="273">
                  <c:v>1200</c:v>
                </c:pt>
                <c:pt idx="274">
                  <c:v>1300</c:v>
                </c:pt>
                <c:pt idx="275">
                  <c:v>1400</c:v>
                </c:pt>
                <c:pt idx="276">
                  <c:v>1500</c:v>
                </c:pt>
                <c:pt idx="277">
                  <c:v>1600</c:v>
                </c:pt>
                <c:pt idx="278">
                  <c:v>1700</c:v>
                </c:pt>
                <c:pt idx="279">
                  <c:v>1800</c:v>
                </c:pt>
                <c:pt idx="280">
                  <c:v>1900</c:v>
                </c:pt>
                <c:pt idx="281">
                  <c:v>2000</c:v>
                </c:pt>
                <c:pt idx="282">
                  <c:v>2100</c:v>
                </c:pt>
                <c:pt idx="283">
                  <c:v>2200</c:v>
                </c:pt>
                <c:pt idx="284">
                  <c:v>2300</c:v>
                </c:pt>
                <c:pt idx="285">
                  <c:v>2400</c:v>
                </c:pt>
                <c:pt idx="286">
                  <c:v>2500</c:v>
                </c:pt>
                <c:pt idx="287">
                  <c:v>2600</c:v>
                </c:pt>
                <c:pt idx="288">
                  <c:v>2700</c:v>
                </c:pt>
                <c:pt idx="289">
                  <c:v>2800</c:v>
                </c:pt>
                <c:pt idx="290">
                  <c:v>2900</c:v>
                </c:pt>
                <c:pt idx="291">
                  <c:v>3000</c:v>
                </c:pt>
                <c:pt idx="292">
                  <c:v>3100</c:v>
                </c:pt>
                <c:pt idx="293">
                  <c:v>3200</c:v>
                </c:pt>
                <c:pt idx="294">
                  <c:v>3300</c:v>
                </c:pt>
                <c:pt idx="295">
                  <c:v>3400</c:v>
                </c:pt>
                <c:pt idx="296">
                  <c:v>3500</c:v>
                </c:pt>
                <c:pt idx="297">
                  <c:v>3600</c:v>
                </c:pt>
                <c:pt idx="298">
                  <c:v>3700</c:v>
                </c:pt>
                <c:pt idx="299">
                  <c:v>3800</c:v>
                </c:pt>
                <c:pt idx="300">
                  <c:v>3900</c:v>
                </c:pt>
                <c:pt idx="301">
                  <c:v>4000</c:v>
                </c:pt>
                <c:pt idx="302">
                  <c:v>4100</c:v>
                </c:pt>
                <c:pt idx="303">
                  <c:v>4200</c:v>
                </c:pt>
                <c:pt idx="304">
                  <c:v>4300</c:v>
                </c:pt>
                <c:pt idx="305">
                  <c:v>4400</c:v>
                </c:pt>
                <c:pt idx="306">
                  <c:v>4500</c:v>
                </c:pt>
                <c:pt idx="307">
                  <c:v>4600</c:v>
                </c:pt>
                <c:pt idx="308">
                  <c:v>4700</c:v>
                </c:pt>
                <c:pt idx="309">
                  <c:v>4800</c:v>
                </c:pt>
                <c:pt idx="310">
                  <c:v>4900</c:v>
                </c:pt>
                <c:pt idx="311">
                  <c:v>5000</c:v>
                </c:pt>
                <c:pt idx="312">
                  <c:v>5100</c:v>
                </c:pt>
                <c:pt idx="313">
                  <c:v>5200</c:v>
                </c:pt>
                <c:pt idx="314">
                  <c:v>5300</c:v>
                </c:pt>
                <c:pt idx="315">
                  <c:v>5400</c:v>
                </c:pt>
                <c:pt idx="316">
                  <c:v>5500</c:v>
                </c:pt>
                <c:pt idx="317">
                  <c:v>5600</c:v>
                </c:pt>
                <c:pt idx="318">
                  <c:v>5700</c:v>
                </c:pt>
                <c:pt idx="319">
                  <c:v>5800</c:v>
                </c:pt>
                <c:pt idx="320">
                  <c:v>5900</c:v>
                </c:pt>
                <c:pt idx="321">
                  <c:v>6000</c:v>
                </c:pt>
                <c:pt idx="322">
                  <c:v>6100</c:v>
                </c:pt>
                <c:pt idx="323">
                  <c:v>6200</c:v>
                </c:pt>
                <c:pt idx="324">
                  <c:v>6300</c:v>
                </c:pt>
                <c:pt idx="325">
                  <c:v>6400</c:v>
                </c:pt>
                <c:pt idx="326">
                  <c:v>6500</c:v>
                </c:pt>
                <c:pt idx="327">
                  <c:v>6600</c:v>
                </c:pt>
                <c:pt idx="328">
                  <c:v>6700</c:v>
                </c:pt>
                <c:pt idx="329">
                  <c:v>6800</c:v>
                </c:pt>
                <c:pt idx="330">
                  <c:v>6900</c:v>
                </c:pt>
                <c:pt idx="331">
                  <c:v>7000</c:v>
                </c:pt>
                <c:pt idx="332">
                  <c:v>7100</c:v>
                </c:pt>
                <c:pt idx="333">
                  <c:v>7200</c:v>
                </c:pt>
                <c:pt idx="334">
                  <c:v>7300</c:v>
                </c:pt>
                <c:pt idx="335">
                  <c:v>7400</c:v>
                </c:pt>
                <c:pt idx="336">
                  <c:v>7500</c:v>
                </c:pt>
                <c:pt idx="337">
                  <c:v>7600</c:v>
                </c:pt>
                <c:pt idx="338">
                  <c:v>7700</c:v>
                </c:pt>
                <c:pt idx="339">
                  <c:v>7800</c:v>
                </c:pt>
                <c:pt idx="340">
                  <c:v>7900</c:v>
                </c:pt>
                <c:pt idx="341">
                  <c:v>8000</c:v>
                </c:pt>
                <c:pt idx="342">
                  <c:v>8100</c:v>
                </c:pt>
                <c:pt idx="343">
                  <c:v>8200</c:v>
                </c:pt>
                <c:pt idx="344">
                  <c:v>8300</c:v>
                </c:pt>
                <c:pt idx="345">
                  <c:v>8400</c:v>
                </c:pt>
                <c:pt idx="346">
                  <c:v>8500</c:v>
                </c:pt>
                <c:pt idx="347">
                  <c:v>8600</c:v>
                </c:pt>
                <c:pt idx="348">
                  <c:v>8700</c:v>
                </c:pt>
                <c:pt idx="349">
                  <c:v>8800</c:v>
                </c:pt>
                <c:pt idx="350">
                  <c:v>8900</c:v>
                </c:pt>
                <c:pt idx="351">
                  <c:v>9000</c:v>
                </c:pt>
                <c:pt idx="352">
                  <c:v>9100</c:v>
                </c:pt>
                <c:pt idx="353">
                  <c:v>9200</c:v>
                </c:pt>
                <c:pt idx="354">
                  <c:v>9300</c:v>
                </c:pt>
                <c:pt idx="355">
                  <c:v>9400</c:v>
                </c:pt>
                <c:pt idx="356">
                  <c:v>9500</c:v>
                </c:pt>
                <c:pt idx="357">
                  <c:v>9600</c:v>
                </c:pt>
                <c:pt idx="358">
                  <c:v>9700</c:v>
                </c:pt>
                <c:pt idx="359">
                  <c:v>9800</c:v>
                </c:pt>
                <c:pt idx="360">
                  <c:v>9900</c:v>
                </c:pt>
                <c:pt idx="361">
                  <c:v>10000</c:v>
                </c:pt>
                <c:pt idx="362">
                  <c:v>11000</c:v>
                </c:pt>
                <c:pt idx="363">
                  <c:v>12000</c:v>
                </c:pt>
                <c:pt idx="364">
                  <c:v>13000</c:v>
                </c:pt>
                <c:pt idx="365">
                  <c:v>14000</c:v>
                </c:pt>
                <c:pt idx="366">
                  <c:v>15000</c:v>
                </c:pt>
                <c:pt idx="367">
                  <c:v>16000</c:v>
                </c:pt>
                <c:pt idx="368">
                  <c:v>17000</c:v>
                </c:pt>
                <c:pt idx="369">
                  <c:v>18000</c:v>
                </c:pt>
                <c:pt idx="370">
                  <c:v>19000</c:v>
                </c:pt>
                <c:pt idx="371">
                  <c:v>20000</c:v>
                </c:pt>
                <c:pt idx="372">
                  <c:v>21000</c:v>
                </c:pt>
                <c:pt idx="373">
                  <c:v>22000</c:v>
                </c:pt>
                <c:pt idx="374">
                  <c:v>23000</c:v>
                </c:pt>
                <c:pt idx="375">
                  <c:v>24000</c:v>
                </c:pt>
                <c:pt idx="376">
                  <c:v>25000</c:v>
                </c:pt>
                <c:pt idx="377">
                  <c:v>26000</c:v>
                </c:pt>
                <c:pt idx="378">
                  <c:v>27000</c:v>
                </c:pt>
                <c:pt idx="379">
                  <c:v>28000</c:v>
                </c:pt>
                <c:pt idx="380">
                  <c:v>29000</c:v>
                </c:pt>
                <c:pt idx="381">
                  <c:v>30000</c:v>
                </c:pt>
                <c:pt idx="382">
                  <c:v>31000</c:v>
                </c:pt>
                <c:pt idx="383">
                  <c:v>32000</c:v>
                </c:pt>
                <c:pt idx="384">
                  <c:v>33000</c:v>
                </c:pt>
                <c:pt idx="385">
                  <c:v>34000</c:v>
                </c:pt>
                <c:pt idx="386">
                  <c:v>35000</c:v>
                </c:pt>
                <c:pt idx="387">
                  <c:v>36000</c:v>
                </c:pt>
                <c:pt idx="388">
                  <c:v>37000</c:v>
                </c:pt>
                <c:pt idx="389">
                  <c:v>38000</c:v>
                </c:pt>
                <c:pt idx="390">
                  <c:v>39000</c:v>
                </c:pt>
                <c:pt idx="391">
                  <c:v>40000</c:v>
                </c:pt>
                <c:pt idx="392">
                  <c:v>41000</c:v>
                </c:pt>
                <c:pt idx="393">
                  <c:v>42000</c:v>
                </c:pt>
                <c:pt idx="394">
                  <c:v>43000</c:v>
                </c:pt>
                <c:pt idx="395">
                  <c:v>44000</c:v>
                </c:pt>
                <c:pt idx="396">
                  <c:v>45000</c:v>
                </c:pt>
                <c:pt idx="397">
                  <c:v>46000</c:v>
                </c:pt>
                <c:pt idx="398">
                  <c:v>47000</c:v>
                </c:pt>
                <c:pt idx="399">
                  <c:v>48000</c:v>
                </c:pt>
                <c:pt idx="400">
                  <c:v>49000</c:v>
                </c:pt>
                <c:pt idx="401">
                  <c:v>50000</c:v>
                </c:pt>
                <c:pt idx="402">
                  <c:v>51000</c:v>
                </c:pt>
                <c:pt idx="403">
                  <c:v>52000</c:v>
                </c:pt>
                <c:pt idx="404">
                  <c:v>53000</c:v>
                </c:pt>
                <c:pt idx="405">
                  <c:v>54000</c:v>
                </c:pt>
                <c:pt idx="406">
                  <c:v>55000</c:v>
                </c:pt>
                <c:pt idx="407">
                  <c:v>56000</c:v>
                </c:pt>
                <c:pt idx="408">
                  <c:v>57000</c:v>
                </c:pt>
                <c:pt idx="409">
                  <c:v>58000</c:v>
                </c:pt>
                <c:pt idx="410">
                  <c:v>59000</c:v>
                </c:pt>
                <c:pt idx="411">
                  <c:v>60000</c:v>
                </c:pt>
                <c:pt idx="412">
                  <c:v>61000</c:v>
                </c:pt>
                <c:pt idx="413">
                  <c:v>62000</c:v>
                </c:pt>
                <c:pt idx="414">
                  <c:v>63000</c:v>
                </c:pt>
                <c:pt idx="415">
                  <c:v>64000</c:v>
                </c:pt>
                <c:pt idx="416">
                  <c:v>65000</c:v>
                </c:pt>
                <c:pt idx="417">
                  <c:v>66000</c:v>
                </c:pt>
                <c:pt idx="418">
                  <c:v>67000</c:v>
                </c:pt>
                <c:pt idx="419">
                  <c:v>68000</c:v>
                </c:pt>
                <c:pt idx="420">
                  <c:v>69000</c:v>
                </c:pt>
                <c:pt idx="421">
                  <c:v>70000</c:v>
                </c:pt>
                <c:pt idx="422">
                  <c:v>71000</c:v>
                </c:pt>
                <c:pt idx="423">
                  <c:v>72000</c:v>
                </c:pt>
                <c:pt idx="424">
                  <c:v>73000</c:v>
                </c:pt>
                <c:pt idx="425">
                  <c:v>74000</c:v>
                </c:pt>
                <c:pt idx="426">
                  <c:v>75000</c:v>
                </c:pt>
                <c:pt idx="427">
                  <c:v>76000</c:v>
                </c:pt>
                <c:pt idx="428">
                  <c:v>77000</c:v>
                </c:pt>
                <c:pt idx="429">
                  <c:v>78000</c:v>
                </c:pt>
                <c:pt idx="430">
                  <c:v>79000</c:v>
                </c:pt>
                <c:pt idx="431">
                  <c:v>80000</c:v>
                </c:pt>
                <c:pt idx="432">
                  <c:v>81000</c:v>
                </c:pt>
                <c:pt idx="433">
                  <c:v>82000</c:v>
                </c:pt>
                <c:pt idx="434">
                  <c:v>83000</c:v>
                </c:pt>
                <c:pt idx="435">
                  <c:v>84000</c:v>
                </c:pt>
                <c:pt idx="436">
                  <c:v>85000</c:v>
                </c:pt>
                <c:pt idx="437">
                  <c:v>86000</c:v>
                </c:pt>
                <c:pt idx="438">
                  <c:v>87000</c:v>
                </c:pt>
                <c:pt idx="439">
                  <c:v>88000</c:v>
                </c:pt>
                <c:pt idx="440">
                  <c:v>89000</c:v>
                </c:pt>
                <c:pt idx="441">
                  <c:v>90000</c:v>
                </c:pt>
                <c:pt idx="442">
                  <c:v>91000</c:v>
                </c:pt>
                <c:pt idx="443">
                  <c:v>92000</c:v>
                </c:pt>
                <c:pt idx="444">
                  <c:v>93000</c:v>
                </c:pt>
                <c:pt idx="445">
                  <c:v>94000</c:v>
                </c:pt>
                <c:pt idx="446">
                  <c:v>95000</c:v>
                </c:pt>
                <c:pt idx="447">
                  <c:v>96000</c:v>
                </c:pt>
                <c:pt idx="448">
                  <c:v>97000</c:v>
                </c:pt>
                <c:pt idx="449">
                  <c:v>98000</c:v>
                </c:pt>
                <c:pt idx="450">
                  <c:v>99000</c:v>
                </c:pt>
                <c:pt idx="451">
                  <c:v>100000</c:v>
                </c:pt>
                <c:pt idx="452">
                  <c:v>110000</c:v>
                </c:pt>
                <c:pt idx="453">
                  <c:v>120000</c:v>
                </c:pt>
                <c:pt idx="454">
                  <c:v>130000</c:v>
                </c:pt>
                <c:pt idx="455">
                  <c:v>140000</c:v>
                </c:pt>
                <c:pt idx="456">
                  <c:v>150000</c:v>
                </c:pt>
                <c:pt idx="457">
                  <c:v>160000</c:v>
                </c:pt>
                <c:pt idx="458">
                  <c:v>170000</c:v>
                </c:pt>
                <c:pt idx="459">
                  <c:v>180000</c:v>
                </c:pt>
                <c:pt idx="460">
                  <c:v>190000</c:v>
                </c:pt>
                <c:pt idx="461">
                  <c:v>200000</c:v>
                </c:pt>
                <c:pt idx="462">
                  <c:v>210000</c:v>
                </c:pt>
                <c:pt idx="463">
                  <c:v>220000</c:v>
                </c:pt>
                <c:pt idx="464">
                  <c:v>230000</c:v>
                </c:pt>
                <c:pt idx="465">
                  <c:v>240000</c:v>
                </c:pt>
                <c:pt idx="466">
                  <c:v>250000</c:v>
                </c:pt>
                <c:pt idx="467">
                  <c:v>260000</c:v>
                </c:pt>
                <c:pt idx="468">
                  <c:v>270000</c:v>
                </c:pt>
                <c:pt idx="469">
                  <c:v>280000</c:v>
                </c:pt>
                <c:pt idx="470">
                  <c:v>290000</c:v>
                </c:pt>
                <c:pt idx="471">
                  <c:v>300000</c:v>
                </c:pt>
                <c:pt idx="472">
                  <c:v>310000</c:v>
                </c:pt>
                <c:pt idx="473">
                  <c:v>320000</c:v>
                </c:pt>
                <c:pt idx="474">
                  <c:v>330000</c:v>
                </c:pt>
                <c:pt idx="475">
                  <c:v>340000</c:v>
                </c:pt>
                <c:pt idx="476">
                  <c:v>350000</c:v>
                </c:pt>
                <c:pt idx="477">
                  <c:v>360000</c:v>
                </c:pt>
                <c:pt idx="478">
                  <c:v>370000</c:v>
                </c:pt>
                <c:pt idx="479">
                  <c:v>380000</c:v>
                </c:pt>
                <c:pt idx="480">
                  <c:v>390000</c:v>
                </c:pt>
                <c:pt idx="481">
                  <c:v>400000</c:v>
                </c:pt>
                <c:pt idx="482">
                  <c:v>410000</c:v>
                </c:pt>
                <c:pt idx="483">
                  <c:v>420000</c:v>
                </c:pt>
                <c:pt idx="484">
                  <c:v>430000</c:v>
                </c:pt>
                <c:pt idx="485">
                  <c:v>440000</c:v>
                </c:pt>
                <c:pt idx="486">
                  <c:v>450000</c:v>
                </c:pt>
                <c:pt idx="487">
                  <c:v>460000</c:v>
                </c:pt>
                <c:pt idx="488">
                  <c:v>470000</c:v>
                </c:pt>
                <c:pt idx="489">
                  <c:v>480000</c:v>
                </c:pt>
                <c:pt idx="490">
                  <c:v>490000</c:v>
                </c:pt>
                <c:pt idx="491">
                  <c:v>500000</c:v>
                </c:pt>
                <c:pt idx="492">
                  <c:v>510000</c:v>
                </c:pt>
                <c:pt idx="493">
                  <c:v>520000</c:v>
                </c:pt>
                <c:pt idx="494">
                  <c:v>530000</c:v>
                </c:pt>
                <c:pt idx="495">
                  <c:v>540000</c:v>
                </c:pt>
                <c:pt idx="496">
                  <c:v>550000</c:v>
                </c:pt>
                <c:pt idx="497">
                  <c:v>560000</c:v>
                </c:pt>
                <c:pt idx="498">
                  <c:v>570000</c:v>
                </c:pt>
                <c:pt idx="499">
                  <c:v>580000</c:v>
                </c:pt>
                <c:pt idx="500">
                  <c:v>590000</c:v>
                </c:pt>
                <c:pt idx="501">
                  <c:v>600000</c:v>
                </c:pt>
                <c:pt idx="502">
                  <c:v>610000</c:v>
                </c:pt>
                <c:pt idx="503">
                  <c:v>620000</c:v>
                </c:pt>
                <c:pt idx="504">
                  <c:v>630000</c:v>
                </c:pt>
                <c:pt idx="505">
                  <c:v>640000</c:v>
                </c:pt>
                <c:pt idx="506">
                  <c:v>650000</c:v>
                </c:pt>
                <c:pt idx="507">
                  <c:v>660000</c:v>
                </c:pt>
                <c:pt idx="508">
                  <c:v>670000</c:v>
                </c:pt>
                <c:pt idx="509">
                  <c:v>680000</c:v>
                </c:pt>
                <c:pt idx="510">
                  <c:v>690000</c:v>
                </c:pt>
                <c:pt idx="511">
                  <c:v>700000</c:v>
                </c:pt>
                <c:pt idx="512">
                  <c:v>710000</c:v>
                </c:pt>
                <c:pt idx="513">
                  <c:v>720000</c:v>
                </c:pt>
                <c:pt idx="514">
                  <c:v>730000</c:v>
                </c:pt>
                <c:pt idx="515">
                  <c:v>740000</c:v>
                </c:pt>
                <c:pt idx="516">
                  <c:v>750000</c:v>
                </c:pt>
                <c:pt idx="517">
                  <c:v>760000</c:v>
                </c:pt>
                <c:pt idx="518">
                  <c:v>770000</c:v>
                </c:pt>
                <c:pt idx="519">
                  <c:v>780000</c:v>
                </c:pt>
                <c:pt idx="520">
                  <c:v>790000</c:v>
                </c:pt>
                <c:pt idx="521">
                  <c:v>800000</c:v>
                </c:pt>
                <c:pt idx="522">
                  <c:v>810000</c:v>
                </c:pt>
                <c:pt idx="523">
                  <c:v>820000</c:v>
                </c:pt>
                <c:pt idx="524">
                  <c:v>830000</c:v>
                </c:pt>
                <c:pt idx="525">
                  <c:v>840000</c:v>
                </c:pt>
                <c:pt idx="526">
                  <c:v>850000</c:v>
                </c:pt>
                <c:pt idx="527">
                  <c:v>860000</c:v>
                </c:pt>
                <c:pt idx="528">
                  <c:v>870000</c:v>
                </c:pt>
                <c:pt idx="529">
                  <c:v>880000</c:v>
                </c:pt>
                <c:pt idx="530">
                  <c:v>890000</c:v>
                </c:pt>
                <c:pt idx="531">
                  <c:v>900000</c:v>
                </c:pt>
                <c:pt idx="532">
                  <c:v>910000</c:v>
                </c:pt>
                <c:pt idx="533">
                  <c:v>920000</c:v>
                </c:pt>
                <c:pt idx="534">
                  <c:v>930000</c:v>
                </c:pt>
                <c:pt idx="535">
                  <c:v>940000</c:v>
                </c:pt>
                <c:pt idx="536">
                  <c:v>950000</c:v>
                </c:pt>
                <c:pt idx="537">
                  <c:v>960000</c:v>
                </c:pt>
                <c:pt idx="538">
                  <c:v>970000</c:v>
                </c:pt>
                <c:pt idx="539">
                  <c:v>980000</c:v>
                </c:pt>
                <c:pt idx="540">
                  <c:v>990000</c:v>
                </c:pt>
              </c:numCache>
            </c:numRef>
          </c:xVal>
          <c:yVal>
            <c:numRef>
              <c:f>ILoopPlot!$D$2:$D$542</c:f>
              <c:numCache>
                <c:ptCount val="541"/>
                <c:pt idx="0">
                  <c:v>81.48832898594875</c:v>
                </c:pt>
                <c:pt idx="1">
                  <c:v>80.6604753189635</c:v>
                </c:pt>
                <c:pt idx="2">
                  <c:v>79.90470414080039</c:v>
                </c:pt>
                <c:pt idx="3">
                  <c:v>79.20946205868668</c:v>
                </c:pt>
                <c:pt idx="4">
                  <c:v>78.5657684377748</c:v>
                </c:pt>
                <c:pt idx="5">
                  <c:v>77.96650402018774</c:v>
                </c:pt>
                <c:pt idx="6">
                  <c:v>77.40592960159033</c:v>
                </c:pt>
                <c:pt idx="7">
                  <c:v>76.87935088399644</c:v>
                </c:pt>
                <c:pt idx="8">
                  <c:v>76.38287926979453</c:v>
                </c:pt>
                <c:pt idx="9">
                  <c:v>75.91325741654843</c:v>
                </c:pt>
                <c:pt idx="10">
                  <c:v>75.46772958951541</c:v>
                </c:pt>
                <c:pt idx="11">
                  <c:v>75.04394367875229</c:v>
                </c:pt>
                <c:pt idx="12">
                  <c:v>74.63987603106784</c:v>
                </c:pt>
                <c:pt idx="13">
                  <c:v>74.25377300468705</c:v>
                </c:pt>
                <c:pt idx="14">
                  <c:v>73.88410497177935</c:v>
                </c:pt>
                <c:pt idx="15">
                  <c:v>73.52952971698893</c:v>
                </c:pt>
                <c:pt idx="16">
                  <c:v>73.18886301887719</c:v>
                </c:pt>
                <c:pt idx="17">
                  <c:v>72.8610547864233</c:v>
                </c:pt>
                <c:pt idx="18">
                  <c:v>72.54516953751379</c:v>
                </c:pt>
                <c:pt idx="19">
                  <c:v>72.24037030457981</c:v>
                </c:pt>
                <c:pt idx="20">
                  <c:v>71.9459052698121</c:v>
                </c:pt>
                <c:pt idx="21">
                  <c:v>71.66109659261194</c:v>
                </c:pt>
                <c:pt idx="22">
                  <c:v>71.38533101143696</c:v>
                </c:pt>
                <c:pt idx="23">
                  <c:v>71.11805189226065</c:v>
                </c:pt>
                <c:pt idx="24">
                  <c:v>70.85875246440226</c:v>
                </c:pt>
                <c:pt idx="25">
                  <c:v>70.60697003711644</c:v>
                </c:pt>
                <c:pt idx="26">
                  <c:v>70.36228103109644</c:v>
                </c:pt>
                <c:pt idx="27">
                  <c:v>70.12429669086816</c:v>
                </c:pt>
                <c:pt idx="28">
                  <c:v>69.89265936908336</c:v>
                </c:pt>
                <c:pt idx="29">
                  <c:v>69.66703929354674</c:v>
                </c:pt>
                <c:pt idx="30">
                  <c:v>69.44713174362025</c:v>
                </c:pt>
                <c:pt idx="31">
                  <c:v>69.2326545753332</c:v>
                </c:pt>
                <c:pt idx="32">
                  <c:v>69.02334604476395</c:v>
                </c:pt>
                <c:pt idx="33">
                  <c:v>68.81896288756992</c:v>
                </c:pt>
                <c:pt idx="34">
                  <c:v>68.61927861932323</c:v>
                </c:pt>
                <c:pt idx="35">
                  <c:v>68.42408202687105</c:v>
                </c:pt>
                <c:pt idx="36">
                  <c:v>68.23317582552303</c:v>
                </c:pt>
                <c:pt idx="37">
                  <c:v>68.04637546066239</c:v>
                </c:pt>
                <c:pt idx="38">
                  <c:v>67.86350803553285</c:v>
                </c:pt>
                <c:pt idx="39">
                  <c:v>67.6844113495878</c:v>
                </c:pt>
                <c:pt idx="40">
                  <c:v>67.50893303399683</c:v>
                </c:pt>
                <c:pt idx="41">
                  <c:v>67.33692977276323</c:v>
                </c:pt>
                <c:pt idx="42">
                  <c:v>67.16826659947634</c:v>
                </c:pt>
                <c:pt idx="43">
                  <c:v>67.00281626105256</c:v>
                </c:pt>
                <c:pt idx="44">
                  <c:v>66.84045864095062</c:v>
                </c:pt>
                <c:pt idx="45">
                  <c:v>66.68108023531238</c:v>
                </c:pt>
                <c:pt idx="46">
                  <c:v>66.52457367630616</c:v>
                </c:pt>
                <c:pt idx="47">
                  <c:v>66.37083729765887</c:v>
                </c:pt>
                <c:pt idx="48">
                  <c:v>66.21977473797412</c:v>
                </c:pt>
                <c:pt idx="49">
                  <c:v>66.07129457795976</c:v>
                </c:pt>
                <c:pt idx="50">
                  <c:v>65.92531000814519</c:v>
                </c:pt>
                <c:pt idx="51">
                  <c:v>65.78173852406377</c:v>
                </c:pt>
                <c:pt idx="52">
                  <c:v>65.64050164622071</c:v>
                </c:pt>
                <c:pt idx="53">
                  <c:v>65.50152466246645</c:v>
                </c:pt>
                <c:pt idx="54">
                  <c:v>65.36473639065825</c:v>
                </c:pt>
                <c:pt idx="55">
                  <c:v>65.23006895972243</c:v>
                </c:pt>
                <c:pt idx="56">
                  <c:v>65.09745760743135</c:v>
                </c:pt>
                <c:pt idx="57">
                  <c:v>64.96684049338698</c:v>
                </c:pt>
                <c:pt idx="58">
                  <c:v>64.83815852585921</c:v>
                </c:pt>
                <c:pt idx="59">
                  <c:v>64.71135520126487</c:v>
                </c:pt>
                <c:pt idx="60">
                  <c:v>64.5863764551965</c:v>
                </c:pt>
                <c:pt idx="61">
                  <c:v>64.46317052401741</c:v>
                </c:pt>
                <c:pt idx="62">
                  <c:v>64.34168781613647</c:v>
                </c:pt>
                <c:pt idx="63">
                  <c:v>64.22188079216124</c:v>
                </c:pt>
                <c:pt idx="64">
                  <c:v>64.10370385320499</c:v>
                </c:pt>
                <c:pt idx="65">
                  <c:v>63.98711323669028</c:v>
                </c:pt>
                <c:pt idx="66">
                  <c:v>63.87206691905384</c:v>
                </c:pt>
                <c:pt idx="67">
                  <c:v>63.75852452481104</c:v>
                </c:pt>
                <c:pt idx="68">
                  <c:v>63.64644724148768</c:v>
                </c:pt>
                <c:pt idx="69">
                  <c:v>63.5357977399707</c:v>
                </c:pt>
                <c:pt idx="70">
                  <c:v>63.42654009986852</c:v>
                </c:pt>
                <c:pt idx="71">
                  <c:v>63.31863973950785</c:v>
                </c:pt>
                <c:pt idx="72">
                  <c:v>63.2120633502256</c:v>
                </c:pt>
                <c:pt idx="73">
                  <c:v>63.10677883464316</c:v>
                </c:pt>
                <c:pt idx="74">
                  <c:v>63.002755248637314</c:v>
                </c:pt>
                <c:pt idx="75">
                  <c:v>62.89996274674502</c:v>
                </c:pt>
                <c:pt idx="76">
                  <c:v>62.79837253076106</c:v>
                </c:pt>
                <c:pt idx="77">
                  <c:v>62.69795680130719</c:v>
                </c:pt>
                <c:pt idx="78">
                  <c:v>62.59868871216895</c:v>
                </c:pt>
                <c:pt idx="79">
                  <c:v>62.50054232721243</c:v>
                </c:pt>
                <c:pt idx="80">
                  <c:v>62.40349257970817</c:v>
                </c:pt>
                <c:pt idx="81">
                  <c:v>62.307515233902386</c:v>
                </c:pt>
                <c:pt idx="82">
                  <c:v>62.21258684868833</c:v>
                </c:pt>
                <c:pt idx="83">
                  <c:v>62.118684743241545</c:v>
                </c:pt>
                <c:pt idx="84">
                  <c:v>62.02578696449268</c:v>
                </c:pt>
                <c:pt idx="85">
                  <c:v>61.93387225632171</c:v>
                </c:pt>
                <c:pt idx="86">
                  <c:v>61.84292003036492</c:v>
                </c:pt>
                <c:pt idx="87">
                  <c:v>61.75291033833461</c:v>
                </c:pt>
                <c:pt idx="88">
                  <c:v>61.66382384575844</c:v>
                </c:pt>
                <c:pt idx="89">
                  <c:v>61.57564180705176</c:v>
                </c:pt>
                <c:pt idx="90">
                  <c:v>61.488346041842775</c:v>
                </c:pt>
                <c:pt idx="91">
                  <c:v>61.48834604184277</c:v>
                </c:pt>
                <c:pt idx="92">
                  <c:v>60.660495956586416</c:v>
                </c:pt>
                <c:pt idx="93">
                  <c:v>59.904728701265746</c:v>
                </c:pt>
                <c:pt idx="94">
                  <c:v>59.20949088310703</c:v>
                </c:pt>
                <c:pt idx="95">
                  <c:v>58.565801867261705</c:v>
                </c:pt>
                <c:pt idx="96">
                  <c:v>57.966542395851576</c:v>
                </c:pt>
                <c:pt idx="97">
                  <c:v>57.405973264540265</c:v>
                </c:pt>
                <c:pt idx="98">
                  <c:v>56.879400175340386</c:v>
                </c:pt>
                <c:pt idx="99">
                  <c:v>56.382934530639005</c:v>
                </c:pt>
                <c:pt idx="100">
                  <c:v>55.91331898799851</c:v>
                </c:pt>
                <c:pt idx="101">
                  <c:v>55.46779781267459</c:v>
                </c:pt>
                <c:pt idx="102">
                  <c:v>55.044018894722484</c:v>
                </c:pt>
                <c:pt idx="103">
                  <c:v>54.63995858094923</c:v>
                </c:pt>
                <c:pt idx="104">
                  <c:v>54.253863229578016</c:v>
                </c:pt>
                <c:pt idx="105">
                  <c:v>53.884203212776434</c:v>
                </c:pt>
                <c:pt idx="106">
                  <c:v>53.529636315186686</c:v>
                </c:pt>
                <c:pt idx="107">
                  <c:v>53.1889783153681</c:v>
                </c:pt>
                <c:pt idx="108">
                  <c:v>52.86117912229777</c:v>
                </c:pt>
                <c:pt idx="109">
                  <c:v>52.545303253860006</c:v>
                </c:pt>
                <c:pt idx="110">
                  <c:v>52.24051374248368</c:v>
                </c:pt>
                <c:pt idx="111">
                  <c:v>51.94605877035711</c:v>
                </c:pt>
                <c:pt idx="112">
                  <c:v>51.66126049687915</c:v>
                </c:pt>
                <c:pt idx="113">
                  <c:v>51.38550566050489</c:v>
                </c:pt>
                <c:pt idx="114">
                  <c:v>51.118237627205175</c:v>
                </c:pt>
                <c:pt idx="115">
                  <c:v>50.85894962629656</c:v>
                </c:pt>
                <c:pt idx="116">
                  <c:v>50.6071789670309</c:v>
                </c:pt>
                <c:pt idx="117">
                  <c:v>50.36250207009858</c:v>
                </c:pt>
                <c:pt idx="118">
                  <c:v>50.124530180022504</c:v>
                </c:pt>
                <c:pt idx="119">
                  <c:v>49.89290564945143</c:v>
                </c:pt>
                <c:pt idx="120">
                  <c:v>49.66729870618689</c:v>
                </c:pt>
                <c:pt idx="121">
                  <c:v>49.44740462958769</c:v>
                </c:pt>
                <c:pt idx="122">
                  <c:v>49.232941275679785</c:v>
                </c:pt>
                <c:pt idx="123">
                  <c:v>49.02364690053819</c:v>
                </c:pt>
                <c:pt idx="124">
                  <c:v>48.81927823981685</c:v>
                </c:pt>
                <c:pt idx="125">
                  <c:v>48.61960880908435</c:v>
                </c:pt>
                <c:pt idx="126">
                  <c:v>48.42442739518426</c:v>
                </c:pt>
                <c:pt idx="127">
                  <c:v>48.233536713422474</c:v>
                </c:pt>
                <c:pt idx="128">
                  <c:v>48.04675220917844</c:v>
                </c:pt>
                <c:pt idx="129">
                  <c:v>47.86390098569201</c:v>
                </c:pt>
                <c:pt idx="130">
                  <c:v>47.684820842412634</c:v>
                </c:pt>
                <c:pt idx="131">
                  <c:v>47.509359410505795</c:v>
                </c:pt>
                <c:pt idx="132">
                  <c:v>47.33737337397072</c:v>
                </c:pt>
                <c:pt idx="133">
                  <c:v>47.168727766392536</c:v>
                </c:pt>
                <c:pt idx="134">
                  <c:v>47.0032953346833</c:v>
                </c:pt>
                <c:pt idx="135">
                  <c:v>46.840955962297414</c:v>
                </c:pt>
                <c:pt idx="136">
                  <c:v>46.681596145372275</c:v>
                </c:pt>
                <c:pt idx="137">
                  <c:v>46.525108516071626</c:v>
                </c:pt>
                <c:pt idx="138">
                  <c:v>46.3713914081178</c:v>
                </c:pt>
                <c:pt idx="139">
                  <c:v>46.22034846010966</c:v>
                </c:pt>
                <c:pt idx="140">
                  <c:v>46.0718882527503</c:v>
                </c:pt>
                <c:pt idx="141">
                  <c:v>45.92592397656421</c:v>
                </c:pt>
                <c:pt idx="142">
                  <c:v>45.78237312707982</c:v>
                </c:pt>
                <c:pt idx="143">
                  <c:v>45.64115722479726</c:v>
                </c:pt>
                <c:pt idx="144">
                  <c:v>45.50220155756189</c:v>
                </c:pt>
                <c:pt idx="145">
                  <c:v>45.36543494322576</c:v>
                </c:pt>
                <c:pt idx="146">
                  <c:v>45.230789510709855</c:v>
                </c:pt>
                <c:pt idx="147">
                  <c:v>45.09820049778119</c:v>
                </c:pt>
                <c:pt idx="148">
                  <c:v>44.967606064036296</c:v>
                </c:pt>
                <c:pt idx="149">
                  <c:v>44.838947117739465</c:v>
                </c:pt>
                <c:pt idx="150">
                  <c:v>44.71216715530196</c:v>
                </c:pt>
                <c:pt idx="151">
                  <c:v>44.587212112310596</c:v>
                </c:pt>
                <c:pt idx="152">
                  <c:v>44.46403022512289</c:v>
                </c:pt>
                <c:pt idx="153">
                  <c:v>44.34257190214182</c:v>
                </c:pt>
                <c:pt idx="154">
                  <c:v>44.22278960396903</c:v>
                </c:pt>
                <c:pt idx="155">
                  <c:v>44.1046377317117</c:v>
                </c:pt>
                <c:pt idx="156">
                  <c:v>43.988072522786304</c:v>
                </c:pt>
                <c:pt idx="157">
                  <c:v>43.87305195362336</c:v>
                </c:pt>
                <c:pt idx="158">
                  <c:v>43.75953564873193</c:v>
                </c:pt>
                <c:pt idx="159">
                  <c:v>43.64748479563147</c:v>
                </c:pt>
                <c:pt idx="160">
                  <c:v>43.53686206520244</c:v>
                </c:pt>
                <c:pt idx="161">
                  <c:v>43.42763153704673</c:v>
                </c:pt>
                <c:pt idx="162">
                  <c:v>43.31975862948444</c:v>
                </c:pt>
                <c:pt idx="163">
                  <c:v>43.21321003384574</c:v>
                </c:pt>
                <c:pt idx="164">
                  <c:v>43.10795365274525</c:v>
                </c:pt>
                <c:pt idx="165">
                  <c:v>43.0039585420529</c:v>
                </c:pt>
                <c:pt idx="166">
                  <c:v>42.901194856298666</c:v>
                </c:pt>
                <c:pt idx="167">
                  <c:v>42.799633797270296</c:v>
                </c:pt>
                <c:pt idx="168">
                  <c:v>42.69924756558244</c:v>
                </c:pt>
                <c:pt idx="169">
                  <c:v>42.60000931501342</c:v>
                </c:pt>
                <c:pt idx="170">
                  <c:v>42.50189310942207</c:v>
                </c:pt>
                <c:pt idx="171">
                  <c:v>42.404873882071506</c:v>
                </c:pt>
                <c:pt idx="172">
                  <c:v>42.30892739720052</c:v>
                </c:pt>
                <c:pt idx="173">
                  <c:v>42.214030213694855</c:v>
                </c:pt>
                <c:pt idx="174">
                  <c:v>42.120159650722364</c:v>
                </c:pt>
                <c:pt idx="175">
                  <c:v>42.02729375520605</c:v>
                </c:pt>
                <c:pt idx="176">
                  <c:v>41.93541127101809</c:v>
                </c:pt>
                <c:pt idx="177">
                  <c:v>41.84449160978688</c:v>
                </c:pt>
                <c:pt idx="178">
                  <c:v>41.754514823216795</c:v>
                </c:pt>
                <c:pt idx="179">
                  <c:v>41.66546157682744</c:v>
                </c:pt>
                <c:pt idx="180">
                  <c:v>41.57731312502605</c:v>
                </c:pt>
                <c:pt idx="181">
                  <c:v>41.490051287432664</c:v>
                </c:pt>
                <c:pt idx="182">
                  <c:v>40.66255921553367</c:v>
                </c:pt>
                <c:pt idx="183">
                  <c:v>39.90718403496021</c:v>
                </c:pt>
                <c:pt idx="184">
                  <c:v>39.212372343367946</c:v>
                </c:pt>
                <c:pt idx="185">
                  <c:v>38.569143495508776</c:v>
                </c:pt>
                <c:pt idx="186">
                  <c:v>37.97037822227692</c:v>
                </c:pt>
                <c:pt idx="187">
                  <c:v>37.41033730728124</c:v>
                </c:pt>
                <c:pt idx="188">
                  <c:v>36.88432643965335</c:v>
                </c:pt>
                <c:pt idx="189">
                  <c:v>36.38845700807416</c:v>
                </c:pt>
                <c:pt idx="190">
                  <c:v>35.919471655575805</c:v>
                </c:pt>
                <c:pt idx="191">
                  <c:v>35.47461463206076</c:v>
                </c:pt>
                <c:pt idx="192">
                  <c:v>35.05153381140935</c:v>
                </c:pt>
                <c:pt idx="193">
                  <c:v>34.648205523433276</c:v>
                </c:pt>
                <c:pt idx="194">
                  <c:v>34.26287610854131</c:v>
                </c:pt>
                <c:pt idx="195">
                  <c:v>33.89401592026898</c:v>
                </c:pt>
                <c:pt idx="196">
                  <c:v>33.54028272381021</c:v>
                </c:pt>
                <c:pt idx="197">
                  <c:v>33.20049227746146</c:v>
                </c:pt>
                <c:pt idx="198">
                  <c:v>32.87359446912388</c:v>
                </c:pt>
                <c:pt idx="199">
                  <c:v>32.558653794794516</c:v>
                </c:pt>
                <c:pt idx="200">
                  <c:v>32.25483326420531</c:v>
                </c:pt>
                <c:pt idx="201">
                  <c:v>31.961381036039867</c:v>
                </c:pt>
                <c:pt idx="202">
                  <c:v>31.67761924538631</c:v>
                </c:pt>
                <c:pt idx="203">
                  <c:v>31.402934605584978</c:v>
                </c:pt>
                <c:pt idx="204">
                  <c:v>31.136770456689888</c:v>
                </c:pt>
                <c:pt idx="205">
                  <c:v>30.878620001300725</c:v>
                </c:pt>
                <c:pt idx="206">
                  <c:v>30.62802052115458</c:v>
                </c:pt>
                <c:pt idx="207">
                  <c:v>30.384548408631282</c:v>
                </c:pt>
                <c:pt idx="208">
                  <c:v>30.14781487914972</c:v>
                </c:pt>
                <c:pt idx="209">
                  <c:v>29.917462255463306</c:v>
                </c:pt>
                <c:pt idx="210">
                  <c:v>29.69316073468939</c:v>
                </c:pt>
                <c:pt idx="211">
                  <c:v>29.474605564716065</c:v>
                </c:pt>
                <c:pt idx="212">
                  <c:v>29.26151456931459</c:v>
                </c:pt>
                <c:pt idx="213">
                  <c:v>29.053625971523722</c:v>
                </c:pt>
                <c:pt idx="214">
                  <c:v>28.850696473182257</c:v>
                </c:pt>
                <c:pt idx="215">
                  <c:v>28.65249955526734</c:v>
                </c:pt>
                <c:pt idx="216">
                  <c:v>28.458823969257494</c:v>
                </c:pt>
                <c:pt idx="217">
                  <c:v>28.269472394322754</c:v>
                </c:pt>
                <c:pt idx="218">
                  <c:v>28.084260238938636</c:v>
                </c:pt>
                <c:pt idx="219">
                  <c:v>27.90301456867592</c:v>
                </c:pt>
                <c:pt idx="220">
                  <c:v>27.725573144552705</c:v>
                </c:pt>
                <c:pt idx="221">
                  <c:v>27.55178355854391</c:v>
                </c:pt>
                <c:pt idx="222">
                  <c:v>27.381502454701895</c:v>
                </c:pt>
                <c:pt idx="223">
                  <c:v>27.21459482591178</c:v>
                </c:pt>
                <c:pt idx="224">
                  <c:v>27.0509333776356</c:v>
                </c:pt>
                <c:pt idx="225">
                  <c:v>26.890397951130858</c:v>
                </c:pt>
                <c:pt idx="226">
                  <c:v>26.732874999594518</c:v>
                </c:pt>
                <c:pt idx="227">
                  <c:v>26.57825711150956</c:v>
                </c:pt>
                <c:pt idx="228">
                  <c:v>26.426442576180584</c:v>
                </c:pt>
                <c:pt idx="229">
                  <c:v>26.2773349870552</c:v>
                </c:pt>
                <c:pt idx="230">
                  <c:v>26.13084287895512</c:v>
                </c:pt>
                <c:pt idx="231">
                  <c:v>25.986879395796848</c:v>
                </c:pt>
                <c:pt idx="232">
                  <c:v>25.84536198577772</c:v>
                </c:pt>
                <c:pt idx="233">
                  <c:v>25.706212121347388</c:v>
                </c:pt>
                <c:pt idx="234">
                  <c:v>25.569355041584814</c:v>
                </c:pt>
                <c:pt idx="235">
                  <c:v>25.43471951486356</c:v>
                </c:pt>
                <c:pt idx="236">
                  <c:v>25.302237619917722</c:v>
                </c:pt>
                <c:pt idx="237">
                  <c:v>25.171844543622782</c:v>
                </c:pt>
                <c:pt idx="238">
                  <c:v>25.043478393982976</c:v>
                </c:pt>
                <c:pt idx="239">
                  <c:v>24.917080026973416</c:v>
                </c:pt>
                <c:pt idx="240">
                  <c:v>24.792592886023122</c:v>
                </c:pt>
                <c:pt idx="241">
                  <c:v>24.669962853047693</c:v>
                </c:pt>
                <c:pt idx="242">
                  <c:v>24.5491381100484</c:v>
                </c:pt>
                <c:pt idx="243">
                  <c:v>24.430069010391</c:v>
                </c:pt>
                <c:pt idx="244">
                  <c:v>24.31270795896306</c:v>
                </c:pt>
                <c:pt idx="245">
                  <c:v>24.19700930048492</c:v>
                </c:pt>
                <c:pt idx="246">
                  <c:v>24.082929215317655</c:v>
                </c:pt>
                <c:pt idx="247">
                  <c:v>23.970425622172023</c:v>
                </c:pt>
                <c:pt idx="248">
                  <c:v>23.85945808717726</c:v>
                </c:pt>
                <c:pt idx="249">
                  <c:v>23.749987738817175</c:v>
                </c:pt>
                <c:pt idx="250">
                  <c:v>23.641977188285118</c:v>
                </c:pt>
                <c:pt idx="251">
                  <c:v>23.53539045484876</c:v>
                </c:pt>
                <c:pt idx="252">
                  <c:v>23.43019289585133</c:v>
                </c:pt>
                <c:pt idx="253">
                  <c:v>23.326351141007855</c:v>
                </c:pt>
                <c:pt idx="254">
                  <c:v>23.223833030684066</c:v>
                </c:pt>
                <c:pt idx="255">
                  <c:v>23.122607557871724</c:v>
                </c:pt>
                <c:pt idx="256">
                  <c:v>23.02264481359799</c:v>
                </c:pt>
                <c:pt idx="257">
                  <c:v>22.923915935527653</c:v>
                </c:pt>
                <c:pt idx="258">
                  <c:v>22.82639305953691</c:v>
                </c:pt>
                <c:pt idx="259">
                  <c:v>22.730049274054792</c:v>
                </c:pt>
                <c:pt idx="260">
                  <c:v>22.634858576984666</c:v>
                </c:pt>
                <c:pt idx="261">
                  <c:v>22.540795835032768</c:v>
                </c:pt>
                <c:pt idx="262">
                  <c:v>22.44783674528427</c:v>
                </c:pt>
                <c:pt idx="263">
                  <c:v>22.35595779887936</c:v>
                </c:pt>
                <c:pt idx="264">
                  <c:v>22.265136246653235</c:v>
                </c:pt>
                <c:pt idx="265">
                  <c:v>22.175350066613913</c:v>
                </c:pt>
                <c:pt idx="266">
                  <c:v>22.086577933141164</c:v>
                </c:pt>
                <c:pt idx="267">
                  <c:v>21.99879918779842</c:v>
                </c:pt>
                <c:pt idx="268">
                  <c:v>21.911993811657435</c:v>
                </c:pt>
                <c:pt idx="269">
                  <c:v>21.826142399042517</c:v>
                </c:pt>
                <c:pt idx="270">
                  <c:v>21.741226132607856</c:v>
                </c:pt>
                <c:pt idx="271">
                  <c:v>21.657226759667658</c:v>
                </c:pt>
                <c:pt idx="272">
                  <c:v>20.864008402663142</c:v>
                </c:pt>
                <c:pt idx="273">
                  <c:v>20.1458514207433</c:v>
                </c:pt>
                <c:pt idx="274">
                  <c:v>19.4911217898322</c:v>
                </c:pt>
                <c:pt idx="275">
                  <c:v>18.890753862138766</c:v>
                </c:pt>
                <c:pt idx="276">
                  <c:v>18.337539523176424</c:v>
                </c:pt>
                <c:pt idx="277">
                  <c:v>17.825647408848425</c:v>
                </c:pt>
                <c:pt idx="278">
                  <c:v>17.350288295312797</c:v>
                </c:pt>
                <c:pt idx="279">
                  <c:v>16.907476421084194</c:v>
                </c:pt>
                <c:pt idx="280">
                  <c:v>16.493855555944805</c:v>
                </c:pt>
                <c:pt idx="281">
                  <c:v>16.10656984921254</c:v>
                </c:pt>
                <c:pt idx="282">
                  <c:v>15.743166320465804</c:v>
                </c:pt>
                <c:pt idx="283">
                  <c:v>15.401520139844926</c:v>
                </c:pt>
                <c:pt idx="284">
                  <c:v>15.079776603289607</c:v>
                </c:pt>
                <c:pt idx="285">
                  <c:v>14.776305525968848</c:v>
                </c:pt>
                <c:pt idx="286">
                  <c:v>14.489665000727962</c:v>
                </c:pt>
                <c:pt idx="287">
                  <c:v>14.218572307690751</c:v>
                </c:pt>
                <c:pt idx="288">
                  <c:v>13.961880346884408</c:v>
                </c:pt>
                <c:pt idx="289">
                  <c:v>13.718558380981598</c:v>
                </c:pt>
                <c:pt idx="290">
                  <c:v>13.487676173868994</c:v>
                </c:pt>
                <c:pt idx="291">
                  <c:v>13.268390828353347</c:v>
                </c:pt>
                <c:pt idx="292">
                  <c:v>13.059935786820278</c:v>
                </c:pt>
                <c:pt idx="293">
                  <c:v>12.861611578383554</c:v>
                </c:pt>
                <c:pt idx="294">
                  <c:v>12.672777986295205</c:v>
                </c:pt>
                <c:pt idx="295">
                  <c:v>12.492847378049879</c:v>
                </c:pt>
                <c:pt idx="296">
                  <c:v>12.321278993333545</c:v>
                </c:pt>
                <c:pt idx="297">
                  <c:v>12.157574025777008</c:v>
                </c:pt>
                <c:pt idx="298">
                  <c:v>12.001271366312114</c:v>
                </c:pt>
                <c:pt idx="299">
                  <c:v>11.851943900944779</c:v>
                </c:pt>
                <c:pt idx="300">
                  <c:v>11.709195275547748</c:v>
                </c:pt>
                <c:pt idx="301">
                  <c:v>11.572657056027946</c:v>
                </c:pt>
                <c:pt idx="302">
                  <c:v>11.441986224835878</c:v>
                </c:pt>
                <c:pt idx="303">
                  <c:v>11.316862964939071</c:v>
                </c:pt>
                <c:pt idx="304">
                  <c:v>11.19698869059987</c:v>
                </c:pt>
                <c:pt idx="305">
                  <c:v>11.082084290981822</c:v>
                </c:pt>
                <c:pt idx="306">
                  <c:v>10.971888558069981</c:v>
                </c:pt>
                <c:pt idx="307">
                  <c:v>10.866156774872639</c:v>
                </c:pt>
                <c:pt idx="308">
                  <c:v>10.764659443565975</c:v>
                </c:pt>
                <c:pt idx="309">
                  <c:v>10.66718113629995</c:v>
                </c:pt>
                <c:pt idx="310">
                  <c:v>10.573519453923284</c:v>
                </c:pt>
                <c:pt idx="311">
                  <c:v>10.483484080003116</c:v>
                </c:pt>
                <c:pt idx="312">
                  <c:v>10.396895919287266</c:v>
                </c:pt>
                <c:pt idx="313">
                  <c:v>10.313586311246015</c:v>
                </c:pt>
                <c:pt idx="314">
                  <c:v>10.233396310585032</c:v>
                </c:pt>
                <c:pt idx="315">
                  <c:v>10.156176027682779</c:v>
                </c:pt>
                <c:pt idx="316">
                  <c:v>10.081784022806467</c:v>
                </c:pt>
                <c:pt idx="317">
                  <c:v>10.010086748727893</c:v>
                </c:pt>
                <c:pt idx="318">
                  <c:v>9.940958037015976</c:v>
                </c:pt>
                <c:pt idx="319">
                  <c:v>9.874278623844635</c:v>
                </c:pt>
                <c:pt idx="320">
                  <c:v>9.809935711638115</c:v>
                </c:pt>
                <c:pt idx="321">
                  <c:v>9.747822563292612</c:v>
                </c:pt>
                <c:pt idx="322">
                  <c:v>9.687838126074203</c:v>
                </c:pt>
                <c:pt idx="323">
                  <c:v>9.629886682606434</c:v>
                </c:pt>
                <c:pt idx="324">
                  <c:v>9.573877526634046</c:v>
                </c:pt>
                <c:pt idx="325">
                  <c:v>9.51972466148787</c:v>
                </c:pt>
                <c:pt idx="326">
                  <c:v>9.4673465193852</c:v>
                </c:pt>
                <c:pt idx="327">
                  <c:v>9.416665699883755</c:v>
                </c:pt>
                <c:pt idx="328">
                  <c:v>9.36760872596957</c:v>
                </c:pt>
                <c:pt idx="329">
                  <c:v>9.320105816402613</c:v>
                </c:pt>
                <c:pt idx="330">
                  <c:v>9.274090673071083</c:v>
                </c:pt>
                <c:pt idx="331">
                  <c:v>9.229500282218522</c:v>
                </c:pt>
                <c:pt idx="332">
                  <c:v>9.186274728508817</c:v>
                </c:pt>
                <c:pt idx="333">
                  <c:v>9.144357020984241</c:v>
                </c:pt>
                <c:pt idx="334">
                  <c:v>9.103692930052771</c:v>
                </c:pt>
                <c:pt idx="335">
                  <c:v>9.064230834713328</c:v>
                </c:pt>
                <c:pt idx="336">
                  <c:v>9.025921579293229</c:v>
                </c:pt>
                <c:pt idx="337">
                  <c:v>8.98871833903108</c:v>
                </c:pt>
                <c:pt idx="338">
                  <c:v>8.952576493891812</c:v>
                </c:pt>
                <c:pt idx="339">
                  <c:v>8.917453510048963</c:v>
                </c:pt>
                <c:pt idx="340">
                  <c:v>8.883308828513313</c:v>
                </c:pt>
                <c:pt idx="341">
                  <c:v>8.850103760426911</c:v>
                </c:pt>
                <c:pt idx="342">
                  <c:v>8.8178013885781</c:v>
                </c:pt>
                <c:pt idx="343">
                  <c:v>8.786366474726321</c:v>
                </c:pt>
                <c:pt idx="344">
                  <c:v>8.755765372355972</c:v>
                </c:pt>
                <c:pt idx="345">
                  <c:v>8.725965944506406</c:v>
                </c:pt>
                <c:pt idx="346">
                  <c:v>8.696937486350752</c:v>
                </c:pt>
                <c:pt idx="347">
                  <c:v>8.668650652219661</c:v>
                </c:pt>
                <c:pt idx="348">
                  <c:v>8.641077386787632</c:v>
                </c:pt>
                <c:pt idx="349">
                  <c:v>8.614190860159411</c:v>
                </c:pt>
                <c:pt idx="350">
                  <c:v>8.587965406612303</c:v>
                </c:pt>
                <c:pt idx="351">
                  <c:v>8.562376466766969</c:v>
                </c:pt>
                <c:pt idx="352">
                  <c:v>8.537400532974942</c:v>
                </c:pt>
                <c:pt idx="353">
                  <c:v>8.513015097725482</c:v>
                </c:pt>
                <c:pt idx="354">
                  <c:v>8.489198604887584</c:v>
                </c:pt>
                <c:pt idx="355">
                  <c:v>8.465930403615403</c:v>
                </c:pt>
                <c:pt idx="356">
                  <c:v>8.443190704756669</c:v>
                </c:pt>
                <c:pt idx="357">
                  <c:v>8.420960539614263</c:v>
                </c:pt>
                <c:pt idx="358">
                  <c:v>8.399221720920929</c:v>
                </c:pt>
                <c:pt idx="359">
                  <c:v>8.377956805896238</c:v>
                </c:pt>
                <c:pt idx="360">
                  <c:v>8.357149061263321</c:v>
                </c:pt>
                <c:pt idx="361">
                  <c:v>8.336782430110787</c:v>
                </c:pt>
                <c:pt idx="362">
                  <c:v>8.154270188638352</c:v>
                </c:pt>
                <c:pt idx="363">
                  <c:v>8.002202250112395</c:v>
                </c:pt>
                <c:pt idx="364">
                  <c:v>7.871983651972046</c:v>
                </c:pt>
                <c:pt idx="365">
                  <c:v>7.757637291920595</c:v>
                </c:pt>
                <c:pt idx="366">
                  <c:v>7.654923812649171</c:v>
                </c:pt>
                <c:pt idx="367">
                  <c:v>7.560783758902989</c:v>
                </c:pt>
                <c:pt idx="368">
                  <c:v>7.4729755291646525</c:v>
                </c:pt>
                <c:pt idx="369">
                  <c:v>7.389835208958171</c:v>
                </c:pt>
                <c:pt idx="370">
                  <c:v>7.3101140067629675</c:v>
                </c:pt>
                <c:pt idx="371">
                  <c:v>7.23286614577021</c:v>
                </c:pt>
                <c:pt idx="372">
                  <c:v>7.157370205273796</c:v>
                </c:pt>
                <c:pt idx="373">
                  <c:v>7.083073041600562</c:v>
                </c:pt>
                <c:pt idx="374">
                  <c:v>7.009549209070775</c:v>
                </c:pt>
                <c:pt idx="375">
                  <c:v>6.9364711889135835</c:v>
                </c:pt>
                <c:pt idx="376">
                  <c:v>6.8635872652542185</c:v>
                </c:pt>
                <c:pt idx="377">
                  <c:v>6.790704886130272</c:v>
                </c:pt>
                <c:pt idx="378">
                  <c:v>6.717678009495881</c:v>
                </c:pt>
                <c:pt idx="379">
                  <c:v>6.644397379500041</c:v>
                </c:pt>
                <c:pt idx="380">
                  <c:v>6.570782982100164</c:v>
                </c:pt>
                <c:pt idx="381">
                  <c:v>6.496778139015525</c:v>
                </c:pt>
                <c:pt idx="382">
                  <c:v>6.422344845913132</c:v>
                </c:pt>
                <c:pt idx="383">
                  <c:v>6.347460064684485</c:v>
                </c:pt>
                <c:pt idx="384">
                  <c:v>6.2721127540634605</c:v>
                </c:pt>
                <c:pt idx="385">
                  <c:v>6.19630147661706</c:v>
                </c:pt>
                <c:pt idx="386">
                  <c:v>6.120032459403097</c:v>
                </c:pt>
                <c:pt idx="387">
                  <c:v>6.043318014518388</c:v>
                </c:pt>
                <c:pt idx="388">
                  <c:v>5.966175247266254</c:v>
                </c:pt>
                <c:pt idx="389">
                  <c:v>5.888624995793933</c:v>
                </c:pt>
                <c:pt idx="390">
                  <c:v>5.8106909582347175</c:v>
                </c:pt>
                <c:pt idx="391">
                  <c:v>5.732398972670331</c:v>
                </c:pt>
                <c:pt idx="392">
                  <c:v>5.65377642235147</c:v>
                </c:pt>
                <c:pt idx="393">
                  <c:v>5.574851744120806</c:v>
                </c:pt>
                <c:pt idx="394">
                  <c:v>5.495654022269971</c:v>
                </c:pt>
                <c:pt idx="395">
                  <c:v>5.416212653423398</c:v>
                </c:pt>
                <c:pt idx="396">
                  <c:v>5.336557070695216</c:v>
                </c:pt>
                <c:pt idx="397">
                  <c:v>5.256716517473725</c:v>
                </c:pt>
                <c:pt idx="398">
                  <c:v>5.176719862874094</c:v>
                </c:pt>
                <c:pt idx="399">
                  <c:v>5.096595452257105</c:v>
                </c:pt>
                <c:pt idx="400">
                  <c:v>5.016370987310658</c:v>
                </c:pt>
                <c:pt idx="401">
                  <c:v>4.936073431086103</c:v>
                </c:pt>
                <c:pt idx="402">
                  <c:v>4.855728934115219</c:v>
                </c:pt>
                <c:pt idx="403">
                  <c:v>4.77536277833802</c:v>
                </c:pt>
                <c:pt idx="404">
                  <c:v>4.69499933607266</c:v>
                </c:pt>
                <c:pt idx="405">
                  <c:v>4.614662041675616</c:v>
                </c:pt>
                <c:pt idx="406">
                  <c:v>4.534373373889455</c:v>
                </c:pt>
                <c:pt idx="407">
                  <c:v>4.454154847168856</c:v>
                </c:pt>
                <c:pt idx="408">
                  <c:v>4.374027010523298</c:v>
                </c:pt>
                <c:pt idx="409">
                  <c:v>4.294009452624802</c:v>
                </c:pt>
                <c:pt idx="410">
                  <c:v>4.214120812107691</c:v>
                </c:pt>
                <c:pt idx="411">
                  <c:v>4.134378792139961</c:v>
                </c:pt>
                <c:pt idx="412">
                  <c:v>4.054800178476181</c:v>
                </c:pt>
                <c:pt idx="413">
                  <c:v>3.9754008603141977</c:v>
                </c:pt>
                <c:pt idx="414">
                  <c:v>3.8961958533741066</c:v>
                </c:pt>
                <c:pt idx="415">
                  <c:v>3.817199324701312</c:v>
                </c:pt>
                <c:pt idx="416">
                  <c:v>3.738424618767229</c:v>
                </c:pt>
                <c:pt idx="417">
                  <c:v>3.65988428450337</c:v>
                </c:pt>
                <c:pt idx="418">
                  <c:v>3.5815901029584056</c:v>
                </c:pt>
                <c:pt idx="419">
                  <c:v>3.5035531153143804</c:v>
                </c:pt>
                <c:pt idx="420">
                  <c:v>3.4257836510388118</c:v>
                </c:pt>
                <c:pt idx="421">
                  <c:v>3.348291355984439</c:v>
                </c:pt>
                <c:pt idx="422">
                  <c:v>3.27108522027895</c:v>
                </c:pt>
                <c:pt idx="423">
                  <c:v>3.194173605873274</c:v>
                </c:pt>
                <c:pt idx="424">
                  <c:v>3.1175642736401574</c:v>
                </c:pt>
                <c:pt idx="425">
                  <c:v>3.0412644099344033</c:v>
                </c:pt>
                <c:pt idx="426">
                  <c:v>2.965280652543403</c:v>
                </c:pt>
                <c:pt idx="427">
                  <c:v>2.8896191159714943</c:v>
                </c:pt>
                <c:pt idx="428">
                  <c:v>2.814285416014321</c:v>
                </c:pt>
                <c:pt idx="429">
                  <c:v>2.7392846935905792</c:v>
                </c:pt>
                <c:pt idx="430">
                  <c:v>2.664621637807833</c:v>
                </c:pt>
                <c:pt idx="431">
                  <c:v>2.5903005082473074</c:v>
                </c:pt>
                <c:pt idx="432">
                  <c:v>2.5163251564593665</c:v>
                </c:pt>
                <c:pt idx="433">
                  <c:v>2.4426990466673386</c:v>
                </c:pt>
                <c:pt idx="434">
                  <c:v>2.369425275682245</c:v>
                </c:pt>
                <c:pt idx="435">
                  <c:v>2.296506592035172</c:v>
                </c:pt>
                <c:pt idx="436">
                  <c:v>2.2239454143375132</c:v>
                </c:pt>
                <c:pt idx="437">
                  <c:v>2.1517438488821186</c:v>
                </c:pt>
                <c:pt idx="438">
                  <c:v>2.079903706500786</c:v>
                </c:pt>
                <c:pt idx="439">
                  <c:v>2.0084265186954022</c:v>
                </c:pt>
                <c:pt idx="440">
                  <c:v>1.937313553061485</c:v>
                </c:pt>
                <c:pt idx="441">
                  <c:v>1.866565828024091</c:v>
                </c:pt>
                <c:pt idx="442">
                  <c:v>1.7961841269068861</c:v>
                </c:pt>
                <c:pt idx="443">
                  <c:v>1.7261690113557049</c:v>
                </c:pt>
                <c:pt idx="444">
                  <c:v>1.6565208341384798</c:v>
                </c:pt>
                <c:pt idx="445">
                  <c:v>1.5872397513433967</c:v>
                </c:pt>
                <c:pt idx="446">
                  <c:v>1.5183257339973664</c:v>
                </c:pt>
                <c:pt idx="447">
                  <c:v>1.449778579126707</c:v>
                </c:pt>
                <c:pt idx="448">
                  <c:v>1.3815979202817261</c:v>
                </c:pt>
                <c:pt idx="449">
                  <c:v>1.3137832375466578</c:v>
                </c:pt>
                <c:pt idx="450">
                  <c:v>1.2463338670559907</c:v>
                </c:pt>
                <c:pt idx="451">
                  <c:v>1.1792490100377409</c:v>
                </c:pt>
                <c:pt idx="452">
                  <c:v>0.528192453164609</c:v>
                </c:pt>
                <c:pt idx="453">
                  <c:v>-0.08801205354411375</c:v>
                </c:pt>
                <c:pt idx="454">
                  <c:v>-0.6713810564152533</c:v>
                </c:pt>
                <c:pt idx="455">
                  <c:v>-1.2241674213331055</c:v>
                </c:pt>
                <c:pt idx="456">
                  <c:v>-1.7486521753609352</c:v>
                </c:pt>
                <c:pt idx="457">
                  <c:v>-2.2470333491286705</c:v>
                </c:pt>
                <c:pt idx="458">
                  <c:v>-2.7213712938509738</c:v>
                </c:pt>
                <c:pt idx="459">
                  <c:v>-3.1735663268687624</c:v>
                </c:pt>
                <c:pt idx="460">
                  <c:v>-3.6053544501244246</c:v>
                </c:pt>
                <c:pt idx="461">
                  <c:v>-4.018312780531068</c:v>
                </c:pt>
                <c:pt idx="462">
                  <c:v>-4.413869826026926</c:v>
                </c:pt>
                <c:pt idx="463">
                  <c:v>-4.7933178093690945</c:v>
                </c:pt>
                <c:pt idx="464">
                  <c:v>-5.15782546429287</c:v>
                </c:pt>
                <c:pt idx="465">
                  <c:v>-5.5084504495271105</c:v>
                </c:pt>
                <c:pt idx="466">
                  <c:v>-5.8461509487705685</c:v>
                </c:pt>
                <c:pt idx="467">
                  <c:v>-6.171796269713887</c:v>
                </c:pt>
                <c:pt idx="468">
                  <c:v>-6.486176394313908</c:v>
                </c:pt>
                <c:pt idx="469">
                  <c:v>-6.790010508684502</c:v>
                </c:pt>
                <c:pt idx="470">
                  <c:v>-7.083954579888286</c:v>
                </c:pt>
                <c:pt idx="471">
                  <c:v>-7.368608064064573</c:v>
                </c:pt>
                <c:pt idx="472">
                  <c:v>-7.64451983501602</c:v>
                </c:pt>
                <c:pt idx="473">
                  <c:v>-7.912193420184169</c:v>
                </c:pt>
                <c:pt idx="474">
                  <c:v>-8.172091625203496</c:v>
                </c:pt>
                <c:pt idx="475">
                  <c:v>-8.424640620896541</c:v>
                </c:pt>
                <c:pt idx="476">
                  <c:v>-8.670233558791523</c:v>
                </c:pt>
                <c:pt idx="477">
                  <c:v>-8.909233773637581</c:v>
                </c:pt>
                <c:pt idx="478">
                  <c:v>-9.141977624288185</c:v>
                </c:pt>
                <c:pt idx="479">
                  <c:v>-9.36877701786898</c:v>
                </c:pt>
                <c:pt idx="480">
                  <c:v>-9.589921656385469</c:v>
                </c:pt>
                <c:pt idx="481">
                  <c:v>-9.805681039844778</c:v>
                </c:pt>
                <c:pt idx="482">
                  <c:v>-10.016306255519181</c:v>
                </c:pt>
                <c:pt idx="483">
                  <c:v>-10.222031579108668</c:v>
                </c:pt>
                <c:pt idx="484">
                  <c:v>-10.423075910202437</c:v>
                </c:pt>
                <c:pt idx="485">
                  <c:v>-10.619644061533391</c:v>
                </c:pt>
                <c:pt idx="486">
                  <c:v>-10.8119279190076</c:v>
                </c:pt>
                <c:pt idx="487">
                  <c:v>-11.000107487320129</c:v>
                </c:pt>
                <c:pt idx="488">
                  <c:v>-11.184351834093063</c:v>
                </c:pt>
                <c:pt idx="489">
                  <c:v>-11.364819943850096</c:v>
                </c:pt>
                <c:pt idx="490">
                  <c:v>-11.541661491739436</c:v>
                </c:pt>
                <c:pt idx="491">
                  <c:v>-11.715017545701949</c:v>
                </c:pt>
                <c:pt idx="492">
                  <c:v>-11.885021204728163</c:v>
                </c:pt>
                <c:pt idx="493">
                  <c:v>-12.051798179933705</c:v>
                </c:pt>
                <c:pt idx="494">
                  <c:v>-12.215467324387316</c:v>
                </c:pt>
                <c:pt idx="495">
                  <c:v>-12.376141116933919</c:v>
                </c:pt>
                <c:pt idx="496">
                  <c:v>-12.533926104651346</c:v>
                </c:pt>
                <c:pt idx="497">
                  <c:v>-12.688923308052221</c:v>
                </c:pt>
                <c:pt idx="498">
                  <c:v>-12.841228592681267</c:v>
                </c:pt>
                <c:pt idx="499">
                  <c:v>-12.99093301035427</c:v>
                </c:pt>
                <c:pt idx="500">
                  <c:v>-13.138123112930026</c:v>
                </c:pt>
                <c:pt idx="501">
                  <c:v>-13.282881241194971</c:v>
                </c:pt>
                <c:pt idx="502">
                  <c:v>-13.425285791165456</c:v>
                </c:pt>
                <c:pt idx="503">
                  <c:v>-13.565411459870527</c:v>
                </c:pt>
                <c:pt idx="504">
                  <c:v>-13.703329472464063</c:v>
                </c:pt>
                <c:pt idx="505">
                  <c:v>-13.839107792325935</c:v>
                </c:pt>
                <c:pt idx="506">
                  <c:v>-13.972811315644007</c:v>
                </c:pt>
                <c:pt idx="507">
                  <c:v>-14.104502051819988</c:v>
                </c:pt>
                <c:pt idx="508">
                  <c:v>-14.23423929090983</c:v>
                </c:pt>
                <c:pt idx="509">
                  <c:v>-14.362079759191491</c:v>
                </c:pt>
                <c:pt idx="510">
                  <c:v>-14.488077763848002</c:v>
                </c:pt>
                <c:pt idx="511">
                  <c:v>-14.612285327659917</c:v>
                </c:pt>
                <c:pt idx="512">
                  <c:v>-14.734752314517419</c:v>
                </c:pt>
                <c:pt idx="513">
                  <c:v>-14.855526546487432</c:v>
                </c:pt>
                <c:pt idx="514">
                  <c:v>-14.974653913103664</c:v>
                </c:pt>
                <c:pt idx="515">
                  <c:v>-15.092178473487275</c:v>
                </c:pt>
                <c:pt idx="516">
                  <c:v>-15.20814255185141</c:v>
                </c:pt>
                <c:pt idx="517">
                  <c:v>-15.322586826894222</c:v>
                </c:pt>
                <c:pt idx="518">
                  <c:v>-15.43555041554078</c:v>
                </c:pt>
                <c:pt idx="519">
                  <c:v>-15.547070951454657</c:v>
                </c:pt>
                <c:pt idx="520">
                  <c:v>-15.657184658704082</c:v>
                </c:pt>
                <c:pt idx="521">
                  <c:v>-15.765926420935143</c:v>
                </c:pt>
                <c:pt idx="522">
                  <c:v>-15.873329846375068</c:v>
                </c:pt>
                <c:pt idx="523">
                  <c:v>-15.979427328962066</c:v>
                </c:pt>
                <c:pt idx="524">
                  <c:v>-16.08425010587402</c:v>
                </c:pt>
                <c:pt idx="525">
                  <c:v>-16.1878283117063</c:v>
                </c:pt>
                <c:pt idx="526">
                  <c:v>-16.29019102952919</c:v>
                </c:pt>
                <c:pt idx="527">
                  <c:v>-16.391366339036942</c:v>
                </c:pt>
                <c:pt idx="528">
                  <c:v>-16.491381361984306</c:v>
                </c:pt>
                <c:pt idx="529">
                  <c:v>-16.590262305090874</c:v>
                </c:pt>
                <c:pt idx="530">
                  <c:v>-16.68803450058002</c:v>
                </c:pt>
                <c:pt idx="531">
                  <c:v>-16.78472244450665</c:v>
                </c:pt>
                <c:pt idx="532">
                  <c:v>-16.88034983301616</c:v>
                </c:pt>
                <c:pt idx="533">
                  <c:v>-16.974939596666772</c:v>
                </c:pt>
                <c:pt idx="534">
                  <c:v>-17.06851393293749</c:v>
                </c:pt>
                <c:pt idx="535">
                  <c:v>-17.161094337035127</c:v>
                </c:pt>
                <c:pt idx="536">
                  <c:v>-17.252701631105765</c:v>
                </c:pt>
                <c:pt idx="537">
                  <c:v>-17.3433559919483</c:v>
                </c:pt>
                <c:pt idx="538">
                  <c:v>-17.433076977321125</c:v>
                </c:pt>
                <c:pt idx="539">
                  <c:v>-17.521883550926376</c:v>
                </c:pt>
                <c:pt idx="540">
                  <c:v>-17.609794106150517</c:v>
                </c:pt>
              </c:numCache>
            </c:numRef>
          </c:yVal>
          <c:smooth val="1"/>
        </c:ser>
        <c:ser>
          <c:idx val="2"/>
          <c:order val="2"/>
          <c:tx>
            <c:v>I_Loop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ILoopPlot!$A$2:$A$542</c:f>
              <c:numCache>
                <c:ptCount val="54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pt idx="271">
                  <c:v>1000</c:v>
                </c:pt>
                <c:pt idx="272">
                  <c:v>1100</c:v>
                </c:pt>
                <c:pt idx="273">
                  <c:v>1200</c:v>
                </c:pt>
                <c:pt idx="274">
                  <c:v>1300</c:v>
                </c:pt>
                <c:pt idx="275">
                  <c:v>1400</c:v>
                </c:pt>
                <c:pt idx="276">
                  <c:v>1500</c:v>
                </c:pt>
                <c:pt idx="277">
                  <c:v>1600</c:v>
                </c:pt>
                <c:pt idx="278">
                  <c:v>1700</c:v>
                </c:pt>
                <c:pt idx="279">
                  <c:v>1800</c:v>
                </c:pt>
                <c:pt idx="280">
                  <c:v>1900</c:v>
                </c:pt>
                <c:pt idx="281">
                  <c:v>2000</c:v>
                </c:pt>
                <c:pt idx="282">
                  <c:v>2100</c:v>
                </c:pt>
                <c:pt idx="283">
                  <c:v>2200</c:v>
                </c:pt>
                <c:pt idx="284">
                  <c:v>2300</c:v>
                </c:pt>
                <c:pt idx="285">
                  <c:v>2400</c:v>
                </c:pt>
                <c:pt idx="286">
                  <c:v>2500</c:v>
                </c:pt>
                <c:pt idx="287">
                  <c:v>2600</c:v>
                </c:pt>
                <c:pt idx="288">
                  <c:v>2700</c:v>
                </c:pt>
                <c:pt idx="289">
                  <c:v>2800</c:v>
                </c:pt>
                <c:pt idx="290">
                  <c:v>2900</c:v>
                </c:pt>
                <c:pt idx="291">
                  <c:v>3000</c:v>
                </c:pt>
                <c:pt idx="292">
                  <c:v>3100</c:v>
                </c:pt>
                <c:pt idx="293">
                  <c:v>3200</c:v>
                </c:pt>
                <c:pt idx="294">
                  <c:v>3300</c:v>
                </c:pt>
                <c:pt idx="295">
                  <c:v>3400</c:v>
                </c:pt>
                <c:pt idx="296">
                  <c:v>3500</c:v>
                </c:pt>
                <c:pt idx="297">
                  <c:v>3600</c:v>
                </c:pt>
                <c:pt idx="298">
                  <c:v>3700</c:v>
                </c:pt>
                <c:pt idx="299">
                  <c:v>3800</c:v>
                </c:pt>
                <c:pt idx="300">
                  <c:v>3900</c:v>
                </c:pt>
                <c:pt idx="301">
                  <c:v>4000</c:v>
                </c:pt>
                <c:pt idx="302">
                  <c:v>4100</c:v>
                </c:pt>
                <c:pt idx="303">
                  <c:v>4200</c:v>
                </c:pt>
                <c:pt idx="304">
                  <c:v>4300</c:v>
                </c:pt>
                <c:pt idx="305">
                  <c:v>4400</c:v>
                </c:pt>
                <c:pt idx="306">
                  <c:v>4500</c:v>
                </c:pt>
                <c:pt idx="307">
                  <c:v>4600</c:v>
                </c:pt>
                <c:pt idx="308">
                  <c:v>4700</c:v>
                </c:pt>
                <c:pt idx="309">
                  <c:v>4800</c:v>
                </c:pt>
                <c:pt idx="310">
                  <c:v>4900</c:v>
                </c:pt>
                <c:pt idx="311">
                  <c:v>5000</c:v>
                </c:pt>
                <c:pt idx="312">
                  <c:v>5100</c:v>
                </c:pt>
                <c:pt idx="313">
                  <c:v>5200</c:v>
                </c:pt>
                <c:pt idx="314">
                  <c:v>5300</c:v>
                </c:pt>
                <c:pt idx="315">
                  <c:v>5400</c:v>
                </c:pt>
                <c:pt idx="316">
                  <c:v>5500</c:v>
                </c:pt>
                <c:pt idx="317">
                  <c:v>5600</c:v>
                </c:pt>
                <c:pt idx="318">
                  <c:v>5700</c:v>
                </c:pt>
                <c:pt idx="319">
                  <c:v>5800</c:v>
                </c:pt>
                <c:pt idx="320">
                  <c:v>5900</c:v>
                </c:pt>
                <c:pt idx="321">
                  <c:v>6000</c:v>
                </c:pt>
                <c:pt idx="322">
                  <c:v>6100</c:v>
                </c:pt>
                <c:pt idx="323">
                  <c:v>6200</c:v>
                </c:pt>
                <c:pt idx="324">
                  <c:v>6300</c:v>
                </c:pt>
                <c:pt idx="325">
                  <c:v>6400</c:v>
                </c:pt>
                <c:pt idx="326">
                  <c:v>6500</c:v>
                </c:pt>
                <c:pt idx="327">
                  <c:v>6600</c:v>
                </c:pt>
                <c:pt idx="328">
                  <c:v>6700</c:v>
                </c:pt>
                <c:pt idx="329">
                  <c:v>6800</c:v>
                </c:pt>
                <c:pt idx="330">
                  <c:v>6900</c:v>
                </c:pt>
                <c:pt idx="331">
                  <c:v>7000</c:v>
                </c:pt>
                <c:pt idx="332">
                  <c:v>7100</c:v>
                </c:pt>
                <c:pt idx="333">
                  <c:v>7200</c:v>
                </c:pt>
                <c:pt idx="334">
                  <c:v>7300</c:v>
                </c:pt>
                <c:pt idx="335">
                  <c:v>7400</c:v>
                </c:pt>
                <c:pt idx="336">
                  <c:v>7500</c:v>
                </c:pt>
                <c:pt idx="337">
                  <c:v>7600</c:v>
                </c:pt>
                <c:pt idx="338">
                  <c:v>7700</c:v>
                </c:pt>
                <c:pt idx="339">
                  <c:v>7800</c:v>
                </c:pt>
                <c:pt idx="340">
                  <c:v>7900</c:v>
                </c:pt>
                <c:pt idx="341">
                  <c:v>8000</c:v>
                </c:pt>
                <c:pt idx="342">
                  <c:v>8100</c:v>
                </c:pt>
                <c:pt idx="343">
                  <c:v>8200</c:v>
                </c:pt>
                <c:pt idx="344">
                  <c:v>8300</c:v>
                </c:pt>
                <c:pt idx="345">
                  <c:v>8400</c:v>
                </c:pt>
                <c:pt idx="346">
                  <c:v>8500</c:v>
                </c:pt>
                <c:pt idx="347">
                  <c:v>8600</c:v>
                </c:pt>
                <c:pt idx="348">
                  <c:v>8700</c:v>
                </c:pt>
                <c:pt idx="349">
                  <c:v>8800</c:v>
                </c:pt>
                <c:pt idx="350">
                  <c:v>8900</c:v>
                </c:pt>
                <c:pt idx="351">
                  <c:v>9000</c:v>
                </c:pt>
                <c:pt idx="352">
                  <c:v>9100</c:v>
                </c:pt>
                <c:pt idx="353">
                  <c:v>9200</c:v>
                </c:pt>
                <c:pt idx="354">
                  <c:v>9300</c:v>
                </c:pt>
                <c:pt idx="355">
                  <c:v>9400</c:v>
                </c:pt>
                <c:pt idx="356">
                  <c:v>9500</c:v>
                </c:pt>
                <c:pt idx="357">
                  <c:v>9600</c:v>
                </c:pt>
                <c:pt idx="358">
                  <c:v>9700</c:v>
                </c:pt>
                <c:pt idx="359">
                  <c:v>9800</c:v>
                </c:pt>
                <c:pt idx="360">
                  <c:v>9900</c:v>
                </c:pt>
                <c:pt idx="361">
                  <c:v>10000</c:v>
                </c:pt>
                <c:pt idx="362">
                  <c:v>11000</c:v>
                </c:pt>
                <c:pt idx="363">
                  <c:v>12000</c:v>
                </c:pt>
                <c:pt idx="364">
                  <c:v>13000</c:v>
                </c:pt>
                <c:pt idx="365">
                  <c:v>14000</c:v>
                </c:pt>
                <c:pt idx="366">
                  <c:v>15000</c:v>
                </c:pt>
                <c:pt idx="367">
                  <c:v>16000</c:v>
                </c:pt>
                <c:pt idx="368">
                  <c:v>17000</c:v>
                </c:pt>
                <c:pt idx="369">
                  <c:v>18000</c:v>
                </c:pt>
                <c:pt idx="370">
                  <c:v>19000</c:v>
                </c:pt>
                <c:pt idx="371">
                  <c:v>20000</c:v>
                </c:pt>
                <c:pt idx="372">
                  <c:v>21000</c:v>
                </c:pt>
                <c:pt idx="373">
                  <c:v>22000</c:v>
                </c:pt>
                <c:pt idx="374">
                  <c:v>23000</c:v>
                </c:pt>
                <c:pt idx="375">
                  <c:v>24000</c:v>
                </c:pt>
                <c:pt idx="376">
                  <c:v>25000</c:v>
                </c:pt>
                <c:pt idx="377">
                  <c:v>26000</c:v>
                </c:pt>
                <c:pt idx="378">
                  <c:v>27000</c:v>
                </c:pt>
                <c:pt idx="379">
                  <c:v>28000</c:v>
                </c:pt>
                <c:pt idx="380">
                  <c:v>29000</c:v>
                </c:pt>
                <c:pt idx="381">
                  <c:v>30000</c:v>
                </c:pt>
                <c:pt idx="382">
                  <c:v>31000</c:v>
                </c:pt>
                <c:pt idx="383">
                  <c:v>32000</c:v>
                </c:pt>
                <c:pt idx="384">
                  <c:v>33000</c:v>
                </c:pt>
                <c:pt idx="385">
                  <c:v>34000</c:v>
                </c:pt>
                <c:pt idx="386">
                  <c:v>35000</c:v>
                </c:pt>
                <c:pt idx="387">
                  <c:v>36000</c:v>
                </c:pt>
                <c:pt idx="388">
                  <c:v>37000</c:v>
                </c:pt>
                <c:pt idx="389">
                  <c:v>38000</c:v>
                </c:pt>
                <c:pt idx="390">
                  <c:v>39000</c:v>
                </c:pt>
                <c:pt idx="391">
                  <c:v>40000</c:v>
                </c:pt>
                <c:pt idx="392">
                  <c:v>41000</c:v>
                </c:pt>
                <c:pt idx="393">
                  <c:v>42000</c:v>
                </c:pt>
                <c:pt idx="394">
                  <c:v>43000</c:v>
                </c:pt>
                <c:pt idx="395">
                  <c:v>44000</c:v>
                </c:pt>
                <c:pt idx="396">
                  <c:v>45000</c:v>
                </c:pt>
                <c:pt idx="397">
                  <c:v>46000</c:v>
                </c:pt>
                <c:pt idx="398">
                  <c:v>47000</c:v>
                </c:pt>
                <c:pt idx="399">
                  <c:v>48000</c:v>
                </c:pt>
                <c:pt idx="400">
                  <c:v>49000</c:v>
                </c:pt>
                <c:pt idx="401">
                  <c:v>50000</c:v>
                </c:pt>
                <c:pt idx="402">
                  <c:v>51000</c:v>
                </c:pt>
                <c:pt idx="403">
                  <c:v>52000</c:v>
                </c:pt>
                <c:pt idx="404">
                  <c:v>53000</c:v>
                </c:pt>
                <c:pt idx="405">
                  <c:v>54000</c:v>
                </c:pt>
                <c:pt idx="406">
                  <c:v>55000</c:v>
                </c:pt>
                <c:pt idx="407">
                  <c:v>56000</c:v>
                </c:pt>
                <c:pt idx="408">
                  <c:v>57000</c:v>
                </c:pt>
                <c:pt idx="409">
                  <c:v>58000</c:v>
                </c:pt>
                <c:pt idx="410">
                  <c:v>59000</c:v>
                </c:pt>
                <c:pt idx="411">
                  <c:v>60000</c:v>
                </c:pt>
                <c:pt idx="412">
                  <c:v>61000</c:v>
                </c:pt>
                <c:pt idx="413">
                  <c:v>62000</c:v>
                </c:pt>
                <c:pt idx="414">
                  <c:v>63000</c:v>
                </c:pt>
                <c:pt idx="415">
                  <c:v>64000</c:v>
                </c:pt>
                <c:pt idx="416">
                  <c:v>65000</c:v>
                </c:pt>
                <c:pt idx="417">
                  <c:v>66000</c:v>
                </c:pt>
                <c:pt idx="418">
                  <c:v>67000</c:v>
                </c:pt>
                <c:pt idx="419">
                  <c:v>68000</c:v>
                </c:pt>
                <c:pt idx="420">
                  <c:v>69000</c:v>
                </c:pt>
                <c:pt idx="421">
                  <c:v>70000</c:v>
                </c:pt>
                <c:pt idx="422">
                  <c:v>71000</c:v>
                </c:pt>
                <c:pt idx="423">
                  <c:v>72000</c:v>
                </c:pt>
                <c:pt idx="424">
                  <c:v>73000</c:v>
                </c:pt>
                <c:pt idx="425">
                  <c:v>74000</c:v>
                </c:pt>
                <c:pt idx="426">
                  <c:v>75000</c:v>
                </c:pt>
                <c:pt idx="427">
                  <c:v>76000</c:v>
                </c:pt>
                <c:pt idx="428">
                  <c:v>77000</c:v>
                </c:pt>
                <c:pt idx="429">
                  <c:v>78000</c:v>
                </c:pt>
                <c:pt idx="430">
                  <c:v>79000</c:v>
                </c:pt>
                <c:pt idx="431">
                  <c:v>80000</c:v>
                </c:pt>
                <c:pt idx="432">
                  <c:v>81000</c:v>
                </c:pt>
                <c:pt idx="433">
                  <c:v>82000</c:v>
                </c:pt>
                <c:pt idx="434">
                  <c:v>83000</c:v>
                </c:pt>
                <c:pt idx="435">
                  <c:v>84000</c:v>
                </c:pt>
                <c:pt idx="436">
                  <c:v>85000</c:v>
                </c:pt>
                <c:pt idx="437">
                  <c:v>86000</c:v>
                </c:pt>
                <c:pt idx="438">
                  <c:v>87000</c:v>
                </c:pt>
                <c:pt idx="439">
                  <c:v>88000</c:v>
                </c:pt>
                <c:pt idx="440">
                  <c:v>89000</c:v>
                </c:pt>
                <c:pt idx="441">
                  <c:v>90000</c:v>
                </c:pt>
                <c:pt idx="442">
                  <c:v>91000</c:v>
                </c:pt>
                <c:pt idx="443">
                  <c:v>92000</c:v>
                </c:pt>
                <c:pt idx="444">
                  <c:v>93000</c:v>
                </c:pt>
                <c:pt idx="445">
                  <c:v>94000</c:v>
                </c:pt>
                <c:pt idx="446">
                  <c:v>95000</c:v>
                </c:pt>
                <c:pt idx="447">
                  <c:v>96000</c:v>
                </c:pt>
                <c:pt idx="448">
                  <c:v>97000</c:v>
                </c:pt>
                <c:pt idx="449">
                  <c:v>98000</c:v>
                </c:pt>
                <c:pt idx="450">
                  <c:v>99000</c:v>
                </c:pt>
                <c:pt idx="451">
                  <c:v>100000</c:v>
                </c:pt>
                <c:pt idx="452">
                  <c:v>110000</c:v>
                </c:pt>
                <c:pt idx="453">
                  <c:v>120000</c:v>
                </c:pt>
                <c:pt idx="454">
                  <c:v>130000</c:v>
                </c:pt>
                <c:pt idx="455">
                  <c:v>140000</c:v>
                </c:pt>
                <c:pt idx="456">
                  <c:v>150000</c:v>
                </c:pt>
                <c:pt idx="457">
                  <c:v>160000</c:v>
                </c:pt>
                <c:pt idx="458">
                  <c:v>170000</c:v>
                </c:pt>
                <c:pt idx="459">
                  <c:v>180000</c:v>
                </c:pt>
                <c:pt idx="460">
                  <c:v>190000</c:v>
                </c:pt>
                <c:pt idx="461">
                  <c:v>200000</c:v>
                </c:pt>
                <c:pt idx="462">
                  <c:v>210000</c:v>
                </c:pt>
                <c:pt idx="463">
                  <c:v>220000</c:v>
                </c:pt>
                <c:pt idx="464">
                  <c:v>230000</c:v>
                </c:pt>
                <c:pt idx="465">
                  <c:v>240000</c:v>
                </c:pt>
                <c:pt idx="466">
                  <c:v>250000</c:v>
                </c:pt>
                <c:pt idx="467">
                  <c:v>260000</c:v>
                </c:pt>
                <c:pt idx="468">
                  <c:v>270000</c:v>
                </c:pt>
                <c:pt idx="469">
                  <c:v>280000</c:v>
                </c:pt>
                <c:pt idx="470">
                  <c:v>290000</c:v>
                </c:pt>
                <c:pt idx="471">
                  <c:v>300000</c:v>
                </c:pt>
                <c:pt idx="472">
                  <c:v>310000</c:v>
                </c:pt>
                <c:pt idx="473">
                  <c:v>320000</c:v>
                </c:pt>
                <c:pt idx="474">
                  <c:v>330000</c:v>
                </c:pt>
                <c:pt idx="475">
                  <c:v>340000</c:v>
                </c:pt>
                <c:pt idx="476">
                  <c:v>350000</c:v>
                </c:pt>
                <c:pt idx="477">
                  <c:v>360000</c:v>
                </c:pt>
                <c:pt idx="478">
                  <c:v>370000</c:v>
                </c:pt>
                <c:pt idx="479">
                  <c:v>380000</c:v>
                </c:pt>
                <c:pt idx="480">
                  <c:v>390000</c:v>
                </c:pt>
                <c:pt idx="481">
                  <c:v>400000</c:v>
                </c:pt>
                <c:pt idx="482">
                  <c:v>410000</c:v>
                </c:pt>
                <c:pt idx="483">
                  <c:v>420000</c:v>
                </c:pt>
                <c:pt idx="484">
                  <c:v>430000</c:v>
                </c:pt>
                <c:pt idx="485">
                  <c:v>440000</c:v>
                </c:pt>
                <c:pt idx="486">
                  <c:v>450000</c:v>
                </c:pt>
                <c:pt idx="487">
                  <c:v>460000</c:v>
                </c:pt>
                <c:pt idx="488">
                  <c:v>470000</c:v>
                </c:pt>
                <c:pt idx="489">
                  <c:v>480000</c:v>
                </c:pt>
                <c:pt idx="490">
                  <c:v>490000</c:v>
                </c:pt>
                <c:pt idx="491">
                  <c:v>500000</c:v>
                </c:pt>
                <c:pt idx="492">
                  <c:v>510000</c:v>
                </c:pt>
                <c:pt idx="493">
                  <c:v>520000</c:v>
                </c:pt>
                <c:pt idx="494">
                  <c:v>530000</c:v>
                </c:pt>
                <c:pt idx="495">
                  <c:v>540000</c:v>
                </c:pt>
                <c:pt idx="496">
                  <c:v>550000</c:v>
                </c:pt>
                <c:pt idx="497">
                  <c:v>560000</c:v>
                </c:pt>
                <c:pt idx="498">
                  <c:v>570000</c:v>
                </c:pt>
                <c:pt idx="499">
                  <c:v>580000</c:v>
                </c:pt>
                <c:pt idx="500">
                  <c:v>590000</c:v>
                </c:pt>
                <c:pt idx="501">
                  <c:v>600000</c:v>
                </c:pt>
                <c:pt idx="502">
                  <c:v>610000</c:v>
                </c:pt>
                <c:pt idx="503">
                  <c:v>620000</c:v>
                </c:pt>
                <c:pt idx="504">
                  <c:v>630000</c:v>
                </c:pt>
                <c:pt idx="505">
                  <c:v>640000</c:v>
                </c:pt>
                <c:pt idx="506">
                  <c:v>650000</c:v>
                </c:pt>
                <c:pt idx="507">
                  <c:v>660000</c:v>
                </c:pt>
                <c:pt idx="508">
                  <c:v>670000</c:v>
                </c:pt>
                <c:pt idx="509">
                  <c:v>680000</c:v>
                </c:pt>
                <c:pt idx="510">
                  <c:v>690000</c:v>
                </c:pt>
                <c:pt idx="511">
                  <c:v>700000</c:v>
                </c:pt>
                <c:pt idx="512">
                  <c:v>710000</c:v>
                </c:pt>
                <c:pt idx="513">
                  <c:v>720000</c:v>
                </c:pt>
                <c:pt idx="514">
                  <c:v>730000</c:v>
                </c:pt>
                <c:pt idx="515">
                  <c:v>740000</c:v>
                </c:pt>
                <c:pt idx="516">
                  <c:v>750000</c:v>
                </c:pt>
                <c:pt idx="517">
                  <c:v>760000</c:v>
                </c:pt>
                <c:pt idx="518">
                  <c:v>770000</c:v>
                </c:pt>
                <c:pt idx="519">
                  <c:v>780000</c:v>
                </c:pt>
                <c:pt idx="520">
                  <c:v>790000</c:v>
                </c:pt>
                <c:pt idx="521">
                  <c:v>800000</c:v>
                </c:pt>
                <c:pt idx="522">
                  <c:v>810000</c:v>
                </c:pt>
                <c:pt idx="523">
                  <c:v>820000</c:v>
                </c:pt>
                <c:pt idx="524">
                  <c:v>830000</c:v>
                </c:pt>
                <c:pt idx="525">
                  <c:v>840000</c:v>
                </c:pt>
                <c:pt idx="526">
                  <c:v>850000</c:v>
                </c:pt>
                <c:pt idx="527">
                  <c:v>860000</c:v>
                </c:pt>
                <c:pt idx="528">
                  <c:v>870000</c:v>
                </c:pt>
                <c:pt idx="529">
                  <c:v>880000</c:v>
                </c:pt>
                <c:pt idx="530">
                  <c:v>890000</c:v>
                </c:pt>
                <c:pt idx="531">
                  <c:v>900000</c:v>
                </c:pt>
                <c:pt idx="532">
                  <c:v>910000</c:v>
                </c:pt>
                <c:pt idx="533">
                  <c:v>920000</c:v>
                </c:pt>
                <c:pt idx="534">
                  <c:v>930000</c:v>
                </c:pt>
                <c:pt idx="535">
                  <c:v>940000</c:v>
                </c:pt>
                <c:pt idx="536">
                  <c:v>950000</c:v>
                </c:pt>
                <c:pt idx="537">
                  <c:v>960000</c:v>
                </c:pt>
                <c:pt idx="538">
                  <c:v>970000</c:v>
                </c:pt>
                <c:pt idx="539">
                  <c:v>980000</c:v>
                </c:pt>
                <c:pt idx="540">
                  <c:v>990000</c:v>
                </c:pt>
              </c:numCache>
            </c:numRef>
          </c:xVal>
          <c:yVal>
            <c:numRef>
              <c:f>ILoopPlot!$F$2:$F$542</c:f>
              <c:numCache>
                <c:ptCount val="541"/>
                <c:pt idx="0">
                  <c:v>153.15154655583797</c:v>
                </c:pt>
                <c:pt idx="1">
                  <c:v>151.49583918568823</c:v>
                </c:pt>
                <c:pt idx="2">
                  <c:v>149.98429678973713</c:v>
                </c:pt>
                <c:pt idx="3">
                  <c:v>148.59381258243917</c:v>
                </c:pt>
                <c:pt idx="4">
                  <c:v>147.30642529409926</c:v>
                </c:pt>
                <c:pt idx="5">
                  <c:v>146.10789640896334</c:v>
                </c:pt>
                <c:pt idx="6">
                  <c:v>144.98674751836106</c:v>
                </c:pt>
                <c:pt idx="7">
                  <c:v>143.9335900263202</c:v>
                </c:pt>
                <c:pt idx="8">
                  <c:v>142.9406467376176</c:v>
                </c:pt>
                <c:pt idx="9">
                  <c:v>142.00140296738107</c:v>
                </c:pt>
                <c:pt idx="10">
                  <c:v>141.110347246125</c:v>
                </c:pt>
                <c:pt idx="11">
                  <c:v>140.26277535396312</c:v>
                </c:pt>
                <c:pt idx="12">
                  <c:v>139.45463998451294</c:v>
                </c:pt>
                <c:pt idx="13">
                  <c:v>138.6824338542244</c:v>
                </c:pt>
                <c:pt idx="14">
                  <c:v>137.94309770743644</c:v>
                </c:pt>
                <c:pt idx="15">
                  <c:v>137.23394711343738</c:v>
                </c:pt>
                <c:pt idx="16">
                  <c:v>136.55261362935005</c:v>
                </c:pt>
                <c:pt idx="17">
                  <c:v>135.89699707313275</c:v>
                </c:pt>
                <c:pt idx="18">
                  <c:v>135.26522648055862</c:v>
                </c:pt>
                <c:pt idx="19">
                  <c:v>134.6556279164899</c:v>
                </c:pt>
                <c:pt idx="20">
                  <c:v>134.06669774530806</c:v>
                </c:pt>
                <c:pt idx="21">
                  <c:v>133.49708028581568</c:v>
                </c:pt>
                <c:pt idx="22">
                  <c:v>132.94554901492805</c:v>
                </c:pt>
                <c:pt idx="23">
                  <c:v>132.41099066459213</c:v>
                </c:pt>
                <c:pt idx="24">
                  <c:v>131.89239169344637</c:v>
                </c:pt>
                <c:pt idx="25">
                  <c:v>131.38882672000014</c:v>
                </c:pt>
                <c:pt idx="26">
                  <c:v>130.8994485856399</c:v>
                </c:pt>
                <c:pt idx="27">
                  <c:v>130.4234797794175</c:v>
                </c:pt>
                <c:pt idx="28">
                  <c:v>129.9602050066364</c:v>
                </c:pt>
                <c:pt idx="29">
                  <c:v>129.50896472290597</c:v>
                </c:pt>
                <c:pt idx="30">
                  <c:v>129.0691494869502</c:v>
                </c:pt>
                <c:pt idx="31">
                  <c:v>128.6401950108277</c:v>
                </c:pt>
                <c:pt idx="32">
                  <c:v>128.22157780669517</c:v>
                </c:pt>
                <c:pt idx="33">
                  <c:v>127.81281134586742</c:v>
                </c:pt>
                <c:pt idx="34">
                  <c:v>127.4134426594887</c:v>
                </c:pt>
                <c:pt idx="35">
                  <c:v>127.0230493212534</c:v>
                </c:pt>
                <c:pt idx="36">
                  <c:v>126.64123676178077</c:v>
                </c:pt>
                <c:pt idx="37">
                  <c:v>126.26763587183726</c:v>
                </c:pt>
                <c:pt idx="38">
                  <c:v>125.90190085791032</c:v>
                </c:pt>
                <c:pt idx="39">
                  <c:v>125.54370731890675</c:v>
                </c:pt>
                <c:pt idx="40">
                  <c:v>125.19275051716566</c:v>
                </c:pt>
                <c:pt idx="41">
                  <c:v>124.84874382069373</c:v>
                </c:pt>
                <c:pt idx="42">
                  <c:v>124.51141729666959</c:v>
                </c:pt>
                <c:pt idx="43">
                  <c:v>124.18051643892599</c:v>
                </c:pt>
                <c:pt idx="44">
                  <c:v>123.85580101438048</c:v>
                </c:pt>
                <c:pt idx="45">
                  <c:v>123.53704401531674</c:v>
                </c:pt>
                <c:pt idx="46">
                  <c:v>123.22403070607139</c:v>
                </c:pt>
                <c:pt idx="47">
                  <c:v>122.91655775409826</c:v>
                </c:pt>
                <c:pt idx="48">
                  <c:v>122.61443243660459</c:v>
                </c:pt>
                <c:pt idx="49">
                  <c:v>122.31747191500611</c:v>
                </c:pt>
                <c:pt idx="50">
                  <c:v>122.02550257036154</c:v>
                </c:pt>
                <c:pt idx="51">
                  <c:v>121.73835939373765</c:v>
                </c:pt>
                <c:pt idx="52">
                  <c:v>121.45588542614486</c:v>
                </c:pt>
                <c:pt idx="53">
                  <c:v>121.17793124328404</c:v>
                </c:pt>
                <c:pt idx="54">
                  <c:v>120.90435448086974</c:v>
                </c:pt>
                <c:pt idx="55">
                  <c:v>120.63501939675456</c:v>
                </c:pt>
                <c:pt idx="56">
                  <c:v>120.36979646648321</c:v>
                </c:pt>
                <c:pt idx="57">
                  <c:v>120.10856200925969</c:v>
                </c:pt>
                <c:pt idx="58">
                  <c:v>119.8511978416237</c:v>
                </c:pt>
                <c:pt idx="59">
                  <c:v>119.597590956409</c:v>
                </c:pt>
                <c:pt idx="60">
                  <c:v>119.3476332248006</c:v>
                </c:pt>
                <c:pt idx="61">
                  <c:v>119.10122111952515</c:v>
                </c:pt>
                <c:pt idx="62">
                  <c:v>118.85825545740032</c:v>
                </c:pt>
                <c:pt idx="63">
                  <c:v>118.61864115964136</c:v>
                </c:pt>
                <c:pt idx="64">
                  <c:v>118.38228702847469</c:v>
                </c:pt>
                <c:pt idx="65">
                  <c:v>118.14910553874552</c:v>
                </c:pt>
                <c:pt idx="66">
                  <c:v>117.91901264332725</c:v>
                </c:pt>
                <c:pt idx="67">
                  <c:v>117.69192759125063</c:v>
                </c:pt>
                <c:pt idx="68">
                  <c:v>117.4677727575673</c:v>
                </c:pt>
                <c:pt idx="69">
                  <c:v>117.24647348405111</c:v>
                </c:pt>
                <c:pt idx="70">
                  <c:v>117.02795792991888</c:v>
                </c:pt>
                <c:pt idx="71">
                  <c:v>116.81215693182409</c:v>
                </c:pt>
                <c:pt idx="72">
                  <c:v>116.5990038724405</c:v>
                </c:pt>
                <c:pt idx="73">
                  <c:v>116.38843455701091</c:v>
                </c:pt>
                <c:pt idx="74">
                  <c:v>116.18038709728891</c:v>
                </c:pt>
                <c:pt idx="75">
                  <c:v>115.97480180234841</c:v>
                </c:pt>
                <c:pt idx="76">
                  <c:v>115.77162107577894</c:v>
                </c:pt>
                <c:pt idx="77">
                  <c:v>115.57078931882405</c:v>
                </c:pt>
                <c:pt idx="78">
                  <c:v>115.37225283905481</c:v>
                </c:pt>
                <c:pt idx="79">
                  <c:v>115.17595976420341</c:v>
                </c:pt>
                <c:pt idx="80">
                  <c:v>114.98185996081091</c:v>
                </c:pt>
                <c:pt idx="81">
                  <c:v>114.78990495736974</c:v>
                </c:pt>
                <c:pt idx="82">
                  <c:v>114.60004787166646</c:v>
                </c:pt>
                <c:pt idx="83">
                  <c:v>114.41224334205208</c:v>
                </c:pt>
                <c:pt idx="84">
                  <c:v>114.22644746238794</c:v>
                </c:pt>
                <c:pt idx="85">
                  <c:v>114.042617720434</c:v>
                </c:pt>
                <c:pt idx="86">
                  <c:v>113.86071293946279</c:v>
                </c:pt>
                <c:pt idx="87">
                  <c:v>113.68069322289895</c:v>
                </c:pt>
                <c:pt idx="88">
                  <c:v>113.50251990179777</c:v>
                </c:pt>
                <c:pt idx="89">
                  <c:v>113.32615548499</c:v>
                </c:pt>
                <c:pt idx="90">
                  <c:v>113.151563611732</c:v>
                </c:pt>
                <c:pt idx="91">
                  <c:v>113.15156361173199</c:v>
                </c:pt>
                <c:pt idx="92">
                  <c:v>111.49585982331114</c:v>
                </c:pt>
                <c:pt idx="93">
                  <c:v>109.98432135020248</c:v>
                </c:pt>
                <c:pt idx="94">
                  <c:v>108.59384140685953</c:v>
                </c:pt>
                <c:pt idx="95">
                  <c:v>107.30645872358616</c:v>
                </c:pt>
                <c:pt idx="96">
                  <c:v>106.10793478462716</c:v>
                </c:pt>
                <c:pt idx="97">
                  <c:v>104.98679118131099</c:v>
                </c:pt>
                <c:pt idx="98">
                  <c:v>103.93363931766413</c:v>
                </c:pt>
                <c:pt idx="99">
                  <c:v>102.9407019984621</c:v>
                </c:pt>
                <c:pt idx="100">
                  <c:v>102.00146453883116</c:v>
                </c:pt>
                <c:pt idx="101">
                  <c:v>101.11041546928419</c:v>
                </c:pt>
                <c:pt idx="102">
                  <c:v>100.26285056993332</c:v>
                </c:pt>
                <c:pt idx="103">
                  <c:v>99.45472253439432</c:v>
                </c:pt>
                <c:pt idx="104">
                  <c:v>98.68252407911538</c:v>
                </c:pt>
                <c:pt idx="105">
                  <c:v>97.94319594843354</c:v>
                </c:pt>
                <c:pt idx="106">
                  <c:v>97.23405371163516</c:v>
                </c:pt>
                <c:pt idx="107">
                  <c:v>96.55272892584097</c:v>
                </c:pt>
                <c:pt idx="108">
                  <c:v>95.89712140900724</c:v>
                </c:pt>
                <c:pt idx="109">
                  <c:v>95.26536019690484</c:v>
                </c:pt>
                <c:pt idx="110">
                  <c:v>94.65577135439378</c:v>
                </c:pt>
                <c:pt idx="111">
                  <c:v>94.06685124585309</c:v>
                </c:pt>
                <c:pt idx="112">
                  <c:v>93.49724419008292</c:v>
                </c:pt>
                <c:pt idx="113">
                  <c:v>92.94572366399599</c:v>
                </c:pt>
                <c:pt idx="114">
                  <c:v>92.41117639953664</c:v>
                </c:pt>
                <c:pt idx="115">
                  <c:v>91.89258885534068</c:v>
                </c:pt>
                <c:pt idx="116">
                  <c:v>91.3890356499146</c:v>
                </c:pt>
                <c:pt idx="117">
                  <c:v>90.89966962464206</c:v>
                </c:pt>
                <c:pt idx="118">
                  <c:v>90.42371326857182</c:v>
                </c:pt>
                <c:pt idx="119">
                  <c:v>89.96045128700445</c:v>
                </c:pt>
                <c:pt idx="120">
                  <c:v>89.50922413554613</c:v>
                </c:pt>
                <c:pt idx="121">
                  <c:v>89.06942237291766</c:v>
                </c:pt>
                <c:pt idx="122">
                  <c:v>88.64048171117429</c:v>
                </c:pt>
                <c:pt idx="123">
                  <c:v>88.22187866246941</c:v>
                </c:pt>
                <c:pt idx="124">
                  <c:v>87.81312669811435</c:v>
                </c:pt>
                <c:pt idx="125">
                  <c:v>87.41377284924982</c:v>
                </c:pt>
                <c:pt idx="126">
                  <c:v>87.02339468956662</c:v>
                </c:pt>
                <c:pt idx="127">
                  <c:v>86.64159764968022</c:v>
                </c:pt>
                <c:pt idx="128">
                  <c:v>86.26801262035332</c:v>
                </c:pt>
                <c:pt idx="129">
                  <c:v>85.90229380806949</c:v>
                </c:pt>
                <c:pt idx="130">
                  <c:v>85.54411681173158</c:v>
                </c:pt>
                <c:pt idx="131">
                  <c:v>85.19317689367465</c:v>
                </c:pt>
                <c:pt idx="132">
                  <c:v>84.8491874219012</c:v>
                </c:pt>
                <c:pt idx="133">
                  <c:v>84.51187846358577</c:v>
                </c:pt>
                <c:pt idx="134">
                  <c:v>84.18099551255675</c:v>
                </c:pt>
                <c:pt idx="135">
                  <c:v>83.85629833572726</c:v>
                </c:pt>
                <c:pt idx="136">
                  <c:v>83.53755992537661</c:v>
                </c:pt>
                <c:pt idx="137">
                  <c:v>83.22456554583684</c:v>
                </c:pt>
                <c:pt idx="138">
                  <c:v>82.9171118645572</c:v>
                </c:pt>
                <c:pt idx="139">
                  <c:v>82.61500615874014</c:v>
                </c:pt>
                <c:pt idx="140">
                  <c:v>82.31806558979663</c:v>
                </c:pt>
                <c:pt idx="141">
                  <c:v>82.02611653878056</c:v>
                </c:pt>
                <c:pt idx="142">
                  <c:v>81.73899399675369</c:v>
                </c:pt>
                <c:pt idx="143">
                  <c:v>81.4565410047214</c:v>
                </c:pt>
                <c:pt idx="144">
                  <c:v>81.17860813837947</c:v>
                </c:pt>
                <c:pt idx="145">
                  <c:v>80.90505303343724</c:v>
                </c:pt>
                <c:pt idx="146">
                  <c:v>80.63573994774197</c:v>
                </c:pt>
                <c:pt idx="147">
                  <c:v>80.37053935683304</c:v>
                </c:pt>
                <c:pt idx="148">
                  <c:v>80.10932757990899</c:v>
                </c:pt>
                <c:pt idx="149">
                  <c:v>79.85198643350397</c:v>
                </c:pt>
                <c:pt idx="150">
                  <c:v>79.59840291044608</c:v>
                </c:pt>
                <c:pt idx="151">
                  <c:v>79.34846888191468</c:v>
                </c:pt>
                <c:pt idx="152">
                  <c:v>79.1020808206306</c:v>
                </c:pt>
                <c:pt idx="153">
                  <c:v>78.85913954340567</c:v>
                </c:pt>
                <c:pt idx="154">
                  <c:v>78.61954997144913</c:v>
                </c:pt>
                <c:pt idx="155">
                  <c:v>78.38322090698139</c:v>
                </c:pt>
                <c:pt idx="156">
                  <c:v>78.15006482484154</c:v>
                </c:pt>
                <c:pt idx="157">
                  <c:v>77.91999767789675</c:v>
                </c:pt>
                <c:pt idx="158">
                  <c:v>77.69293871517151</c:v>
                </c:pt>
                <c:pt idx="159">
                  <c:v>77.46881031171108</c:v>
                </c:pt>
                <c:pt idx="160">
                  <c:v>77.24753780928283</c:v>
                </c:pt>
                <c:pt idx="161">
                  <c:v>77.02904936709707</c:v>
                </c:pt>
                <c:pt idx="162">
                  <c:v>76.81327582180067</c:v>
                </c:pt>
                <c:pt idx="163">
                  <c:v>76.60015055606063</c:v>
                </c:pt>
                <c:pt idx="164">
                  <c:v>76.389609375113</c:v>
                </c:pt>
                <c:pt idx="165">
                  <c:v>76.18159039070449</c:v>
                </c:pt>
                <c:pt idx="166">
                  <c:v>75.97603391190204</c:v>
                </c:pt>
                <c:pt idx="167">
                  <c:v>75.77288234228817</c:v>
                </c:pt>
                <c:pt idx="168">
                  <c:v>75.5720800830993</c:v>
                </c:pt>
                <c:pt idx="169">
                  <c:v>75.37357344189927</c:v>
                </c:pt>
                <c:pt idx="170">
                  <c:v>75.17731054641304</c:v>
                </c:pt>
                <c:pt idx="171">
                  <c:v>74.98324126317424</c:v>
                </c:pt>
                <c:pt idx="172">
                  <c:v>74.79131712066787</c:v>
                </c:pt>
                <c:pt idx="173">
                  <c:v>74.60149123667297</c:v>
                </c:pt>
                <c:pt idx="174">
                  <c:v>74.41371824953289</c:v>
                </c:pt>
                <c:pt idx="175">
                  <c:v>74.2279542531013</c:v>
                </c:pt>
                <c:pt idx="176">
                  <c:v>74.04415673513036</c:v>
                </c:pt>
                <c:pt idx="177">
                  <c:v>73.86228451888474</c:v>
                </c:pt>
                <c:pt idx="178">
                  <c:v>73.68229770778112</c:v>
                </c:pt>
                <c:pt idx="179">
                  <c:v>73.50415763286676</c:v>
                </c:pt>
                <c:pt idx="180">
                  <c:v>73.32782680296428</c:v>
                </c:pt>
                <c:pt idx="181">
                  <c:v>73.15326885732189</c:v>
                </c:pt>
                <c:pt idx="182">
                  <c:v>71.4979230822584</c:v>
                </c:pt>
                <c:pt idx="183">
                  <c:v>69.98677668389693</c:v>
                </c:pt>
                <c:pt idx="184">
                  <c:v>68.59672286712043</c:v>
                </c:pt>
                <c:pt idx="185">
                  <c:v>67.30980035183323</c:v>
                </c:pt>
                <c:pt idx="186">
                  <c:v>66.11177061105252</c:v>
                </c:pt>
                <c:pt idx="187">
                  <c:v>64.99115522405197</c:v>
                </c:pt>
                <c:pt idx="188">
                  <c:v>63.938565581977095</c:v>
                </c:pt>
                <c:pt idx="189">
                  <c:v>62.94622447589727</c:v>
                </c:pt>
                <c:pt idx="190">
                  <c:v>62.00761720640845</c:v>
                </c:pt>
                <c:pt idx="191">
                  <c:v>61.11723228867036</c:v>
                </c:pt>
                <c:pt idx="192">
                  <c:v>60.27036548662019</c:v>
                </c:pt>
                <c:pt idx="193">
                  <c:v>59.46296947687837</c:v>
                </c:pt>
                <c:pt idx="194">
                  <c:v>58.69153695807868</c:v>
                </c:pt>
                <c:pt idx="195">
                  <c:v>57.95300865592608</c:v>
                </c:pt>
                <c:pt idx="196">
                  <c:v>57.24470012025868</c:v>
                </c:pt>
                <c:pt idx="197">
                  <c:v>56.56424288793432</c:v>
                </c:pt>
                <c:pt idx="198">
                  <c:v>55.90953675583336</c:v>
                </c:pt>
                <c:pt idx="199">
                  <c:v>55.278710737839354</c:v>
                </c:pt>
                <c:pt idx="200">
                  <c:v>54.67009087611541</c:v>
                </c:pt>
                <c:pt idx="201">
                  <c:v>54.08217351153584</c:v>
                </c:pt>
                <c:pt idx="202">
                  <c:v>53.51360293859008</c:v>
                </c:pt>
                <c:pt idx="203">
                  <c:v>52.96315260907608</c:v>
                </c:pt>
                <c:pt idx="204">
                  <c:v>52.42970922902136</c:v>
                </c:pt>
                <c:pt idx="205">
                  <c:v>51.912259230344844</c:v>
                </c:pt>
                <c:pt idx="206">
                  <c:v>51.40987720403829</c:v>
                </c:pt>
                <c:pt idx="207">
                  <c:v>50.92171596317476</c:v>
                </c:pt>
                <c:pt idx="208">
                  <c:v>50.44699796769905</c:v>
                </c:pt>
                <c:pt idx="209">
                  <c:v>49.98500789301633</c:v>
                </c:pt>
                <c:pt idx="210">
                  <c:v>49.53508616404863</c:v>
                </c:pt>
                <c:pt idx="211">
                  <c:v>49.09662330804604</c:v>
                </c:pt>
                <c:pt idx="212">
                  <c:v>48.6690550048091</c:v>
                </c:pt>
                <c:pt idx="213">
                  <c:v>48.25185773345494</c:v>
                </c:pt>
                <c:pt idx="214">
                  <c:v>47.84454493147975</c:v>
                </c:pt>
                <c:pt idx="215">
                  <c:v>47.44666359543282</c:v>
                </c:pt>
                <c:pt idx="216">
                  <c:v>47.05779126363984</c:v>
                </c:pt>
                <c:pt idx="217">
                  <c:v>46.677533330580495</c:v>
                </c:pt>
                <c:pt idx="218">
                  <c:v>46.30552065011351</c:v>
                </c:pt>
                <c:pt idx="219">
                  <c:v>45.9414073910534</c:v>
                </c:pt>
                <c:pt idx="220">
                  <c:v>45.58486911387166</c:v>
                </c:pt>
                <c:pt idx="221">
                  <c:v>45.23560104171276</c:v>
                </c:pt>
                <c:pt idx="222">
                  <c:v>44.893316502632395</c:v>
                </c:pt>
                <c:pt idx="223">
                  <c:v>44.55774552310502</c:v>
                </c:pt>
                <c:pt idx="224">
                  <c:v>44.22863355550904</c:v>
                </c:pt>
                <c:pt idx="225">
                  <c:v>43.90574032456071</c:v>
                </c:pt>
                <c:pt idx="226">
                  <c:v>43.588838779598866</c:v>
                </c:pt>
                <c:pt idx="227">
                  <c:v>43.27771414127478</c:v>
                </c:pt>
                <c:pt idx="228">
                  <c:v>42.97216303261998</c:v>
                </c:pt>
                <c:pt idx="229">
                  <c:v>42.67199268568568</c:v>
                </c:pt>
                <c:pt idx="230">
                  <c:v>42.37702021600146</c:v>
                </c:pt>
                <c:pt idx="231">
                  <c:v>42.0870719580132</c:v>
                </c:pt>
                <c:pt idx="232">
                  <c:v>41.801982855451605</c:v>
                </c:pt>
                <c:pt idx="233">
                  <c:v>41.52159590127153</c:v>
                </c:pt>
                <c:pt idx="234">
                  <c:v>41.245761622402405</c:v>
                </c:pt>
                <c:pt idx="235">
                  <c:v>40.974337605075036</c:v>
                </c:pt>
                <c:pt idx="236">
                  <c:v>40.70718805694983</c:v>
                </c:pt>
                <c:pt idx="237">
                  <c:v>40.44418340267463</c:v>
                </c:pt>
                <c:pt idx="238">
                  <c:v>40.18519990985567</c:v>
                </c:pt>
                <c:pt idx="239">
                  <c:v>39.93011934273791</c:v>
                </c:pt>
                <c:pt idx="240">
                  <c:v>39.678828641167236</c:v>
                </c:pt>
                <c:pt idx="241">
                  <c:v>39.43121962265178</c:v>
                </c:pt>
                <c:pt idx="242">
                  <c:v>39.18718870555612</c:v>
                </c:pt>
                <c:pt idx="243">
                  <c:v>38.946636651654856</c:v>
                </c:pt>
                <c:pt idx="244">
                  <c:v>38.70946832644316</c:v>
                </c:pt>
                <c:pt idx="245">
                  <c:v>38.47559247575462</c:v>
                </c:pt>
                <c:pt idx="246">
                  <c:v>38.24492151737287</c:v>
                </c:pt>
                <c:pt idx="247">
                  <c:v>38.01737134644542</c:v>
                </c:pt>
                <c:pt idx="248">
                  <c:v>37.79286115361685</c:v>
                </c:pt>
                <c:pt idx="249">
                  <c:v>37.57131325489679</c:v>
                </c:pt>
                <c:pt idx="250">
                  <c:v>37.35265293236551</c:v>
                </c:pt>
                <c:pt idx="251">
                  <c:v>37.13680828489912</c:v>
                </c:pt>
                <c:pt idx="252">
                  <c:v>36.92371008816756</c:v>
                </c:pt>
                <c:pt idx="253">
                  <c:v>36.71329166322275</c:v>
                </c:pt>
                <c:pt idx="254">
                  <c:v>36.505488753051814</c:v>
                </c:pt>
                <c:pt idx="255">
                  <c:v>36.30023940652332</c:v>
                </c:pt>
                <c:pt idx="256">
                  <c:v>36.097483869201355</c:v>
                </c:pt>
                <c:pt idx="257">
                  <c:v>35.89716448054553</c:v>
                </c:pt>
                <c:pt idx="258">
                  <c:v>35.69922557705376</c:v>
                </c:pt>
                <c:pt idx="259">
                  <c:v>35.503613400940644</c:v>
                </c:pt>
                <c:pt idx="260">
                  <c:v>35.31027601397564</c:v>
                </c:pt>
                <c:pt idx="261">
                  <c:v>35.11916321613549</c:v>
                </c:pt>
                <c:pt idx="262">
                  <c:v>34.93022646875162</c:v>
                </c:pt>
                <c:pt idx="263">
                  <c:v>34.74341882185748</c:v>
                </c:pt>
                <c:pt idx="264">
                  <c:v>34.558694845463755</c:v>
                </c:pt>
                <c:pt idx="265">
                  <c:v>34.376010564509166</c:v>
                </c:pt>
                <c:pt idx="266">
                  <c:v>34.19532339725343</c:v>
                </c:pt>
                <c:pt idx="267">
                  <c:v>34.016592096896275</c:v>
                </c:pt>
                <c:pt idx="268">
                  <c:v>33.83977669622176</c:v>
                </c:pt>
                <c:pt idx="269">
                  <c:v>33.66483845508184</c:v>
                </c:pt>
                <c:pt idx="270">
                  <c:v>33.491739810546086</c:v>
                </c:pt>
                <c:pt idx="271">
                  <c:v>33.320444329556885</c:v>
                </c:pt>
                <c:pt idx="272">
                  <c:v>31.699372269387865</c:v>
                </c:pt>
                <c:pt idx="273">
                  <c:v>30.225444069680027</c:v>
                </c:pt>
                <c:pt idx="274">
                  <c:v>28.875472313584687</c:v>
                </c:pt>
                <c:pt idx="275">
                  <c:v>27.63141071846323</c:v>
                </c:pt>
                <c:pt idx="276">
                  <c:v>26.478931911952024</c:v>
                </c:pt>
                <c:pt idx="277">
                  <c:v>25.406465325619155</c:v>
                </c:pt>
                <c:pt idx="278">
                  <c:v>24.404527437636542</c:v>
                </c:pt>
                <c:pt idx="279">
                  <c:v>23.4652438889073</c:v>
                </c:pt>
                <c:pt idx="280">
                  <c:v>22.58200110677745</c:v>
                </c:pt>
                <c:pt idx="281">
                  <c:v>21.749187505822142</c:v>
                </c:pt>
                <c:pt idx="282">
                  <c:v>20.961997995676644</c:v>
                </c:pt>
                <c:pt idx="283">
                  <c:v>20.216284093290028</c:v>
                </c:pt>
                <c:pt idx="284">
                  <c:v>19.508437452826975</c:v>
                </c:pt>
                <c:pt idx="285">
                  <c:v>18.83529826162595</c:v>
                </c:pt>
                <c:pt idx="286">
                  <c:v>18.194082397176434</c:v>
                </c:pt>
                <c:pt idx="287">
                  <c:v>17.582322918163616</c:v>
                </c:pt>
                <c:pt idx="288">
                  <c:v>16.997822633593888</c:v>
                </c:pt>
                <c:pt idx="289">
                  <c:v>16.43861532402644</c:v>
                </c:pt>
                <c:pt idx="290">
                  <c:v>15.902933785779098</c:v>
                </c:pt>
                <c:pt idx="291">
                  <c:v>15.389183303849324</c:v>
                </c:pt>
                <c:pt idx="292">
                  <c:v>14.895919480024048</c:v>
                </c:pt>
                <c:pt idx="293">
                  <c:v>14.421829581874661</c:v>
                </c:pt>
                <c:pt idx="294">
                  <c:v>13.965716758626682</c:v>
                </c:pt>
                <c:pt idx="295">
                  <c:v>13.526486607094</c:v>
                </c:pt>
                <c:pt idx="296">
                  <c:v>13.103135676217256</c:v>
                </c:pt>
                <c:pt idx="297">
                  <c:v>12.694741580320487</c:v>
                </c:pt>
                <c:pt idx="298">
                  <c:v>12.300454454861438</c:v>
                </c:pt>
                <c:pt idx="299">
                  <c:v>11.919489538497803</c:v>
                </c:pt>
                <c:pt idx="300">
                  <c:v>11.551120704906989</c:v>
                </c:pt>
                <c:pt idx="301">
                  <c:v>11.194674799357925</c:v>
                </c:pt>
                <c:pt idx="302">
                  <c:v>10.849526660330394</c:v>
                </c:pt>
                <c:pt idx="303">
                  <c:v>10.515094726870288</c:v>
                </c:pt>
                <c:pt idx="304">
                  <c:v>10.190837148897364</c:v>
                </c:pt>
                <c:pt idx="305">
                  <c:v>9.8762483311473</c:v>
                </c:pt>
                <c:pt idx="306">
                  <c:v>9.570855852452334</c:v>
                </c:pt>
                <c:pt idx="307">
                  <c:v>9.274217711130383</c:v>
                </c:pt>
                <c:pt idx="308">
                  <c:v>8.985919854740853</c:v>
                </c:pt>
                <c:pt idx="309">
                  <c:v>8.705573958677432</c:v>
                </c:pt>
                <c:pt idx="310">
                  <c:v>8.432815423242236</c:v>
                </c:pt>
                <c:pt idx="311">
                  <c:v>8.167301563171966</c:v>
                </c:pt>
                <c:pt idx="312">
                  <c:v>7.908709967217764</c:v>
                </c:pt>
                <c:pt idx="313">
                  <c:v>7.656737008439257</c:v>
                </c:pt>
                <c:pt idx="314">
                  <c:v>7.411096488458478</c:v>
                </c:pt>
                <c:pt idx="315">
                  <c:v>7.1715184011126345</c:v>
                </c:pt>
                <c:pt idx="316">
                  <c:v>6.937747802810815</c:v>
                </c:pt>
                <c:pt idx="317">
                  <c:v>6.709543778493111</c:v>
                </c:pt>
                <c:pt idx="318">
                  <c:v>6.486678493455374</c:v>
                </c:pt>
                <c:pt idx="319">
                  <c:v>6.268936322475116</c:v>
                </c:pt>
                <c:pt idx="320">
                  <c:v>6.056113048684458</c:v>
                </c:pt>
                <c:pt idx="321">
                  <c:v>5.848015125508964</c:v>
                </c:pt>
                <c:pt idx="322">
                  <c:v>5.644458995748089</c:v>
                </c:pt>
                <c:pt idx="323">
                  <c:v>5.445270462530582</c:v>
                </c:pt>
                <c:pt idx="324">
                  <c:v>5.250284107451639</c:v>
                </c:pt>
                <c:pt idx="325">
                  <c:v>5.059342751699354</c:v>
                </c:pt>
                <c:pt idx="326">
                  <c:v>4.8722969564173155</c:v>
                </c:pt>
                <c:pt idx="327">
                  <c:v>4.689004558935607</c:v>
                </c:pt>
                <c:pt idx="328">
                  <c:v>4.509330241842267</c:v>
                </c:pt>
                <c:pt idx="329">
                  <c:v>4.333145132167112</c:v>
                </c:pt>
                <c:pt idx="330">
                  <c:v>4.1603264282152015</c:v>
                </c:pt>
                <c:pt idx="331">
                  <c:v>3.990757051822611</c:v>
                </c:pt>
                <c:pt idx="332">
                  <c:v>3.824325324016539</c:v>
                </c:pt>
                <c:pt idx="333">
                  <c:v>3.6609246622480973</c:v>
                </c:pt>
                <c:pt idx="334">
                  <c:v>3.5004532975328795</c:v>
                </c:pt>
                <c:pt idx="335">
                  <c:v>3.3428140099830292</c:v>
                </c:pt>
                <c:pt idx="336">
                  <c:v>3.187913881348454</c:v>
                </c:pt>
                <c:pt idx="337">
                  <c:v>3.0356640633044787</c:v>
                </c:pt>
                <c:pt idx="338">
                  <c:v>2.8859795603314</c:v>
                </c:pt>
                <c:pt idx="339">
                  <c:v>2.7387790261285816</c:v>
                </c:pt>
                <c:pt idx="340">
                  <c:v>2.5939845725937105</c:v>
                </c:pt>
                <c:pt idx="341">
                  <c:v>2.451521590477266</c:v>
                </c:pt>
                <c:pt idx="342">
                  <c:v>2.3113185808943317</c:v>
                </c:pt>
                <c:pt idx="343">
                  <c:v>2.173306996941214</c:v>
                </c:pt>
                <c:pt idx="344">
                  <c:v>2.0374210947237206</c:v>
                </c:pt>
                <c:pt idx="345">
                  <c:v>1.9035977931579984</c:v>
                </c:pt>
                <c:pt idx="346">
                  <c:v>1.7717765419541232</c:v>
                </c:pt>
                <c:pt idx="347">
                  <c:v>1.641899197237533</c:v>
                </c:pt>
                <c:pt idx="348">
                  <c:v>1.513909904304488</c:v>
                </c:pt>
                <c:pt idx="349">
                  <c:v>1.3877549870452643</c:v>
                </c:pt>
                <c:pt idx="350">
                  <c:v>1.2633828436032746</c:v>
                </c:pt>
                <c:pt idx="351">
                  <c:v>1.1407438478696974</c:v>
                </c:pt>
                <c:pt idx="352">
                  <c:v>1.0197902564422956</c:v>
                </c:pt>
                <c:pt idx="353">
                  <c:v>0.9004761207036016</c:v>
                </c:pt>
                <c:pt idx="354">
                  <c:v>0.7827572036981079</c:v>
                </c:pt>
                <c:pt idx="355">
                  <c:v>0.6665909015106564</c:v>
                </c:pt>
                <c:pt idx="356">
                  <c:v>0.5519361688689406</c:v>
                </c:pt>
                <c:pt idx="357">
                  <c:v>0.4387534487121214</c:v>
                </c:pt>
                <c:pt idx="358">
                  <c:v>0.3270046054852571</c:v>
                </c:pt>
                <c:pt idx="359">
                  <c:v>0.21665286193556677</c:v>
                </c:pt>
                <c:pt idx="360">
                  <c:v>0.10766273920155056</c:v>
                </c:pt>
                <c:pt idx="361">
                  <c:v>1.3322676295501878E-14</c:v>
                </c:pt>
                <c:pt idx="362">
                  <c:v>-1.0103659446369229</c:v>
                </c:pt>
                <c:pt idx="363">
                  <c:v>-1.9182051009508738</c:v>
                </c:pt>
                <c:pt idx="364">
                  <c:v>-2.743665824275462</c:v>
                </c:pt>
                <c:pt idx="365">
                  <c:v>-3.501705851754938</c:v>
                </c:pt>
                <c:pt idx="366">
                  <c:v>-4.203683798575225</c:v>
                </c:pt>
                <c:pt idx="367">
                  <c:v>-4.858398324326281</c:v>
                </c:pt>
                <c:pt idx="368">
                  <c:v>-5.472785328511599</c:v>
                </c:pt>
                <c:pt idx="369">
                  <c:v>-6.052397323218724</c:v>
                </c:pt>
                <c:pt idx="370">
                  <c:v>-6.601740442404384</c:v>
                </c:pt>
                <c:pt idx="371">
                  <c:v>-7.124516197620188</c:v>
                </c:pt>
                <c:pt idx="372">
                  <c:v>-7.623798119515364</c:v>
                </c:pt>
                <c:pt idx="373">
                  <c:v>-8.102163004954338</c:v>
                </c:pt>
                <c:pt idx="374">
                  <c:v>-8.561789941391856</c:v>
                </c:pt>
                <c:pt idx="375">
                  <c:v>-9.00453607542931</c:v>
                </c:pt>
                <c:pt idx="376">
                  <c:v>-9.431995338297305</c:v>
                </c:pt>
                <c:pt idx="377">
                  <c:v>-9.845544503396859</c:v>
                </c:pt>
                <c:pt idx="378">
                  <c:v>-10.246379703794638</c:v>
                </c:pt>
                <c:pt idx="379">
                  <c:v>-10.635545677455116</c:v>
                </c:pt>
                <c:pt idx="380">
                  <c:v>-11.013959405989732</c:v>
                </c:pt>
                <c:pt idx="381">
                  <c:v>-11.382429385488496</c:v>
                </c:pt>
                <c:pt idx="382">
                  <c:v>-11.741671460883094</c:v>
                </c:pt>
                <c:pt idx="383">
                  <c:v>-12.092321931824406</c:v>
                </c:pt>
                <c:pt idx="384">
                  <c:v>-12.434948473605061</c:v>
                </c:pt>
                <c:pt idx="385">
                  <c:v>-12.770059294338816</c:v>
                </c:pt>
                <c:pt idx="386">
                  <c:v>-13.09811085771319</c:v>
                </c:pt>
                <c:pt idx="387">
                  <c:v>-13.41951443093813</c:v>
                </c:pt>
                <c:pt idx="388">
                  <c:v>-13.734641664184418</c:v>
                </c:pt>
                <c:pt idx="389">
                  <c:v>-14.043829366653041</c:v>
                </c:pt>
                <c:pt idx="390">
                  <c:v>-14.347383612406043</c:v>
                </c:pt>
                <c:pt idx="391">
                  <c:v>-14.64558328399969</c:v>
                </c:pt>
                <c:pt idx="392">
                  <c:v>-14.938683142154014</c:v>
                </c:pt>
                <c:pt idx="393">
                  <c:v>-15.226916493947975</c:v>
                </c:pt>
                <c:pt idx="394">
                  <c:v>-15.510497519432532</c:v>
                </c:pt>
                <c:pt idx="395">
                  <c:v>-15.789623306411125</c:v>
                </c:pt>
                <c:pt idx="396">
                  <c:v>-16.064475634922427</c:v>
                </c:pt>
                <c:pt idx="397">
                  <c:v>-16.335222546268533</c:v>
                </c:pt>
                <c:pt idx="398">
                  <c:v>-16.60201972595103</c:v>
                </c:pt>
                <c:pt idx="399">
                  <c:v>-16.865011725365413</c:v>
                </c:pt>
                <c:pt idx="400">
                  <c:v>-17.124333043370388</c:v>
                </c:pt>
                <c:pt idx="401">
                  <c:v>-17.380109085745048</c:v>
                </c:pt>
                <c:pt idx="402">
                  <c:v>-17.63245701795428</c:v>
                </c:pt>
                <c:pt idx="403">
                  <c:v>-17.881486524468734</c:v>
                </c:pt>
                <c:pt idx="404">
                  <c:v>-18.127300486053894</c:v>
                </c:pt>
                <c:pt idx="405">
                  <c:v>-18.369995584894525</c:v>
                </c:pt>
                <c:pt idx="406">
                  <c:v>-18.609662846106193</c:v>
                </c:pt>
                <c:pt idx="407">
                  <c:v>-18.846388123065925</c:v>
                </c:pt>
                <c:pt idx="408">
                  <c:v>-19.080252533037303</c:v>
                </c:pt>
                <c:pt idx="409">
                  <c:v>-19.31133284874472</c:v>
                </c:pt>
                <c:pt idx="410">
                  <c:v>-19.539701850845965</c:v>
                </c:pt>
                <c:pt idx="411">
                  <c:v>-19.765428645643688</c:v>
                </c:pt>
                <c:pt idx="412">
                  <c:v>-19.98857895184993</c:v>
                </c:pt>
                <c:pt idx="413">
                  <c:v>-20.209215359761654</c:v>
                </c:pt>
                <c:pt idx="414">
                  <c:v>-20.427397565808302</c:v>
                </c:pt>
                <c:pt idx="415">
                  <c:v>-20.643182585087203</c:v>
                </c:pt>
                <c:pt idx="416">
                  <c:v>-20.856624944200654</c:v>
                </c:pt>
                <c:pt idx="417">
                  <c:v>-21.067776856444773</c:v>
                </c:pt>
                <c:pt idx="418">
                  <c:v>-21.276688381168896</c:v>
                </c:pt>
                <c:pt idx="419">
                  <c:v>-21.48340756892112</c:v>
                </c:pt>
                <c:pt idx="420">
                  <c:v>-21.687980593817066</c:v>
                </c:pt>
                <c:pt idx="421">
                  <c:v>-21.890451874411472</c:v>
                </c:pt>
                <c:pt idx="422">
                  <c:v>-22.09086418421333</c:v>
                </c:pt>
                <c:pt idx="423">
                  <c:v>-22.289258752862867</c:v>
                </c:pt>
                <c:pt idx="424">
                  <c:v>-22.485675358879735</c:v>
                </c:pt>
                <c:pt idx="425">
                  <c:v>-22.68015241479589</c:v>
                </c:pt>
                <c:pt idx="426">
                  <c:v>-22.87272704540137</c:v>
                </c:pt>
                <c:pt idx="427">
                  <c:v>-23.0634351597551</c:v>
                </c:pt>
                <c:pt idx="428">
                  <c:v>-23.252311517546087</c:v>
                </c:pt>
                <c:pt idx="429">
                  <c:v>-23.4393897903298</c:v>
                </c:pt>
                <c:pt idx="430">
                  <c:v>-23.62470261811177</c:v>
                </c:pt>
                <c:pt idx="431">
                  <c:v>-23.80828166170234</c:v>
                </c:pt>
                <c:pt idx="432">
                  <c:v>-23.990157651224397</c:v>
                </c:pt>
                <c:pt idx="433">
                  <c:v>-24.170360431117764</c:v>
                </c:pt>
                <c:pt idx="434">
                  <c:v>-24.348919001950005</c:v>
                </c:pt>
                <c:pt idx="435">
                  <c:v>-24.525861559313235</c:v>
                </c:pt>
                <c:pt idx="436">
                  <c:v>-24.701215530059113</c:v>
                </c:pt>
                <c:pt idx="437">
                  <c:v>-24.87500760610001</c:v>
                </c:pt>
                <c:pt idx="438">
                  <c:v>-25.04726377598236</c:v>
                </c:pt>
                <c:pt idx="439">
                  <c:v>-25.21800935441874</c:v>
                </c:pt>
                <c:pt idx="440">
                  <c:v>-25.387269009947545</c:v>
                </c:pt>
                <c:pt idx="441">
                  <c:v>-25.555066790873177</c:v>
                </c:pt>
                <c:pt idx="442">
                  <c:v>-25.721426149625756</c:v>
                </c:pt>
                <c:pt idx="443">
                  <c:v>-25.886369965666173</c:v>
                </c:pt>
                <c:pt idx="444">
                  <c:v>-26.049920567050993</c:v>
                </c:pt>
                <c:pt idx="445">
                  <c:v>-26.212099750761347</c:v>
                </c:pt>
                <c:pt idx="446">
                  <c:v>-26.37292880189036</c:v>
                </c:pt>
                <c:pt idx="447">
                  <c:v>-26.532428511775436</c:v>
                </c:pt>
                <c:pt idx="448">
                  <c:v>-26.690619195153943</c:v>
                </c:pt>
                <c:pt idx="449">
                  <c:v>-26.84752070641401</c:v>
                </c:pt>
                <c:pt idx="450">
                  <c:v>-27.003152455005782</c:v>
                </c:pt>
                <c:pt idx="451">
                  <c:v>-27.15753342007303</c:v>
                </c:pt>
                <c:pt idx="452">
                  <c:v>-28.636443680110663</c:v>
                </c:pt>
                <c:pt idx="453">
                  <c:v>-30.00841940460738</c:v>
                </c:pt>
                <c:pt idx="454">
                  <c:v>-31.28703053266276</c:v>
                </c:pt>
                <c:pt idx="455">
                  <c:v>-32.483510565008636</c:v>
                </c:pt>
                <c:pt idx="456">
                  <c:v>-33.60725978658533</c:v>
                </c:pt>
                <c:pt idx="457">
                  <c:v>-34.66621543235794</c:v>
                </c:pt>
                <c:pt idx="458">
                  <c:v>-35.66713215152723</c:v>
                </c:pt>
                <c:pt idx="459">
                  <c:v>-36.615798859045654</c:v>
                </c:pt>
                <c:pt idx="460">
                  <c:v>-37.517208899291774</c:v>
                </c:pt>
                <c:pt idx="461">
                  <c:v>-38.37569512392146</c:v>
                </c:pt>
                <c:pt idx="462">
                  <c:v>-39.19503815081608</c:v>
                </c:pt>
                <c:pt idx="463">
                  <c:v>-39.978553855923984</c:v>
                </c:pt>
                <c:pt idx="464">
                  <c:v>-40.729164614755504</c:v>
                </c:pt>
                <c:pt idx="465">
                  <c:v>-41.44945771387</c:v>
                </c:pt>
                <c:pt idx="466">
                  <c:v>-42.141733552322094</c:v>
                </c:pt>
                <c:pt idx="467">
                  <c:v>-42.80804565924102</c:v>
                </c:pt>
                <c:pt idx="468">
                  <c:v>-43.45023410760442</c:v>
                </c:pt>
                <c:pt idx="469">
                  <c:v>-44.06995356563966</c:v>
                </c:pt>
                <c:pt idx="470">
                  <c:v>-44.66869696797818</c:v>
                </c:pt>
                <c:pt idx="471">
                  <c:v>-45.24781558856859</c:v>
                </c:pt>
                <c:pt idx="472">
                  <c:v>-45.80853614181225</c:v>
                </c:pt>
                <c:pt idx="473">
                  <c:v>-46.35197541669305</c:v>
                </c:pt>
                <c:pt idx="474">
                  <c:v>-46.87915285287201</c:v>
                </c:pt>
                <c:pt idx="475">
                  <c:v>-47.39100139185242</c:v>
                </c:pt>
                <c:pt idx="476">
                  <c:v>-47.88837687590781</c:v>
                </c:pt>
                <c:pt idx="477">
                  <c:v>-48.372066219094094</c:v>
                </c:pt>
                <c:pt idx="478">
                  <c:v>-48.842794535738854</c:v>
                </c:pt>
                <c:pt idx="479">
                  <c:v>-49.301231380315954</c:v>
                </c:pt>
                <c:pt idx="480">
                  <c:v>-49.74799622702622</c:v>
                </c:pt>
                <c:pt idx="481">
                  <c:v>-50.18366329651479</c:v>
                </c:pt>
                <c:pt idx="482">
                  <c:v>-50.60876582002466</c:v>
                </c:pt>
                <c:pt idx="483">
                  <c:v>-51.02379981717745</c:v>
                </c:pt>
                <c:pt idx="484">
                  <c:v>-51.42922745190494</c:v>
                </c:pt>
                <c:pt idx="485">
                  <c:v>-51.82548002136791</c:v>
                </c:pt>
                <c:pt idx="486">
                  <c:v>-52.21296062462524</c:v>
                </c:pt>
                <c:pt idx="487">
                  <c:v>-52.59204655106239</c:v>
                </c:pt>
                <c:pt idx="488">
                  <c:v>-52.96309142291818</c:v>
                </c:pt>
                <c:pt idx="489">
                  <c:v>-53.326427121472605</c:v>
                </c:pt>
                <c:pt idx="490">
                  <c:v>-53.682365522420476</c:v>
                </c:pt>
                <c:pt idx="491">
                  <c:v>-54.031200062533095</c:v>
                </c:pt>
                <c:pt idx="492">
                  <c:v>-54.37320715679766</c:v>
                </c:pt>
                <c:pt idx="493">
                  <c:v>-54.70864748274045</c:v>
                </c:pt>
                <c:pt idx="494">
                  <c:v>-55.037767146513865</c:v>
                </c:pt>
                <c:pt idx="495">
                  <c:v>-55.36079874350406</c:v>
                </c:pt>
                <c:pt idx="496">
                  <c:v>-55.677962324647</c:v>
                </c:pt>
                <c:pt idx="497">
                  <c:v>-55.989466278287</c:v>
                </c:pt>
                <c:pt idx="498">
                  <c:v>-56.295508136241864</c:v>
                </c:pt>
                <c:pt idx="499">
                  <c:v>-56.59627531172379</c:v>
                </c:pt>
                <c:pt idx="500">
                  <c:v>-56.891945775883684</c:v>
                </c:pt>
                <c:pt idx="501">
                  <c:v>-57.18268867897861</c:v>
                </c:pt>
                <c:pt idx="502">
                  <c:v>-57.468664921491566</c:v>
                </c:pt>
                <c:pt idx="503">
                  <c:v>-57.75002767994637</c:v>
                </c:pt>
                <c:pt idx="504">
                  <c:v>-58.026922891646464</c:v>
                </c:pt>
                <c:pt idx="505">
                  <c:v>-58.29948970211445</c:v>
                </c:pt>
                <c:pt idx="506">
                  <c:v>-58.56786087861189</c:v>
                </c:pt>
                <c:pt idx="507">
                  <c:v>-58.832163192768135</c:v>
                </c:pt>
                <c:pt idx="508">
                  <c:v>-59.09251777503713</c:v>
                </c:pt>
                <c:pt idx="509">
                  <c:v>-59.34904044342699</c:v>
                </c:pt>
                <c:pt idx="510">
                  <c:v>-59.60184200870388</c:v>
                </c:pt>
                <c:pt idx="511">
                  <c:v>-59.851028558055816</c:v>
                </c:pt>
                <c:pt idx="512">
                  <c:v>-60.0967017190097</c:v>
                </c:pt>
                <c:pt idx="513">
                  <c:v>-60.33895890522357</c:v>
                </c:pt>
                <c:pt idx="514">
                  <c:v>-60.57789354562355</c:v>
                </c:pt>
                <c:pt idx="515">
                  <c:v>-60.81359529821757</c:v>
                </c:pt>
                <c:pt idx="516">
                  <c:v>-61.04615024979618</c:v>
                </c:pt>
                <c:pt idx="517">
                  <c:v>-61.27564110262082</c:v>
                </c:pt>
                <c:pt idx="518">
                  <c:v>-61.50214734910119</c:v>
                </c:pt>
                <c:pt idx="519">
                  <c:v>-61.72574543537503</c:v>
                </c:pt>
                <c:pt idx="520">
                  <c:v>-61.94650891462368</c:v>
                </c:pt>
                <c:pt idx="521">
                  <c:v>-62.16450859088478</c:v>
                </c:pt>
                <c:pt idx="522">
                  <c:v>-62.37981265405883</c:v>
                </c:pt>
                <c:pt idx="523">
                  <c:v>-62.59248680674716</c:v>
                </c:pt>
                <c:pt idx="524">
                  <c:v>-62.80259438350627</c:v>
                </c:pt>
                <c:pt idx="525">
                  <c:v>-63.010196463054704</c:v>
                </c:pt>
                <c:pt idx="526">
                  <c:v>-63.21535197392581</c:v>
                </c:pt>
                <c:pt idx="527">
                  <c:v>-63.41811779401906</c:v>
                </c:pt>
                <c:pt idx="528">
                  <c:v>-63.61854884446745</c:v>
                </c:pt>
                <c:pt idx="529">
                  <c:v>-63.816698178205016</c:v>
                </c:pt>
                <c:pt idx="530">
                  <c:v>-64.01261706358905</c:v>
                </c:pt>
                <c:pt idx="531">
                  <c:v>-64.20635506340392</c:v>
                </c:pt>
                <c:pt idx="532">
                  <c:v>-64.3979601095488</c:v>
                </c:pt>
                <c:pt idx="533">
                  <c:v>-64.58747857368866</c:v>
                </c:pt>
                <c:pt idx="534">
                  <c:v>-64.77495533412696</c:v>
                </c:pt>
                <c:pt idx="535">
                  <c:v>-64.96043383913987</c:v>
                </c:pt>
                <c:pt idx="536">
                  <c:v>-65.14395616699349</c:v>
                </c:pt>
                <c:pt idx="537">
                  <c:v>-65.32556308285044</c:v>
                </c:pt>
                <c:pt idx="538">
                  <c:v>-65.50529409275678</c:v>
                </c:pt>
                <c:pt idx="539">
                  <c:v>-65.68318749488704</c:v>
                </c:pt>
                <c:pt idx="540">
                  <c:v>-65.85928042821229</c:v>
                </c:pt>
              </c:numCache>
            </c:numRef>
          </c:yVal>
          <c:smooth val="1"/>
        </c:ser>
        <c:ser>
          <c:idx val="3"/>
          <c:order val="3"/>
          <c:tx>
            <c:strRef>
              <c:f>ILoop!$J$7</c:f>
              <c:strCache>
                <c:ptCount val="1"/>
                <c:pt idx="0">
                  <c:v>Crossover (10,000.00 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ILoop!$I$2:$I$3</c:f>
              <c:numCache>
                <c:ptCount val="2"/>
                <c:pt idx="0">
                  <c:v>10000</c:v>
                </c:pt>
                <c:pt idx="1">
                  <c:v>10000</c:v>
                </c:pt>
              </c:numCache>
            </c:numRef>
          </c:xVal>
          <c:yVal>
            <c:numRef>
              <c:f>ILoop!$J$2:$J$3</c:f>
              <c:numCache>
                <c:ptCount val="2"/>
                <c:pt idx="0">
                  <c:v>10</c:v>
                </c:pt>
                <c:pt idx="1">
                  <c:v>-10</c:v>
                </c:pt>
              </c:numCache>
            </c:numRef>
          </c:yVal>
          <c:smooth val="1"/>
        </c:ser>
        <c:axId val="7453999"/>
        <c:axId val="52040756"/>
      </c:scatterChart>
      <c:valAx>
        <c:axId val="7453999"/>
        <c:scaling>
          <c:logBase val="10"/>
          <c:orientation val="minMax"/>
          <c:max val="1000000"/>
          <c:min val="1"/>
        </c:scaling>
        <c:axPos val="b"/>
        <c:majorGridlines>
          <c:spPr>
            <a:ln w="3175">
              <a:solidFill>
                <a:srgbClr val="808080"/>
              </a:solidFill>
            </a:ln>
          </c:spPr>
        </c:majorGridlines>
        <c:minorGridlines>
          <c:spPr>
            <a:ln w="3175">
              <a:solidFill>
                <a:srgbClr val="C0C0C0"/>
              </a:solidFill>
            </a:ln>
          </c:spPr>
        </c:minorGridlines>
        <c:delete val="0"/>
        <c:numFmt formatCode="0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40756"/>
        <c:crossesAt val="-5000"/>
        <c:crossBetween val="midCat"/>
        <c:dispUnits/>
      </c:valAx>
      <c:valAx>
        <c:axId val="5204075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Magnitude (dB)</a:t>
                </a:r>
              </a:p>
            </c:rich>
          </c:tx>
          <c:layout>
            <c:manualLayout>
              <c:xMode val="factor"/>
              <c:yMode val="factor"/>
              <c:x val="-0.0105"/>
              <c:y val="-0.01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453999"/>
        <c:crosses val="autoZero"/>
        <c:crossBetween val="midCat"/>
        <c:dispUnits/>
      </c:valAx>
      <c:spPr>
        <a:noFill/>
        <a:ln w="12700">
          <a:solidFill>
            <a:srgbClr val="000000"/>
          </a:solidFill>
        </a:ln>
      </c:spPr>
    </c:plotArea>
    <c:legend>
      <c:legendPos val="r"/>
      <c:layout>
        <c:manualLayout>
          <c:xMode val="edge"/>
          <c:yMode val="edge"/>
          <c:x val="0.117"/>
          <c:y val="0.91075"/>
          <c:w val="0.81525"/>
          <c:h val="0.053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
          <c:w val="0.95475"/>
          <c:h val="0.89875"/>
        </c:manualLayout>
      </c:layout>
      <c:scatterChart>
        <c:scatterStyle val="smoothMarker"/>
        <c:varyColors val="0"/>
        <c:ser>
          <c:idx val="0"/>
          <c:order val="0"/>
          <c:tx>
            <c:v>I_Plant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ILoopPlot!$A$2:$A$542</c:f>
              <c:numCache>
                <c:ptCount val="54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pt idx="271">
                  <c:v>1000</c:v>
                </c:pt>
                <c:pt idx="272">
                  <c:v>1100</c:v>
                </c:pt>
                <c:pt idx="273">
                  <c:v>1200</c:v>
                </c:pt>
                <c:pt idx="274">
                  <c:v>1300</c:v>
                </c:pt>
                <c:pt idx="275">
                  <c:v>1400</c:v>
                </c:pt>
                <c:pt idx="276">
                  <c:v>1500</c:v>
                </c:pt>
                <c:pt idx="277">
                  <c:v>1600</c:v>
                </c:pt>
                <c:pt idx="278">
                  <c:v>1700</c:v>
                </c:pt>
                <c:pt idx="279">
                  <c:v>1800</c:v>
                </c:pt>
                <c:pt idx="280">
                  <c:v>1900</c:v>
                </c:pt>
                <c:pt idx="281">
                  <c:v>2000</c:v>
                </c:pt>
                <c:pt idx="282">
                  <c:v>2100</c:v>
                </c:pt>
                <c:pt idx="283">
                  <c:v>2200</c:v>
                </c:pt>
                <c:pt idx="284">
                  <c:v>2300</c:v>
                </c:pt>
                <c:pt idx="285">
                  <c:v>2400</c:v>
                </c:pt>
                <c:pt idx="286">
                  <c:v>2500</c:v>
                </c:pt>
                <c:pt idx="287">
                  <c:v>2600</c:v>
                </c:pt>
                <c:pt idx="288">
                  <c:v>2700</c:v>
                </c:pt>
                <c:pt idx="289">
                  <c:v>2800</c:v>
                </c:pt>
                <c:pt idx="290">
                  <c:v>2900</c:v>
                </c:pt>
                <c:pt idx="291">
                  <c:v>3000</c:v>
                </c:pt>
                <c:pt idx="292">
                  <c:v>3100</c:v>
                </c:pt>
                <c:pt idx="293">
                  <c:v>3200</c:v>
                </c:pt>
                <c:pt idx="294">
                  <c:v>3300</c:v>
                </c:pt>
                <c:pt idx="295">
                  <c:v>3400</c:v>
                </c:pt>
                <c:pt idx="296">
                  <c:v>3500</c:v>
                </c:pt>
                <c:pt idx="297">
                  <c:v>3600</c:v>
                </c:pt>
                <c:pt idx="298">
                  <c:v>3700</c:v>
                </c:pt>
                <c:pt idx="299">
                  <c:v>3800</c:v>
                </c:pt>
                <c:pt idx="300">
                  <c:v>3900</c:v>
                </c:pt>
                <c:pt idx="301">
                  <c:v>4000</c:v>
                </c:pt>
                <c:pt idx="302">
                  <c:v>4100</c:v>
                </c:pt>
                <c:pt idx="303">
                  <c:v>4200</c:v>
                </c:pt>
                <c:pt idx="304">
                  <c:v>4300</c:v>
                </c:pt>
                <c:pt idx="305">
                  <c:v>4400</c:v>
                </c:pt>
                <c:pt idx="306">
                  <c:v>4500</c:v>
                </c:pt>
                <c:pt idx="307">
                  <c:v>4600</c:v>
                </c:pt>
                <c:pt idx="308">
                  <c:v>4700</c:v>
                </c:pt>
                <c:pt idx="309">
                  <c:v>4800</c:v>
                </c:pt>
                <c:pt idx="310">
                  <c:v>4900</c:v>
                </c:pt>
                <c:pt idx="311">
                  <c:v>5000</c:v>
                </c:pt>
                <c:pt idx="312">
                  <c:v>5100</c:v>
                </c:pt>
                <c:pt idx="313">
                  <c:v>5200</c:v>
                </c:pt>
                <c:pt idx="314">
                  <c:v>5300</c:v>
                </c:pt>
                <c:pt idx="315">
                  <c:v>5400</c:v>
                </c:pt>
                <c:pt idx="316">
                  <c:v>5500</c:v>
                </c:pt>
                <c:pt idx="317">
                  <c:v>5600</c:v>
                </c:pt>
                <c:pt idx="318">
                  <c:v>5700</c:v>
                </c:pt>
                <c:pt idx="319">
                  <c:v>5800</c:v>
                </c:pt>
                <c:pt idx="320">
                  <c:v>5900</c:v>
                </c:pt>
                <c:pt idx="321">
                  <c:v>6000</c:v>
                </c:pt>
                <c:pt idx="322">
                  <c:v>6100</c:v>
                </c:pt>
                <c:pt idx="323">
                  <c:v>6200</c:v>
                </c:pt>
                <c:pt idx="324">
                  <c:v>6300</c:v>
                </c:pt>
                <c:pt idx="325">
                  <c:v>6400</c:v>
                </c:pt>
                <c:pt idx="326">
                  <c:v>6500</c:v>
                </c:pt>
                <c:pt idx="327">
                  <c:v>6600</c:v>
                </c:pt>
                <c:pt idx="328">
                  <c:v>6700</c:v>
                </c:pt>
                <c:pt idx="329">
                  <c:v>6800</c:v>
                </c:pt>
                <c:pt idx="330">
                  <c:v>6900</c:v>
                </c:pt>
                <c:pt idx="331">
                  <c:v>7000</c:v>
                </c:pt>
                <c:pt idx="332">
                  <c:v>7100</c:v>
                </c:pt>
                <c:pt idx="333">
                  <c:v>7200</c:v>
                </c:pt>
                <c:pt idx="334">
                  <c:v>7300</c:v>
                </c:pt>
                <c:pt idx="335">
                  <c:v>7400</c:v>
                </c:pt>
                <c:pt idx="336">
                  <c:v>7500</c:v>
                </c:pt>
                <c:pt idx="337">
                  <c:v>7600</c:v>
                </c:pt>
                <c:pt idx="338">
                  <c:v>7700</c:v>
                </c:pt>
                <c:pt idx="339">
                  <c:v>7800</c:v>
                </c:pt>
                <c:pt idx="340">
                  <c:v>7900</c:v>
                </c:pt>
                <c:pt idx="341">
                  <c:v>8000</c:v>
                </c:pt>
                <c:pt idx="342">
                  <c:v>8100</c:v>
                </c:pt>
                <c:pt idx="343">
                  <c:v>8200</c:v>
                </c:pt>
                <c:pt idx="344">
                  <c:v>8300</c:v>
                </c:pt>
                <c:pt idx="345">
                  <c:v>8400</c:v>
                </c:pt>
                <c:pt idx="346">
                  <c:v>8500</c:v>
                </c:pt>
                <c:pt idx="347">
                  <c:v>8600</c:v>
                </c:pt>
                <c:pt idx="348">
                  <c:v>8700</c:v>
                </c:pt>
                <c:pt idx="349">
                  <c:v>8800</c:v>
                </c:pt>
                <c:pt idx="350">
                  <c:v>8900</c:v>
                </c:pt>
                <c:pt idx="351">
                  <c:v>9000</c:v>
                </c:pt>
                <c:pt idx="352">
                  <c:v>9100</c:v>
                </c:pt>
                <c:pt idx="353">
                  <c:v>9200</c:v>
                </c:pt>
                <c:pt idx="354">
                  <c:v>9300</c:v>
                </c:pt>
                <c:pt idx="355">
                  <c:v>9400</c:v>
                </c:pt>
                <c:pt idx="356">
                  <c:v>9500</c:v>
                </c:pt>
                <c:pt idx="357">
                  <c:v>9600</c:v>
                </c:pt>
                <c:pt idx="358">
                  <c:v>9700</c:v>
                </c:pt>
                <c:pt idx="359">
                  <c:v>9800</c:v>
                </c:pt>
                <c:pt idx="360">
                  <c:v>9900</c:v>
                </c:pt>
                <c:pt idx="361">
                  <c:v>10000</c:v>
                </c:pt>
                <c:pt idx="362">
                  <c:v>11000</c:v>
                </c:pt>
                <c:pt idx="363">
                  <c:v>12000</c:v>
                </c:pt>
                <c:pt idx="364">
                  <c:v>13000</c:v>
                </c:pt>
                <c:pt idx="365">
                  <c:v>14000</c:v>
                </c:pt>
                <c:pt idx="366">
                  <c:v>15000</c:v>
                </c:pt>
                <c:pt idx="367">
                  <c:v>16000</c:v>
                </c:pt>
                <c:pt idx="368">
                  <c:v>17000</c:v>
                </c:pt>
                <c:pt idx="369">
                  <c:v>18000</c:v>
                </c:pt>
                <c:pt idx="370">
                  <c:v>19000</c:v>
                </c:pt>
                <c:pt idx="371">
                  <c:v>20000</c:v>
                </c:pt>
                <c:pt idx="372">
                  <c:v>21000</c:v>
                </c:pt>
                <c:pt idx="373">
                  <c:v>22000</c:v>
                </c:pt>
                <c:pt idx="374">
                  <c:v>23000</c:v>
                </c:pt>
                <c:pt idx="375">
                  <c:v>24000</c:v>
                </c:pt>
                <c:pt idx="376">
                  <c:v>25000</c:v>
                </c:pt>
                <c:pt idx="377">
                  <c:v>26000</c:v>
                </c:pt>
                <c:pt idx="378">
                  <c:v>27000</c:v>
                </c:pt>
                <c:pt idx="379">
                  <c:v>28000</c:v>
                </c:pt>
                <c:pt idx="380">
                  <c:v>29000</c:v>
                </c:pt>
                <c:pt idx="381">
                  <c:v>30000</c:v>
                </c:pt>
                <c:pt idx="382">
                  <c:v>31000</c:v>
                </c:pt>
                <c:pt idx="383">
                  <c:v>32000</c:v>
                </c:pt>
                <c:pt idx="384">
                  <c:v>33000</c:v>
                </c:pt>
                <c:pt idx="385">
                  <c:v>34000</c:v>
                </c:pt>
                <c:pt idx="386">
                  <c:v>35000</c:v>
                </c:pt>
                <c:pt idx="387">
                  <c:v>36000</c:v>
                </c:pt>
                <c:pt idx="388">
                  <c:v>37000</c:v>
                </c:pt>
                <c:pt idx="389">
                  <c:v>38000</c:v>
                </c:pt>
                <c:pt idx="390">
                  <c:v>39000</c:v>
                </c:pt>
                <c:pt idx="391">
                  <c:v>40000</c:v>
                </c:pt>
                <c:pt idx="392">
                  <c:v>41000</c:v>
                </c:pt>
                <c:pt idx="393">
                  <c:v>42000</c:v>
                </c:pt>
                <c:pt idx="394">
                  <c:v>43000</c:v>
                </c:pt>
                <c:pt idx="395">
                  <c:v>44000</c:v>
                </c:pt>
                <c:pt idx="396">
                  <c:v>45000</c:v>
                </c:pt>
                <c:pt idx="397">
                  <c:v>46000</c:v>
                </c:pt>
                <c:pt idx="398">
                  <c:v>47000</c:v>
                </c:pt>
                <c:pt idx="399">
                  <c:v>48000</c:v>
                </c:pt>
                <c:pt idx="400">
                  <c:v>49000</c:v>
                </c:pt>
                <c:pt idx="401">
                  <c:v>50000</c:v>
                </c:pt>
                <c:pt idx="402">
                  <c:v>51000</c:v>
                </c:pt>
                <c:pt idx="403">
                  <c:v>52000</c:v>
                </c:pt>
                <c:pt idx="404">
                  <c:v>53000</c:v>
                </c:pt>
                <c:pt idx="405">
                  <c:v>54000</c:v>
                </c:pt>
                <c:pt idx="406">
                  <c:v>55000</c:v>
                </c:pt>
                <c:pt idx="407">
                  <c:v>56000</c:v>
                </c:pt>
                <c:pt idx="408">
                  <c:v>57000</c:v>
                </c:pt>
                <c:pt idx="409">
                  <c:v>58000</c:v>
                </c:pt>
                <c:pt idx="410">
                  <c:v>59000</c:v>
                </c:pt>
                <c:pt idx="411">
                  <c:v>60000</c:v>
                </c:pt>
                <c:pt idx="412">
                  <c:v>61000</c:v>
                </c:pt>
                <c:pt idx="413">
                  <c:v>62000</c:v>
                </c:pt>
                <c:pt idx="414">
                  <c:v>63000</c:v>
                </c:pt>
                <c:pt idx="415">
                  <c:v>64000</c:v>
                </c:pt>
                <c:pt idx="416">
                  <c:v>65000</c:v>
                </c:pt>
                <c:pt idx="417">
                  <c:v>66000</c:v>
                </c:pt>
                <c:pt idx="418">
                  <c:v>67000</c:v>
                </c:pt>
                <c:pt idx="419">
                  <c:v>68000</c:v>
                </c:pt>
                <c:pt idx="420">
                  <c:v>69000</c:v>
                </c:pt>
                <c:pt idx="421">
                  <c:v>70000</c:v>
                </c:pt>
                <c:pt idx="422">
                  <c:v>71000</c:v>
                </c:pt>
                <c:pt idx="423">
                  <c:v>72000</c:v>
                </c:pt>
                <c:pt idx="424">
                  <c:v>73000</c:v>
                </c:pt>
                <c:pt idx="425">
                  <c:v>74000</c:v>
                </c:pt>
                <c:pt idx="426">
                  <c:v>75000</c:v>
                </c:pt>
                <c:pt idx="427">
                  <c:v>76000</c:v>
                </c:pt>
                <c:pt idx="428">
                  <c:v>77000</c:v>
                </c:pt>
                <c:pt idx="429">
                  <c:v>78000</c:v>
                </c:pt>
                <c:pt idx="430">
                  <c:v>79000</c:v>
                </c:pt>
                <c:pt idx="431">
                  <c:v>80000</c:v>
                </c:pt>
                <c:pt idx="432">
                  <c:v>81000</c:v>
                </c:pt>
                <c:pt idx="433">
                  <c:v>82000</c:v>
                </c:pt>
                <c:pt idx="434">
                  <c:v>83000</c:v>
                </c:pt>
                <c:pt idx="435">
                  <c:v>84000</c:v>
                </c:pt>
                <c:pt idx="436">
                  <c:v>85000</c:v>
                </c:pt>
                <c:pt idx="437">
                  <c:v>86000</c:v>
                </c:pt>
                <c:pt idx="438">
                  <c:v>87000</c:v>
                </c:pt>
                <c:pt idx="439">
                  <c:v>88000</c:v>
                </c:pt>
                <c:pt idx="440">
                  <c:v>89000</c:v>
                </c:pt>
                <c:pt idx="441">
                  <c:v>90000</c:v>
                </c:pt>
                <c:pt idx="442">
                  <c:v>91000</c:v>
                </c:pt>
                <c:pt idx="443">
                  <c:v>92000</c:v>
                </c:pt>
                <c:pt idx="444">
                  <c:v>93000</c:v>
                </c:pt>
                <c:pt idx="445">
                  <c:v>94000</c:v>
                </c:pt>
                <c:pt idx="446">
                  <c:v>95000</c:v>
                </c:pt>
                <c:pt idx="447">
                  <c:v>96000</c:v>
                </c:pt>
                <c:pt idx="448">
                  <c:v>97000</c:v>
                </c:pt>
                <c:pt idx="449">
                  <c:v>98000</c:v>
                </c:pt>
                <c:pt idx="450">
                  <c:v>99000</c:v>
                </c:pt>
                <c:pt idx="451">
                  <c:v>100000</c:v>
                </c:pt>
                <c:pt idx="452">
                  <c:v>110000</c:v>
                </c:pt>
                <c:pt idx="453">
                  <c:v>120000</c:v>
                </c:pt>
                <c:pt idx="454">
                  <c:v>130000</c:v>
                </c:pt>
                <c:pt idx="455">
                  <c:v>140000</c:v>
                </c:pt>
                <c:pt idx="456">
                  <c:v>150000</c:v>
                </c:pt>
                <c:pt idx="457">
                  <c:v>160000</c:v>
                </c:pt>
                <c:pt idx="458">
                  <c:v>170000</c:v>
                </c:pt>
                <c:pt idx="459">
                  <c:v>180000</c:v>
                </c:pt>
                <c:pt idx="460">
                  <c:v>190000</c:v>
                </c:pt>
                <c:pt idx="461">
                  <c:v>200000</c:v>
                </c:pt>
                <c:pt idx="462">
                  <c:v>210000</c:v>
                </c:pt>
                <c:pt idx="463">
                  <c:v>220000</c:v>
                </c:pt>
                <c:pt idx="464">
                  <c:v>230000</c:v>
                </c:pt>
                <c:pt idx="465">
                  <c:v>240000</c:v>
                </c:pt>
                <c:pt idx="466">
                  <c:v>250000</c:v>
                </c:pt>
                <c:pt idx="467">
                  <c:v>260000</c:v>
                </c:pt>
                <c:pt idx="468">
                  <c:v>270000</c:v>
                </c:pt>
                <c:pt idx="469">
                  <c:v>280000</c:v>
                </c:pt>
                <c:pt idx="470">
                  <c:v>290000</c:v>
                </c:pt>
                <c:pt idx="471">
                  <c:v>300000</c:v>
                </c:pt>
                <c:pt idx="472">
                  <c:v>310000</c:v>
                </c:pt>
                <c:pt idx="473">
                  <c:v>320000</c:v>
                </c:pt>
                <c:pt idx="474">
                  <c:v>330000</c:v>
                </c:pt>
                <c:pt idx="475">
                  <c:v>340000</c:v>
                </c:pt>
                <c:pt idx="476">
                  <c:v>350000</c:v>
                </c:pt>
                <c:pt idx="477">
                  <c:v>360000</c:v>
                </c:pt>
                <c:pt idx="478">
                  <c:v>370000</c:v>
                </c:pt>
                <c:pt idx="479">
                  <c:v>380000</c:v>
                </c:pt>
                <c:pt idx="480">
                  <c:v>390000</c:v>
                </c:pt>
                <c:pt idx="481">
                  <c:v>400000</c:v>
                </c:pt>
                <c:pt idx="482">
                  <c:v>410000</c:v>
                </c:pt>
                <c:pt idx="483">
                  <c:v>420000</c:v>
                </c:pt>
                <c:pt idx="484">
                  <c:v>430000</c:v>
                </c:pt>
                <c:pt idx="485">
                  <c:v>440000</c:v>
                </c:pt>
                <c:pt idx="486">
                  <c:v>450000</c:v>
                </c:pt>
                <c:pt idx="487">
                  <c:v>460000</c:v>
                </c:pt>
                <c:pt idx="488">
                  <c:v>470000</c:v>
                </c:pt>
                <c:pt idx="489">
                  <c:v>480000</c:v>
                </c:pt>
                <c:pt idx="490">
                  <c:v>490000</c:v>
                </c:pt>
                <c:pt idx="491">
                  <c:v>500000</c:v>
                </c:pt>
                <c:pt idx="492">
                  <c:v>510000</c:v>
                </c:pt>
                <c:pt idx="493">
                  <c:v>520000</c:v>
                </c:pt>
                <c:pt idx="494">
                  <c:v>530000</c:v>
                </c:pt>
                <c:pt idx="495">
                  <c:v>540000</c:v>
                </c:pt>
                <c:pt idx="496">
                  <c:v>550000</c:v>
                </c:pt>
                <c:pt idx="497">
                  <c:v>560000</c:v>
                </c:pt>
                <c:pt idx="498">
                  <c:v>570000</c:v>
                </c:pt>
                <c:pt idx="499">
                  <c:v>580000</c:v>
                </c:pt>
                <c:pt idx="500">
                  <c:v>590000</c:v>
                </c:pt>
                <c:pt idx="501">
                  <c:v>600000</c:v>
                </c:pt>
                <c:pt idx="502">
                  <c:v>610000</c:v>
                </c:pt>
                <c:pt idx="503">
                  <c:v>620000</c:v>
                </c:pt>
                <c:pt idx="504">
                  <c:v>630000</c:v>
                </c:pt>
                <c:pt idx="505">
                  <c:v>640000</c:v>
                </c:pt>
                <c:pt idx="506">
                  <c:v>650000</c:v>
                </c:pt>
                <c:pt idx="507">
                  <c:v>660000</c:v>
                </c:pt>
                <c:pt idx="508">
                  <c:v>670000</c:v>
                </c:pt>
                <c:pt idx="509">
                  <c:v>680000</c:v>
                </c:pt>
                <c:pt idx="510">
                  <c:v>690000</c:v>
                </c:pt>
                <c:pt idx="511">
                  <c:v>700000</c:v>
                </c:pt>
                <c:pt idx="512">
                  <c:v>710000</c:v>
                </c:pt>
                <c:pt idx="513">
                  <c:v>720000</c:v>
                </c:pt>
                <c:pt idx="514">
                  <c:v>730000</c:v>
                </c:pt>
                <c:pt idx="515">
                  <c:v>740000</c:v>
                </c:pt>
                <c:pt idx="516">
                  <c:v>750000</c:v>
                </c:pt>
                <c:pt idx="517">
                  <c:v>760000</c:v>
                </c:pt>
                <c:pt idx="518">
                  <c:v>770000</c:v>
                </c:pt>
                <c:pt idx="519">
                  <c:v>780000</c:v>
                </c:pt>
                <c:pt idx="520">
                  <c:v>790000</c:v>
                </c:pt>
                <c:pt idx="521">
                  <c:v>800000</c:v>
                </c:pt>
                <c:pt idx="522">
                  <c:v>810000</c:v>
                </c:pt>
                <c:pt idx="523">
                  <c:v>820000</c:v>
                </c:pt>
                <c:pt idx="524">
                  <c:v>830000</c:v>
                </c:pt>
                <c:pt idx="525">
                  <c:v>840000</c:v>
                </c:pt>
                <c:pt idx="526">
                  <c:v>850000</c:v>
                </c:pt>
                <c:pt idx="527">
                  <c:v>860000</c:v>
                </c:pt>
                <c:pt idx="528">
                  <c:v>870000</c:v>
                </c:pt>
                <c:pt idx="529">
                  <c:v>880000</c:v>
                </c:pt>
                <c:pt idx="530">
                  <c:v>890000</c:v>
                </c:pt>
                <c:pt idx="531">
                  <c:v>900000</c:v>
                </c:pt>
                <c:pt idx="532">
                  <c:v>910000</c:v>
                </c:pt>
                <c:pt idx="533">
                  <c:v>920000</c:v>
                </c:pt>
                <c:pt idx="534">
                  <c:v>930000</c:v>
                </c:pt>
                <c:pt idx="535">
                  <c:v>940000</c:v>
                </c:pt>
                <c:pt idx="536">
                  <c:v>950000</c:v>
                </c:pt>
                <c:pt idx="537">
                  <c:v>960000</c:v>
                </c:pt>
                <c:pt idx="538">
                  <c:v>970000</c:v>
                </c:pt>
                <c:pt idx="539">
                  <c:v>980000</c:v>
                </c:pt>
                <c:pt idx="540">
                  <c:v>990000</c:v>
                </c:pt>
              </c:numCache>
            </c:numRef>
          </c:xVal>
          <c:yVal>
            <c:numRef>
              <c:f>ILoopPlot!$C$2:$C$542</c:f>
              <c:numCache>
                <c:ptCount val="541"/>
                <c:pt idx="0">
                  <c:v>-90</c:v>
                </c:pt>
                <c:pt idx="1">
                  <c:v>-90</c:v>
                </c:pt>
                <c:pt idx="2">
                  <c:v>-90</c:v>
                </c:pt>
                <c:pt idx="3">
                  <c:v>-90</c:v>
                </c:pt>
                <c:pt idx="4">
                  <c:v>-90</c:v>
                </c:pt>
                <c:pt idx="5">
                  <c:v>-90</c:v>
                </c:pt>
                <c:pt idx="6">
                  <c:v>-90</c:v>
                </c:pt>
                <c:pt idx="7">
                  <c:v>-90</c:v>
                </c:pt>
                <c:pt idx="8">
                  <c:v>-90</c:v>
                </c:pt>
                <c:pt idx="9">
                  <c:v>-90</c:v>
                </c:pt>
                <c:pt idx="10">
                  <c:v>-90</c:v>
                </c:pt>
                <c:pt idx="11">
                  <c:v>-90</c:v>
                </c:pt>
                <c:pt idx="12">
                  <c:v>-90</c:v>
                </c:pt>
                <c:pt idx="13">
                  <c:v>-90</c:v>
                </c:pt>
                <c:pt idx="14">
                  <c:v>-90</c:v>
                </c:pt>
                <c:pt idx="15">
                  <c:v>-90</c:v>
                </c:pt>
                <c:pt idx="16">
                  <c:v>-90</c:v>
                </c:pt>
                <c:pt idx="17">
                  <c:v>-90</c:v>
                </c:pt>
                <c:pt idx="18">
                  <c:v>-90</c:v>
                </c:pt>
                <c:pt idx="19">
                  <c:v>-90</c:v>
                </c:pt>
                <c:pt idx="20">
                  <c:v>-90</c:v>
                </c:pt>
                <c:pt idx="21">
                  <c:v>-90</c:v>
                </c:pt>
                <c:pt idx="22">
                  <c:v>-90</c:v>
                </c:pt>
                <c:pt idx="23">
                  <c:v>-90</c:v>
                </c:pt>
                <c:pt idx="24">
                  <c:v>-90</c:v>
                </c:pt>
                <c:pt idx="25">
                  <c:v>-90</c:v>
                </c:pt>
                <c:pt idx="26">
                  <c:v>-90</c:v>
                </c:pt>
                <c:pt idx="27">
                  <c:v>-90</c:v>
                </c:pt>
                <c:pt idx="28">
                  <c:v>-90</c:v>
                </c:pt>
                <c:pt idx="29">
                  <c:v>-90</c:v>
                </c:pt>
                <c:pt idx="30">
                  <c:v>-90</c:v>
                </c:pt>
                <c:pt idx="31">
                  <c:v>-90</c:v>
                </c:pt>
                <c:pt idx="32">
                  <c:v>-90</c:v>
                </c:pt>
                <c:pt idx="33">
                  <c:v>-90</c:v>
                </c:pt>
                <c:pt idx="34">
                  <c:v>-90</c:v>
                </c:pt>
                <c:pt idx="35">
                  <c:v>-90</c:v>
                </c:pt>
                <c:pt idx="36">
                  <c:v>-90</c:v>
                </c:pt>
                <c:pt idx="37">
                  <c:v>-90</c:v>
                </c:pt>
                <c:pt idx="38">
                  <c:v>-90</c:v>
                </c:pt>
                <c:pt idx="39">
                  <c:v>-90</c:v>
                </c:pt>
                <c:pt idx="40">
                  <c:v>-90</c:v>
                </c:pt>
                <c:pt idx="41">
                  <c:v>-90</c:v>
                </c:pt>
                <c:pt idx="42">
                  <c:v>-90</c:v>
                </c:pt>
                <c:pt idx="43">
                  <c:v>-90</c:v>
                </c:pt>
                <c:pt idx="44">
                  <c:v>-90</c:v>
                </c:pt>
                <c:pt idx="45">
                  <c:v>-90</c:v>
                </c:pt>
                <c:pt idx="46">
                  <c:v>-90</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pt idx="62">
                  <c:v>-90</c:v>
                </c:pt>
                <c:pt idx="63">
                  <c:v>-90</c:v>
                </c:pt>
                <c:pt idx="64">
                  <c:v>-90</c:v>
                </c:pt>
                <c:pt idx="65">
                  <c:v>-90</c:v>
                </c:pt>
                <c:pt idx="66">
                  <c:v>-90</c:v>
                </c:pt>
                <c:pt idx="67">
                  <c:v>-90</c:v>
                </c:pt>
                <c:pt idx="68">
                  <c:v>-90</c:v>
                </c:pt>
                <c:pt idx="69">
                  <c:v>-90</c:v>
                </c:pt>
                <c:pt idx="70">
                  <c:v>-90</c:v>
                </c:pt>
                <c:pt idx="71">
                  <c:v>-90</c:v>
                </c:pt>
                <c:pt idx="72">
                  <c:v>-90</c:v>
                </c:pt>
                <c:pt idx="73">
                  <c:v>-90</c:v>
                </c:pt>
                <c:pt idx="74">
                  <c:v>-90</c:v>
                </c:pt>
                <c:pt idx="75">
                  <c:v>-90</c:v>
                </c:pt>
                <c:pt idx="76">
                  <c:v>-90</c:v>
                </c:pt>
                <c:pt idx="77">
                  <c:v>-90</c:v>
                </c:pt>
                <c:pt idx="78">
                  <c:v>-90</c:v>
                </c:pt>
                <c:pt idx="79">
                  <c:v>-90</c:v>
                </c:pt>
                <c:pt idx="80">
                  <c:v>-90</c:v>
                </c:pt>
                <c:pt idx="81">
                  <c:v>-90</c:v>
                </c:pt>
                <c:pt idx="82">
                  <c:v>-90</c:v>
                </c:pt>
                <c:pt idx="83">
                  <c:v>-90</c:v>
                </c:pt>
                <c:pt idx="84">
                  <c:v>-90</c:v>
                </c:pt>
                <c:pt idx="85">
                  <c:v>-90</c:v>
                </c:pt>
                <c:pt idx="86">
                  <c:v>-90</c:v>
                </c:pt>
                <c:pt idx="87">
                  <c:v>-90</c:v>
                </c:pt>
                <c:pt idx="88">
                  <c:v>-90</c:v>
                </c:pt>
                <c:pt idx="89">
                  <c:v>-90</c:v>
                </c:pt>
                <c:pt idx="90">
                  <c:v>-90</c:v>
                </c:pt>
                <c:pt idx="91">
                  <c:v>-90</c:v>
                </c:pt>
                <c:pt idx="92">
                  <c:v>-90</c:v>
                </c:pt>
                <c:pt idx="93">
                  <c:v>-90</c:v>
                </c:pt>
                <c:pt idx="94">
                  <c:v>-90</c:v>
                </c:pt>
                <c:pt idx="95">
                  <c:v>-90</c:v>
                </c:pt>
                <c:pt idx="96">
                  <c:v>-90</c:v>
                </c:pt>
                <c:pt idx="97">
                  <c:v>-90</c:v>
                </c:pt>
                <c:pt idx="98">
                  <c:v>-90</c:v>
                </c:pt>
                <c:pt idx="99">
                  <c:v>-90</c:v>
                </c:pt>
                <c:pt idx="100">
                  <c:v>-90</c:v>
                </c:pt>
                <c:pt idx="101">
                  <c:v>-90</c:v>
                </c:pt>
                <c:pt idx="102">
                  <c:v>-90</c:v>
                </c:pt>
                <c:pt idx="103">
                  <c:v>-90</c:v>
                </c:pt>
                <c:pt idx="104">
                  <c:v>-90</c:v>
                </c:pt>
                <c:pt idx="105">
                  <c:v>-90</c:v>
                </c:pt>
                <c:pt idx="106">
                  <c:v>-90</c:v>
                </c:pt>
                <c:pt idx="107">
                  <c:v>-90</c:v>
                </c:pt>
                <c:pt idx="108">
                  <c:v>-90</c:v>
                </c:pt>
                <c:pt idx="109">
                  <c:v>-90</c:v>
                </c:pt>
                <c:pt idx="110">
                  <c:v>-90</c:v>
                </c:pt>
                <c:pt idx="111">
                  <c:v>-90</c:v>
                </c:pt>
                <c:pt idx="112">
                  <c:v>-90</c:v>
                </c:pt>
                <c:pt idx="113">
                  <c:v>-90</c:v>
                </c:pt>
                <c:pt idx="114">
                  <c:v>-90</c:v>
                </c:pt>
                <c:pt idx="115">
                  <c:v>-90</c:v>
                </c:pt>
                <c:pt idx="116">
                  <c:v>-90</c:v>
                </c:pt>
                <c:pt idx="117">
                  <c:v>-90</c:v>
                </c:pt>
                <c:pt idx="118">
                  <c:v>-90</c:v>
                </c:pt>
                <c:pt idx="119">
                  <c:v>-90</c:v>
                </c:pt>
                <c:pt idx="120">
                  <c:v>-90</c:v>
                </c:pt>
                <c:pt idx="121">
                  <c:v>-90</c:v>
                </c:pt>
                <c:pt idx="122">
                  <c:v>-90</c:v>
                </c:pt>
                <c:pt idx="123">
                  <c:v>-90</c:v>
                </c:pt>
                <c:pt idx="124">
                  <c:v>-90</c:v>
                </c:pt>
                <c:pt idx="125">
                  <c:v>-90</c:v>
                </c:pt>
                <c:pt idx="126">
                  <c:v>-90</c:v>
                </c:pt>
                <c:pt idx="127">
                  <c:v>-90</c:v>
                </c:pt>
                <c:pt idx="128">
                  <c:v>-90</c:v>
                </c:pt>
                <c:pt idx="129">
                  <c:v>-90</c:v>
                </c:pt>
                <c:pt idx="130">
                  <c:v>-90</c:v>
                </c:pt>
                <c:pt idx="131">
                  <c:v>-90</c:v>
                </c:pt>
                <c:pt idx="132">
                  <c:v>-90</c:v>
                </c:pt>
                <c:pt idx="133">
                  <c:v>-90</c:v>
                </c:pt>
                <c:pt idx="134">
                  <c:v>-90</c:v>
                </c:pt>
                <c:pt idx="135">
                  <c:v>-90</c:v>
                </c:pt>
                <c:pt idx="136">
                  <c:v>-90</c:v>
                </c:pt>
                <c:pt idx="137">
                  <c:v>-90</c:v>
                </c:pt>
                <c:pt idx="138">
                  <c:v>-90</c:v>
                </c:pt>
                <c:pt idx="139">
                  <c:v>-90</c:v>
                </c:pt>
                <c:pt idx="140">
                  <c:v>-90</c:v>
                </c:pt>
                <c:pt idx="141">
                  <c:v>-90</c:v>
                </c:pt>
                <c:pt idx="142">
                  <c:v>-90</c:v>
                </c:pt>
                <c:pt idx="143">
                  <c:v>-90</c:v>
                </c:pt>
                <c:pt idx="144">
                  <c:v>-90</c:v>
                </c:pt>
                <c:pt idx="145">
                  <c:v>-90</c:v>
                </c:pt>
                <c:pt idx="146">
                  <c:v>-90</c:v>
                </c:pt>
                <c:pt idx="147">
                  <c:v>-90</c:v>
                </c:pt>
                <c:pt idx="148">
                  <c:v>-90</c:v>
                </c:pt>
                <c:pt idx="149">
                  <c:v>-90</c:v>
                </c:pt>
                <c:pt idx="150">
                  <c:v>-90</c:v>
                </c:pt>
                <c:pt idx="151">
                  <c:v>-90</c:v>
                </c:pt>
                <c:pt idx="152">
                  <c:v>-90</c:v>
                </c:pt>
                <c:pt idx="153">
                  <c:v>-90</c:v>
                </c:pt>
                <c:pt idx="154">
                  <c:v>-90</c:v>
                </c:pt>
                <c:pt idx="155">
                  <c:v>-90</c:v>
                </c:pt>
                <c:pt idx="156">
                  <c:v>-90</c:v>
                </c:pt>
                <c:pt idx="157">
                  <c:v>-90</c:v>
                </c:pt>
                <c:pt idx="158">
                  <c:v>-90</c:v>
                </c:pt>
                <c:pt idx="159">
                  <c:v>-90</c:v>
                </c:pt>
                <c:pt idx="160">
                  <c:v>-90</c:v>
                </c:pt>
                <c:pt idx="161">
                  <c:v>-90</c:v>
                </c:pt>
                <c:pt idx="162">
                  <c:v>-90</c:v>
                </c:pt>
                <c:pt idx="163">
                  <c:v>-90</c:v>
                </c:pt>
                <c:pt idx="164">
                  <c:v>-90</c:v>
                </c:pt>
                <c:pt idx="165">
                  <c:v>-90</c:v>
                </c:pt>
                <c:pt idx="166">
                  <c:v>-90</c:v>
                </c:pt>
                <c:pt idx="167">
                  <c:v>-90</c:v>
                </c:pt>
                <c:pt idx="168">
                  <c:v>-90</c:v>
                </c:pt>
                <c:pt idx="169">
                  <c:v>-90</c:v>
                </c:pt>
                <c:pt idx="170">
                  <c:v>-90</c:v>
                </c:pt>
                <c:pt idx="171">
                  <c:v>-90</c:v>
                </c:pt>
                <c:pt idx="172">
                  <c:v>-90</c:v>
                </c:pt>
                <c:pt idx="173">
                  <c:v>-90</c:v>
                </c:pt>
                <c:pt idx="174">
                  <c:v>-90</c:v>
                </c:pt>
                <c:pt idx="175">
                  <c:v>-90</c:v>
                </c:pt>
                <c:pt idx="176">
                  <c:v>-90</c:v>
                </c:pt>
                <c:pt idx="177">
                  <c:v>-90</c:v>
                </c:pt>
                <c:pt idx="178">
                  <c:v>-90</c:v>
                </c:pt>
                <c:pt idx="179">
                  <c:v>-90</c:v>
                </c:pt>
                <c:pt idx="180">
                  <c:v>-90</c:v>
                </c:pt>
                <c:pt idx="181">
                  <c:v>-90</c:v>
                </c:pt>
                <c:pt idx="182">
                  <c:v>-90</c:v>
                </c:pt>
                <c:pt idx="183">
                  <c:v>-90</c:v>
                </c:pt>
                <c:pt idx="184">
                  <c:v>-90</c:v>
                </c:pt>
                <c:pt idx="185">
                  <c:v>-90</c:v>
                </c:pt>
                <c:pt idx="186">
                  <c:v>-90</c:v>
                </c:pt>
                <c:pt idx="187">
                  <c:v>-90</c:v>
                </c:pt>
                <c:pt idx="188">
                  <c:v>-90</c:v>
                </c:pt>
                <c:pt idx="189">
                  <c:v>-90</c:v>
                </c:pt>
                <c:pt idx="190">
                  <c:v>-90</c:v>
                </c:pt>
                <c:pt idx="191">
                  <c:v>-90</c:v>
                </c:pt>
                <c:pt idx="192">
                  <c:v>-90</c:v>
                </c:pt>
                <c:pt idx="193">
                  <c:v>-90</c:v>
                </c:pt>
                <c:pt idx="194">
                  <c:v>-90</c:v>
                </c:pt>
                <c:pt idx="195">
                  <c:v>-90</c:v>
                </c:pt>
                <c:pt idx="196">
                  <c:v>-90</c:v>
                </c:pt>
                <c:pt idx="197">
                  <c:v>-90</c:v>
                </c:pt>
                <c:pt idx="198">
                  <c:v>-90</c:v>
                </c:pt>
                <c:pt idx="199">
                  <c:v>-90</c:v>
                </c:pt>
                <c:pt idx="200">
                  <c:v>-90</c:v>
                </c:pt>
                <c:pt idx="201">
                  <c:v>-90</c:v>
                </c:pt>
                <c:pt idx="202">
                  <c:v>-90</c:v>
                </c:pt>
                <c:pt idx="203">
                  <c:v>-90</c:v>
                </c:pt>
                <c:pt idx="204">
                  <c:v>-90</c:v>
                </c:pt>
                <c:pt idx="205">
                  <c:v>-90</c:v>
                </c:pt>
                <c:pt idx="206">
                  <c:v>-90</c:v>
                </c:pt>
                <c:pt idx="207">
                  <c:v>-90</c:v>
                </c:pt>
                <c:pt idx="208">
                  <c:v>-90</c:v>
                </c:pt>
                <c:pt idx="209">
                  <c:v>-90</c:v>
                </c:pt>
                <c:pt idx="210">
                  <c:v>-90</c:v>
                </c:pt>
                <c:pt idx="211">
                  <c:v>-90</c:v>
                </c:pt>
                <c:pt idx="212">
                  <c:v>-90</c:v>
                </c:pt>
                <c:pt idx="213">
                  <c:v>-90</c:v>
                </c:pt>
                <c:pt idx="214">
                  <c:v>-90</c:v>
                </c:pt>
                <c:pt idx="215">
                  <c:v>-90</c:v>
                </c:pt>
                <c:pt idx="216">
                  <c:v>-90</c:v>
                </c:pt>
                <c:pt idx="217">
                  <c:v>-90</c:v>
                </c:pt>
                <c:pt idx="218">
                  <c:v>-90</c:v>
                </c:pt>
                <c:pt idx="219">
                  <c:v>-90</c:v>
                </c:pt>
                <c:pt idx="220">
                  <c:v>-90</c:v>
                </c:pt>
                <c:pt idx="221">
                  <c:v>-90</c:v>
                </c:pt>
                <c:pt idx="222">
                  <c:v>-90</c:v>
                </c:pt>
                <c:pt idx="223">
                  <c:v>-90</c:v>
                </c:pt>
                <c:pt idx="224">
                  <c:v>-90</c:v>
                </c:pt>
                <c:pt idx="225">
                  <c:v>-90</c:v>
                </c:pt>
                <c:pt idx="226">
                  <c:v>-90</c:v>
                </c:pt>
                <c:pt idx="227">
                  <c:v>-90</c:v>
                </c:pt>
                <c:pt idx="228">
                  <c:v>-90</c:v>
                </c:pt>
                <c:pt idx="229">
                  <c:v>-90</c:v>
                </c:pt>
                <c:pt idx="230">
                  <c:v>-90</c:v>
                </c:pt>
                <c:pt idx="231">
                  <c:v>-90</c:v>
                </c:pt>
                <c:pt idx="232">
                  <c:v>-90</c:v>
                </c:pt>
                <c:pt idx="233">
                  <c:v>-90</c:v>
                </c:pt>
                <c:pt idx="234">
                  <c:v>-90</c:v>
                </c:pt>
                <c:pt idx="235">
                  <c:v>-90</c:v>
                </c:pt>
                <c:pt idx="236">
                  <c:v>-90</c:v>
                </c:pt>
                <c:pt idx="237">
                  <c:v>-90</c:v>
                </c:pt>
                <c:pt idx="238">
                  <c:v>-90</c:v>
                </c:pt>
                <c:pt idx="239">
                  <c:v>-90</c:v>
                </c:pt>
                <c:pt idx="240">
                  <c:v>-90</c:v>
                </c:pt>
                <c:pt idx="241">
                  <c:v>-90</c:v>
                </c:pt>
                <c:pt idx="242">
                  <c:v>-90</c:v>
                </c:pt>
                <c:pt idx="243">
                  <c:v>-90</c:v>
                </c:pt>
                <c:pt idx="244">
                  <c:v>-90</c:v>
                </c:pt>
                <c:pt idx="245">
                  <c:v>-90</c:v>
                </c:pt>
                <c:pt idx="246">
                  <c:v>-90</c:v>
                </c:pt>
                <c:pt idx="247">
                  <c:v>-90</c:v>
                </c:pt>
                <c:pt idx="248">
                  <c:v>-90</c:v>
                </c:pt>
                <c:pt idx="249">
                  <c:v>-90</c:v>
                </c:pt>
                <c:pt idx="250">
                  <c:v>-90</c:v>
                </c:pt>
                <c:pt idx="251">
                  <c:v>-90</c:v>
                </c:pt>
                <c:pt idx="252">
                  <c:v>-90</c:v>
                </c:pt>
                <c:pt idx="253">
                  <c:v>-90</c:v>
                </c:pt>
                <c:pt idx="254">
                  <c:v>-90</c:v>
                </c:pt>
                <c:pt idx="255">
                  <c:v>-90</c:v>
                </c:pt>
                <c:pt idx="256">
                  <c:v>-90</c:v>
                </c:pt>
                <c:pt idx="257">
                  <c:v>-90</c:v>
                </c:pt>
                <c:pt idx="258">
                  <c:v>-90</c:v>
                </c:pt>
                <c:pt idx="259">
                  <c:v>-90</c:v>
                </c:pt>
                <c:pt idx="260">
                  <c:v>-90</c:v>
                </c:pt>
                <c:pt idx="261">
                  <c:v>-90</c:v>
                </c:pt>
                <c:pt idx="262">
                  <c:v>-90</c:v>
                </c:pt>
                <c:pt idx="263">
                  <c:v>-90</c:v>
                </c:pt>
                <c:pt idx="264">
                  <c:v>-90</c:v>
                </c:pt>
                <c:pt idx="265">
                  <c:v>-90</c:v>
                </c:pt>
                <c:pt idx="266">
                  <c:v>-90</c:v>
                </c:pt>
                <c:pt idx="267">
                  <c:v>-90</c:v>
                </c:pt>
                <c:pt idx="268">
                  <c:v>-90</c:v>
                </c:pt>
                <c:pt idx="269">
                  <c:v>-90</c:v>
                </c:pt>
                <c:pt idx="270">
                  <c:v>-90</c:v>
                </c:pt>
                <c:pt idx="271">
                  <c:v>-90</c:v>
                </c:pt>
                <c:pt idx="272">
                  <c:v>-90</c:v>
                </c:pt>
                <c:pt idx="273">
                  <c:v>-90</c:v>
                </c:pt>
                <c:pt idx="274">
                  <c:v>-90</c:v>
                </c:pt>
                <c:pt idx="275">
                  <c:v>-90</c:v>
                </c:pt>
                <c:pt idx="276">
                  <c:v>-90</c:v>
                </c:pt>
                <c:pt idx="277">
                  <c:v>-90</c:v>
                </c:pt>
                <c:pt idx="278">
                  <c:v>-90</c:v>
                </c:pt>
                <c:pt idx="279">
                  <c:v>-90</c:v>
                </c:pt>
                <c:pt idx="280">
                  <c:v>-90</c:v>
                </c:pt>
                <c:pt idx="281">
                  <c:v>-90</c:v>
                </c:pt>
                <c:pt idx="282">
                  <c:v>-90</c:v>
                </c:pt>
                <c:pt idx="283">
                  <c:v>-90</c:v>
                </c:pt>
                <c:pt idx="284">
                  <c:v>-90</c:v>
                </c:pt>
                <c:pt idx="285">
                  <c:v>-90</c:v>
                </c:pt>
                <c:pt idx="286">
                  <c:v>-90</c:v>
                </c:pt>
                <c:pt idx="287">
                  <c:v>-90</c:v>
                </c:pt>
                <c:pt idx="288">
                  <c:v>-90</c:v>
                </c:pt>
                <c:pt idx="289">
                  <c:v>-90</c:v>
                </c:pt>
                <c:pt idx="290">
                  <c:v>-90</c:v>
                </c:pt>
                <c:pt idx="291">
                  <c:v>-90</c:v>
                </c:pt>
                <c:pt idx="292">
                  <c:v>-90</c:v>
                </c:pt>
                <c:pt idx="293">
                  <c:v>-90</c:v>
                </c:pt>
                <c:pt idx="294">
                  <c:v>-90</c:v>
                </c:pt>
                <c:pt idx="295">
                  <c:v>-90</c:v>
                </c:pt>
                <c:pt idx="296">
                  <c:v>-90</c:v>
                </c:pt>
                <c:pt idx="297">
                  <c:v>-90</c:v>
                </c:pt>
                <c:pt idx="298">
                  <c:v>-90</c:v>
                </c:pt>
                <c:pt idx="299">
                  <c:v>-90</c:v>
                </c:pt>
                <c:pt idx="300">
                  <c:v>-90</c:v>
                </c:pt>
                <c:pt idx="301">
                  <c:v>-90</c:v>
                </c:pt>
                <c:pt idx="302">
                  <c:v>-90</c:v>
                </c:pt>
                <c:pt idx="303">
                  <c:v>-90</c:v>
                </c:pt>
                <c:pt idx="304">
                  <c:v>-90</c:v>
                </c:pt>
                <c:pt idx="305">
                  <c:v>-90</c:v>
                </c:pt>
                <c:pt idx="306">
                  <c:v>-90</c:v>
                </c:pt>
                <c:pt idx="307">
                  <c:v>-90</c:v>
                </c:pt>
                <c:pt idx="308">
                  <c:v>-90</c:v>
                </c:pt>
                <c:pt idx="309">
                  <c:v>-90</c:v>
                </c:pt>
                <c:pt idx="310">
                  <c:v>-90</c:v>
                </c:pt>
                <c:pt idx="311">
                  <c:v>-90</c:v>
                </c:pt>
                <c:pt idx="312">
                  <c:v>-90</c:v>
                </c:pt>
                <c:pt idx="313">
                  <c:v>-90</c:v>
                </c:pt>
                <c:pt idx="314">
                  <c:v>-90</c:v>
                </c:pt>
                <c:pt idx="315">
                  <c:v>-90</c:v>
                </c:pt>
                <c:pt idx="316">
                  <c:v>-90</c:v>
                </c:pt>
                <c:pt idx="317">
                  <c:v>-90</c:v>
                </c:pt>
                <c:pt idx="318">
                  <c:v>-90</c:v>
                </c:pt>
                <c:pt idx="319">
                  <c:v>-90</c:v>
                </c:pt>
                <c:pt idx="320">
                  <c:v>-90</c:v>
                </c:pt>
                <c:pt idx="321">
                  <c:v>-90</c:v>
                </c:pt>
                <c:pt idx="322">
                  <c:v>-90</c:v>
                </c:pt>
                <c:pt idx="323">
                  <c:v>-90</c:v>
                </c:pt>
                <c:pt idx="324">
                  <c:v>-90</c:v>
                </c:pt>
                <c:pt idx="325">
                  <c:v>-90</c:v>
                </c:pt>
                <c:pt idx="326">
                  <c:v>-90</c:v>
                </c:pt>
                <c:pt idx="327">
                  <c:v>-90</c:v>
                </c:pt>
                <c:pt idx="328">
                  <c:v>-90</c:v>
                </c:pt>
                <c:pt idx="329">
                  <c:v>-90</c:v>
                </c:pt>
                <c:pt idx="330">
                  <c:v>-90</c:v>
                </c:pt>
                <c:pt idx="331">
                  <c:v>-90</c:v>
                </c:pt>
                <c:pt idx="332">
                  <c:v>-90</c:v>
                </c:pt>
                <c:pt idx="333">
                  <c:v>-90</c:v>
                </c:pt>
                <c:pt idx="334">
                  <c:v>-90</c:v>
                </c:pt>
                <c:pt idx="335">
                  <c:v>-90</c:v>
                </c:pt>
                <c:pt idx="336">
                  <c:v>-90</c:v>
                </c:pt>
                <c:pt idx="337">
                  <c:v>-90</c:v>
                </c:pt>
                <c:pt idx="338">
                  <c:v>-90</c:v>
                </c:pt>
                <c:pt idx="339">
                  <c:v>-90</c:v>
                </c:pt>
                <c:pt idx="340">
                  <c:v>-90</c:v>
                </c:pt>
                <c:pt idx="341">
                  <c:v>-90</c:v>
                </c:pt>
                <c:pt idx="342">
                  <c:v>-90</c:v>
                </c:pt>
                <c:pt idx="343">
                  <c:v>-90</c:v>
                </c:pt>
                <c:pt idx="344">
                  <c:v>-90</c:v>
                </c:pt>
                <c:pt idx="345">
                  <c:v>-90</c:v>
                </c:pt>
                <c:pt idx="346">
                  <c:v>-90</c:v>
                </c:pt>
                <c:pt idx="347">
                  <c:v>-90</c:v>
                </c:pt>
                <c:pt idx="348">
                  <c:v>-90</c:v>
                </c:pt>
                <c:pt idx="349">
                  <c:v>-90</c:v>
                </c:pt>
                <c:pt idx="350">
                  <c:v>-90</c:v>
                </c:pt>
                <c:pt idx="351">
                  <c:v>-90</c:v>
                </c:pt>
                <c:pt idx="352">
                  <c:v>-90</c:v>
                </c:pt>
                <c:pt idx="353">
                  <c:v>-90</c:v>
                </c:pt>
                <c:pt idx="354">
                  <c:v>-90</c:v>
                </c:pt>
                <c:pt idx="355">
                  <c:v>-90</c:v>
                </c:pt>
                <c:pt idx="356">
                  <c:v>-90</c:v>
                </c:pt>
                <c:pt idx="357">
                  <c:v>-90</c:v>
                </c:pt>
                <c:pt idx="358">
                  <c:v>-90</c:v>
                </c:pt>
                <c:pt idx="359">
                  <c:v>-90</c:v>
                </c:pt>
                <c:pt idx="360">
                  <c:v>-90</c:v>
                </c:pt>
                <c:pt idx="361">
                  <c:v>-90</c:v>
                </c:pt>
                <c:pt idx="362">
                  <c:v>-90</c:v>
                </c:pt>
                <c:pt idx="363">
                  <c:v>-90</c:v>
                </c:pt>
                <c:pt idx="364">
                  <c:v>-90</c:v>
                </c:pt>
                <c:pt idx="365">
                  <c:v>-90</c:v>
                </c:pt>
                <c:pt idx="366">
                  <c:v>-90</c:v>
                </c:pt>
                <c:pt idx="367">
                  <c:v>-90</c:v>
                </c:pt>
                <c:pt idx="368">
                  <c:v>-90</c:v>
                </c:pt>
                <c:pt idx="369">
                  <c:v>-90</c:v>
                </c:pt>
                <c:pt idx="370">
                  <c:v>-90</c:v>
                </c:pt>
                <c:pt idx="371">
                  <c:v>-90</c:v>
                </c:pt>
                <c:pt idx="372">
                  <c:v>-90</c:v>
                </c:pt>
                <c:pt idx="373">
                  <c:v>-90</c:v>
                </c:pt>
                <c:pt idx="374">
                  <c:v>-90</c:v>
                </c:pt>
                <c:pt idx="375">
                  <c:v>-90</c:v>
                </c:pt>
                <c:pt idx="376">
                  <c:v>-90</c:v>
                </c:pt>
                <c:pt idx="377">
                  <c:v>-90</c:v>
                </c:pt>
                <c:pt idx="378">
                  <c:v>-90</c:v>
                </c:pt>
                <c:pt idx="379">
                  <c:v>-90</c:v>
                </c:pt>
                <c:pt idx="380">
                  <c:v>-90</c:v>
                </c:pt>
                <c:pt idx="381">
                  <c:v>-90</c:v>
                </c:pt>
                <c:pt idx="382">
                  <c:v>-90</c:v>
                </c:pt>
                <c:pt idx="383">
                  <c:v>-90</c:v>
                </c:pt>
                <c:pt idx="384">
                  <c:v>-90</c:v>
                </c:pt>
                <c:pt idx="385">
                  <c:v>-90</c:v>
                </c:pt>
                <c:pt idx="386">
                  <c:v>-90</c:v>
                </c:pt>
                <c:pt idx="387">
                  <c:v>-90</c:v>
                </c:pt>
                <c:pt idx="388">
                  <c:v>-90</c:v>
                </c:pt>
                <c:pt idx="389">
                  <c:v>-90</c:v>
                </c:pt>
                <c:pt idx="390">
                  <c:v>-90</c:v>
                </c:pt>
                <c:pt idx="391">
                  <c:v>-90</c:v>
                </c:pt>
                <c:pt idx="392">
                  <c:v>-90</c:v>
                </c:pt>
                <c:pt idx="393">
                  <c:v>-90</c:v>
                </c:pt>
                <c:pt idx="394">
                  <c:v>-90</c:v>
                </c:pt>
                <c:pt idx="395">
                  <c:v>-90</c:v>
                </c:pt>
                <c:pt idx="396">
                  <c:v>-90</c:v>
                </c:pt>
                <c:pt idx="397">
                  <c:v>-90</c:v>
                </c:pt>
                <c:pt idx="398">
                  <c:v>-90</c:v>
                </c:pt>
                <c:pt idx="399">
                  <c:v>-90</c:v>
                </c:pt>
                <c:pt idx="400">
                  <c:v>-90</c:v>
                </c:pt>
                <c:pt idx="401">
                  <c:v>-90</c:v>
                </c:pt>
                <c:pt idx="402">
                  <c:v>-90</c:v>
                </c:pt>
                <c:pt idx="403">
                  <c:v>-90</c:v>
                </c:pt>
                <c:pt idx="404">
                  <c:v>-90</c:v>
                </c:pt>
                <c:pt idx="405">
                  <c:v>-90</c:v>
                </c:pt>
                <c:pt idx="406">
                  <c:v>-90</c:v>
                </c:pt>
                <c:pt idx="407">
                  <c:v>-90</c:v>
                </c:pt>
                <c:pt idx="408">
                  <c:v>-90</c:v>
                </c:pt>
                <c:pt idx="409">
                  <c:v>-90</c:v>
                </c:pt>
                <c:pt idx="410">
                  <c:v>-90</c:v>
                </c:pt>
                <c:pt idx="411">
                  <c:v>-90</c:v>
                </c:pt>
                <c:pt idx="412">
                  <c:v>-90</c:v>
                </c:pt>
                <c:pt idx="413">
                  <c:v>-90</c:v>
                </c:pt>
                <c:pt idx="414">
                  <c:v>-90</c:v>
                </c:pt>
                <c:pt idx="415">
                  <c:v>-90</c:v>
                </c:pt>
                <c:pt idx="416">
                  <c:v>-90</c:v>
                </c:pt>
                <c:pt idx="417">
                  <c:v>-90</c:v>
                </c:pt>
                <c:pt idx="418">
                  <c:v>-90</c:v>
                </c:pt>
                <c:pt idx="419">
                  <c:v>-90</c:v>
                </c:pt>
                <c:pt idx="420">
                  <c:v>-90</c:v>
                </c:pt>
                <c:pt idx="421">
                  <c:v>-90</c:v>
                </c:pt>
                <c:pt idx="422">
                  <c:v>-90</c:v>
                </c:pt>
                <c:pt idx="423">
                  <c:v>-90</c:v>
                </c:pt>
                <c:pt idx="424">
                  <c:v>-90</c:v>
                </c:pt>
                <c:pt idx="425">
                  <c:v>-90</c:v>
                </c:pt>
                <c:pt idx="426">
                  <c:v>-90</c:v>
                </c:pt>
                <c:pt idx="427">
                  <c:v>-90</c:v>
                </c:pt>
                <c:pt idx="428">
                  <c:v>-90</c:v>
                </c:pt>
                <c:pt idx="429">
                  <c:v>-90</c:v>
                </c:pt>
                <c:pt idx="430">
                  <c:v>-90</c:v>
                </c:pt>
                <c:pt idx="431">
                  <c:v>-90</c:v>
                </c:pt>
                <c:pt idx="432">
                  <c:v>-90</c:v>
                </c:pt>
                <c:pt idx="433">
                  <c:v>-90</c:v>
                </c:pt>
                <c:pt idx="434">
                  <c:v>-90</c:v>
                </c:pt>
                <c:pt idx="435">
                  <c:v>-90</c:v>
                </c:pt>
                <c:pt idx="436">
                  <c:v>-90</c:v>
                </c:pt>
                <c:pt idx="437">
                  <c:v>-90</c:v>
                </c:pt>
                <c:pt idx="438">
                  <c:v>-90</c:v>
                </c:pt>
                <c:pt idx="439">
                  <c:v>-90</c:v>
                </c:pt>
                <c:pt idx="440">
                  <c:v>-90</c:v>
                </c:pt>
                <c:pt idx="441">
                  <c:v>-90</c:v>
                </c:pt>
                <c:pt idx="442">
                  <c:v>-90</c:v>
                </c:pt>
                <c:pt idx="443">
                  <c:v>-90</c:v>
                </c:pt>
                <c:pt idx="444">
                  <c:v>-90</c:v>
                </c:pt>
                <c:pt idx="445">
                  <c:v>-90</c:v>
                </c:pt>
                <c:pt idx="446">
                  <c:v>-90</c:v>
                </c:pt>
                <c:pt idx="447">
                  <c:v>-90</c:v>
                </c:pt>
                <c:pt idx="448">
                  <c:v>-90</c:v>
                </c:pt>
                <c:pt idx="449">
                  <c:v>-90</c:v>
                </c:pt>
                <c:pt idx="450">
                  <c:v>-90</c:v>
                </c:pt>
                <c:pt idx="451">
                  <c:v>-90</c:v>
                </c:pt>
                <c:pt idx="452">
                  <c:v>-90</c:v>
                </c:pt>
                <c:pt idx="453">
                  <c:v>-90</c:v>
                </c:pt>
                <c:pt idx="454">
                  <c:v>-90</c:v>
                </c:pt>
                <c:pt idx="455">
                  <c:v>-90</c:v>
                </c:pt>
                <c:pt idx="456">
                  <c:v>-90</c:v>
                </c:pt>
                <c:pt idx="457">
                  <c:v>-90</c:v>
                </c:pt>
                <c:pt idx="458">
                  <c:v>-90</c:v>
                </c:pt>
                <c:pt idx="459">
                  <c:v>-90</c:v>
                </c:pt>
                <c:pt idx="460">
                  <c:v>-90</c:v>
                </c:pt>
                <c:pt idx="461">
                  <c:v>-90</c:v>
                </c:pt>
                <c:pt idx="462">
                  <c:v>-90</c:v>
                </c:pt>
                <c:pt idx="463">
                  <c:v>-90</c:v>
                </c:pt>
                <c:pt idx="464">
                  <c:v>-90</c:v>
                </c:pt>
                <c:pt idx="465">
                  <c:v>-90</c:v>
                </c:pt>
                <c:pt idx="466">
                  <c:v>-90</c:v>
                </c:pt>
                <c:pt idx="467">
                  <c:v>-90</c:v>
                </c:pt>
                <c:pt idx="468">
                  <c:v>-90</c:v>
                </c:pt>
                <c:pt idx="469">
                  <c:v>-90</c:v>
                </c:pt>
                <c:pt idx="470">
                  <c:v>-90</c:v>
                </c:pt>
                <c:pt idx="471">
                  <c:v>-90</c:v>
                </c:pt>
                <c:pt idx="472">
                  <c:v>-90</c:v>
                </c:pt>
                <c:pt idx="473">
                  <c:v>-90</c:v>
                </c:pt>
                <c:pt idx="474">
                  <c:v>-90</c:v>
                </c:pt>
                <c:pt idx="475">
                  <c:v>-90</c:v>
                </c:pt>
                <c:pt idx="476">
                  <c:v>-90</c:v>
                </c:pt>
                <c:pt idx="477">
                  <c:v>-90</c:v>
                </c:pt>
                <c:pt idx="478">
                  <c:v>-90</c:v>
                </c:pt>
                <c:pt idx="479">
                  <c:v>-90</c:v>
                </c:pt>
                <c:pt idx="480">
                  <c:v>-90</c:v>
                </c:pt>
                <c:pt idx="481">
                  <c:v>-90</c:v>
                </c:pt>
                <c:pt idx="482">
                  <c:v>-90</c:v>
                </c:pt>
                <c:pt idx="483">
                  <c:v>-90</c:v>
                </c:pt>
                <c:pt idx="484">
                  <c:v>-90</c:v>
                </c:pt>
                <c:pt idx="485">
                  <c:v>-90</c:v>
                </c:pt>
                <c:pt idx="486">
                  <c:v>-90</c:v>
                </c:pt>
                <c:pt idx="487">
                  <c:v>-90</c:v>
                </c:pt>
                <c:pt idx="488">
                  <c:v>-90</c:v>
                </c:pt>
                <c:pt idx="489">
                  <c:v>-90</c:v>
                </c:pt>
                <c:pt idx="490">
                  <c:v>-90</c:v>
                </c:pt>
                <c:pt idx="491">
                  <c:v>-90</c:v>
                </c:pt>
                <c:pt idx="492">
                  <c:v>-90</c:v>
                </c:pt>
                <c:pt idx="493">
                  <c:v>-90</c:v>
                </c:pt>
                <c:pt idx="494">
                  <c:v>-90</c:v>
                </c:pt>
                <c:pt idx="495">
                  <c:v>-90</c:v>
                </c:pt>
                <c:pt idx="496">
                  <c:v>-90</c:v>
                </c:pt>
                <c:pt idx="497">
                  <c:v>-90</c:v>
                </c:pt>
                <c:pt idx="498">
                  <c:v>-90</c:v>
                </c:pt>
                <c:pt idx="499">
                  <c:v>-90</c:v>
                </c:pt>
                <c:pt idx="500">
                  <c:v>-90</c:v>
                </c:pt>
                <c:pt idx="501">
                  <c:v>-90</c:v>
                </c:pt>
                <c:pt idx="502">
                  <c:v>-90</c:v>
                </c:pt>
                <c:pt idx="503">
                  <c:v>-90</c:v>
                </c:pt>
                <c:pt idx="504">
                  <c:v>-90</c:v>
                </c:pt>
                <c:pt idx="505">
                  <c:v>-90</c:v>
                </c:pt>
                <c:pt idx="506">
                  <c:v>-90</c:v>
                </c:pt>
                <c:pt idx="507">
                  <c:v>-90</c:v>
                </c:pt>
                <c:pt idx="508">
                  <c:v>-90</c:v>
                </c:pt>
                <c:pt idx="509">
                  <c:v>-90</c:v>
                </c:pt>
                <c:pt idx="510">
                  <c:v>-90</c:v>
                </c:pt>
                <c:pt idx="511">
                  <c:v>-90</c:v>
                </c:pt>
                <c:pt idx="512">
                  <c:v>-90</c:v>
                </c:pt>
                <c:pt idx="513">
                  <c:v>-90</c:v>
                </c:pt>
                <c:pt idx="514">
                  <c:v>-90</c:v>
                </c:pt>
                <c:pt idx="515">
                  <c:v>-90</c:v>
                </c:pt>
                <c:pt idx="516">
                  <c:v>-90</c:v>
                </c:pt>
                <c:pt idx="517">
                  <c:v>-90</c:v>
                </c:pt>
                <c:pt idx="518">
                  <c:v>-90</c:v>
                </c:pt>
                <c:pt idx="519">
                  <c:v>-90</c:v>
                </c:pt>
                <c:pt idx="520">
                  <c:v>-90</c:v>
                </c:pt>
                <c:pt idx="521">
                  <c:v>-90</c:v>
                </c:pt>
                <c:pt idx="522">
                  <c:v>-90</c:v>
                </c:pt>
                <c:pt idx="523">
                  <c:v>-90</c:v>
                </c:pt>
                <c:pt idx="524">
                  <c:v>-90</c:v>
                </c:pt>
                <c:pt idx="525">
                  <c:v>-90</c:v>
                </c:pt>
                <c:pt idx="526">
                  <c:v>-90</c:v>
                </c:pt>
                <c:pt idx="527">
                  <c:v>-90</c:v>
                </c:pt>
                <c:pt idx="528">
                  <c:v>-90</c:v>
                </c:pt>
                <c:pt idx="529">
                  <c:v>-90</c:v>
                </c:pt>
                <c:pt idx="530">
                  <c:v>-90</c:v>
                </c:pt>
                <c:pt idx="531">
                  <c:v>-90</c:v>
                </c:pt>
                <c:pt idx="532">
                  <c:v>-90</c:v>
                </c:pt>
                <c:pt idx="533">
                  <c:v>-90</c:v>
                </c:pt>
                <c:pt idx="534">
                  <c:v>-90</c:v>
                </c:pt>
                <c:pt idx="535">
                  <c:v>-90</c:v>
                </c:pt>
                <c:pt idx="536">
                  <c:v>-90</c:v>
                </c:pt>
                <c:pt idx="537">
                  <c:v>-90</c:v>
                </c:pt>
                <c:pt idx="538">
                  <c:v>-90</c:v>
                </c:pt>
                <c:pt idx="539">
                  <c:v>-90</c:v>
                </c:pt>
                <c:pt idx="540">
                  <c:v>-90</c:v>
                </c:pt>
              </c:numCache>
            </c:numRef>
          </c:yVal>
          <c:smooth val="1"/>
        </c:ser>
        <c:ser>
          <c:idx val="1"/>
          <c:order val="1"/>
          <c:tx>
            <c:v>I_Comp</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ILoopPlot!$A$2:$A$542</c:f>
              <c:numCache>
                <c:ptCount val="54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pt idx="271">
                  <c:v>1000</c:v>
                </c:pt>
                <c:pt idx="272">
                  <c:v>1100</c:v>
                </c:pt>
                <c:pt idx="273">
                  <c:v>1200</c:v>
                </c:pt>
                <c:pt idx="274">
                  <c:v>1300</c:v>
                </c:pt>
                <c:pt idx="275">
                  <c:v>1400</c:v>
                </c:pt>
                <c:pt idx="276">
                  <c:v>1500</c:v>
                </c:pt>
                <c:pt idx="277">
                  <c:v>1600</c:v>
                </c:pt>
                <c:pt idx="278">
                  <c:v>1700</c:v>
                </c:pt>
                <c:pt idx="279">
                  <c:v>1800</c:v>
                </c:pt>
                <c:pt idx="280">
                  <c:v>1900</c:v>
                </c:pt>
                <c:pt idx="281">
                  <c:v>2000</c:v>
                </c:pt>
                <c:pt idx="282">
                  <c:v>2100</c:v>
                </c:pt>
                <c:pt idx="283">
                  <c:v>2200</c:v>
                </c:pt>
                <c:pt idx="284">
                  <c:v>2300</c:v>
                </c:pt>
                <c:pt idx="285">
                  <c:v>2400</c:v>
                </c:pt>
                <c:pt idx="286">
                  <c:v>2500</c:v>
                </c:pt>
                <c:pt idx="287">
                  <c:v>2600</c:v>
                </c:pt>
                <c:pt idx="288">
                  <c:v>2700</c:v>
                </c:pt>
                <c:pt idx="289">
                  <c:v>2800</c:v>
                </c:pt>
                <c:pt idx="290">
                  <c:v>2900</c:v>
                </c:pt>
                <c:pt idx="291">
                  <c:v>3000</c:v>
                </c:pt>
                <c:pt idx="292">
                  <c:v>3100</c:v>
                </c:pt>
                <c:pt idx="293">
                  <c:v>3200</c:v>
                </c:pt>
                <c:pt idx="294">
                  <c:v>3300</c:v>
                </c:pt>
                <c:pt idx="295">
                  <c:v>3400</c:v>
                </c:pt>
                <c:pt idx="296">
                  <c:v>3500</c:v>
                </c:pt>
                <c:pt idx="297">
                  <c:v>3600</c:v>
                </c:pt>
                <c:pt idx="298">
                  <c:v>3700</c:v>
                </c:pt>
                <c:pt idx="299">
                  <c:v>3800</c:v>
                </c:pt>
                <c:pt idx="300">
                  <c:v>3900</c:v>
                </c:pt>
                <c:pt idx="301">
                  <c:v>4000</c:v>
                </c:pt>
                <c:pt idx="302">
                  <c:v>4100</c:v>
                </c:pt>
                <c:pt idx="303">
                  <c:v>4200</c:v>
                </c:pt>
                <c:pt idx="304">
                  <c:v>4300</c:v>
                </c:pt>
                <c:pt idx="305">
                  <c:v>4400</c:v>
                </c:pt>
                <c:pt idx="306">
                  <c:v>4500</c:v>
                </c:pt>
                <c:pt idx="307">
                  <c:v>4600</c:v>
                </c:pt>
                <c:pt idx="308">
                  <c:v>4700</c:v>
                </c:pt>
                <c:pt idx="309">
                  <c:v>4800</c:v>
                </c:pt>
                <c:pt idx="310">
                  <c:v>4900</c:v>
                </c:pt>
                <c:pt idx="311">
                  <c:v>5000</c:v>
                </c:pt>
                <c:pt idx="312">
                  <c:v>5100</c:v>
                </c:pt>
                <c:pt idx="313">
                  <c:v>5200</c:v>
                </c:pt>
                <c:pt idx="314">
                  <c:v>5300</c:v>
                </c:pt>
                <c:pt idx="315">
                  <c:v>5400</c:v>
                </c:pt>
                <c:pt idx="316">
                  <c:v>5500</c:v>
                </c:pt>
                <c:pt idx="317">
                  <c:v>5600</c:v>
                </c:pt>
                <c:pt idx="318">
                  <c:v>5700</c:v>
                </c:pt>
                <c:pt idx="319">
                  <c:v>5800</c:v>
                </c:pt>
                <c:pt idx="320">
                  <c:v>5900</c:v>
                </c:pt>
                <c:pt idx="321">
                  <c:v>6000</c:v>
                </c:pt>
                <c:pt idx="322">
                  <c:v>6100</c:v>
                </c:pt>
                <c:pt idx="323">
                  <c:v>6200</c:v>
                </c:pt>
                <c:pt idx="324">
                  <c:v>6300</c:v>
                </c:pt>
                <c:pt idx="325">
                  <c:v>6400</c:v>
                </c:pt>
                <c:pt idx="326">
                  <c:v>6500</c:v>
                </c:pt>
                <c:pt idx="327">
                  <c:v>6600</c:v>
                </c:pt>
                <c:pt idx="328">
                  <c:v>6700</c:v>
                </c:pt>
                <c:pt idx="329">
                  <c:v>6800</c:v>
                </c:pt>
                <c:pt idx="330">
                  <c:v>6900</c:v>
                </c:pt>
                <c:pt idx="331">
                  <c:v>7000</c:v>
                </c:pt>
                <c:pt idx="332">
                  <c:v>7100</c:v>
                </c:pt>
                <c:pt idx="333">
                  <c:v>7200</c:v>
                </c:pt>
                <c:pt idx="334">
                  <c:v>7300</c:v>
                </c:pt>
                <c:pt idx="335">
                  <c:v>7400</c:v>
                </c:pt>
                <c:pt idx="336">
                  <c:v>7500</c:v>
                </c:pt>
                <c:pt idx="337">
                  <c:v>7600</c:v>
                </c:pt>
                <c:pt idx="338">
                  <c:v>7700</c:v>
                </c:pt>
                <c:pt idx="339">
                  <c:v>7800</c:v>
                </c:pt>
                <c:pt idx="340">
                  <c:v>7900</c:v>
                </c:pt>
                <c:pt idx="341">
                  <c:v>8000</c:v>
                </c:pt>
                <c:pt idx="342">
                  <c:v>8100</c:v>
                </c:pt>
                <c:pt idx="343">
                  <c:v>8200</c:v>
                </c:pt>
                <c:pt idx="344">
                  <c:v>8300</c:v>
                </c:pt>
                <c:pt idx="345">
                  <c:v>8400</c:v>
                </c:pt>
                <c:pt idx="346">
                  <c:v>8500</c:v>
                </c:pt>
                <c:pt idx="347">
                  <c:v>8600</c:v>
                </c:pt>
                <c:pt idx="348">
                  <c:v>8700</c:v>
                </c:pt>
                <c:pt idx="349">
                  <c:v>8800</c:v>
                </c:pt>
                <c:pt idx="350">
                  <c:v>8900</c:v>
                </c:pt>
                <c:pt idx="351">
                  <c:v>9000</c:v>
                </c:pt>
                <c:pt idx="352">
                  <c:v>9100</c:v>
                </c:pt>
                <c:pt idx="353">
                  <c:v>9200</c:v>
                </c:pt>
                <c:pt idx="354">
                  <c:v>9300</c:v>
                </c:pt>
                <c:pt idx="355">
                  <c:v>9400</c:v>
                </c:pt>
                <c:pt idx="356">
                  <c:v>9500</c:v>
                </c:pt>
                <c:pt idx="357">
                  <c:v>9600</c:v>
                </c:pt>
                <c:pt idx="358">
                  <c:v>9700</c:v>
                </c:pt>
                <c:pt idx="359">
                  <c:v>9800</c:v>
                </c:pt>
                <c:pt idx="360">
                  <c:v>9900</c:v>
                </c:pt>
                <c:pt idx="361">
                  <c:v>10000</c:v>
                </c:pt>
                <c:pt idx="362">
                  <c:v>11000</c:v>
                </c:pt>
                <c:pt idx="363">
                  <c:v>12000</c:v>
                </c:pt>
                <c:pt idx="364">
                  <c:v>13000</c:v>
                </c:pt>
                <c:pt idx="365">
                  <c:v>14000</c:v>
                </c:pt>
                <c:pt idx="366">
                  <c:v>15000</c:v>
                </c:pt>
                <c:pt idx="367">
                  <c:v>16000</c:v>
                </c:pt>
                <c:pt idx="368">
                  <c:v>17000</c:v>
                </c:pt>
                <c:pt idx="369">
                  <c:v>18000</c:v>
                </c:pt>
                <c:pt idx="370">
                  <c:v>19000</c:v>
                </c:pt>
                <c:pt idx="371">
                  <c:v>20000</c:v>
                </c:pt>
                <c:pt idx="372">
                  <c:v>21000</c:v>
                </c:pt>
                <c:pt idx="373">
                  <c:v>22000</c:v>
                </c:pt>
                <c:pt idx="374">
                  <c:v>23000</c:v>
                </c:pt>
                <c:pt idx="375">
                  <c:v>24000</c:v>
                </c:pt>
                <c:pt idx="376">
                  <c:v>25000</c:v>
                </c:pt>
                <c:pt idx="377">
                  <c:v>26000</c:v>
                </c:pt>
                <c:pt idx="378">
                  <c:v>27000</c:v>
                </c:pt>
                <c:pt idx="379">
                  <c:v>28000</c:v>
                </c:pt>
                <c:pt idx="380">
                  <c:v>29000</c:v>
                </c:pt>
                <c:pt idx="381">
                  <c:v>30000</c:v>
                </c:pt>
                <c:pt idx="382">
                  <c:v>31000</c:v>
                </c:pt>
                <c:pt idx="383">
                  <c:v>32000</c:v>
                </c:pt>
                <c:pt idx="384">
                  <c:v>33000</c:v>
                </c:pt>
                <c:pt idx="385">
                  <c:v>34000</c:v>
                </c:pt>
                <c:pt idx="386">
                  <c:v>35000</c:v>
                </c:pt>
                <c:pt idx="387">
                  <c:v>36000</c:v>
                </c:pt>
                <c:pt idx="388">
                  <c:v>37000</c:v>
                </c:pt>
                <c:pt idx="389">
                  <c:v>38000</c:v>
                </c:pt>
                <c:pt idx="390">
                  <c:v>39000</c:v>
                </c:pt>
                <c:pt idx="391">
                  <c:v>40000</c:v>
                </c:pt>
                <c:pt idx="392">
                  <c:v>41000</c:v>
                </c:pt>
                <c:pt idx="393">
                  <c:v>42000</c:v>
                </c:pt>
                <c:pt idx="394">
                  <c:v>43000</c:v>
                </c:pt>
                <c:pt idx="395">
                  <c:v>44000</c:v>
                </c:pt>
                <c:pt idx="396">
                  <c:v>45000</c:v>
                </c:pt>
                <c:pt idx="397">
                  <c:v>46000</c:v>
                </c:pt>
                <c:pt idx="398">
                  <c:v>47000</c:v>
                </c:pt>
                <c:pt idx="399">
                  <c:v>48000</c:v>
                </c:pt>
                <c:pt idx="400">
                  <c:v>49000</c:v>
                </c:pt>
                <c:pt idx="401">
                  <c:v>50000</c:v>
                </c:pt>
                <c:pt idx="402">
                  <c:v>51000</c:v>
                </c:pt>
                <c:pt idx="403">
                  <c:v>52000</c:v>
                </c:pt>
                <c:pt idx="404">
                  <c:v>53000</c:v>
                </c:pt>
                <c:pt idx="405">
                  <c:v>54000</c:v>
                </c:pt>
                <c:pt idx="406">
                  <c:v>55000</c:v>
                </c:pt>
                <c:pt idx="407">
                  <c:v>56000</c:v>
                </c:pt>
                <c:pt idx="408">
                  <c:v>57000</c:v>
                </c:pt>
                <c:pt idx="409">
                  <c:v>58000</c:v>
                </c:pt>
                <c:pt idx="410">
                  <c:v>59000</c:v>
                </c:pt>
                <c:pt idx="411">
                  <c:v>60000</c:v>
                </c:pt>
                <c:pt idx="412">
                  <c:v>61000</c:v>
                </c:pt>
                <c:pt idx="413">
                  <c:v>62000</c:v>
                </c:pt>
                <c:pt idx="414">
                  <c:v>63000</c:v>
                </c:pt>
                <c:pt idx="415">
                  <c:v>64000</c:v>
                </c:pt>
                <c:pt idx="416">
                  <c:v>65000</c:v>
                </c:pt>
                <c:pt idx="417">
                  <c:v>66000</c:v>
                </c:pt>
                <c:pt idx="418">
                  <c:v>67000</c:v>
                </c:pt>
                <c:pt idx="419">
                  <c:v>68000</c:v>
                </c:pt>
                <c:pt idx="420">
                  <c:v>69000</c:v>
                </c:pt>
                <c:pt idx="421">
                  <c:v>70000</c:v>
                </c:pt>
                <c:pt idx="422">
                  <c:v>71000</c:v>
                </c:pt>
                <c:pt idx="423">
                  <c:v>72000</c:v>
                </c:pt>
                <c:pt idx="424">
                  <c:v>73000</c:v>
                </c:pt>
                <c:pt idx="425">
                  <c:v>74000</c:v>
                </c:pt>
                <c:pt idx="426">
                  <c:v>75000</c:v>
                </c:pt>
                <c:pt idx="427">
                  <c:v>76000</c:v>
                </c:pt>
                <c:pt idx="428">
                  <c:v>77000</c:v>
                </c:pt>
                <c:pt idx="429">
                  <c:v>78000</c:v>
                </c:pt>
                <c:pt idx="430">
                  <c:v>79000</c:v>
                </c:pt>
                <c:pt idx="431">
                  <c:v>80000</c:v>
                </c:pt>
                <c:pt idx="432">
                  <c:v>81000</c:v>
                </c:pt>
                <c:pt idx="433">
                  <c:v>82000</c:v>
                </c:pt>
                <c:pt idx="434">
                  <c:v>83000</c:v>
                </c:pt>
                <c:pt idx="435">
                  <c:v>84000</c:v>
                </c:pt>
                <c:pt idx="436">
                  <c:v>85000</c:v>
                </c:pt>
                <c:pt idx="437">
                  <c:v>86000</c:v>
                </c:pt>
                <c:pt idx="438">
                  <c:v>87000</c:v>
                </c:pt>
                <c:pt idx="439">
                  <c:v>88000</c:v>
                </c:pt>
                <c:pt idx="440">
                  <c:v>89000</c:v>
                </c:pt>
                <c:pt idx="441">
                  <c:v>90000</c:v>
                </c:pt>
                <c:pt idx="442">
                  <c:v>91000</c:v>
                </c:pt>
                <c:pt idx="443">
                  <c:v>92000</c:v>
                </c:pt>
                <c:pt idx="444">
                  <c:v>93000</c:v>
                </c:pt>
                <c:pt idx="445">
                  <c:v>94000</c:v>
                </c:pt>
                <c:pt idx="446">
                  <c:v>95000</c:v>
                </c:pt>
                <c:pt idx="447">
                  <c:v>96000</c:v>
                </c:pt>
                <c:pt idx="448">
                  <c:v>97000</c:v>
                </c:pt>
                <c:pt idx="449">
                  <c:v>98000</c:v>
                </c:pt>
                <c:pt idx="450">
                  <c:v>99000</c:v>
                </c:pt>
                <c:pt idx="451">
                  <c:v>100000</c:v>
                </c:pt>
                <c:pt idx="452">
                  <c:v>110000</c:v>
                </c:pt>
                <c:pt idx="453">
                  <c:v>120000</c:v>
                </c:pt>
                <c:pt idx="454">
                  <c:v>130000</c:v>
                </c:pt>
                <c:pt idx="455">
                  <c:v>140000</c:v>
                </c:pt>
                <c:pt idx="456">
                  <c:v>150000</c:v>
                </c:pt>
                <c:pt idx="457">
                  <c:v>160000</c:v>
                </c:pt>
                <c:pt idx="458">
                  <c:v>170000</c:v>
                </c:pt>
                <c:pt idx="459">
                  <c:v>180000</c:v>
                </c:pt>
                <c:pt idx="460">
                  <c:v>190000</c:v>
                </c:pt>
                <c:pt idx="461">
                  <c:v>200000</c:v>
                </c:pt>
                <c:pt idx="462">
                  <c:v>210000</c:v>
                </c:pt>
                <c:pt idx="463">
                  <c:v>220000</c:v>
                </c:pt>
                <c:pt idx="464">
                  <c:v>230000</c:v>
                </c:pt>
                <c:pt idx="465">
                  <c:v>240000</c:v>
                </c:pt>
                <c:pt idx="466">
                  <c:v>250000</c:v>
                </c:pt>
                <c:pt idx="467">
                  <c:v>260000</c:v>
                </c:pt>
                <c:pt idx="468">
                  <c:v>270000</c:v>
                </c:pt>
                <c:pt idx="469">
                  <c:v>280000</c:v>
                </c:pt>
                <c:pt idx="470">
                  <c:v>290000</c:v>
                </c:pt>
                <c:pt idx="471">
                  <c:v>300000</c:v>
                </c:pt>
                <c:pt idx="472">
                  <c:v>310000</c:v>
                </c:pt>
                <c:pt idx="473">
                  <c:v>320000</c:v>
                </c:pt>
                <c:pt idx="474">
                  <c:v>330000</c:v>
                </c:pt>
                <c:pt idx="475">
                  <c:v>340000</c:v>
                </c:pt>
                <c:pt idx="476">
                  <c:v>350000</c:v>
                </c:pt>
                <c:pt idx="477">
                  <c:v>360000</c:v>
                </c:pt>
                <c:pt idx="478">
                  <c:v>370000</c:v>
                </c:pt>
                <c:pt idx="479">
                  <c:v>380000</c:v>
                </c:pt>
                <c:pt idx="480">
                  <c:v>390000</c:v>
                </c:pt>
                <c:pt idx="481">
                  <c:v>400000</c:v>
                </c:pt>
                <c:pt idx="482">
                  <c:v>410000</c:v>
                </c:pt>
                <c:pt idx="483">
                  <c:v>420000</c:v>
                </c:pt>
                <c:pt idx="484">
                  <c:v>430000</c:v>
                </c:pt>
                <c:pt idx="485">
                  <c:v>440000</c:v>
                </c:pt>
                <c:pt idx="486">
                  <c:v>450000</c:v>
                </c:pt>
                <c:pt idx="487">
                  <c:v>460000</c:v>
                </c:pt>
                <c:pt idx="488">
                  <c:v>470000</c:v>
                </c:pt>
                <c:pt idx="489">
                  <c:v>480000</c:v>
                </c:pt>
                <c:pt idx="490">
                  <c:v>490000</c:v>
                </c:pt>
                <c:pt idx="491">
                  <c:v>500000</c:v>
                </c:pt>
                <c:pt idx="492">
                  <c:v>510000</c:v>
                </c:pt>
                <c:pt idx="493">
                  <c:v>520000</c:v>
                </c:pt>
                <c:pt idx="494">
                  <c:v>530000</c:v>
                </c:pt>
                <c:pt idx="495">
                  <c:v>540000</c:v>
                </c:pt>
                <c:pt idx="496">
                  <c:v>550000</c:v>
                </c:pt>
                <c:pt idx="497">
                  <c:v>560000</c:v>
                </c:pt>
                <c:pt idx="498">
                  <c:v>570000</c:v>
                </c:pt>
                <c:pt idx="499">
                  <c:v>580000</c:v>
                </c:pt>
                <c:pt idx="500">
                  <c:v>590000</c:v>
                </c:pt>
                <c:pt idx="501">
                  <c:v>600000</c:v>
                </c:pt>
                <c:pt idx="502">
                  <c:v>610000</c:v>
                </c:pt>
                <c:pt idx="503">
                  <c:v>620000</c:v>
                </c:pt>
                <c:pt idx="504">
                  <c:v>630000</c:v>
                </c:pt>
                <c:pt idx="505">
                  <c:v>640000</c:v>
                </c:pt>
                <c:pt idx="506">
                  <c:v>650000</c:v>
                </c:pt>
                <c:pt idx="507">
                  <c:v>660000</c:v>
                </c:pt>
                <c:pt idx="508">
                  <c:v>670000</c:v>
                </c:pt>
                <c:pt idx="509">
                  <c:v>680000</c:v>
                </c:pt>
                <c:pt idx="510">
                  <c:v>690000</c:v>
                </c:pt>
                <c:pt idx="511">
                  <c:v>700000</c:v>
                </c:pt>
                <c:pt idx="512">
                  <c:v>710000</c:v>
                </c:pt>
                <c:pt idx="513">
                  <c:v>720000</c:v>
                </c:pt>
                <c:pt idx="514">
                  <c:v>730000</c:v>
                </c:pt>
                <c:pt idx="515">
                  <c:v>740000</c:v>
                </c:pt>
                <c:pt idx="516">
                  <c:v>750000</c:v>
                </c:pt>
                <c:pt idx="517">
                  <c:v>760000</c:v>
                </c:pt>
                <c:pt idx="518">
                  <c:v>770000</c:v>
                </c:pt>
                <c:pt idx="519">
                  <c:v>780000</c:v>
                </c:pt>
                <c:pt idx="520">
                  <c:v>790000</c:v>
                </c:pt>
                <c:pt idx="521">
                  <c:v>800000</c:v>
                </c:pt>
                <c:pt idx="522">
                  <c:v>810000</c:v>
                </c:pt>
                <c:pt idx="523">
                  <c:v>820000</c:v>
                </c:pt>
                <c:pt idx="524">
                  <c:v>830000</c:v>
                </c:pt>
                <c:pt idx="525">
                  <c:v>840000</c:v>
                </c:pt>
                <c:pt idx="526">
                  <c:v>850000</c:v>
                </c:pt>
                <c:pt idx="527">
                  <c:v>860000</c:v>
                </c:pt>
                <c:pt idx="528">
                  <c:v>870000</c:v>
                </c:pt>
                <c:pt idx="529">
                  <c:v>880000</c:v>
                </c:pt>
                <c:pt idx="530">
                  <c:v>890000</c:v>
                </c:pt>
                <c:pt idx="531">
                  <c:v>900000</c:v>
                </c:pt>
                <c:pt idx="532">
                  <c:v>910000</c:v>
                </c:pt>
                <c:pt idx="533">
                  <c:v>920000</c:v>
                </c:pt>
                <c:pt idx="534">
                  <c:v>930000</c:v>
                </c:pt>
                <c:pt idx="535">
                  <c:v>940000</c:v>
                </c:pt>
                <c:pt idx="536">
                  <c:v>950000</c:v>
                </c:pt>
                <c:pt idx="537">
                  <c:v>960000</c:v>
                </c:pt>
                <c:pt idx="538">
                  <c:v>970000</c:v>
                </c:pt>
                <c:pt idx="539">
                  <c:v>980000</c:v>
                </c:pt>
                <c:pt idx="540">
                  <c:v>990000</c:v>
                </c:pt>
              </c:numCache>
            </c:numRef>
          </c:xVal>
          <c:yVal>
            <c:numRef>
              <c:f>ILoopPlot!$E$2:$E$542</c:f>
              <c:numCache>
                <c:ptCount val="541"/>
                <c:pt idx="0">
                  <c:v>-89.98958258569574</c:v>
                </c:pt>
                <c:pt idx="1">
                  <c:v>-89.98854084430059</c:v>
                </c:pt>
                <c:pt idx="2">
                  <c:v>-89.9874991029155</c:v>
                </c:pt>
                <c:pt idx="3">
                  <c:v>-89.98645736154143</c:v>
                </c:pt>
                <c:pt idx="4">
                  <c:v>-89.98541562017924</c:v>
                </c:pt>
                <c:pt idx="5">
                  <c:v>-89.98437387882989</c:v>
                </c:pt>
                <c:pt idx="6">
                  <c:v>-89.98333213749427</c:v>
                </c:pt>
                <c:pt idx="7">
                  <c:v>-89.98229039617331</c:v>
                </c:pt>
                <c:pt idx="8">
                  <c:v>-89.98124865486793</c:v>
                </c:pt>
                <c:pt idx="9">
                  <c:v>-89.98020691357904</c:v>
                </c:pt>
                <c:pt idx="10">
                  <c:v>-89.97916517230755</c:v>
                </c:pt>
                <c:pt idx="11">
                  <c:v>-89.97812343105437</c:v>
                </c:pt>
                <c:pt idx="12">
                  <c:v>-89.97708168982044</c:v>
                </c:pt>
                <c:pt idx="13">
                  <c:v>-89.97603994860665</c:v>
                </c:pt>
                <c:pt idx="14">
                  <c:v>-89.97499820741395</c:v>
                </c:pt>
                <c:pt idx="15">
                  <c:v>-89.97395646624322</c:v>
                </c:pt>
                <c:pt idx="16">
                  <c:v>-89.9729147250954</c:v>
                </c:pt>
                <c:pt idx="17">
                  <c:v>-89.97187298397138</c:v>
                </c:pt>
                <c:pt idx="18">
                  <c:v>-89.97083124287211</c:v>
                </c:pt>
                <c:pt idx="19">
                  <c:v>-89.96978950179849</c:v>
                </c:pt>
                <c:pt idx="20">
                  <c:v>-89.96874776075143</c:v>
                </c:pt>
                <c:pt idx="21">
                  <c:v>-89.96770601973185</c:v>
                </c:pt>
                <c:pt idx="22">
                  <c:v>-89.96666427874067</c:v>
                </c:pt>
                <c:pt idx="23">
                  <c:v>-89.9656225377788</c:v>
                </c:pt>
                <c:pt idx="24">
                  <c:v>-89.96458079684716</c:v>
                </c:pt>
                <c:pt idx="25">
                  <c:v>-89.96353905594665</c:v>
                </c:pt>
                <c:pt idx="26">
                  <c:v>-89.96249731507822</c:v>
                </c:pt>
                <c:pt idx="27">
                  <c:v>-89.96145557424278</c:v>
                </c:pt>
                <c:pt idx="28">
                  <c:v>-89.96041383344121</c:v>
                </c:pt>
                <c:pt idx="29">
                  <c:v>-89.95937209267446</c:v>
                </c:pt>
                <c:pt idx="30">
                  <c:v>-89.95833035194343</c:v>
                </c:pt>
                <c:pt idx="31">
                  <c:v>-89.95728861124906</c:v>
                </c:pt>
                <c:pt idx="32">
                  <c:v>-89.95624687059222</c:v>
                </c:pt>
                <c:pt idx="33">
                  <c:v>-89.95520512997386</c:v>
                </c:pt>
                <c:pt idx="34">
                  <c:v>-89.9541633893949</c:v>
                </c:pt>
                <c:pt idx="35">
                  <c:v>-89.95312164885625</c:v>
                </c:pt>
                <c:pt idx="36">
                  <c:v>-89.95207990835881</c:v>
                </c:pt>
                <c:pt idx="37">
                  <c:v>-89.95103816790352</c:v>
                </c:pt>
                <c:pt idx="38">
                  <c:v>-89.94999642749127</c:v>
                </c:pt>
                <c:pt idx="39">
                  <c:v>-89.948954687123</c:v>
                </c:pt>
                <c:pt idx="40">
                  <c:v>-89.94791294679962</c:v>
                </c:pt>
                <c:pt idx="41">
                  <c:v>-89.94687120652203</c:v>
                </c:pt>
                <c:pt idx="42">
                  <c:v>-89.94582946629116</c:v>
                </c:pt>
                <c:pt idx="43">
                  <c:v>-89.94478772610793</c:v>
                </c:pt>
                <c:pt idx="44">
                  <c:v>-89.94374598597325</c:v>
                </c:pt>
                <c:pt idx="45">
                  <c:v>-89.94270424588802</c:v>
                </c:pt>
                <c:pt idx="46">
                  <c:v>-89.94166250585319</c:v>
                </c:pt>
                <c:pt idx="47">
                  <c:v>-89.94062076586965</c:v>
                </c:pt>
                <c:pt idx="48">
                  <c:v>-89.93957902593834</c:v>
                </c:pt>
                <c:pt idx="49">
                  <c:v>-89.93853728606014</c:v>
                </c:pt>
                <c:pt idx="50">
                  <c:v>-89.93749554623601</c:v>
                </c:pt>
                <c:pt idx="51">
                  <c:v>-89.93645380646682</c:v>
                </c:pt>
                <c:pt idx="52">
                  <c:v>-89.93541206675351</c:v>
                </c:pt>
                <c:pt idx="53">
                  <c:v>-89.934370327097</c:v>
                </c:pt>
                <c:pt idx="54">
                  <c:v>-89.93332858749821</c:v>
                </c:pt>
                <c:pt idx="55">
                  <c:v>-89.93228684795804</c:v>
                </c:pt>
                <c:pt idx="56">
                  <c:v>-89.93124510847741</c:v>
                </c:pt>
                <c:pt idx="57">
                  <c:v>-89.93020336905724</c:v>
                </c:pt>
                <c:pt idx="58">
                  <c:v>-89.92916162969844</c:v>
                </c:pt>
                <c:pt idx="59">
                  <c:v>-89.92811989040193</c:v>
                </c:pt>
                <c:pt idx="60">
                  <c:v>-89.92707815116863</c:v>
                </c:pt>
                <c:pt idx="61">
                  <c:v>-89.92603641199946</c:v>
                </c:pt>
                <c:pt idx="62">
                  <c:v>-89.92499467289532</c:v>
                </c:pt>
                <c:pt idx="63">
                  <c:v>-89.92395293385714</c:v>
                </c:pt>
                <c:pt idx="64">
                  <c:v>-89.92291119488583</c:v>
                </c:pt>
                <c:pt idx="65">
                  <c:v>-89.9218694559823</c:v>
                </c:pt>
                <c:pt idx="66">
                  <c:v>-89.92082771714749</c:v>
                </c:pt>
                <c:pt idx="67">
                  <c:v>-89.91978597838228</c:v>
                </c:pt>
                <c:pt idx="68">
                  <c:v>-89.91874423968761</c:v>
                </c:pt>
                <c:pt idx="69">
                  <c:v>-89.9177025010644</c:v>
                </c:pt>
                <c:pt idx="70">
                  <c:v>-89.91666076251356</c:v>
                </c:pt>
                <c:pt idx="71">
                  <c:v>-89.91561902403599</c:v>
                </c:pt>
                <c:pt idx="72">
                  <c:v>-89.91457728563262</c:v>
                </c:pt>
                <c:pt idx="73">
                  <c:v>-89.91353554730436</c:v>
                </c:pt>
                <c:pt idx="74">
                  <c:v>-89.91249380905215</c:v>
                </c:pt>
                <c:pt idx="75">
                  <c:v>-89.91145207087688</c:v>
                </c:pt>
                <c:pt idx="76">
                  <c:v>-89.91041033277946</c:v>
                </c:pt>
                <c:pt idx="77">
                  <c:v>-89.90936859476083</c:v>
                </c:pt>
                <c:pt idx="78">
                  <c:v>-89.9083268568219</c:v>
                </c:pt>
                <c:pt idx="79">
                  <c:v>-89.90728511896357</c:v>
                </c:pt>
                <c:pt idx="80">
                  <c:v>-89.90624338118678</c:v>
                </c:pt>
                <c:pt idx="81">
                  <c:v>-89.90520164349243</c:v>
                </c:pt>
                <c:pt idx="82">
                  <c:v>-89.90415990588143</c:v>
                </c:pt>
                <c:pt idx="83">
                  <c:v>-89.90311816835471</c:v>
                </c:pt>
                <c:pt idx="84">
                  <c:v>-89.90207643091318</c:v>
                </c:pt>
                <c:pt idx="85">
                  <c:v>-89.90103469355776</c:v>
                </c:pt>
                <c:pt idx="86">
                  <c:v>-89.89999295628937</c:v>
                </c:pt>
                <c:pt idx="87">
                  <c:v>-89.89895121910892</c:v>
                </c:pt>
                <c:pt idx="88">
                  <c:v>-89.89790948201731</c:v>
                </c:pt>
                <c:pt idx="89">
                  <c:v>-89.89686774501548</c:v>
                </c:pt>
                <c:pt idx="90">
                  <c:v>-89.89582600810435</c:v>
                </c:pt>
                <c:pt idx="91">
                  <c:v>-89.89582600810435</c:v>
                </c:pt>
                <c:pt idx="92">
                  <c:v>-89.88540864418228</c:v>
                </c:pt>
                <c:pt idx="93">
                  <c:v>-89.8749912903366</c:v>
                </c:pt>
                <c:pt idx="94">
                  <c:v>-89.8645739474833</c:v>
                </c:pt>
                <c:pt idx="95">
                  <c:v>-89.85415661653842</c:v>
                </c:pt>
                <c:pt idx="96">
                  <c:v>-89.84373929841794</c:v>
                </c:pt>
                <c:pt idx="97">
                  <c:v>-89.83332199403787</c:v>
                </c:pt>
                <c:pt idx="98">
                  <c:v>-89.82290470431421</c:v>
                </c:pt>
                <c:pt idx="99">
                  <c:v>-89.81248743016293</c:v>
                </c:pt>
                <c:pt idx="100">
                  <c:v>-89.80207017250001</c:v>
                </c:pt>
                <c:pt idx="101">
                  <c:v>-89.7916529322414</c:v>
                </c:pt>
                <c:pt idx="102">
                  <c:v>-89.7812357103031</c:v>
                </c:pt>
                <c:pt idx="103">
                  <c:v>-89.77081850760102</c:v>
                </c:pt>
                <c:pt idx="104">
                  <c:v>-89.76040132505113</c:v>
                </c:pt>
                <c:pt idx="105">
                  <c:v>-89.74998416356935</c:v>
                </c:pt>
                <c:pt idx="106">
                  <c:v>-89.7395670240716</c:v>
                </c:pt>
                <c:pt idx="107">
                  <c:v>-89.7291499074738</c:v>
                </c:pt>
                <c:pt idx="108">
                  <c:v>-89.71873281469185</c:v>
                </c:pt>
                <c:pt idx="109">
                  <c:v>-89.70831574664163</c:v>
                </c:pt>
                <c:pt idx="110">
                  <c:v>-89.69789870423902</c:v>
                </c:pt>
                <c:pt idx="111">
                  <c:v>-89.6874816883999</c:v>
                </c:pt>
                <c:pt idx="112">
                  <c:v>-89.6770647000401</c:v>
                </c:pt>
                <c:pt idx="113">
                  <c:v>-89.66664774007548</c:v>
                </c:pt>
                <c:pt idx="114">
                  <c:v>-89.65623080942186</c:v>
                </c:pt>
                <c:pt idx="115">
                  <c:v>-89.64581390899502</c:v>
                </c:pt>
                <c:pt idx="116">
                  <c:v>-89.63539703971081</c:v>
                </c:pt>
                <c:pt idx="117">
                  <c:v>-89.62498020248496</c:v>
                </c:pt>
                <c:pt idx="118">
                  <c:v>-89.61456339823327</c:v>
                </c:pt>
                <c:pt idx="119">
                  <c:v>-89.6041466278715</c:v>
                </c:pt>
                <c:pt idx="120">
                  <c:v>-89.59372989231535</c:v>
                </c:pt>
                <c:pt idx="121">
                  <c:v>-89.58331319248055</c:v>
                </c:pt>
                <c:pt idx="122">
                  <c:v>-89.57289652928281</c:v>
                </c:pt>
                <c:pt idx="123">
                  <c:v>-89.56247990363781</c:v>
                </c:pt>
                <c:pt idx="124">
                  <c:v>-89.5520633164612</c:v>
                </c:pt>
                <c:pt idx="125">
                  <c:v>-89.54164676866864</c:v>
                </c:pt>
                <c:pt idx="126">
                  <c:v>-89.53123026117576</c:v>
                </c:pt>
                <c:pt idx="127">
                  <c:v>-89.52081379489817</c:v>
                </c:pt>
                <c:pt idx="128">
                  <c:v>-89.51039737075145</c:v>
                </c:pt>
                <c:pt idx="129">
                  <c:v>-89.49998098965116</c:v>
                </c:pt>
                <c:pt idx="130">
                  <c:v>-89.48956465251287</c:v>
                </c:pt>
                <c:pt idx="131">
                  <c:v>-89.47914836025208</c:v>
                </c:pt>
                <c:pt idx="132">
                  <c:v>-89.46873211378433</c:v>
                </c:pt>
                <c:pt idx="133">
                  <c:v>-89.45831591402505</c:v>
                </c:pt>
                <c:pt idx="134">
                  <c:v>-89.44789976188976</c:v>
                </c:pt>
                <c:pt idx="135">
                  <c:v>-89.43748365829384</c:v>
                </c:pt>
                <c:pt idx="136">
                  <c:v>-89.42706760415275</c:v>
                </c:pt>
                <c:pt idx="137">
                  <c:v>-89.41665160038187</c:v>
                </c:pt>
                <c:pt idx="138">
                  <c:v>-89.40623564789655</c:v>
                </c:pt>
                <c:pt idx="139">
                  <c:v>-89.39581974761214</c:v>
                </c:pt>
                <c:pt idx="140">
                  <c:v>-89.38540390044396</c:v>
                </c:pt>
                <c:pt idx="141">
                  <c:v>-89.37498810730729</c:v>
                </c:pt>
                <c:pt idx="142">
                  <c:v>-89.36457236911741</c:v>
                </c:pt>
                <c:pt idx="143">
                  <c:v>-89.35415668678955</c:v>
                </c:pt>
                <c:pt idx="144">
                  <c:v>-89.34374106123893</c:v>
                </c:pt>
                <c:pt idx="145">
                  <c:v>-89.33332549338073</c:v>
                </c:pt>
                <c:pt idx="146">
                  <c:v>-89.32290998413009</c:v>
                </c:pt>
                <c:pt idx="147">
                  <c:v>-89.31249453440216</c:v>
                </c:pt>
                <c:pt idx="148">
                  <c:v>-89.30207914511205</c:v>
                </c:pt>
                <c:pt idx="149">
                  <c:v>-89.2916638171748</c:v>
                </c:pt>
                <c:pt idx="150">
                  <c:v>-89.28124855150546</c:v>
                </c:pt>
                <c:pt idx="151">
                  <c:v>-89.27083334901906</c:v>
                </c:pt>
                <c:pt idx="152">
                  <c:v>-89.26041821063056</c:v>
                </c:pt>
                <c:pt idx="153">
                  <c:v>-89.25000313725494</c:v>
                </c:pt>
                <c:pt idx="154">
                  <c:v>-89.23958812980709</c:v>
                </c:pt>
                <c:pt idx="155">
                  <c:v>-89.2291731892019</c:v>
                </c:pt>
                <c:pt idx="156">
                  <c:v>-89.21875831635424</c:v>
                </c:pt>
                <c:pt idx="157">
                  <c:v>-89.20834351217893</c:v>
                </c:pt>
                <c:pt idx="158">
                  <c:v>-89.19792877759075</c:v>
                </c:pt>
                <c:pt idx="159">
                  <c:v>-89.18751411350446</c:v>
                </c:pt>
                <c:pt idx="160">
                  <c:v>-89.1770995208348</c:v>
                </c:pt>
                <c:pt idx="161">
                  <c:v>-89.16668500049644</c:v>
                </c:pt>
                <c:pt idx="162">
                  <c:v>-89.15627055340404</c:v>
                </c:pt>
                <c:pt idx="163">
                  <c:v>-89.14585618047222</c:v>
                </c:pt>
                <c:pt idx="164">
                  <c:v>-89.13544188261557</c:v>
                </c:pt>
                <c:pt idx="165">
                  <c:v>-89.12502766074861</c:v>
                </c:pt>
                <c:pt idx="166">
                  <c:v>-89.11461351578589</c:v>
                </c:pt>
                <c:pt idx="167">
                  <c:v>-89.10419944864185</c:v>
                </c:pt>
                <c:pt idx="168">
                  <c:v>-89.09378546023095</c:v>
                </c:pt>
                <c:pt idx="169">
                  <c:v>-89.08337155146756</c:v>
                </c:pt>
                <c:pt idx="170">
                  <c:v>-89.07295772326609</c:v>
                </c:pt>
                <c:pt idx="171">
                  <c:v>-89.06254397654081</c:v>
                </c:pt>
                <c:pt idx="172">
                  <c:v>-89.05213031220602</c:v>
                </c:pt>
                <c:pt idx="173">
                  <c:v>-89.04171673117598</c:v>
                </c:pt>
                <c:pt idx="174">
                  <c:v>-89.03130323436487</c:v>
                </c:pt>
                <c:pt idx="175">
                  <c:v>-89.02088982268687</c:v>
                </c:pt>
                <c:pt idx="176">
                  <c:v>-89.01047649705609</c:v>
                </c:pt>
                <c:pt idx="177">
                  <c:v>-89.00006325838662</c:v>
                </c:pt>
                <c:pt idx="178">
                  <c:v>-88.98965010759248</c:v>
                </c:pt>
                <c:pt idx="179">
                  <c:v>-88.9792370455877</c:v>
                </c:pt>
                <c:pt idx="180">
                  <c:v>-88.9688240732862</c:v>
                </c:pt>
                <c:pt idx="181">
                  <c:v>-88.95841119160191</c:v>
                </c:pt>
                <c:pt idx="182">
                  <c:v>-88.85428755973419</c:v>
                </c:pt>
                <c:pt idx="183">
                  <c:v>-88.7501739945529</c:v>
                </c:pt>
                <c:pt idx="184">
                  <c:v>-88.64607140919045</c:v>
                </c:pt>
                <c:pt idx="185">
                  <c:v>-88.54198071625275</c:v>
                </c:pt>
                <c:pt idx="186">
                  <c:v>-88.43790282777563</c:v>
                </c:pt>
                <c:pt idx="187">
                  <c:v>-88.33383865518125</c:v>
                </c:pt>
                <c:pt idx="188">
                  <c:v>-88.22978910923476</c:v>
                </c:pt>
                <c:pt idx="189">
                  <c:v>-88.12575510000084</c:v>
                </c:pt>
                <c:pt idx="190">
                  <c:v>-88.02173753680047</c:v>
                </c:pt>
                <c:pt idx="191">
                  <c:v>-87.91773732816768</c:v>
                </c:pt>
                <c:pt idx="192">
                  <c:v>-87.81375538180646</c:v>
                </c:pt>
                <c:pt idx="193">
                  <c:v>-87.70979260454783</c:v>
                </c:pt>
                <c:pt idx="194">
                  <c:v>-87.60584990230683</c:v>
                </c:pt>
                <c:pt idx="195">
                  <c:v>-87.50192818003978</c:v>
                </c:pt>
                <c:pt idx="196">
                  <c:v>-87.39802834170162</c:v>
                </c:pt>
                <c:pt idx="197">
                  <c:v>-87.2941512902033</c:v>
                </c:pt>
                <c:pt idx="198">
                  <c:v>-87.1902979273694</c:v>
                </c:pt>
                <c:pt idx="199">
                  <c:v>-87.08646915389579</c:v>
                </c:pt>
                <c:pt idx="200">
                  <c:v>-86.98266586930745</c:v>
                </c:pt>
                <c:pt idx="201">
                  <c:v>-86.87888897191648</c:v>
                </c:pt>
                <c:pt idx="202">
                  <c:v>-86.77513935878018</c:v>
                </c:pt>
                <c:pt idx="203">
                  <c:v>-86.6714179256593</c:v>
                </c:pt>
                <c:pt idx="204">
                  <c:v>-86.56772556697646</c:v>
                </c:pt>
                <c:pt idx="205">
                  <c:v>-86.46406317577475</c:v>
                </c:pt>
                <c:pt idx="206">
                  <c:v>-86.36043164367642</c:v>
                </c:pt>
                <c:pt idx="207">
                  <c:v>-86.2568318608418</c:v>
                </c:pt>
                <c:pt idx="208">
                  <c:v>-86.15326471592836</c:v>
                </c:pt>
                <c:pt idx="209">
                  <c:v>-86.04973109605</c:v>
                </c:pt>
                <c:pt idx="210">
                  <c:v>-85.9462318867364</c:v>
                </c:pt>
                <c:pt idx="211">
                  <c:v>-85.84276797189271</c:v>
                </c:pt>
                <c:pt idx="212">
                  <c:v>-85.73934023375932</c:v>
                </c:pt>
                <c:pt idx="213">
                  <c:v>-85.63594955287188</c:v>
                </c:pt>
                <c:pt idx="214">
                  <c:v>-85.53259680802145</c:v>
                </c:pt>
                <c:pt idx="215">
                  <c:v>-85.42928287621498</c:v>
                </c:pt>
                <c:pt idx="216">
                  <c:v>-85.32600863263583</c:v>
                </c:pt>
                <c:pt idx="217">
                  <c:v>-85.22277495060469</c:v>
                </c:pt>
                <c:pt idx="218">
                  <c:v>-85.11958270154052</c:v>
                </c:pt>
                <c:pt idx="219">
                  <c:v>-85.01643275492187</c:v>
                </c:pt>
                <c:pt idx="220">
                  <c:v>-84.91332597824834</c:v>
                </c:pt>
                <c:pt idx="221">
                  <c:v>-84.8102632370023</c:v>
                </c:pt>
                <c:pt idx="222">
                  <c:v>-84.70724539461085</c:v>
                </c:pt>
                <c:pt idx="223">
                  <c:v>-84.60427331240793</c:v>
                </c:pt>
                <c:pt idx="224">
                  <c:v>-84.50134784959683</c:v>
                </c:pt>
                <c:pt idx="225">
                  <c:v>-84.39846986321278</c:v>
                </c:pt>
                <c:pt idx="226">
                  <c:v>-84.29564020808593</c:v>
                </c:pt>
                <c:pt idx="227">
                  <c:v>-84.19285973680445</c:v>
                </c:pt>
                <c:pt idx="228">
                  <c:v>-84.09012929967801</c:v>
                </c:pt>
                <c:pt idx="229">
                  <c:v>-83.9874497447014</c:v>
                </c:pt>
                <c:pt idx="230">
                  <c:v>-83.88482191751851</c:v>
                </c:pt>
                <c:pt idx="231">
                  <c:v>-83.78224666138655</c:v>
                </c:pt>
                <c:pt idx="232">
                  <c:v>-83.6797248171405</c:v>
                </c:pt>
                <c:pt idx="233">
                  <c:v>-83.57725722315783</c:v>
                </c:pt>
                <c:pt idx="234">
                  <c:v>-83.47484471532366</c:v>
                </c:pt>
                <c:pt idx="235">
                  <c:v>-83.3724881269959</c:v>
                </c:pt>
                <c:pt idx="236">
                  <c:v>-83.27018828897097</c:v>
                </c:pt>
                <c:pt idx="237">
                  <c:v>-83.16794602944961</c:v>
                </c:pt>
                <c:pt idx="238">
                  <c:v>-83.0657621740031</c:v>
                </c:pt>
                <c:pt idx="239">
                  <c:v>-82.96363754553965</c:v>
                </c:pt>
                <c:pt idx="240">
                  <c:v>-82.86157296427128</c:v>
                </c:pt>
                <c:pt idx="241">
                  <c:v>-82.7595692476807</c:v>
                </c:pt>
                <c:pt idx="242">
                  <c:v>-82.65762721048888</c:v>
                </c:pt>
                <c:pt idx="243">
                  <c:v>-82.55574766462253</c:v>
                </c:pt>
                <c:pt idx="244">
                  <c:v>-82.45393141918217</c:v>
                </c:pt>
                <c:pt idx="245">
                  <c:v>-82.35217928041041</c:v>
                </c:pt>
                <c:pt idx="246">
                  <c:v>-82.2504920516605</c:v>
                </c:pt>
                <c:pt idx="247">
                  <c:v>-82.14887053336528</c:v>
                </c:pt>
                <c:pt idx="248">
                  <c:v>-82.0473155230064</c:v>
                </c:pt>
                <c:pt idx="249">
                  <c:v>-81.94582781508385</c:v>
                </c:pt>
                <c:pt idx="250">
                  <c:v>-81.84440820108586</c:v>
                </c:pt>
                <c:pt idx="251">
                  <c:v>-81.74305746945907</c:v>
                </c:pt>
                <c:pt idx="252">
                  <c:v>-81.64177640557914</c:v>
                </c:pt>
                <c:pt idx="253">
                  <c:v>-81.54056579172143</c:v>
                </c:pt>
                <c:pt idx="254">
                  <c:v>-81.4394264070324</c:v>
                </c:pt>
                <c:pt idx="255">
                  <c:v>-81.33835902750099</c:v>
                </c:pt>
                <c:pt idx="256">
                  <c:v>-81.2373644259305</c:v>
                </c:pt>
                <c:pt idx="257">
                  <c:v>-81.13644337191084</c:v>
                </c:pt>
                <c:pt idx="258">
                  <c:v>-81.03559663179104</c:v>
                </c:pt>
                <c:pt idx="259">
                  <c:v>-80.93482496865211</c:v>
                </c:pt>
                <c:pt idx="260">
                  <c:v>-80.8341291422803</c:v>
                </c:pt>
                <c:pt idx="261">
                  <c:v>-80.73350990914062</c:v>
                </c:pt>
                <c:pt idx="262">
                  <c:v>-80.63296802235084</c:v>
                </c:pt>
                <c:pt idx="263">
                  <c:v>-80.53250423165564</c:v>
                </c:pt>
                <c:pt idx="264">
                  <c:v>-80.43211928340135</c:v>
                </c:pt>
                <c:pt idx="265">
                  <c:v>-80.33181392051083</c:v>
                </c:pt>
                <c:pt idx="266">
                  <c:v>-80.23158888245882</c:v>
                </c:pt>
                <c:pt idx="267">
                  <c:v>-80.13144490524763</c:v>
                </c:pt>
                <c:pt idx="268">
                  <c:v>-80.03138272138318</c:v>
                </c:pt>
                <c:pt idx="269">
                  <c:v>-79.93140305985133</c:v>
                </c:pt>
                <c:pt idx="270">
                  <c:v>-79.83150664609471</c:v>
                </c:pt>
                <c:pt idx="271">
                  <c:v>-79.73169420198975</c:v>
                </c:pt>
                <c:pt idx="272">
                  <c:v>-78.73834431077435</c:v>
                </c:pt>
                <c:pt idx="273">
                  <c:v>-77.75415814932539</c:v>
                </c:pt>
                <c:pt idx="274">
                  <c:v>-76.77979556686299</c:v>
                </c:pt>
                <c:pt idx="275">
                  <c:v>-75.81587669868848</c:v>
                </c:pt>
                <c:pt idx="276">
                  <c:v>-74.86298068284876</c:v>
                </c:pt>
                <c:pt idx="277">
                  <c:v>-73.9216447367963</c:v>
                </c:pt>
                <c:pt idx="278">
                  <c:v>-72.99236358300853</c:v>
                </c:pt>
                <c:pt idx="279">
                  <c:v>-72.07558920807958</c:v>
                </c:pt>
                <c:pt idx="280">
                  <c:v>-71.1717309360152</c:v>
                </c:pt>
                <c:pt idx="281">
                  <c:v>-70.28115579337906</c:v>
                </c:pt>
                <c:pt idx="282">
                  <c:v>-69.40418914156324</c:v>
                </c:pt>
                <c:pt idx="283">
                  <c:v>-68.54111554977175</c:v>
                </c:pt>
                <c:pt idx="284">
                  <c:v>-67.69217988127983</c:v>
                </c:pt>
                <c:pt idx="285">
                  <c:v>-66.85758856511336</c:v>
                </c:pt>
                <c:pt idx="286">
                  <c:v>-66.0375110254218</c:v>
                </c:pt>
                <c:pt idx="287">
                  <c:v>-65.23208124142567</c:v>
                </c:pt>
                <c:pt idx="288">
                  <c:v>-64.44139941183347</c:v>
                </c:pt>
                <c:pt idx="289">
                  <c:v>-63.66553369896734</c:v>
                </c:pt>
                <c:pt idx="290">
                  <c:v>-62.9045220294428</c:v>
                </c:pt>
                <c:pt idx="291">
                  <c:v>-62.15837393004216</c:v>
                </c:pt>
                <c:pt idx="292">
                  <c:v>-61.42707237934346</c:v>
                </c:pt>
                <c:pt idx="293">
                  <c:v>-60.710575657658836</c:v>
                </c:pt>
                <c:pt idx="294">
                  <c:v>-60.00881917984669</c:v>
                </c:pt>
                <c:pt idx="295">
                  <c:v>-59.32171729755008</c:v>
                </c:pt>
                <c:pt idx="296">
                  <c:v>-58.64916505934265</c:v>
                </c:pt>
                <c:pt idx="297">
                  <c:v>-57.99103991910529</c:v>
                </c:pt>
                <c:pt idx="298">
                  <c:v>-57.34720338469054</c:v>
                </c:pt>
                <c:pt idx="299">
                  <c:v>-56.71750260054106</c:v>
                </c:pt>
                <c:pt idx="300">
                  <c:v>-56.10177185940444</c:v>
                </c:pt>
                <c:pt idx="301">
                  <c:v>-55.49983403962251</c:v>
                </c:pt>
                <c:pt idx="302">
                  <c:v>-54.911501965669174</c:v>
                </c:pt>
                <c:pt idx="303">
                  <c:v>-54.33657969066679</c:v>
                </c:pt>
                <c:pt idx="304">
                  <c:v>-53.77486370053351</c:v>
                </c:pt>
                <c:pt idx="305">
                  <c:v>-53.22614404020716</c:v>
                </c:pt>
                <c:pt idx="306">
                  <c:v>-52.690205363065054</c:v>
                </c:pt>
                <c:pt idx="307">
                  <c:v>-52.16682790522073</c:v>
                </c:pt>
                <c:pt idx="308">
                  <c:v>-51.65578838683834</c:v>
                </c:pt>
                <c:pt idx="309">
                  <c:v>-51.1568608429727</c:v>
                </c:pt>
                <c:pt idx="310">
                  <c:v>-50.669817386727445</c:v>
                </c:pt>
                <c:pt idx="311">
                  <c:v>-50.19442890773477</c:v>
                </c:pt>
                <c:pt idx="312">
                  <c:v>-49.73046570910669</c:v>
                </c:pt>
                <c:pt idx="313">
                  <c:v>-49.27769808609886</c:v>
                </c:pt>
                <c:pt idx="314">
                  <c:v>-48.83589684977042</c:v>
                </c:pt>
                <c:pt idx="315">
                  <c:v>-48.40483379892592</c:v>
                </c:pt>
                <c:pt idx="316">
                  <c:v>-47.98428214359333</c:v>
                </c:pt>
                <c:pt idx="317">
                  <c:v>-47.57401688323271</c:v>
                </c:pt>
                <c:pt idx="318">
                  <c:v>-47.17381514278744</c:v>
                </c:pt>
                <c:pt idx="319">
                  <c:v>-46.783456469590064</c:v>
                </c:pt>
                <c:pt idx="320">
                  <c:v>-46.40272309402055</c:v>
                </c:pt>
                <c:pt idx="321">
                  <c:v>-46.03140015669092</c:v>
                </c:pt>
                <c:pt idx="322">
                  <c:v>-45.669275904798965</c:v>
                </c:pt>
                <c:pt idx="323">
                  <c:v>-45.31614186015853</c:v>
                </c:pt>
                <c:pt idx="324">
                  <c:v>-44.97179296127595</c:v>
                </c:pt>
                <c:pt idx="325">
                  <c:v>-44.63602768170483</c:v>
                </c:pt>
                <c:pt idx="326">
                  <c:v>-44.30864812677439</c:v>
                </c:pt>
                <c:pt idx="327">
                  <c:v>-43.98946011065268</c:v>
                </c:pt>
                <c:pt idx="328">
                  <c:v>-43.678273215575416</c:v>
                </c:pt>
                <c:pt idx="329">
                  <c:v>-43.37490083494502</c:v>
                </c:pt>
                <c:pt idx="330">
                  <c:v>-43.079160201882566</c:v>
                </c:pt>
                <c:pt idx="331">
                  <c:v>-42.79087240469967</c:v>
                </c:pt>
                <c:pt idx="332">
                  <c:v>-42.5098623906465</c:v>
                </c:pt>
                <c:pt idx="333">
                  <c:v>-42.235958959186995</c:v>
                </c:pt>
                <c:pt idx="334">
                  <c:v>-41.9689947459536</c:v>
                </c:pt>
                <c:pt idx="335">
                  <c:v>-41.70880619844031</c:v>
                </c:pt>
                <c:pt idx="336">
                  <c:v>-41.45523354440507</c:v>
                </c:pt>
                <c:pt idx="337">
                  <c:v>-41.2081207538708</c:v>
                </c:pt>
                <c:pt idx="338">
                  <c:v>-40.967315495537605</c:v>
                </c:pt>
                <c:pt idx="339">
                  <c:v>-40.732669088347116</c:v>
                </c:pt>
                <c:pt idx="340">
                  <c:v>-40.50403644887415</c:v>
                </c:pt>
                <c:pt idx="341">
                  <c:v>-40.28127603515865</c:v>
                </c:pt>
                <c:pt idx="342">
                  <c:v>-40.06424978753444</c:v>
                </c:pt>
                <c:pt idx="343">
                  <c:v>-39.85282306695845</c:v>
                </c:pt>
                <c:pt idx="344">
                  <c:v>-39.6468645912954</c:v>
                </c:pt>
                <c:pt idx="345">
                  <c:v>-39.44624636996833</c:v>
                </c:pt>
                <c:pt idx="346">
                  <c:v>-39.25084363734443</c:v>
                </c:pt>
                <c:pt idx="347">
                  <c:v>-39.06053478518705</c:v>
                </c:pt>
                <c:pt idx="348">
                  <c:v>-38.875201294471196</c:v>
                </c:pt>
                <c:pt idx="349">
                  <c:v>-38.69472766682718</c:v>
                </c:pt>
                <c:pt idx="350">
                  <c:v>-38.51900135584861</c:v>
                </c:pt>
                <c:pt idx="351">
                  <c:v>-38.347912698474204</c:v>
                </c:pt>
                <c:pt idx="352">
                  <c:v>-38.181354846628736</c:v>
                </c:pt>
                <c:pt idx="353">
                  <c:v>-38.019223699286506</c:v>
                </c:pt>
                <c:pt idx="354">
                  <c:v>-37.861417835100745</c:v>
                </c:pt>
                <c:pt idx="355">
                  <c:v>-37.70783844572387</c:v>
                </c:pt>
                <c:pt idx="356">
                  <c:v>-37.55838926992761</c:v>
                </c:pt>
                <c:pt idx="357">
                  <c:v>-37.41297652861639</c:v>
                </c:pt>
                <c:pt idx="358">
                  <c:v>-37.27150886081444</c:v>
                </c:pt>
                <c:pt idx="359">
                  <c:v>-37.133897260694475</c:v>
                </c:pt>
                <c:pt idx="360">
                  <c:v>-37.000055015705094</c:v>
                </c:pt>
                <c:pt idx="361">
                  <c:v>-36.86989764584397</c:v>
                </c:pt>
                <c:pt idx="362">
                  <c:v>-35.7538872544367</c:v>
                </c:pt>
                <c:pt idx="363">
                  <c:v>-34.9278807654683</c:v>
                </c:pt>
                <c:pt idx="364">
                  <c:v>-34.336081355916036</c:v>
                </c:pt>
                <c:pt idx="365">
                  <c:v>-33.934919794024076</c:v>
                </c:pt>
                <c:pt idx="366">
                  <c:v>-33.69006752597973</c:v>
                </c:pt>
                <c:pt idx="367">
                  <c:v>-33.57421833186405</c:v>
                </c:pt>
                <c:pt idx="368">
                  <c:v>-33.56544394978147</c:v>
                </c:pt>
                <c:pt idx="369">
                  <c:v>-33.645971244655556</c:v>
                </c:pt>
                <c:pt idx="370">
                  <c:v>-33.801267346599005</c:v>
                </c:pt>
                <c:pt idx="371">
                  <c:v>-34.019349989826395</c:v>
                </c:pt>
                <c:pt idx="372">
                  <c:v>-34.2902632525899</c:v>
                </c:pt>
                <c:pt idx="373">
                  <c:v>-34.6056755516385</c:v>
                </c:pt>
                <c:pt idx="374">
                  <c:v>-34.958568672984704</c:v>
                </c:pt>
                <c:pt idx="375">
                  <c:v>-35.3429951339332</c:v>
                </c:pt>
                <c:pt idx="376">
                  <c:v>-35.75388725443669</c:v>
                </c:pt>
                <c:pt idx="377">
                  <c:v>-36.1869056800784</c:v>
                </c:pt>
                <c:pt idx="378">
                  <c:v>-36.63831824791244</c:v>
                </c:pt>
                <c:pt idx="379">
                  <c:v>-37.10490237362061</c:v>
                </c:pt>
                <c:pt idx="380">
                  <c:v>-37.58386581174136</c:v>
                </c:pt>
                <c:pt idx="381">
                  <c:v>-38.07278187399078</c:v>
                </c:pt>
                <c:pt idx="382">
                  <c:v>-38.56953610645531</c:v>
                </c:pt>
                <c:pt idx="383">
                  <c:v>-39.072282111477804</c:v>
                </c:pt>
                <c:pt idx="384">
                  <c:v>-39.57940471623758</c:v>
                </c:pt>
                <c:pt idx="385">
                  <c:v>-40.089489081716565</c:v>
                </c:pt>
                <c:pt idx="386">
                  <c:v>-40.601294645004415</c:v>
                </c:pt>
                <c:pt idx="387">
                  <c:v>-41.11373301804793</c:v>
                </c:pt>
                <c:pt idx="388">
                  <c:v>-41.62584914407716</c:v>
                </c:pt>
                <c:pt idx="389">
                  <c:v>-42.136805151646094</c:v>
                </c:pt>
                <c:pt idx="390">
                  <c:v>-42.64586645486844</c:v>
                </c:pt>
                <c:pt idx="391">
                  <c:v>-43.15238973400536</c:v>
                </c:pt>
                <c:pt idx="392">
                  <c:v>-43.655812498337</c:v>
                </c:pt>
                <c:pt idx="393">
                  <c:v>-44.155643987207434</c:v>
                </c:pt>
                <c:pt idx="394">
                  <c:v>-44.65145720830862</c:v>
                </c:pt>
                <c:pt idx="395">
                  <c:v>-45.14288194698729</c:v>
                </c:pt>
                <c:pt idx="396">
                  <c:v>-45.62959860841023</c:v>
                </c:pt>
                <c:pt idx="397">
                  <c:v>-46.11133277719283</c:v>
                </c:pt>
                <c:pt idx="398">
                  <c:v>-46.58785039766303</c:v>
                </c:pt>
                <c:pt idx="399">
                  <c:v>-47.05895349314039</c:v>
                </c:pt>
                <c:pt idx="400">
                  <c:v>-47.52447635512073</c:v>
                </c:pt>
                <c:pt idx="401">
                  <c:v>-47.984282143593326</c:v>
                </c:pt>
                <c:pt idx="402">
                  <c:v>-48.43825984829415</c:v>
                </c:pt>
                <c:pt idx="403">
                  <c:v>-48.88632156784515</c:v>
                </c:pt>
                <c:pt idx="404">
                  <c:v>-49.32840006970915</c:v>
                </c:pt>
                <c:pt idx="405">
                  <c:v>-49.764446598913615</c:v>
                </c:pt>
                <c:pt idx="406">
                  <c:v>-50.19442890773477</c:v>
                </c:pt>
                <c:pt idx="407">
                  <c:v>-50.61832948212298</c:v>
                </c:pt>
                <c:pt idx="408">
                  <c:v>-51.03614394370361</c:v>
                </c:pt>
                <c:pt idx="409">
                  <c:v>-51.44787960879274</c:v>
                </c:pt>
                <c:pt idx="410">
                  <c:v>-51.85355418810177</c:v>
                </c:pt>
                <c:pt idx="411">
                  <c:v>-52.253194612725295</c:v>
                </c:pt>
                <c:pt idx="412">
                  <c:v>-52.64683597366641</c:v>
                </c:pt>
                <c:pt idx="413">
                  <c:v>-53.03452056359125</c:v>
                </c:pt>
                <c:pt idx="414">
                  <c:v>-53.41629701075432</c:v>
                </c:pt>
                <c:pt idx="415">
                  <c:v>-53.79221949612771</c:v>
                </c:pt>
                <c:pt idx="416">
                  <c:v>-54.16234704572167</c:v>
                </c:pt>
                <c:pt idx="417">
                  <c:v>-54.52674289092328</c:v>
                </c:pt>
                <c:pt idx="418">
                  <c:v>-54.8854738904176</c:v>
                </c:pt>
                <c:pt idx="419">
                  <c:v>-55.238610007909266</c:v>
                </c:pt>
                <c:pt idx="420">
                  <c:v>-55.58622384043929</c:v>
                </c:pt>
                <c:pt idx="421">
                  <c:v>-55.92839019260578</c:v>
                </c:pt>
                <c:pt idx="422">
                  <c:v>-56.26518569245311</c:v>
                </c:pt>
                <c:pt idx="423">
                  <c:v>-56.59668844520247</c:v>
                </c:pt>
                <c:pt idx="424">
                  <c:v>-56.9229777213602</c:v>
                </c:pt>
                <c:pt idx="425">
                  <c:v>-57.24413367606728</c:v>
                </c:pt>
                <c:pt idx="426">
                  <c:v>-57.56023709684553</c:v>
                </c:pt>
                <c:pt idx="427">
                  <c:v>-57.8713691771601</c:v>
                </c:pt>
                <c:pt idx="428">
                  <c:v>-58.177611313454356</c:v>
                </c:pt>
                <c:pt idx="429">
                  <c:v>-58.47904492352744</c:v>
                </c:pt>
                <c:pt idx="430">
                  <c:v>-58.77575128431757</c:v>
                </c:pt>
                <c:pt idx="431">
                  <c:v>-59.067811387328916</c:v>
                </c:pt>
                <c:pt idx="432">
                  <c:v>-59.355305810097946</c:v>
                </c:pt>
                <c:pt idx="433">
                  <c:v>-59.63831460223816</c:v>
                </c:pt>
                <c:pt idx="434">
                  <c:v>-59.91691718473207</c:v>
                </c:pt>
                <c:pt idx="435">
                  <c:v>-60.19119226125749</c:v>
                </c:pt>
                <c:pt idx="436">
                  <c:v>-60.46121774044187</c:v>
                </c:pt>
                <c:pt idx="437">
                  <c:v>-60.727070668036305</c:v>
                </c:pt>
                <c:pt idx="438">
                  <c:v>-60.98882716808916</c:v>
                </c:pt>
                <c:pt idx="439">
                  <c:v>-61.24656239228035</c:v>
                </c:pt>
                <c:pt idx="440">
                  <c:v>-61.500350476650375</c:v>
                </c:pt>
                <c:pt idx="441">
                  <c:v>-61.7502645050257</c:v>
                </c:pt>
                <c:pt idx="442">
                  <c:v>-61.996376478502995</c:v>
                </c:pt>
                <c:pt idx="443">
                  <c:v>-62.23875729041043</c:v>
                </c:pt>
                <c:pt idx="444">
                  <c:v>-62.4774767062154</c:v>
                </c:pt>
                <c:pt idx="445">
                  <c:v>-62.71260334789401</c:v>
                </c:pt>
                <c:pt idx="446">
                  <c:v>-62.944204682320866</c:v>
                </c:pt>
                <c:pt idx="447">
                  <c:v>-63.17234701327564</c:v>
                </c:pt>
                <c:pt idx="448">
                  <c:v>-63.39709547669888</c:v>
                </c:pt>
                <c:pt idx="449">
                  <c:v>-63.61851403886168</c:v>
                </c:pt>
                <c:pt idx="450">
                  <c:v>-63.8366654971434</c:v>
                </c:pt>
                <c:pt idx="451">
                  <c:v>-64.05161148313867</c:v>
                </c:pt>
                <c:pt idx="452">
                  <c:v>-66.0375110254218</c:v>
                </c:pt>
                <c:pt idx="453">
                  <c:v>-67.76237924422519</c:v>
                </c:pt>
                <c:pt idx="454">
                  <c:v>-69.27049772417601</c:v>
                </c:pt>
                <c:pt idx="455">
                  <c:v>-70.59767216178184</c:v>
                </c:pt>
                <c:pt idx="456">
                  <c:v>-71.77284900474822</c:v>
                </c:pt>
                <c:pt idx="457">
                  <c:v>-72.8195027997595</c:v>
                </c:pt>
                <c:pt idx="458">
                  <c:v>-73.75676455588903</c:v>
                </c:pt>
                <c:pt idx="459">
                  <c:v>-74.6003169792084</c:v>
                </c:pt>
                <c:pt idx="460">
                  <c:v>-75.36309697849147</c:v>
                </c:pt>
                <c:pt idx="461">
                  <c:v>-76.05584493533844</c:v>
                </c:pt>
                <c:pt idx="462">
                  <c:v>-76.68753439415289</c:v>
                </c:pt>
                <c:pt idx="463">
                  <c:v>-77.2657092046524</c:v>
                </c:pt>
                <c:pt idx="464">
                  <c:v>-77.79674921508182</c:v>
                </c:pt>
                <c:pt idx="465">
                  <c:v>-78.28608075271617</c:v>
                </c:pt>
                <c:pt idx="466">
                  <c:v>-78.73834431077435</c:v>
                </c:pt>
                <c:pt idx="467">
                  <c:v>-79.15752892676004</c:v>
                </c:pt>
                <c:pt idx="468">
                  <c:v>-79.5470805057772</c:v>
                </c:pt>
                <c:pt idx="469">
                  <c:v>-79.90998965271952</c:v>
                </c:pt>
                <c:pt idx="470">
                  <c:v>-80.24886329873436</c:v>
                </c:pt>
                <c:pt idx="471">
                  <c:v>-80.56598343840257</c:v>
                </c:pt>
                <c:pt idx="472">
                  <c:v>-80.86335555744974</c:v>
                </c:pt>
                <c:pt idx="473">
                  <c:v>-81.14274876855728</c:v>
                </c:pt>
                <c:pt idx="474">
                  <c:v>-81.40572924171991</c:v>
                </c:pt>
                <c:pt idx="475">
                  <c:v>-81.65368818338165</c:v>
                </c:pt>
                <c:pt idx="476">
                  <c:v>-81.88786536126962</c:v>
                </c:pt>
                <c:pt idx="477">
                  <c:v>-82.1093689715026</c:v>
                </c:pt>
                <c:pt idx="478">
                  <c:v>-82.3191924877506</c:v>
                </c:pt>
                <c:pt idx="479">
                  <c:v>-82.51822900886125</c:v>
                </c:pt>
                <c:pt idx="480">
                  <c:v>-82.70728352382285</c:v>
                </c:pt>
                <c:pt idx="481">
                  <c:v>-82.88708343541079</c:v>
                </c:pt>
                <c:pt idx="482">
                  <c:v>-83.05828762195672</c:v>
                </c:pt>
                <c:pt idx="483">
                  <c:v>-83.22149426700429</c:v>
                </c:pt>
                <c:pt idx="484">
                  <c:v>-83.37724764657301</c:v>
                </c:pt>
                <c:pt idx="485">
                  <c:v>-83.52604403132769</c:v>
                </c:pt>
                <c:pt idx="486">
                  <c:v>-83.66833683458493</c:v>
                </c:pt>
                <c:pt idx="487">
                  <c:v>-83.80454111555446</c:v>
                </c:pt>
                <c:pt idx="488">
                  <c:v>-83.93503752955762</c:v>
                </c:pt>
                <c:pt idx="489">
                  <c:v>-84.0601758024321</c:v>
                </c:pt>
                <c:pt idx="490">
                  <c:v>-84.18027779432103</c:v>
                </c:pt>
                <c:pt idx="491">
                  <c:v>-84.29564020808593</c:v>
                </c:pt>
                <c:pt idx="492">
                  <c:v>-84.40653698929255</c:v>
                </c:pt>
                <c:pt idx="493">
                  <c:v>-84.51322145779568</c:v>
                </c:pt>
                <c:pt idx="494">
                  <c:v>-84.61592820514818</c:v>
                </c:pt>
                <c:pt idx="495">
                  <c:v>-84.71487478718257</c:v>
                </c:pt>
                <c:pt idx="496">
                  <c:v>-84.81026323700232</c:v>
                </c:pt>
                <c:pt idx="497">
                  <c:v>-84.90228142014124</c:v>
                </c:pt>
                <c:pt idx="498">
                  <c:v>-84.9911042507004</c:v>
                </c:pt>
                <c:pt idx="499">
                  <c:v>-85.07689478476215</c:v>
                </c:pt>
                <c:pt idx="500">
                  <c:v>-85.15980520524042</c:v>
                </c:pt>
                <c:pt idx="501">
                  <c:v>-85.23997771049706</c:v>
                </c:pt>
                <c:pt idx="502">
                  <c:v>-85.31754531748342</c:v>
                </c:pt>
                <c:pt idx="503">
                  <c:v>-85.39263258881827</c:v>
                </c:pt>
                <c:pt idx="504">
                  <c:v>-85.46535629205094</c:v>
                </c:pt>
                <c:pt idx="505">
                  <c:v>-85.53582599835455</c:v>
                </c:pt>
                <c:pt idx="506">
                  <c:v>-85.6041446270257</c:v>
                </c:pt>
                <c:pt idx="507">
                  <c:v>-85.67040894141323</c:v>
                </c:pt>
                <c:pt idx="508">
                  <c:v>-85.73471000124357</c:v>
                </c:pt>
                <c:pt idx="509">
                  <c:v>-85.79713357573952</c:v>
                </c:pt>
                <c:pt idx="510">
                  <c:v>-85.85776052143086</c:v>
                </c:pt>
                <c:pt idx="511">
                  <c:v>-85.91666712811963</c:v>
                </c:pt>
                <c:pt idx="512">
                  <c:v>-85.97392543608112</c:v>
                </c:pt>
                <c:pt idx="513">
                  <c:v>-86.0296035272462</c:v>
                </c:pt>
                <c:pt idx="514">
                  <c:v>-86.083765792816</c:v>
                </c:pt>
                <c:pt idx="515">
                  <c:v>-86.13647317949976</c:v>
                </c:pt>
                <c:pt idx="516">
                  <c:v>-86.18778341633818</c:v>
                </c:pt>
                <c:pt idx="517">
                  <c:v>-86.23775122387093</c:v>
                </c:pt>
                <c:pt idx="518">
                  <c:v>-86.28642850722842</c:v>
                </c:pt>
                <c:pt idx="519">
                  <c:v>-86.3338645345679</c:v>
                </c:pt>
                <c:pt idx="520">
                  <c:v>-86.38010610213348</c:v>
                </c:pt>
                <c:pt idx="521">
                  <c:v>-86.42519768709303</c:v>
                </c:pt>
                <c:pt idx="522">
                  <c:v>-86.46918158919338</c:v>
                </c:pt>
                <c:pt idx="523">
                  <c:v>-86.51209806217513</c:v>
                </c:pt>
                <c:pt idx="524">
                  <c:v>-86.5539854357989</c:v>
                </c:pt>
                <c:pt idx="525">
                  <c:v>-86.59488022925522</c:v>
                </c:pt>
                <c:pt idx="526">
                  <c:v>-86.6348172566584</c:v>
                </c:pt>
                <c:pt idx="527">
                  <c:v>-86.67382972526056</c:v>
                </c:pt>
                <c:pt idx="528">
                  <c:v>-86.71194932696451</c:v>
                </c:pt>
                <c:pt idx="529">
                  <c:v>-86.74920632366195</c:v>
                </c:pt>
                <c:pt idx="530">
                  <c:v>-86.78562962687703</c:v>
                </c:pt>
                <c:pt idx="531">
                  <c:v>-86.82124687215311</c:v>
                </c:pt>
                <c:pt idx="532">
                  <c:v>-86.85608448858268</c:v>
                </c:pt>
                <c:pt idx="533">
                  <c:v>-86.89016776384553</c:v>
                </c:pt>
                <c:pt idx="534">
                  <c:v>-86.9235209050901</c:v>
                </c:pt>
                <c:pt idx="535">
                  <c:v>-86.95616709596419</c:v>
                </c:pt>
                <c:pt idx="536">
                  <c:v>-86.98812855007552</c:v>
                </c:pt>
                <c:pt idx="537">
                  <c:v>-87.01942656114046</c:v>
                </c:pt>
                <c:pt idx="538">
                  <c:v>-87.05008155005687</c:v>
                </c:pt>
                <c:pt idx="539">
                  <c:v>-87.08011310911934</c:v>
                </c:pt>
                <c:pt idx="540">
                  <c:v>-87.10954004357636</c:v>
                </c:pt>
              </c:numCache>
            </c:numRef>
          </c:yVal>
          <c:smooth val="1"/>
        </c:ser>
        <c:ser>
          <c:idx val="2"/>
          <c:order val="2"/>
          <c:tx>
            <c:v>I_Loop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ILoopPlot!$A$2:$A$542</c:f>
              <c:numCache>
                <c:ptCount val="54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4.1</c:v>
                </c:pt>
                <c:pt idx="32">
                  <c:v>4.2</c:v>
                </c:pt>
                <c:pt idx="33">
                  <c:v>4.3</c:v>
                </c:pt>
                <c:pt idx="34">
                  <c:v>4.4</c:v>
                </c:pt>
                <c:pt idx="35">
                  <c:v>4.5</c:v>
                </c:pt>
                <c:pt idx="36">
                  <c:v>4.6</c:v>
                </c:pt>
                <c:pt idx="37">
                  <c:v>4.7</c:v>
                </c:pt>
                <c:pt idx="38">
                  <c:v>4.8</c:v>
                </c:pt>
                <c:pt idx="39">
                  <c:v>4.9</c:v>
                </c:pt>
                <c:pt idx="40">
                  <c:v>5</c:v>
                </c:pt>
                <c:pt idx="41">
                  <c:v>5.1</c:v>
                </c:pt>
                <c:pt idx="42">
                  <c:v>5.2</c:v>
                </c:pt>
                <c:pt idx="43">
                  <c:v>5.3</c:v>
                </c:pt>
                <c:pt idx="44">
                  <c:v>5.4</c:v>
                </c:pt>
                <c:pt idx="45">
                  <c:v>5.5</c:v>
                </c:pt>
                <c:pt idx="46">
                  <c:v>5.6</c:v>
                </c:pt>
                <c:pt idx="47">
                  <c:v>5.7</c:v>
                </c:pt>
                <c:pt idx="48">
                  <c:v>5.8</c:v>
                </c:pt>
                <c:pt idx="49">
                  <c:v>5.9</c:v>
                </c:pt>
                <c:pt idx="50">
                  <c:v>6</c:v>
                </c:pt>
                <c:pt idx="51">
                  <c:v>6.1</c:v>
                </c:pt>
                <c:pt idx="52">
                  <c:v>6.199999999999995</c:v>
                </c:pt>
                <c:pt idx="53">
                  <c:v>6.2999999999999945</c:v>
                </c:pt>
                <c:pt idx="54">
                  <c:v>6.399999999999994</c:v>
                </c:pt>
                <c:pt idx="55">
                  <c:v>6.499999999999994</c:v>
                </c:pt>
                <c:pt idx="56">
                  <c:v>6.599999999999993</c:v>
                </c:pt>
                <c:pt idx="57">
                  <c:v>6.699999999999993</c:v>
                </c:pt>
                <c:pt idx="58">
                  <c:v>6.799999999999993</c:v>
                </c:pt>
                <c:pt idx="59">
                  <c:v>6.899999999999992</c:v>
                </c:pt>
                <c:pt idx="60">
                  <c:v>6.999999999999992</c:v>
                </c:pt>
                <c:pt idx="61">
                  <c:v>7.099999999999992</c:v>
                </c:pt>
                <c:pt idx="62">
                  <c:v>7.199999999999991</c:v>
                </c:pt>
                <c:pt idx="63">
                  <c:v>7.299999999999991</c:v>
                </c:pt>
                <c:pt idx="64">
                  <c:v>7.399999999999991</c:v>
                </c:pt>
                <c:pt idx="65">
                  <c:v>7.49999999999999</c:v>
                </c:pt>
                <c:pt idx="66">
                  <c:v>7.59999999999999</c:v>
                </c:pt>
                <c:pt idx="67">
                  <c:v>7.6999999999999895</c:v>
                </c:pt>
                <c:pt idx="68">
                  <c:v>7.799999999999989</c:v>
                </c:pt>
                <c:pt idx="69">
                  <c:v>7.899999999999989</c:v>
                </c:pt>
                <c:pt idx="70">
                  <c:v>7.9999999999999885</c:v>
                </c:pt>
                <c:pt idx="71">
                  <c:v>8.099999999999989</c:v>
                </c:pt>
                <c:pt idx="72">
                  <c:v>8.199999999999989</c:v>
                </c:pt>
                <c:pt idx="73">
                  <c:v>8.299999999999988</c:v>
                </c:pt>
                <c:pt idx="74">
                  <c:v>8.399999999999988</c:v>
                </c:pt>
                <c:pt idx="75">
                  <c:v>8.499999999999988</c:v>
                </c:pt>
                <c:pt idx="76">
                  <c:v>8.599999999999987</c:v>
                </c:pt>
                <c:pt idx="77">
                  <c:v>8.699999999999987</c:v>
                </c:pt>
                <c:pt idx="78">
                  <c:v>8.799999999999986</c:v>
                </c:pt>
                <c:pt idx="79">
                  <c:v>8.899999999999986</c:v>
                </c:pt>
                <c:pt idx="80">
                  <c:v>8.999999999999986</c:v>
                </c:pt>
                <c:pt idx="81">
                  <c:v>9.099999999999985</c:v>
                </c:pt>
                <c:pt idx="82">
                  <c:v>9.199999999999985</c:v>
                </c:pt>
                <c:pt idx="83">
                  <c:v>9.299999999999985</c:v>
                </c:pt>
                <c:pt idx="84">
                  <c:v>9.399999999999984</c:v>
                </c:pt>
                <c:pt idx="85">
                  <c:v>9.499999999999984</c:v>
                </c:pt>
                <c:pt idx="86">
                  <c:v>9.599999999999984</c:v>
                </c:pt>
                <c:pt idx="87">
                  <c:v>9.699999999999983</c:v>
                </c:pt>
                <c:pt idx="88">
                  <c:v>9.799999999999983</c:v>
                </c:pt>
                <c:pt idx="89">
                  <c:v>9.899999999999983</c:v>
                </c:pt>
                <c:pt idx="90">
                  <c:v>9.999999999999982</c:v>
                </c:pt>
                <c:pt idx="91">
                  <c:v>10</c:v>
                </c:pt>
                <c:pt idx="92">
                  <c:v>11</c:v>
                </c:pt>
                <c:pt idx="93">
                  <c:v>12</c:v>
                </c:pt>
                <c:pt idx="94">
                  <c:v>13</c:v>
                </c:pt>
                <c:pt idx="95">
                  <c:v>14</c:v>
                </c:pt>
                <c:pt idx="96">
                  <c:v>15</c:v>
                </c:pt>
                <c:pt idx="97">
                  <c:v>16</c:v>
                </c:pt>
                <c:pt idx="98">
                  <c:v>17</c:v>
                </c:pt>
                <c:pt idx="99">
                  <c:v>18</c:v>
                </c:pt>
                <c:pt idx="100">
                  <c:v>19</c:v>
                </c:pt>
                <c:pt idx="101">
                  <c:v>20</c:v>
                </c:pt>
                <c:pt idx="102">
                  <c:v>21</c:v>
                </c:pt>
                <c:pt idx="103">
                  <c:v>22</c:v>
                </c:pt>
                <c:pt idx="104">
                  <c:v>23</c:v>
                </c:pt>
                <c:pt idx="105">
                  <c:v>24</c:v>
                </c:pt>
                <c:pt idx="106">
                  <c:v>25</c:v>
                </c:pt>
                <c:pt idx="107">
                  <c:v>26</c:v>
                </c:pt>
                <c:pt idx="108">
                  <c:v>27</c:v>
                </c:pt>
                <c:pt idx="109">
                  <c:v>28</c:v>
                </c:pt>
                <c:pt idx="110">
                  <c:v>29</c:v>
                </c:pt>
                <c:pt idx="111">
                  <c:v>30</c:v>
                </c:pt>
                <c:pt idx="112">
                  <c:v>31</c:v>
                </c:pt>
                <c:pt idx="113">
                  <c:v>32</c:v>
                </c:pt>
                <c:pt idx="114">
                  <c:v>33</c:v>
                </c:pt>
                <c:pt idx="115">
                  <c:v>34</c:v>
                </c:pt>
                <c:pt idx="116">
                  <c:v>35</c:v>
                </c:pt>
                <c:pt idx="117">
                  <c:v>36</c:v>
                </c:pt>
                <c:pt idx="118">
                  <c:v>37</c:v>
                </c:pt>
                <c:pt idx="119">
                  <c:v>38</c:v>
                </c:pt>
                <c:pt idx="120">
                  <c:v>39</c:v>
                </c:pt>
                <c:pt idx="121">
                  <c:v>40</c:v>
                </c:pt>
                <c:pt idx="122">
                  <c:v>41</c:v>
                </c:pt>
                <c:pt idx="123">
                  <c:v>42</c:v>
                </c:pt>
                <c:pt idx="124">
                  <c:v>43</c:v>
                </c:pt>
                <c:pt idx="125">
                  <c:v>44</c:v>
                </c:pt>
                <c:pt idx="126">
                  <c:v>45</c:v>
                </c:pt>
                <c:pt idx="127">
                  <c:v>46</c:v>
                </c:pt>
                <c:pt idx="128">
                  <c:v>47</c:v>
                </c:pt>
                <c:pt idx="129">
                  <c:v>48</c:v>
                </c:pt>
                <c:pt idx="130">
                  <c:v>49</c:v>
                </c:pt>
                <c:pt idx="131">
                  <c:v>50</c:v>
                </c:pt>
                <c:pt idx="132">
                  <c:v>51</c:v>
                </c:pt>
                <c:pt idx="133">
                  <c:v>52</c:v>
                </c:pt>
                <c:pt idx="134">
                  <c:v>53</c:v>
                </c:pt>
                <c:pt idx="135">
                  <c:v>54</c:v>
                </c:pt>
                <c:pt idx="136">
                  <c:v>55</c:v>
                </c:pt>
                <c:pt idx="137">
                  <c:v>56</c:v>
                </c:pt>
                <c:pt idx="138">
                  <c:v>57</c:v>
                </c:pt>
                <c:pt idx="139">
                  <c:v>58</c:v>
                </c:pt>
                <c:pt idx="140">
                  <c:v>59</c:v>
                </c:pt>
                <c:pt idx="141">
                  <c:v>60</c:v>
                </c:pt>
                <c:pt idx="142">
                  <c:v>61</c:v>
                </c:pt>
                <c:pt idx="143">
                  <c:v>62</c:v>
                </c:pt>
                <c:pt idx="144">
                  <c:v>63</c:v>
                </c:pt>
                <c:pt idx="145">
                  <c:v>64</c:v>
                </c:pt>
                <c:pt idx="146">
                  <c:v>65</c:v>
                </c:pt>
                <c:pt idx="147">
                  <c:v>66</c:v>
                </c:pt>
                <c:pt idx="148">
                  <c:v>67</c:v>
                </c:pt>
                <c:pt idx="149">
                  <c:v>68</c:v>
                </c:pt>
                <c:pt idx="150">
                  <c:v>69</c:v>
                </c:pt>
                <c:pt idx="151">
                  <c:v>70</c:v>
                </c:pt>
                <c:pt idx="152">
                  <c:v>71</c:v>
                </c:pt>
                <c:pt idx="153">
                  <c:v>72</c:v>
                </c:pt>
                <c:pt idx="154">
                  <c:v>73</c:v>
                </c:pt>
                <c:pt idx="155">
                  <c:v>74</c:v>
                </c:pt>
                <c:pt idx="156">
                  <c:v>75</c:v>
                </c:pt>
                <c:pt idx="157">
                  <c:v>76</c:v>
                </c:pt>
                <c:pt idx="158">
                  <c:v>77</c:v>
                </c:pt>
                <c:pt idx="159">
                  <c:v>78</c:v>
                </c:pt>
                <c:pt idx="160">
                  <c:v>79</c:v>
                </c:pt>
                <c:pt idx="161">
                  <c:v>80</c:v>
                </c:pt>
                <c:pt idx="162">
                  <c:v>81</c:v>
                </c:pt>
                <c:pt idx="163">
                  <c:v>82</c:v>
                </c:pt>
                <c:pt idx="164">
                  <c:v>83</c:v>
                </c:pt>
                <c:pt idx="165">
                  <c:v>84</c:v>
                </c:pt>
                <c:pt idx="166">
                  <c:v>85</c:v>
                </c:pt>
                <c:pt idx="167">
                  <c:v>86</c:v>
                </c:pt>
                <c:pt idx="168">
                  <c:v>87</c:v>
                </c:pt>
                <c:pt idx="169">
                  <c:v>88</c:v>
                </c:pt>
                <c:pt idx="170">
                  <c:v>89</c:v>
                </c:pt>
                <c:pt idx="171">
                  <c:v>90</c:v>
                </c:pt>
                <c:pt idx="172">
                  <c:v>91</c:v>
                </c:pt>
                <c:pt idx="173">
                  <c:v>92</c:v>
                </c:pt>
                <c:pt idx="174">
                  <c:v>93</c:v>
                </c:pt>
                <c:pt idx="175">
                  <c:v>94</c:v>
                </c:pt>
                <c:pt idx="176">
                  <c:v>95</c:v>
                </c:pt>
                <c:pt idx="177">
                  <c:v>96</c:v>
                </c:pt>
                <c:pt idx="178">
                  <c:v>97</c:v>
                </c:pt>
                <c:pt idx="179">
                  <c:v>98</c:v>
                </c:pt>
                <c:pt idx="180">
                  <c:v>99</c:v>
                </c:pt>
                <c:pt idx="181">
                  <c:v>100</c:v>
                </c:pt>
                <c:pt idx="182">
                  <c:v>110</c:v>
                </c:pt>
                <c:pt idx="183">
                  <c:v>120</c:v>
                </c:pt>
                <c:pt idx="184">
                  <c:v>130</c:v>
                </c:pt>
                <c:pt idx="185">
                  <c:v>140</c:v>
                </c:pt>
                <c:pt idx="186">
                  <c:v>150</c:v>
                </c:pt>
                <c:pt idx="187">
                  <c:v>160</c:v>
                </c:pt>
                <c:pt idx="188">
                  <c:v>170</c:v>
                </c:pt>
                <c:pt idx="189">
                  <c:v>180</c:v>
                </c:pt>
                <c:pt idx="190">
                  <c:v>190</c:v>
                </c:pt>
                <c:pt idx="191">
                  <c:v>200</c:v>
                </c:pt>
                <c:pt idx="192">
                  <c:v>210</c:v>
                </c:pt>
                <c:pt idx="193">
                  <c:v>220</c:v>
                </c:pt>
                <c:pt idx="194">
                  <c:v>230</c:v>
                </c:pt>
                <c:pt idx="195">
                  <c:v>240</c:v>
                </c:pt>
                <c:pt idx="196">
                  <c:v>250</c:v>
                </c:pt>
                <c:pt idx="197">
                  <c:v>260</c:v>
                </c:pt>
                <c:pt idx="198">
                  <c:v>270</c:v>
                </c:pt>
                <c:pt idx="199">
                  <c:v>280</c:v>
                </c:pt>
                <c:pt idx="200">
                  <c:v>290</c:v>
                </c:pt>
                <c:pt idx="201">
                  <c:v>300</c:v>
                </c:pt>
                <c:pt idx="202">
                  <c:v>310</c:v>
                </c:pt>
                <c:pt idx="203">
                  <c:v>320</c:v>
                </c:pt>
                <c:pt idx="204">
                  <c:v>330</c:v>
                </c:pt>
                <c:pt idx="205">
                  <c:v>340</c:v>
                </c:pt>
                <c:pt idx="206">
                  <c:v>350</c:v>
                </c:pt>
                <c:pt idx="207">
                  <c:v>360</c:v>
                </c:pt>
                <c:pt idx="208">
                  <c:v>370</c:v>
                </c:pt>
                <c:pt idx="209">
                  <c:v>380</c:v>
                </c:pt>
                <c:pt idx="210">
                  <c:v>390</c:v>
                </c:pt>
                <c:pt idx="211">
                  <c:v>400</c:v>
                </c:pt>
                <c:pt idx="212">
                  <c:v>410</c:v>
                </c:pt>
                <c:pt idx="213">
                  <c:v>420</c:v>
                </c:pt>
                <c:pt idx="214">
                  <c:v>430</c:v>
                </c:pt>
                <c:pt idx="215">
                  <c:v>440</c:v>
                </c:pt>
                <c:pt idx="216">
                  <c:v>450</c:v>
                </c:pt>
                <c:pt idx="217">
                  <c:v>460</c:v>
                </c:pt>
                <c:pt idx="218">
                  <c:v>470</c:v>
                </c:pt>
                <c:pt idx="219">
                  <c:v>480</c:v>
                </c:pt>
                <c:pt idx="220">
                  <c:v>490</c:v>
                </c:pt>
                <c:pt idx="221">
                  <c:v>500</c:v>
                </c:pt>
                <c:pt idx="222">
                  <c:v>510</c:v>
                </c:pt>
                <c:pt idx="223">
                  <c:v>520</c:v>
                </c:pt>
                <c:pt idx="224">
                  <c:v>530</c:v>
                </c:pt>
                <c:pt idx="225">
                  <c:v>540</c:v>
                </c:pt>
                <c:pt idx="226">
                  <c:v>550</c:v>
                </c:pt>
                <c:pt idx="227">
                  <c:v>560</c:v>
                </c:pt>
                <c:pt idx="228">
                  <c:v>570</c:v>
                </c:pt>
                <c:pt idx="229">
                  <c:v>580</c:v>
                </c:pt>
                <c:pt idx="230">
                  <c:v>590</c:v>
                </c:pt>
                <c:pt idx="231">
                  <c:v>600</c:v>
                </c:pt>
                <c:pt idx="232">
                  <c:v>610</c:v>
                </c:pt>
                <c:pt idx="233">
                  <c:v>620</c:v>
                </c:pt>
                <c:pt idx="234">
                  <c:v>630</c:v>
                </c:pt>
                <c:pt idx="235">
                  <c:v>640</c:v>
                </c:pt>
                <c:pt idx="236">
                  <c:v>650</c:v>
                </c:pt>
                <c:pt idx="237">
                  <c:v>660</c:v>
                </c:pt>
                <c:pt idx="238">
                  <c:v>670</c:v>
                </c:pt>
                <c:pt idx="239">
                  <c:v>680</c:v>
                </c:pt>
                <c:pt idx="240">
                  <c:v>690</c:v>
                </c:pt>
                <c:pt idx="241">
                  <c:v>700</c:v>
                </c:pt>
                <c:pt idx="242">
                  <c:v>710</c:v>
                </c:pt>
                <c:pt idx="243">
                  <c:v>720</c:v>
                </c:pt>
                <c:pt idx="244">
                  <c:v>730</c:v>
                </c:pt>
                <c:pt idx="245">
                  <c:v>740</c:v>
                </c:pt>
                <c:pt idx="246">
                  <c:v>750</c:v>
                </c:pt>
                <c:pt idx="247">
                  <c:v>760</c:v>
                </c:pt>
                <c:pt idx="248">
                  <c:v>770</c:v>
                </c:pt>
                <c:pt idx="249">
                  <c:v>780</c:v>
                </c:pt>
                <c:pt idx="250">
                  <c:v>790</c:v>
                </c:pt>
                <c:pt idx="251">
                  <c:v>800</c:v>
                </c:pt>
                <c:pt idx="252">
                  <c:v>810</c:v>
                </c:pt>
                <c:pt idx="253">
                  <c:v>820</c:v>
                </c:pt>
                <c:pt idx="254">
                  <c:v>830</c:v>
                </c:pt>
                <c:pt idx="255">
                  <c:v>840</c:v>
                </c:pt>
                <c:pt idx="256">
                  <c:v>850</c:v>
                </c:pt>
                <c:pt idx="257">
                  <c:v>860</c:v>
                </c:pt>
                <c:pt idx="258">
                  <c:v>870</c:v>
                </c:pt>
                <c:pt idx="259">
                  <c:v>880</c:v>
                </c:pt>
                <c:pt idx="260">
                  <c:v>890</c:v>
                </c:pt>
                <c:pt idx="261">
                  <c:v>900</c:v>
                </c:pt>
                <c:pt idx="262">
                  <c:v>910</c:v>
                </c:pt>
                <c:pt idx="263">
                  <c:v>920</c:v>
                </c:pt>
                <c:pt idx="264">
                  <c:v>930</c:v>
                </c:pt>
                <c:pt idx="265">
                  <c:v>940</c:v>
                </c:pt>
                <c:pt idx="266">
                  <c:v>950</c:v>
                </c:pt>
                <c:pt idx="267">
                  <c:v>960</c:v>
                </c:pt>
                <c:pt idx="268">
                  <c:v>970</c:v>
                </c:pt>
                <c:pt idx="269">
                  <c:v>980</c:v>
                </c:pt>
                <c:pt idx="270">
                  <c:v>990</c:v>
                </c:pt>
                <c:pt idx="271">
                  <c:v>1000</c:v>
                </c:pt>
                <c:pt idx="272">
                  <c:v>1100</c:v>
                </c:pt>
                <c:pt idx="273">
                  <c:v>1200</c:v>
                </c:pt>
                <c:pt idx="274">
                  <c:v>1300</c:v>
                </c:pt>
                <c:pt idx="275">
                  <c:v>1400</c:v>
                </c:pt>
                <c:pt idx="276">
                  <c:v>1500</c:v>
                </c:pt>
                <c:pt idx="277">
                  <c:v>1600</c:v>
                </c:pt>
                <c:pt idx="278">
                  <c:v>1700</c:v>
                </c:pt>
                <c:pt idx="279">
                  <c:v>1800</c:v>
                </c:pt>
                <c:pt idx="280">
                  <c:v>1900</c:v>
                </c:pt>
                <c:pt idx="281">
                  <c:v>2000</c:v>
                </c:pt>
                <c:pt idx="282">
                  <c:v>2100</c:v>
                </c:pt>
                <c:pt idx="283">
                  <c:v>2200</c:v>
                </c:pt>
                <c:pt idx="284">
                  <c:v>2300</c:v>
                </c:pt>
                <c:pt idx="285">
                  <c:v>2400</c:v>
                </c:pt>
                <c:pt idx="286">
                  <c:v>2500</c:v>
                </c:pt>
                <c:pt idx="287">
                  <c:v>2600</c:v>
                </c:pt>
                <c:pt idx="288">
                  <c:v>2700</c:v>
                </c:pt>
                <c:pt idx="289">
                  <c:v>2800</c:v>
                </c:pt>
                <c:pt idx="290">
                  <c:v>2900</c:v>
                </c:pt>
                <c:pt idx="291">
                  <c:v>3000</c:v>
                </c:pt>
                <c:pt idx="292">
                  <c:v>3100</c:v>
                </c:pt>
                <c:pt idx="293">
                  <c:v>3200</c:v>
                </c:pt>
                <c:pt idx="294">
                  <c:v>3300</c:v>
                </c:pt>
                <c:pt idx="295">
                  <c:v>3400</c:v>
                </c:pt>
                <c:pt idx="296">
                  <c:v>3500</c:v>
                </c:pt>
                <c:pt idx="297">
                  <c:v>3600</c:v>
                </c:pt>
                <c:pt idx="298">
                  <c:v>3700</c:v>
                </c:pt>
                <c:pt idx="299">
                  <c:v>3800</c:v>
                </c:pt>
                <c:pt idx="300">
                  <c:v>3900</c:v>
                </c:pt>
                <c:pt idx="301">
                  <c:v>4000</c:v>
                </c:pt>
                <c:pt idx="302">
                  <c:v>4100</c:v>
                </c:pt>
                <c:pt idx="303">
                  <c:v>4200</c:v>
                </c:pt>
                <c:pt idx="304">
                  <c:v>4300</c:v>
                </c:pt>
                <c:pt idx="305">
                  <c:v>4400</c:v>
                </c:pt>
                <c:pt idx="306">
                  <c:v>4500</c:v>
                </c:pt>
                <c:pt idx="307">
                  <c:v>4600</c:v>
                </c:pt>
                <c:pt idx="308">
                  <c:v>4700</c:v>
                </c:pt>
                <c:pt idx="309">
                  <c:v>4800</c:v>
                </c:pt>
                <c:pt idx="310">
                  <c:v>4900</c:v>
                </c:pt>
                <c:pt idx="311">
                  <c:v>5000</c:v>
                </c:pt>
                <c:pt idx="312">
                  <c:v>5100</c:v>
                </c:pt>
                <c:pt idx="313">
                  <c:v>5200</c:v>
                </c:pt>
                <c:pt idx="314">
                  <c:v>5300</c:v>
                </c:pt>
                <c:pt idx="315">
                  <c:v>5400</c:v>
                </c:pt>
                <c:pt idx="316">
                  <c:v>5500</c:v>
                </c:pt>
                <c:pt idx="317">
                  <c:v>5600</c:v>
                </c:pt>
                <c:pt idx="318">
                  <c:v>5700</c:v>
                </c:pt>
                <c:pt idx="319">
                  <c:v>5800</c:v>
                </c:pt>
                <c:pt idx="320">
                  <c:v>5900</c:v>
                </c:pt>
                <c:pt idx="321">
                  <c:v>6000</c:v>
                </c:pt>
                <c:pt idx="322">
                  <c:v>6100</c:v>
                </c:pt>
                <c:pt idx="323">
                  <c:v>6200</c:v>
                </c:pt>
                <c:pt idx="324">
                  <c:v>6300</c:v>
                </c:pt>
                <c:pt idx="325">
                  <c:v>6400</c:v>
                </c:pt>
                <c:pt idx="326">
                  <c:v>6500</c:v>
                </c:pt>
                <c:pt idx="327">
                  <c:v>6600</c:v>
                </c:pt>
                <c:pt idx="328">
                  <c:v>6700</c:v>
                </c:pt>
                <c:pt idx="329">
                  <c:v>6800</c:v>
                </c:pt>
                <c:pt idx="330">
                  <c:v>6900</c:v>
                </c:pt>
                <c:pt idx="331">
                  <c:v>7000</c:v>
                </c:pt>
                <c:pt idx="332">
                  <c:v>7100</c:v>
                </c:pt>
                <c:pt idx="333">
                  <c:v>7200</c:v>
                </c:pt>
                <c:pt idx="334">
                  <c:v>7300</c:v>
                </c:pt>
                <c:pt idx="335">
                  <c:v>7400</c:v>
                </c:pt>
                <c:pt idx="336">
                  <c:v>7500</c:v>
                </c:pt>
                <c:pt idx="337">
                  <c:v>7600</c:v>
                </c:pt>
                <c:pt idx="338">
                  <c:v>7700</c:v>
                </c:pt>
                <c:pt idx="339">
                  <c:v>7800</c:v>
                </c:pt>
                <c:pt idx="340">
                  <c:v>7900</c:v>
                </c:pt>
                <c:pt idx="341">
                  <c:v>8000</c:v>
                </c:pt>
                <c:pt idx="342">
                  <c:v>8100</c:v>
                </c:pt>
                <c:pt idx="343">
                  <c:v>8200</c:v>
                </c:pt>
                <c:pt idx="344">
                  <c:v>8300</c:v>
                </c:pt>
                <c:pt idx="345">
                  <c:v>8400</c:v>
                </c:pt>
                <c:pt idx="346">
                  <c:v>8500</c:v>
                </c:pt>
                <c:pt idx="347">
                  <c:v>8600</c:v>
                </c:pt>
                <c:pt idx="348">
                  <c:v>8700</c:v>
                </c:pt>
                <c:pt idx="349">
                  <c:v>8800</c:v>
                </c:pt>
                <c:pt idx="350">
                  <c:v>8900</c:v>
                </c:pt>
                <c:pt idx="351">
                  <c:v>9000</c:v>
                </c:pt>
                <c:pt idx="352">
                  <c:v>9100</c:v>
                </c:pt>
                <c:pt idx="353">
                  <c:v>9200</c:v>
                </c:pt>
                <c:pt idx="354">
                  <c:v>9300</c:v>
                </c:pt>
                <c:pt idx="355">
                  <c:v>9400</c:v>
                </c:pt>
                <c:pt idx="356">
                  <c:v>9500</c:v>
                </c:pt>
                <c:pt idx="357">
                  <c:v>9600</c:v>
                </c:pt>
                <c:pt idx="358">
                  <c:v>9700</c:v>
                </c:pt>
                <c:pt idx="359">
                  <c:v>9800</c:v>
                </c:pt>
                <c:pt idx="360">
                  <c:v>9900</c:v>
                </c:pt>
                <c:pt idx="361">
                  <c:v>10000</c:v>
                </c:pt>
                <c:pt idx="362">
                  <c:v>11000</c:v>
                </c:pt>
                <c:pt idx="363">
                  <c:v>12000</c:v>
                </c:pt>
                <c:pt idx="364">
                  <c:v>13000</c:v>
                </c:pt>
                <c:pt idx="365">
                  <c:v>14000</c:v>
                </c:pt>
                <c:pt idx="366">
                  <c:v>15000</c:v>
                </c:pt>
                <c:pt idx="367">
                  <c:v>16000</c:v>
                </c:pt>
                <c:pt idx="368">
                  <c:v>17000</c:v>
                </c:pt>
                <c:pt idx="369">
                  <c:v>18000</c:v>
                </c:pt>
                <c:pt idx="370">
                  <c:v>19000</c:v>
                </c:pt>
                <c:pt idx="371">
                  <c:v>20000</c:v>
                </c:pt>
                <c:pt idx="372">
                  <c:v>21000</c:v>
                </c:pt>
                <c:pt idx="373">
                  <c:v>22000</c:v>
                </c:pt>
                <c:pt idx="374">
                  <c:v>23000</c:v>
                </c:pt>
                <c:pt idx="375">
                  <c:v>24000</c:v>
                </c:pt>
                <c:pt idx="376">
                  <c:v>25000</c:v>
                </c:pt>
                <c:pt idx="377">
                  <c:v>26000</c:v>
                </c:pt>
                <c:pt idx="378">
                  <c:v>27000</c:v>
                </c:pt>
                <c:pt idx="379">
                  <c:v>28000</c:v>
                </c:pt>
                <c:pt idx="380">
                  <c:v>29000</c:v>
                </c:pt>
                <c:pt idx="381">
                  <c:v>30000</c:v>
                </c:pt>
                <c:pt idx="382">
                  <c:v>31000</c:v>
                </c:pt>
                <c:pt idx="383">
                  <c:v>32000</c:v>
                </c:pt>
                <c:pt idx="384">
                  <c:v>33000</c:v>
                </c:pt>
                <c:pt idx="385">
                  <c:v>34000</c:v>
                </c:pt>
                <c:pt idx="386">
                  <c:v>35000</c:v>
                </c:pt>
                <c:pt idx="387">
                  <c:v>36000</c:v>
                </c:pt>
                <c:pt idx="388">
                  <c:v>37000</c:v>
                </c:pt>
                <c:pt idx="389">
                  <c:v>38000</c:v>
                </c:pt>
                <c:pt idx="390">
                  <c:v>39000</c:v>
                </c:pt>
                <c:pt idx="391">
                  <c:v>40000</c:v>
                </c:pt>
                <c:pt idx="392">
                  <c:v>41000</c:v>
                </c:pt>
                <c:pt idx="393">
                  <c:v>42000</c:v>
                </c:pt>
                <c:pt idx="394">
                  <c:v>43000</c:v>
                </c:pt>
                <c:pt idx="395">
                  <c:v>44000</c:v>
                </c:pt>
                <c:pt idx="396">
                  <c:v>45000</c:v>
                </c:pt>
                <c:pt idx="397">
                  <c:v>46000</c:v>
                </c:pt>
                <c:pt idx="398">
                  <c:v>47000</c:v>
                </c:pt>
                <c:pt idx="399">
                  <c:v>48000</c:v>
                </c:pt>
                <c:pt idx="400">
                  <c:v>49000</c:v>
                </c:pt>
                <c:pt idx="401">
                  <c:v>50000</c:v>
                </c:pt>
                <c:pt idx="402">
                  <c:v>51000</c:v>
                </c:pt>
                <c:pt idx="403">
                  <c:v>52000</c:v>
                </c:pt>
                <c:pt idx="404">
                  <c:v>53000</c:v>
                </c:pt>
                <c:pt idx="405">
                  <c:v>54000</c:v>
                </c:pt>
                <c:pt idx="406">
                  <c:v>55000</c:v>
                </c:pt>
                <c:pt idx="407">
                  <c:v>56000</c:v>
                </c:pt>
                <c:pt idx="408">
                  <c:v>57000</c:v>
                </c:pt>
                <c:pt idx="409">
                  <c:v>58000</c:v>
                </c:pt>
                <c:pt idx="410">
                  <c:v>59000</c:v>
                </c:pt>
                <c:pt idx="411">
                  <c:v>60000</c:v>
                </c:pt>
                <c:pt idx="412">
                  <c:v>61000</c:v>
                </c:pt>
                <c:pt idx="413">
                  <c:v>62000</c:v>
                </c:pt>
                <c:pt idx="414">
                  <c:v>63000</c:v>
                </c:pt>
                <c:pt idx="415">
                  <c:v>64000</c:v>
                </c:pt>
                <c:pt idx="416">
                  <c:v>65000</c:v>
                </c:pt>
                <c:pt idx="417">
                  <c:v>66000</c:v>
                </c:pt>
                <c:pt idx="418">
                  <c:v>67000</c:v>
                </c:pt>
                <c:pt idx="419">
                  <c:v>68000</c:v>
                </c:pt>
                <c:pt idx="420">
                  <c:v>69000</c:v>
                </c:pt>
                <c:pt idx="421">
                  <c:v>70000</c:v>
                </c:pt>
                <c:pt idx="422">
                  <c:v>71000</c:v>
                </c:pt>
                <c:pt idx="423">
                  <c:v>72000</c:v>
                </c:pt>
                <c:pt idx="424">
                  <c:v>73000</c:v>
                </c:pt>
                <c:pt idx="425">
                  <c:v>74000</c:v>
                </c:pt>
                <c:pt idx="426">
                  <c:v>75000</c:v>
                </c:pt>
                <c:pt idx="427">
                  <c:v>76000</c:v>
                </c:pt>
                <c:pt idx="428">
                  <c:v>77000</c:v>
                </c:pt>
                <c:pt idx="429">
                  <c:v>78000</c:v>
                </c:pt>
                <c:pt idx="430">
                  <c:v>79000</c:v>
                </c:pt>
                <c:pt idx="431">
                  <c:v>80000</c:v>
                </c:pt>
                <c:pt idx="432">
                  <c:v>81000</c:v>
                </c:pt>
                <c:pt idx="433">
                  <c:v>82000</c:v>
                </c:pt>
                <c:pt idx="434">
                  <c:v>83000</c:v>
                </c:pt>
                <c:pt idx="435">
                  <c:v>84000</c:v>
                </c:pt>
                <c:pt idx="436">
                  <c:v>85000</c:v>
                </c:pt>
                <c:pt idx="437">
                  <c:v>86000</c:v>
                </c:pt>
                <c:pt idx="438">
                  <c:v>87000</c:v>
                </c:pt>
                <c:pt idx="439">
                  <c:v>88000</c:v>
                </c:pt>
                <c:pt idx="440">
                  <c:v>89000</c:v>
                </c:pt>
                <c:pt idx="441">
                  <c:v>90000</c:v>
                </c:pt>
                <c:pt idx="442">
                  <c:v>91000</c:v>
                </c:pt>
                <c:pt idx="443">
                  <c:v>92000</c:v>
                </c:pt>
                <c:pt idx="444">
                  <c:v>93000</c:v>
                </c:pt>
                <c:pt idx="445">
                  <c:v>94000</c:v>
                </c:pt>
                <c:pt idx="446">
                  <c:v>95000</c:v>
                </c:pt>
                <c:pt idx="447">
                  <c:v>96000</c:v>
                </c:pt>
                <c:pt idx="448">
                  <c:v>97000</c:v>
                </c:pt>
                <c:pt idx="449">
                  <c:v>98000</c:v>
                </c:pt>
                <c:pt idx="450">
                  <c:v>99000</c:v>
                </c:pt>
                <c:pt idx="451">
                  <c:v>100000</c:v>
                </c:pt>
                <c:pt idx="452">
                  <c:v>110000</c:v>
                </c:pt>
                <c:pt idx="453">
                  <c:v>120000</c:v>
                </c:pt>
                <c:pt idx="454">
                  <c:v>130000</c:v>
                </c:pt>
                <c:pt idx="455">
                  <c:v>140000</c:v>
                </c:pt>
                <c:pt idx="456">
                  <c:v>150000</c:v>
                </c:pt>
                <c:pt idx="457">
                  <c:v>160000</c:v>
                </c:pt>
                <c:pt idx="458">
                  <c:v>170000</c:v>
                </c:pt>
                <c:pt idx="459">
                  <c:v>180000</c:v>
                </c:pt>
                <c:pt idx="460">
                  <c:v>190000</c:v>
                </c:pt>
                <c:pt idx="461">
                  <c:v>200000</c:v>
                </c:pt>
                <c:pt idx="462">
                  <c:v>210000</c:v>
                </c:pt>
                <c:pt idx="463">
                  <c:v>220000</c:v>
                </c:pt>
                <c:pt idx="464">
                  <c:v>230000</c:v>
                </c:pt>
                <c:pt idx="465">
                  <c:v>240000</c:v>
                </c:pt>
                <c:pt idx="466">
                  <c:v>250000</c:v>
                </c:pt>
                <c:pt idx="467">
                  <c:v>260000</c:v>
                </c:pt>
                <c:pt idx="468">
                  <c:v>270000</c:v>
                </c:pt>
                <c:pt idx="469">
                  <c:v>280000</c:v>
                </c:pt>
                <c:pt idx="470">
                  <c:v>290000</c:v>
                </c:pt>
                <c:pt idx="471">
                  <c:v>300000</c:v>
                </c:pt>
                <c:pt idx="472">
                  <c:v>310000</c:v>
                </c:pt>
                <c:pt idx="473">
                  <c:v>320000</c:v>
                </c:pt>
                <c:pt idx="474">
                  <c:v>330000</c:v>
                </c:pt>
                <c:pt idx="475">
                  <c:v>340000</c:v>
                </c:pt>
                <c:pt idx="476">
                  <c:v>350000</c:v>
                </c:pt>
                <c:pt idx="477">
                  <c:v>360000</c:v>
                </c:pt>
                <c:pt idx="478">
                  <c:v>370000</c:v>
                </c:pt>
                <c:pt idx="479">
                  <c:v>380000</c:v>
                </c:pt>
                <c:pt idx="480">
                  <c:v>390000</c:v>
                </c:pt>
                <c:pt idx="481">
                  <c:v>400000</c:v>
                </c:pt>
                <c:pt idx="482">
                  <c:v>410000</c:v>
                </c:pt>
                <c:pt idx="483">
                  <c:v>420000</c:v>
                </c:pt>
                <c:pt idx="484">
                  <c:v>430000</c:v>
                </c:pt>
                <c:pt idx="485">
                  <c:v>440000</c:v>
                </c:pt>
                <c:pt idx="486">
                  <c:v>450000</c:v>
                </c:pt>
                <c:pt idx="487">
                  <c:v>460000</c:v>
                </c:pt>
                <c:pt idx="488">
                  <c:v>470000</c:v>
                </c:pt>
                <c:pt idx="489">
                  <c:v>480000</c:v>
                </c:pt>
                <c:pt idx="490">
                  <c:v>490000</c:v>
                </c:pt>
                <c:pt idx="491">
                  <c:v>500000</c:v>
                </c:pt>
                <c:pt idx="492">
                  <c:v>510000</c:v>
                </c:pt>
                <c:pt idx="493">
                  <c:v>520000</c:v>
                </c:pt>
                <c:pt idx="494">
                  <c:v>530000</c:v>
                </c:pt>
                <c:pt idx="495">
                  <c:v>540000</c:v>
                </c:pt>
                <c:pt idx="496">
                  <c:v>550000</c:v>
                </c:pt>
                <c:pt idx="497">
                  <c:v>560000</c:v>
                </c:pt>
                <c:pt idx="498">
                  <c:v>570000</c:v>
                </c:pt>
                <c:pt idx="499">
                  <c:v>580000</c:v>
                </c:pt>
                <c:pt idx="500">
                  <c:v>590000</c:v>
                </c:pt>
                <c:pt idx="501">
                  <c:v>600000</c:v>
                </c:pt>
                <c:pt idx="502">
                  <c:v>610000</c:v>
                </c:pt>
                <c:pt idx="503">
                  <c:v>620000</c:v>
                </c:pt>
                <c:pt idx="504">
                  <c:v>630000</c:v>
                </c:pt>
                <c:pt idx="505">
                  <c:v>640000</c:v>
                </c:pt>
                <c:pt idx="506">
                  <c:v>650000</c:v>
                </c:pt>
                <c:pt idx="507">
                  <c:v>660000</c:v>
                </c:pt>
                <c:pt idx="508">
                  <c:v>670000</c:v>
                </c:pt>
                <c:pt idx="509">
                  <c:v>680000</c:v>
                </c:pt>
                <c:pt idx="510">
                  <c:v>690000</c:v>
                </c:pt>
                <c:pt idx="511">
                  <c:v>700000</c:v>
                </c:pt>
                <c:pt idx="512">
                  <c:v>710000</c:v>
                </c:pt>
                <c:pt idx="513">
                  <c:v>720000</c:v>
                </c:pt>
                <c:pt idx="514">
                  <c:v>730000</c:v>
                </c:pt>
                <c:pt idx="515">
                  <c:v>740000</c:v>
                </c:pt>
                <c:pt idx="516">
                  <c:v>750000</c:v>
                </c:pt>
                <c:pt idx="517">
                  <c:v>760000</c:v>
                </c:pt>
                <c:pt idx="518">
                  <c:v>770000</c:v>
                </c:pt>
                <c:pt idx="519">
                  <c:v>780000</c:v>
                </c:pt>
                <c:pt idx="520">
                  <c:v>790000</c:v>
                </c:pt>
                <c:pt idx="521">
                  <c:v>800000</c:v>
                </c:pt>
                <c:pt idx="522">
                  <c:v>810000</c:v>
                </c:pt>
                <c:pt idx="523">
                  <c:v>820000</c:v>
                </c:pt>
                <c:pt idx="524">
                  <c:v>830000</c:v>
                </c:pt>
                <c:pt idx="525">
                  <c:v>840000</c:v>
                </c:pt>
                <c:pt idx="526">
                  <c:v>850000</c:v>
                </c:pt>
                <c:pt idx="527">
                  <c:v>860000</c:v>
                </c:pt>
                <c:pt idx="528">
                  <c:v>870000</c:v>
                </c:pt>
                <c:pt idx="529">
                  <c:v>880000</c:v>
                </c:pt>
                <c:pt idx="530">
                  <c:v>890000</c:v>
                </c:pt>
                <c:pt idx="531">
                  <c:v>900000</c:v>
                </c:pt>
                <c:pt idx="532">
                  <c:v>910000</c:v>
                </c:pt>
                <c:pt idx="533">
                  <c:v>920000</c:v>
                </c:pt>
                <c:pt idx="534">
                  <c:v>930000</c:v>
                </c:pt>
                <c:pt idx="535">
                  <c:v>940000</c:v>
                </c:pt>
                <c:pt idx="536">
                  <c:v>950000</c:v>
                </c:pt>
                <c:pt idx="537">
                  <c:v>960000</c:v>
                </c:pt>
                <c:pt idx="538">
                  <c:v>970000</c:v>
                </c:pt>
                <c:pt idx="539">
                  <c:v>980000</c:v>
                </c:pt>
                <c:pt idx="540">
                  <c:v>990000</c:v>
                </c:pt>
              </c:numCache>
            </c:numRef>
          </c:xVal>
          <c:yVal>
            <c:numRef>
              <c:f>ILoopPlot!$G$2:$G$542</c:f>
              <c:numCache>
                <c:ptCount val="541"/>
                <c:pt idx="0">
                  <c:v>-179.98958258569576</c:v>
                </c:pt>
                <c:pt idx="1">
                  <c:v>-179.9885408443006</c:v>
                </c:pt>
                <c:pt idx="2">
                  <c:v>-179.9874991029155</c:v>
                </c:pt>
                <c:pt idx="3">
                  <c:v>-179.98645736154143</c:v>
                </c:pt>
                <c:pt idx="4">
                  <c:v>-179.98541562017925</c:v>
                </c:pt>
                <c:pt idx="5">
                  <c:v>-179.9843738788299</c:v>
                </c:pt>
                <c:pt idx="6">
                  <c:v>-179.98333213749427</c:v>
                </c:pt>
                <c:pt idx="7">
                  <c:v>-179.9822903961733</c:v>
                </c:pt>
                <c:pt idx="8">
                  <c:v>-179.98124865486793</c:v>
                </c:pt>
                <c:pt idx="9">
                  <c:v>-179.98020691357902</c:v>
                </c:pt>
                <c:pt idx="10">
                  <c:v>-179.97916517230755</c:v>
                </c:pt>
                <c:pt idx="11">
                  <c:v>-179.97812343105437</c:v>
                </c:pt>
                <c:pt idx="12">
                  <c:v>-179.97708168982044</c:v>
                </c:pt>
                <c:pt idx="13">
                  <c:v>-179.97603994860665</c:v>
                </c:pt>
                <c:pt idx="14">
                  <c:v>-179.97499820741393</c:v>
                </c:pt>
                <c:pt idx="15">
                  <c:v>-179.9739564662432</c:v>
                </c:pt>
                <c:pt idx="16">
                  <c:v>-179.9729147250954</c:v>
                </c:pt>
                <c:pt idx="17">
                  <c:v>-179.9718729839714</c:v>
                </c:pt>
                <c:pt idx="18">
                  <c:v>-179.97083124287212</c:v>
                </c:pt>
                <c:pt idx="19">
                  <c:v>-179.9697895017985</c:v>
                </c:pt>
                <c:pt idx="20">
                  <c:v>-179.96874776075143</c:v>
                </c:pt>
                <c:pt idx="21">
                  <c:v>-179.96770601973185</c:v>
                </c:pt>
                <c:pt idx="22">
                  <c:v>-179.96666427874067</c:v>
                </c:pt>
                <c:pt idx="23">
                  <c:v>-179.96562253777878</c:v>
                </c:pt>
                <c:pt idx="24">
                  <c:v>-179.96458079684714</c:v>
                </c:pt>
                <c:pt idx="25">
                  <c:v>-179.96353905594665</c:v>
                </c:pt>
                <c:pt idx="26">
                  <c:v>-179.96249731507822</c:v>
                </c:pt>
                <c:pt idx="27">
                  <c:v>-179.96145557424276</c:v>
                </c:pt>
                <c:pt idx="28">
                  <c:v>-179.9604138334412</c:v>
                </c:pt>
                <c:pt idx="29">
                  <c:v>-179.95937209267447</c:v>
                </c:pt>
                <c:pt idx="30">
                  <c:v>-179.95833035194343</c:v>
                </c:pt>
                <c:pt idx="31">
                  <c:v>-179.95728861124906</c:v>
                </c:pt>
                <c:pt idx="32">
                  <c:v>-179.95624687059222</c:v>
                </c:pt>
                <c:pt idx="33">
                  <c:v>-179.95520512997388</c:v>
                </c:pt>
                <c:pt idx="34">
                  <c:v>-179.9541633893949</c:v>
                </c:pt>
                <c:pt idx="35">
                  <c:v>-179.95312164885624</c:v>
                </c:pt>
                <c:pt idx="36">
                  <c:v>-179.95207990835883</c:v>
                </c:pt>
                <c:pt idx="37">
                  <c:v>-179.9510381679035</c:v>
                </c:pt>
                <c:pt idx="38">
                  <c:v>-179.94999642749127</c:v>
                </c:pt>
                <c:pt idx="39">
                  <c:v>-179.948954687123</c:v>
                </c:pt>
                <c:pt idx="40">
                  <c:v>-179.94791294679962</c:v>
                </c:pt>
                <c:pt idx="41">
                  <c:v>-179.94687120652202</c:v>
                </c:pt>
                <c:pt idx="42">
                  <c:v>-179.94582946629117</c:v>
                </c:pt>
                <c:pt idx="43">
                  <c:v>-179.94478772610793</c:v>
                </c:pt>
                <c:pt idx="44">
                  <c:v>-179.94374598597324</c:v>
                </c:pt>
                <c:pt idx="45">
                  <c:v>-179.94270424588802</c:v>
                </c:pt>
                <c:pt idx="46">
                  <c:v>-179.9416625058532</c:v>
                </c:pt>
                <c:pt idx="47">
                  <c:v>-179.94062076586965</c:v>
                </c:pt>
                <c:pt idx="48">
                  <c:v>-179.93957902593834</c:v>
                </c:pt>
                <c:pt idx="49">
                  <c:v>-179.93853728606015</c:v>
                </c:pt>
                <c:pt idx="50">
                  <c:v>-179.937495546236</c:v>
                </c:pt>
                <c:pt idx="51">
                  <c:v>-179.93645380646683</c:v>
                </c:pt>
                <c:pt idx="52">
                  <c:v>-179.9354120667535</c:v>
                </c:pt>
                <c:pt idx="53">
                  <c:v>-179.934370327097</c:v>
                </c:pt>
                <c:pt idx="54">
                  <c:v>-179.9333285874982</c:v>
                </c:pt>
                <c:pt idx="55">
                  <c:v>-179.93228684795804</c:v>
                </c:pt>
                <c:pt idx="56">
                  <c:v>-179.9312451084774</c:v>
                </c:pt>
                <c:pt idx="57">
                  <c:v>-179.93020336905724</c:v>
                </c:pt>
                <c:pt idx="58">
                  <c:v>-179.92916162969843</c:v>
                </c:pt>
                <c:pt idx="59">
                  <c:v>-179.92811989040194</c:v>
                </c:pt>
                <c:pt idx="60">
                  <c:v>-179.92707815116864</c:v>
                </c:pt>
                <c:pt idx="61">
                  <c:v>-179.92603641199946</c:v>
                </c:pt>
                <c:pt idx="62">
                  <c:v>-179.92499467289534</c:v>
                </c:pt>
                <c:pt idx="63">
                  <c:v>-179.92395293385715</c:v>
                </c:pt>
                <c:pt idx="64">
                  <c:v>-179.92291119488584</c:v>
                </c:pt>
                <c:pt idx="65">
                  <c:v>-179.92186945598232</c:v>
                </c:pt>
                <c:pt idx="66">
                  <c:v>-179.9208277171475</c:v>
                </c:pt>
                <c:pt idx="67">
                  <c:v>-179.9197859783823</c:v>
                </c:pt>
                <c:pt idx="68">
                  <c:v>-179.9187442396876</c:v>
                </c:pt>
                <c:pt idx="69">
                  <c:v>-179.9177025010644</c:v>
                </c:pt>
                <c:pt idx="70">
                  <c:v>-179.91666076251354</c:v>
                </c:pt>
                <c:pt idx="71">
                  <c:v>-179.91561902403598</c:v>
                </c:pt>
                <c:pt idx="72">
                  <c:v>-179.91457728563262</c:v>
                </c:pt>
                <c:pt idx="73">
                  <c:v>-179.91353554730438</c:v>
                </c:pt>
                <c:pt idx="74">
                  <c:v>-179.91249380905214</c:v>
                </c:pt>
                <c:pt idx="75">
                  <c:v>-179.91145207087686</c:v>
                </c:pt>
                <c:pt idx="76">
                  <c:v>-179.91041033277946</c:v>
                </c:pt>
                <c:pt idx="77">
                  <c:v>-179.90936859476082</c:v>
                </c:pt>
                <c:pt idx="78">
                  <c:v>-179.9083268568219</c:v>
                </c:pt>
                <c:pt idx="79">
                  <c:v>-179.90728511896359</c:v>
                </c:pt>
                <c:pt idx="80">
                  <c:v>-179.90624338118678</c:v>
                </c:pt>
                <c:pt idx="81">
                  <c:v>-179.90520164349243</c:v>
                </c:pt>
                <c:pt idx="82">
                  <c:v>-179.90415990588144</c:v>
                </c:pt>
                <c:pt idx="83">
                  <c:v>-179.90311816835472</c:v>
                </c:pt>
                <c:pt idx="84">
                  <c:v>-179.90207643091318</c:v>
                </c:pt>
                <c:pt idx="85">
                  <c:v>-179.90103469355776</c:v>
                </c:pt>
                <c:pt idx="86">
                  <c:v>-179.89999295628937</c:v>
                </c:pt>
                <c:pt idx="87">
                  <c:v>-179.8989512191089</c:v>
                </c:pt>
                <c:pt idx="88">
                  <c:v>-179.89790948201733</c:v>
                </c:pt>
                <c:pt idx="89">
                  <c:v>-179.8968677450155</c:v>
                </c:pt>
                <c:pt idx="90">
                  <c:v>-179.89582600810434</c:v>
                </c:pt>
                <c:pt idx="91">
                  <c:v>-179.89582600810434</c:v>
                </c:pt>
                <c:pt idx="92">
                  <c:v>-179.88540864418226</c:v>
                </c:pt>
                <c:pt idx="93">
                  <c:v>-179.8749912903366</c:v>
                </c:pt>
                <c:pt idx="94">
                  <c:v>-179.8645739474833</c:v>
                </c:pt>
                <c:pt idx="95">
                  <c:v>-179.8541566165384</c:v>
                </c:pt>
                <c:pt idx="96">
                  <c:v>-179.84373929841794</c:v>
                </c:pt>
                <c:pt idx="97">
                  <c:v>-179.83332199403787</c:v>
                </c:pt>
                <c:pt idx="98">
                  <c:v>-179.82290470431423</c:v>
                </c:pt>
                <c:pt idx="99">
                  <c:v>-179.81248743016292</c:v>
                </c:pt>
                <c:pt idx="100">
                  <c:v>-179.8020701725</c:v>
                </c:pt>
                <c:pt idx="101">
                  <c:v>-179.79165293224142</c:v>
                </c:pt>
                <c:pt idx="102">
                  <c:v>-179.7812357103031</c:v>
                </c:pt>
                <c:pt idx="103">
                  <c:v>-179.77081850760104</c:v>
                </c:pt>
                <c:pt idx="104">
                  <c:v>-179.76040132505113</c:v>
                </c:pt>
                <c:pt idx="105">
                  <c:v>-179.74998416356934</c:v>
                </c:pt>
                <c:pt idx="106">
                  <c:v>-179.7395670240716</c:v>
                </c:pt>
                <c:pt idx="107">
                  <c:v>-179.7291499074738</c:v>
                </c:pt>
                <c:pt idx="108">
                  <c:v>-179.71873281469186</c:v>
                </c:pt>
                <c:pt idx="109">
                  <c:v>-179.70831574664163</c:v>
                </c:pt>
                <c:pt idx="110">
                  <c:v>-179.69789870423904</c:v>
                </c:pt>
                <c:pt idx="111">
                  <c:v>-179.6874816883999</c:v>
                </c:pt>
                <c:pt idx="112">
                  <c:v>-179.67706470004012</c:v>
                </c:pt>
                <c:pt idx="113">
                  <c:v>-179.6666477400755</c:v>
                </c:pt>
                <c:pt idx="114">
                  <c:v>-179.65623080942186</c:v>
                </c:pt>
                <c:pt idx="115">
                  <c:v>-179.64581390899502</c:v>
                </c:pt>
                <c:pt idx="116">
                  <c:v>-179.6353970397108</c:v>
                </c:pt>
                <c:pt idx="117">
                  <c:v>-179.62498020248498</c:v>
                </c:pt>
                <c:pt idx="118">
                  <c:v>-179.6145633982333</c:v>
                </c:pt>
                <c:pt idx="119">
                  <c:v>-179.6041466278715</c:v>
                </c:pt>
                <c:pt idx="120">
                  <c:v>-179.59372989231534</c:v>
                </c:pt>
                <c:pt idx="121">
                  <c:v>-179.58331319248055</c:v>
                </c:pt>
                <c:pt idx="122">
                  <c:v>-179.57289652928281</c:v>
                </c:pt>
                <c:pt idx="123">
                  <c:v>-179.5624799036378</c:v>
                </c:pt>
                <c:pt idx="124">
                  <c:v>-179.55206331646121</c:v>
                </c:pt>
                <c:pt idx="125">
                  <c:v>-179.54164676866864</c:v>
                </c:pt>
                <c:pt idx="126">
                  <c:v>-179.53123026117578</c:v>
                </c:pt>
                <c:pt idx="127">
                  <c:v>-179.52081379489817</c:v>
                </c:pt>
                <c:pt idx="128">
                  <c:v>-179.51039737075146</c:v>
                </c:pt>
                <c:pt idx="129">
                  <c:v>-179.49998098965116</c:v>
                </c:pt>
                <c:pt idx="130">
                  <c:v>-179.48956465251288</c:v>
                </c:pt>
                <c:pt idx="131">
                  <c:v>-179.47914836025208</c:v>
                </c:pt>
                <c:pt idx="132">
                  <c:v>-179.4687321137843</c:v>
                </c:pt>
                <c:pt idx="133">
                  <c:v>-179.45831591402506</c:v>
                </c:pt>
                <c:pt idx="134">
                  <c:v>-179.44789976188974</c:v>
                </c:pt>
                <c:pt idx="135">
                  <c:v>-179.43748365829384</c:v>
                </c:pt>
                <c:pt idx="136">
                  <c:v>-179.42706760415277</c:v>
                </c:pt>
                <c:pt idx="137">
                  <c:v>-179.41665160038187</c:v>
                </c:pt>
                <c:pt idx="138">
                  <c:v>-179.40623564789655</c:v>
                </c:pt>
                <c:pt idx="139">
                  <c:v>-179.39581974761214</c:v>
                </c:pt>
                <c:pt idx="140">
                  <c:v>-179.38540390044395</c:v>
                </c:pt>
                <c:pt idx="141">
                  <c:v>-179.3749881073073</c:v>
                </c:pt>
                <c:pt idx="142">
                  <c:v>-179.3645723691174</c:v>
                </c:pt>
                <c:pt idx="143">
                  <c:v>-179.35415668678957</c:v>
                </c:pt>
                <c:pt idx="144">
                  <c:v>-179.34374106123894</c:v>
                </c:pt>
                <c:pt idx="145">
                  <c:v>-179.33332549338073</c:v>
                </c:pt>
                <c:pt idx="146">
                  <c:v>-179.3229099841301</c:v>
                </c:pt>
                <c:pt idx="147">
                  <c:v>-179.31249453440216</c:v>
                </c:pt>
                <c:pt idx="148">
                  <c:v>-179.30207914511203</c:v>
                </c:pt>
                <c:pt idx="149">
                  <c:v>-179.2916638171748</c:v>
                </c:pt>
                <c:pt idx="150">
                  <c:v>-179.28124855150546</c:v>
                </c:pt>
                <c:pt idx="151">
                  <c:v>-179.27083334901906</c:v>
                </c:pt>
                <c:pt idx="152">
                  <c:v>-179.26041821063058</c:v>
                </c:pt>
                <c:pt idx="153">
                  <c:v>-179.25000313725494</c:v>
                </c:pt>
                <c:pt idx="154">
                  <c:v>-179.2395881298071</c:v>
                </c:pt>
                <c:pt idx="155">
                  <c:v>-179.2291731892019</c:v>
                </c:pt>
                <c:pt idx="156">
                  <c:v>-179.21875831635424</c:v>
                </c:pt>
                <c:pt idx="157">
                  <c:v>-179.2083435121789</c:v>
                </c:pt>
                <c:pt idx="158">
                  <c:v>-179.19792877759076</c:v>
                </c:pt>
                <c:pt idx="159">
                  <c:v>-179.18751411350448</c:v>
                </c:pt>
                <c:pt idx="160">
                  <c:v>-179.17709952083482</c:v>
                </c:pt>
                <c:pt idx="161">
                  <c:v>-179.16668500049644</c:v>
                </c:pt>
                <c:pt idx="162">
                  <c:v>-179.15627055340406</c:v>
                </c:pt>
                <c:pt idx="163">
                  <c:v>-179.14585618047224</c:v>
                </c:pt>
                <c:pt idx="164">
                  <c:v>-179.13544188261557</c:v>
                </c:pt>
                <c:pt idx="165">
                  <c:v>-179.12502766074863</c:v>
                </c:pt>
                <c:pt idx="166">
                  <c:v>-179.1146135157859</c:v>
                </c:pt>
                <c:pt idx="167">
                  <c:v>-179.10419944864185</c:v>
                </c:pt>
                <c:pt idx="168">
                  <c:v>-179.09378546023095</c:v>
                </c:pt>
                <c:pt idx="169">
                  <c:v>-179.08337155146756</c:v>
                </c:pt>
                <c:pt idx="170">
                  <c:v>-179.0729577232661</c:v>
                </c:pt>
                <c:pt idx="171">
                  <c:v>-179.0625439765408</c:v>
                </c:pt>
                <c:pt idx="172">
                  <c:v>-179.05213031220603</c:v>
                </c:pt>
                <c:pt idx="173">
                  <c:v>-179.04171673117597</c:v>
                </c:pt>
                <c:pt idx="174">
                  <c:v>-179.03130323436486</c:v>
                </c:pt>
                <c:pt idx="175">
                  <c:v>-179.02088982268685</c:v>
                </c:pt>
                <c:pt idx="176">
                  <c:v>-179.0104764970561</c:v>
                </c:pt>
                <c:pt idx="177">
                  <c:v>-179.0000632583866</c:v>
                </c:pt>
                <c:pt idx="178">
                  <c:v>-178.9896501075925</c:v>
                </c:pt>
                <c:pt idx="179">
                  <c:v>-178.9792370455877</c:v>
                </c:pt>
                <c:pt idx="180">
                  <c:v>-178.9688240732862</c:v>
                </c:pt>
                <c:pt idx="181">
                  <c:v>-178.95841119160193</c:v>
                </c:pt>
                <c:pt idx="182">
                  <c:v>-178.8542875597342</c:v>
                </c:pt>
                <c:pt idx="183">
                  <c:v>-178.7501739945529</c:v>
                </c:pt>
                <c:pt idx="184">
                  <c:v>-178.64607140919045</c:v>
                </c:pt>
                <c:pt idx="185">
                  <c:v>-178.54198071625277</c:v>
                </c:pt>
                <c:pt idx="186">
                  <c:v>-178.43790282777562</c:v>
                </c:pt>
                <c:pt idx="187">
                  <c:v>-178.33383865518127</c:v>
                </c:pt>
                <c:pt idx="188">
                  <c:v>-178.22978910923476</c:v>
                </c:pt>
                <c:pt idx="189">
                  <c:v>-178.12575510000084</c:v>
                </c:pt>
                <c:pt idx="190">
                  <c:v>-178.02173753680046</c:v>
                </c:pt>
                <c:pt idx="191">
                  <c:v>-177.91773732816768</c:v>
                </c:pt>
                <c:pt idx="192">
                  <c:v>-177.81375538180646</c:v>
                </c:pt>
                <c:pt idx="193">
                  <c:v>-177.70979260454783</c:v>
                </c:pt>
                <c:pt idx="194">
                  <c:v>-177.60584990230683</c:v>
                </c:pt>
                <c:pt idx="195">
                  <c:v>-177.50192818003978</c:v>
                </c:pt>
                <c:pt idx="196">
                  <c:v>-177.39802834170163</c:v>
                </c:pt>
                <c:pt idx="197">
                  <c:v>-177.2941512902033</c:v>
                </c:pt>
                <c:pt idx="198">
                  <c:v>-177.19029792736941</c:v>
                </c:pt>
                <c:pt idx="199">
                  <c:v>-177.0864691538958</c:v>
                </c:pt>
                <c:pt idx="200">
                  <c:v>-176.98266586930745</c:v>
                </c:pt>
                <c:pt idx="201">
                  <c:v>-176.8788889719165</c:v>
                </c:pt>
                <c:pt idx="202">
                  <c:v>-176.7751393587802</c:v>
                </c:pt>
                <c:pt idx="203">
                  <c:v>-176.67141792565928</c:v>
                </c:pt>
                <c:pt idx="204">
                  <c:v>-176.56772556697646</c:v>
                </c:pt>
                <c:pt idx="205">
                  <c:v>-176.46406317577475</c:v>
                </c:pt>
                <c:pt idx="206">
                  <c:v>-176.3604316436764</c:v>
                </c:pt>
                <c:pt idx="207">
                  <c:v>-176.2568318608418</c:v>
                </c:pt>
                <c:pt idx="208">
                  <c:v>-176.15326471592837</c:v>
                </c:pt>
                <c:pt idx="209">
                  <c:v>-176.04973109605</c:v>
                </c:pt>
                <c:pt idx="210">
                  <c:v>-175.9462318867364</c:v>
                </c:pt>
                <c:pt idx="211">
                  <c:v>-175.8427679718927</c:v>
                </c:pt>
                <c:pt idx="212">
                  <c:v>-175.73934023375932</c:v>
                </c:pt>
                <c:pt idx="213">
                  <c:v>-175.63594955287186</c:v>
                </c:pt>
                <c:pt idx="214">
                  <c:v>-175.53259680802145</c:v>
                </c:pt>
                <c:pt idx="215">
                  <c:v>-175.42928287621498</c:v>
                </c:pt>
                <c:pt idx="216">
                  <c:v>-175.32600863263585</c:v>
                </c:pt>
                <c:pt idx="217">
                  <c:v>-175.2227749506047</c:v>
                </c:pt>
                <c:pt idx="218">
                  <c:v>-175.1195827015405</c:v>
                </c:pt>
                <c:pt idx="219">
                  <c:v>-175.01643275492188</c:v>
                </c:pt>
                <c:pt idx="220">
                  <c:v>-174.91332597824834</c:v>
                </c:pt>
                <c:pt idx="221">
                  <c:v>-174.81026323700232</c:v>
                </c:pt>
                <c:pt idx="222">
                  <c:v>-174.70724539461085</c:v>
                </c:pt>
                <c:pt idx="223">
                  <c:v>-174.60427331240794</c:v>
                </c:pt>
                <c:pt idx="224">
                  <c:v>-174.5013478495968</c:v>
                </c:pt>
                <c:pt idx="225">
                  <c:v>-174.39846986321277</c:v>
                </c:pt>
                <c:pt idx="226">
                  <c:v>-174.29564020808593</c:v>
                </c:pt>
                <c:pt idx="227">
                  <c:v>-174.19285973680445</c:v>
                </c:pt>
                <c:pt idx="228">
                  <c:v>-174.090129299678</c:v>
                </c:pt>
                <c:pt idx="229">
                  <c:v>-173.9874497447014</c:v>
                </c:pt>
                <c:pt idx="230">
                  <c:v>-173.8848219175185</c:v>
                </c:pt>
                <c:pt idx="231">
                  <c:v>-173.78224666138655</c:v>
                </c:pt>
                <c:pt idx="232">
                  <c:v>-173.67972481714048</c:v>
                </c:pt>
                <c:pt idx="233">
                  <c:v>-173.57725722315783</c:v>
                </c:pt>
                <c:pt idx="234">
                  <c:v>-173.47484471532366</c:v>
                </c:pt>
                <c:pt idx="235">
                  <c:v>-173.3724881269959</c:v>
                </c:pt>
                <c:pt idx="236">
                  <c:v>-173.27018828897096</c:v>
                </c:pt>
                <c:pt idx="237">
                  <c:v>-173.1679460294496</c:v>
                </c:pt>
                <c:pt idx="238">
                  <c:v>-173.0657621740031</c:v>
                </c:pt>
                <c:pt idx="239">
                  <c:v>-172.96363754553965</c:v>
                </c:pt>
                <c:pt idx="240">
                  <c:v>-172.86157296427126</c:v>
                </c:pt>
                <c:pt idx="241">
                  <c:v>-172.7595692476807</c:v>
                </c:pt>
                <c:pt idx="242">
                  <c:v>-172.65762721048887</c:v>
                </c:pt>
                <c:pt idx="243">
                  <c:v>-172.55574766462252</c:v>
                </c:pt>
                <c:pt idx="244">
                  <c:v>-172.45393141918217</c:v>
                </c:pt>
                <c:pt idx="245">
                  <c:v>-172.3521792804104</c:v>
                </c:pt>
                <c:pt idx="246">
                  <c:v>-172.2504920516605</c:v>
                </c:pt>
                <c:pt idx="247">
                  <c:v>-172.14887053336528</c:v>
                </c:pt>
                <c:pt idx="248">
                  <c:v>-172.0473155230064</c:v>
                </c:pt>
                <c:pt idx="249">
                  <c:v>-171.94582781508385</c:v>
                </c:pt>
                <c:pt idx="250">
                  <c:v>-171.84440820108586</c:v>
                </c:pt>
                <c:pt idx="251">
                  <c:v>-171.74305746945907</c:v>
                </c:pt>
                <c:pt idx="252">
                  <c:v>-171.64177640557912</c:v>
                </c:pt>
                <c:pt idx="253">
                  <c:v>-171.54056579172143</c:v>
                </c:pt>
                <c:pt idx="254">
                  <c:v>-171.4394264070324</c:v>
                </c:pt>
                <c:pt idx="255">
                  <c:v>-171.33835902750099</c:v>
                </c:pt>
                <c:pt idx="256">
                  <c:v>-171.23736442593048</c:v>
                </c:pt>
                <c:pt idx="257">
                  <c:v>-171.13644337191084</c:v>
                </c:pt>
                <c:pt idx="258">
                  <c:v>-171.03559663179104</c:v>
                </c:pt>
                <c:pt idx="259">
                  <c:v>-170.93482496865212</c:v>
                </c:pt>
                <c:pt idx="260">
                  <c:v>-170.8341291422803</c:v>
                </c:pt>
                <c:pt idx="261">
                  <c:v>-170.73350990914062</c:v>
                </c:pt>
                <c:pt idx="262">
                  <c:v>-170.63296802235084</c:v>
                </c:pt>
                <c:pt idx="263">
                  <c:v>-170.53250423165565</c:v>
                </c:pt>
                <c:pt idx="264">
                  <c:v>-170.43211928340133</c:v>
                </c:pt>
                <c:pt idx="265">
                  <c:v>-170.33181392051083</c:v>
                </c:pt>
                <c:pt idx="266">
                  <c:v>-170.23158888245882</c:v>
                </c:pt>
                <c:pt idx="267">
                  <c:v>-170.13144490524763</c:v>
                </c:pt>
                <c:pt idx="268">
                  <c:v>-170.03138272138318</c:v>
                </c:pt>
                <c:pt idx="269">
                  <c:v>-169.93140305985133</c:v>
                </c:pt>
                <c:pt idx="270">
                  <c:v>-169.8315066460947</c:v>
                </c:pt>
                <c:pt idx="271">
                  <c:v>-169.73169420198974</c:v>
                </c:pt>
                <c:pt idx="272">
                  <c:v>-168.73834431077435</c:v>
                </c:pt>
                <c:pt idx="273">
                  <c:v>-167.75415814932538</c:v>
                </c:pt>
                <c:pt idx="274">
                  <c:v>-166.779795566863</c:v>
                </c:pt>
                <c:pt idx="275">
                  <c:v>-165.8158766986885</c:v>
                </c:pt>
                <c:pt idx="276">
                  <c:v>-164.86298068284876</c:v>
                </c:pt>
                <c:pt idx="277">
                  <c:v>-163.92164473679628</c:v>
                </c:pt>
                <c:pt idx="278">
                  <c:v>-162.9923635830085</c:v>
                </c:pt>
                <c:pt idx="279">
                  <c:v>-162.07558920807958</c:v>
                </c:pt>
                <c:pt idx="280">
                  <c:v>-161.1717309360152</c:v>
                </c:pt>
                <c:pt idx="281">
                  <c:v>-160.28115579337904</c:v>
                </c:pt>
                <c:pt idx="282">
                  <c:v>-159.40418914156322</c:v>
                </c:pt>
                <c:pt idx="283">
                  <c:v>-158.54111554977175</c:v>
                </c:pt>
                <c:pt idx="284">
                  <c:v>-157.69217988127983</c:v>
                </c:pt>
                <c:pt idx="285">
                  <c:v>-156.85758856511336</c:v>
                </c:pt>
                <c:pt idx="286">
                  <c:v>-156.0375110254218</c:v>
                </c:pt>
                <c:pt idx="287">
                  <c:v>-155.23208124142567</c:v>
                </c:pt>
                <c:pt idx="288">
                  <c:v>-154.4413994118335</c:v>
                </c:pt>
                <c:pt idx="289">
                  <c:v>-153.66553369896732</c:v>
                </c:pt>
                <c:pt idx="290">
                  <c:v>-152.9045220294428</c:v>
                </c:pt>
                <c:pt idx="291">
                  <c:v>-152.15837393004216</c:v>
                </c:pt>
                <c:pt idx="292">
                  <c:v>-151.42707237934346</c:v>
                </c:pt>
                <c:pt idx="293">
                  <c:v>-150.71057565765884</c:v>
                </c:pt>
                <c:pt idx="294">
                  <c:v>-150.00881917984668</c:v>
                </c:pt>
                <c:pt idx="295">
                  <c:v>-149.32171729755007</c:v>
                </c:pt>
                <c:pt idx="296">
                  <c:v>-148.64916505934266</c:v>
                </c:pt>
                <c:pt idx="297">
                  <c:v>-147.99103991910528</c:v>
                </c:pt>
                <c:pt idx="298">
                  <c:v>-147.34720338469054</c:v>
                </c:pt>
                <c:pt idx="299">
                  <c:v>-146.71750260054105</c:v>
                </c:pt>
                <c:pt idx="300">
                  <c:v>-146.10177185940444</c:v>
                </c:pt>
                <c:pt idx="301">
                  <c:v>-145.4998340396225</c:v>
                </c:pt>
                <c:pt idx="302">
                  <c:v>-144.91150196566917</c:v>
                </c:pt>
                <c:pt idx="303">
                  <c:v>-144.33657969066678</c:v>
                </c:pt>
                <c:pt idx="304">
                  <c:v>-143.7748637005335</c:v>
                </c:pt>
                <c:pt idx="305">
                  <c:v>-143.22614404020715</c:v>
                </c:pt>
                <c:pt idx="306">
                  <c:v>-142.69020536306505</c:v>
                </c:pt>
                <c:pt idx="307">
                  <c:v>-142.16682790522074</c:v>
                </c:pt>
                <c:pt idx="308">
                  <c:v>-141.65578838683834</c:v>
                </c:pt>
                <c:pt idx="309">
                  <c:v>-141.1568608429727</c:v>
                </c:pt>
                <c:pt idx="310">
                  <c:v>-140.66981738672743</c:v>
                </c:pt>
                <c:pt idx="311">
                  <c:v>-140.19442890773476</c:v>
                </c:pt>
                <c:pt idx="312">
                  <c:v>-139.73046570910668</c:v>
                </c:pt>
                <c:pt idx="313">
                  <c:v>-139.27769808609887</c:v>
                </c:pt>
                <c:pt idx="314">
                  <c:v>-138.83589684977042</c:v>
                </c:pt>
                <c:pt idx="315">
                  <c:v>-138.40483379892592</c:v>
                </c:pt>
                <c:pt idx="316">
                  <c:v>-137.98428214359333</c:v>
                </c:pt>
                <c:pt idx="317">
                  <c:v>-137.5740168832327</c:v>
                </c:pt>
                <c:pt idx="318">
                  <c:v>-137.17381514278745</c:v>
                </c:pt>
                <c:pt idx="319">
                  <c:v>-136.78345646959005</c:v>
                </c:pt>
                <c:pt idx="320">
                  <c:v>-136.40272309402056</c:v>
                </c:pt>
                <c:pt idx="321">
                  <c:v>-136.03140015669092</c:v>
                </c:pt>
                <c:pt idx="322">
                  <c:v>-135.66927590479898</c:v>
                </c:pt>
                <c:pt idx="323">
                  <c:v>-135.31614186015852</c:v>
                </c:pt>
                <c:pt idx="324">
                  <c:v>-134.97179296127595</c:v>
                </c:pt>
                <c:pt idx="325">
                  <c:v>-134.63602768170483</c:v>
                </c:pt>
                <c:pt idx="326">
                  <c:v>-134.3086481267744</c:v>
                </c:pt>
                <c:pt idx="327">
                  <c:v>-133.9894601106527</c:v>
                </c:pt>
                <c:pt idx="328">
                  <c:v>-133.67827321557542</c:v>
                </c:pt>
                <c:pt idx="329">
                  <c:v>-133.374900834945</c:v>
                </c:pt>
                <c:pt idx="330">
                  <c:v>-133.07916020188256</c:v>
                </c:pt>
                <c:pt idx="331">
                  <c:v>-132.79087240469968</c:v>
                </c:pt>
                <c:pt idx="332">
                  <c:v>-132.5098623906465</c:v>
                </c:pt>
                <c:pt idx="333">
                  <c:v>-132.235958959187</c:v>
                </c:pt>
                <c:pt idx="334">
                  <c:v>-131.9689947459536</c:v>
                </c:pt>
                <c:pt idx="335">
                  <c:v>-131.7088061984403</c:v>
                </c:pt>
                <c:pt idx="336">
                  <c:v>-131.45523354440508</c:v>
                </c:pt>
                <c:pt idx="337">
                  <c:v>-131.20812075387082</c:v>
                </c:pt>
                <c:pt idx="338">
                  <c:v>-130.9673154955376</c:v>
                </c:pt>
                <c:pt idx="339">
                  <c:v>-130.7326690883471</c:v>
                </c:pt>
                <c:pt idx="340">
                  <c:v>-130.50403644887416</c:v>
                </c:pt>
                <c:pt idx="341">
                  <c:v>-130.28127603515864</c:v>
                </c:pt>
                <c:pt idx="342">
                  <c:v>-130.06424978753444</c:v>
                </c:pt>
                <c:pt idx="343">
                  <c:v>-129.85282306695845</c:v>
                </c:pt>
                <c:pt idx="344">
                  <c:v>-129.64686459129538</c:v>
                </c:pt>
                <c:pt idx="345">
                  <c:v>-129.44624636996832</c:v>
                </c:pt>
                <c:pt idx="346">
                  <c:v>-129.25084363734442</c:v>
                </c:pt>
                <c:pt idx="347">
                  <c:v>-129.06053478518706</c:v>
                </c:pt>
                <c:pt idx="348">
                  <c:v>-128.8752012944712</c:v>
                </c:pt>
                <c:pt idx="349">
                  <c:v>-128.6947276668272</c:v>
                </c:pt>
                <c:pt idx="350">
                  <c:v>-128.51900135584862</c:v>
                </c:pt>
                <c:pt idx="351">
                  <c:v>-128.3479126984742</c:v>
                </c:pt>
                <c:pt idx="352">
                  <c:v>-128.18135484662872</c:v>
                </c:pt>
                <c:pt idx="353">
                  <c:v>-128.0192236992865</c:v>
                </c:pt>
                <c:pt idx="354">
                  <c:v>-127.86141783510074</c:v>
                </c:pt>
                <c:pt idx="355">
                  <c:v>-127.70783844572387</c:v>
                </c:pt>
                <c:pt idx="356">
                  <c:v>-127.5583892699276</c:v>
                </c:pt>
                <c:pt idx="357">
                  <c:v>-127.4129765286164</c:v>
                </c:pt>
                <c:pt idx="358">
                  <c:v>-127.27150886081445</c:v>
                </c:pt>
                <c:pt idx="359">
                  <c:v>-127.13389726069447</c:v>
                </c:pt>
                <c:pt idx="360">
                  <c:v>-127.0000550157051</c:v>
                </c:pt>
                <c:pt idx="361">
                  <c:v>-126.86989764584398</c:v>
                </c:pt>
                <c:pt idx="362">
                  <c:v>-125.75388725443669</c:v>
                </c:pt>
                <c:pt idx="363">
                  <c:v>-124.9278807654683</c:v>
                </c:pt>
                <c:pt idx="364">
                  <c:v>-124.33608135591604</c:v>
                </c:pt>
                <c:pt idx="365">
                  <c:v>-123.93491979402407</c:v>
                </c:pt>
                <c:pt idx="366">
                  <c:v>-123.69006752597973</c:v>
                </c:pt>
                <c:pt idx="367">
                  <c:v>-123.57421833186406</c:v>
                </c:pt>
                <c:pt idx="368">
                  <c:v>-123.56544394978147</c:v>
                </c:pt>
                <c:pt idx="369">
                  <c:v>-123.64597124465556</c:v>
                </c:pt>
                <c:pt idx="370">
                  <c:v>-123.801267346599</c:v>
                </c:pt>
                <c:pt idx="371">
                  <c:v>-124.0193499898264</c:v>
                </c:pt>
                <c:pt idx="372">
                  <c:v>-124.29026325258991</c:v>
                </c:pt>
                <c:pt idx="373">
                  <c:v>-124.6056755516385</c:v>
                </c:pt>
                <c:pt idx="374">
                  <c:v>-124.95856867298471</c:v>
                </c:pt>
                <c:pt idx="375">
                  <c:v>-125.3429951339332</c:v>
                </c:pt>
                <c:pt idx="376">
                  <c:v>-125.75388725443669</c:v>
                </c:pt>
                <c:pt idx="377">
                  <c:v>-126.1869056800784</c:v>
                </c:pt>
                <c:pt idx="378">
                  <c:v>-126.63831824791244</c:v>
                </c:pt>
                <c:pt idx="379">
                  <c:v>-127.10490237362062</c:v>
                </c:pt>
                <c:pt idx="380">
                  <c:v>-127.58386581174136</c:v>
                </c:pt>
                <c:pt idx="381">
                  <c:v>-128.07278187399078</c:v>
                </c:pt>
                <c:pt idx="382">
                  <c:v>-128.5695361064553</c:v>
                </c:pt>
                <c:pt idx="383">
                  <c:v>-129.0722821114778</c:v>
                </c:pt>
                <c:pt idx="384">
                  <c:v>-129.57940471623758</c:v>
                </c:pt>
                <c:pt idx="385">
                  <c:v>-130.08948908171655</c:v>
                </c:pt>
                <c:pt idx="386">
                  <c:v>-130.6012946450044</c:v>
                </c:pt>
                <c:pt idx="387">
                  <c:v>-131.11373301804792</c:v>
                </c:pt>
                <c:pt idx="388">
                  <c:v>-131.62584914407716</c:v>
                </c:pt>
                <c:pt idx="389">
                  <c:v>-132.1368051516461</c:v>
                </c:pt>
                <c:pt idx="390">
                  <c:v>-132.64586645486844</c:v>
                </c:pt>
                <c:pt idx="391">
                  <c:v>-133.15238973400537</c:v>
                </c:pt>
                <c:pt idx="392">
                  <c:v>-133.65581249833699</c:v>
                </c:pt>
                <c:pt idx="393">
                  <c:v>-134.15564398720744</c:v>
                </c:pt>
                <c:pt idx="394">
                  <c:v>-134.6514572083086</c:v>
                </c:pt>
                <c:pt idx="395">
                  <c:v>-135.1428819469873</c:v>
                </c:pt>
                <c:pt idx="396">
                  <c:v>-135.62959860841022</c:v>
                </c:pt>
                <c:pt idx="397">
                  <c:v>-136.11133277719284</c:v>
                </c:pt>
                <c:pt idx="398">
                  <c:v>-136.58785039766303</c:v>
                </c:pt>
                <c:pt idx="399">
                  <c:v>-137.0589534931404</c:v>
                </c:pt>
                <c:pt idx="400">
                  <c:v>-137.52447635512073</c:v>
                </c:pt>
                <c:pt idx="401">
                  <c:v>-137.98428214359333</c:v>
                </c:pt>
                <c:pt idx="402">
                  <c:v>-138.43825984829417</c:v>
                </c:pt>
                <c:pt idx="403">
                  <c:v>-138.88632156784516</c:v>
                </c:pt>
                <c:pt idx="404">
                  <c:v>-139.32840006970915</c:v>
                </c:pt>
                <c:pt idx="405">
                  <c:v>-139.76444659891362</c:v>
                </c:pt>
                <c:pt idx="406">
                  <c:v>-140.19442890773476</c:v>
                </c:pt>
                <c:pt idx="407">
                  <c:v>-140.618329482123</c:v>
                </c:pt>
                <c:pt idx="408">
                  <c:v>-141.0361439437036</c:v>
                </c:pt>
                <c:pt idx="409">
                  <c:v>-141.44787960879273</c:v>
                </c:pt>
                <c:pt idx="410">
                  <c:v>-141.85355418810178</c:v>
                </c:pt>
                <c:pt idx="411">
                  <c:v>-142.25319461272528</c:v>
                </c:pt>
                <c:pt idx="412">
                  <c:v>-142.6468359736664</c:v>
                </c:pt>
                <c:pt idx="413">
                  <c:v>-143.03452056359126</c:v>
                </c:pt>
                <c:pt idx="414">
                  <c:v>-143.41629701075433</c:v>
                </c:pt>
                <c:pt idx="415">
                  <c:v>-143.7922194961277</c:v>
                </c:pt>
                <c:pt idx="416">
                  <c:v>-144.16234704572167</c:v>
                </c:pt>
                <c:pt idx="417">
                  <c:v>-144.5267428909233</c:v>
                </c:pt>
                <c:pt idx="418">
                  <c:v>-144.8854738904176</c:v>
                </c:pt>
                <c:pt idx="419">
                  <c:v>-145.23861000790927</c:v>
                </c:pt>
                <c:pt idx="420">
                  <c:v>-145.5862238404393</c:v>
                </c:pt>
                <c:pt idx="421">
                  <c:v>-145.92839019260578</c:v>
                </c:pt>
                <c:pt idx="422">
                  <c:v>-146.26518569245312</c:v>
                </c:pt>
                <c:pt idx="423">
                  <c:v>-146.59668844520246</c:v>
                </c:pt>
                <c:pt idx="424">
                  <c:v>-146.9229777213602</c:v>
                </c:pt>
                <c:pt idx="425">
                  <c:v>-147.2441336760673</c:v>
                </c:pt>
                <c:pt idx="426">
                  <c:v>-147.56023709684553</c:v>
                </c:pt>
                <c:pt idx="427">
                  <c:v>-147.8713691771601</c:v>
                </c:pt>
                <c:pt idx="428">
                  <c:v>-148.17761131345435</c:v>
                </c:pt>
                <c:pt idx="429">
                  <c:v>-148.47904492352745</c:v>
                </c:pt>
                <c:pt idx="430">
                  <c:v>-148.77575128431758</c:v>
                </c:pt>
                <c:pt idx="431">
                  <c:v>-149.0678113873289</c:v>
                </c:pt>
                <c:pt idx="432">
                  <c:v>-149.35530581009795</c:v>
                </c:pt>
                <c:pt idx="433">
                  <c:v>-149.63831460223815</c:v>
                </c:pt>
                <c:pt idx="434">
                  <c:v>-149.91691718473206</c:v>
                </c:pt>
                <c:pt idx="435">
                  <c:v>-150.1911922612575</c:v>
                </c:pt>
                <c:pt idx="436">
                  <c:v>-150.46121774044187</c:v>
                </c:pt>
                <c:pt idx="437">
                  <c:v>-150.7270706680363</c:v>
                </c:pt>
                <c:pt idx="438">
                  <c:v>-150.98882716808916</c:v>
                </c:pt>
                <c:pt idx="439">
                  <c:v>-151.24656239228034</c:v>
                </c:pt>
                <c:pt idx="440">
                  <c:v>-151.50035047665037</c:v>
                </c:pt>
                <c:pt idx="441">
                  <c:v>-151.7502645050257</c:v>
                </c:pt>
                <c:pt idx="442">
                  <c:v>-151.99637647850298</c:v>
                </c:pt>
                <c:pt idx="443">
                  <c:v>-152.23875729041043</c:v>
                </c:pt>
                <c:pt idx="444">
                  <c:v>-152.4774767062154</c:v>
                </c:pt>
                <c:pt idx="445">
                  <c:v>-152.712603347894</c:v>
                </c:pt>
                <c:pt idx="446">
                  <c:v>-152.94420468232087</c:v>
                </c:pt>
                <c:pt idx="447">
                  <c:v>-153.17234701327564</c:v>
                </c:pt>
                <c:pt idx="448">
                  <c:v>-153.39709547669887</c:v>
                </c:pt>
                <c:pt idx="449">
                  <c:v>-153.6185140388617</c:v>
                </c:pt>
                <c:pt idx="450">
                  <c:v>-153.8366654971434</c:v>
                </c:pt>
                <c:pt idx="451">
                  <c:v>-154.05161148313866</c:v>
                </c:pt>
                <c:pt idx="452">
                  <c:v>-156.0375110254218</c:v>
                </c:pt>
                <c:pt idx="453">
                  <c:v>-157.76237924422517</c:v>
                </c:pt>
                <c:pt idx="454">
                  <c:v>-159.270497724176</c:v>
                </c:pt>
                <c:pt idx="455">
                  <c:v>-160.59767216178184</c:v>
                </c:pt>
                <c:pt idx="456">
                  <c:v>-161.77284900474822</c:v>
                </c:pt>
                <c:pt idx="457">
                  <c:v>-162.8195027997595</c:v>
                </c:pt>
                <c:pt idx="458">
                  <c:v>-163.75676455588902</c:v>
                </c:pt>
                <c:pt idx="459">
                  <c:v>-164.6003169792084</c:v>
                </c:pt>
                <c:pt idx="460">
                  <c:v>-165.36309697849148</c:v>
                </c:pt>
                <c:pt idx="461">
                  <c:v>-166.05584493533846</c:v>
                </c:pt>
                <c:pt idx="462">
                  <c:v>-166.6875343941529</c:v>
                </c:pt>
                <c:pt idx="463">
                  <c:v>-167.26570920465238</c:v>
                </c:pt>
                <c:pt idx="464">
                  <c:v>-167.79674921508183</c:v>
                </c:pt>
                <c:pt idx="465">
                  <c:v>-168.28608075271617</c:v>
                </c:pt>
                <c:pt idx="466">
                  <c:v>-168.73834431077435</c:v>
                </c:pt>
                <c:pt idx="467">
                  <c:v>-169.15752892676002</c:v>
                </c:pt>
                <c:pt idx="468">
                  <c:v>-169.54708050577722</c:v>
                </c:pt>
                <c:pt idx="469">
                  <c:v>-169.9099896527195</c:v>
                </c:pt>
                <c:pt idx="470">
                  <c:v>-170.24886329873436</c:v>
                </c:pt>
                <c:pt idx="471">
                  <c:v>-170.56598343840255</c:v>
                </c:pt>
                <c:pt idx="472">
                  <c:v>-170.86335555744972</c:v>
                </c:pt>
                <c:pt idx="473">
                  <c:v>-171.14274876855728</c:v>
                </c:pt>
                <c:pt idx="474">
                  <c:v>-171.4057292417199</c:v>
                </c:pt>
                <c:pt idx="475">
                  <c:v>-171.65368818338166</c:v>
                </c:pt>
                <c:pt idx="476">
                  <c:v>-171.88786536126963</c:v>
                </c:pt>
                <c:pt idx="477">
                  <c:v>-172.10936897150262</c:v>
                </c:pt>
                <c:pt idx="478">
                  <c:v>-172.3191924877506</c:v>
                </c:pt>
                <c:pt idx="479">
                  <c:v>-172.51822900886125</c:v>
                </c:pt>
                <c:pt idx="480">
                  <c:v>-172.70728352382284</c:v>
                </c:pt>
                <c:pt idx="481">
                  <c:v>-172.8870834354108</c:v>
                </c:pt>
                <c:pt idx="482">
                  <c:v>-173.0582876219567</c:v>
                </c:pt>
                <c:pt idx="483">
                  <c:v>-173.2214942670043</c:v>
                </c:pt>
                <c:pt idx="484">
                  <c:v>-173.377247646573</c:v>
                </c:pt>
                <c:pt idx="485">
                  <c:v>-173.52604403132767</c:v>
                </c:pt>
                <c:pt idx="486">
                  <c:v>-173.66833683458492</c:v>
                </c:pt>
                <c:pt idx="487">
                  <c:v>-173.80454111555446</c:v>
                </c:pt>
                <c:pt idx="488">
                  <c:v>-173.9350375295576</c:v>
                </c:pt>
                <c:pt idx="489">
                  <c:v>-174.0601758024321</c:v>
                </c:pt>
                <c:pt idx="490">
                  <c:v>-174.18027779432103</c:v>
                </c:pt>
                <c:pt idx="491">
                  <c:v>-174.29564020808593</c:v>
                </c:pt>
                <c:pt idx="492">
                  <c:v>-174.40653698929253</c:v>
                </c:pt>
                <c:pt idx="493">
                  <c:v>-174.51322145779568</c:v>
                </c:pt>
                <c:pt idx="494">
                  <c:v>-174.61592820514818</c:v>
                </c:pt>
                <c:pt idx="495">
                  <c:v>-174.71487478718257</c:v>
                </c:pt>
                <c:pt idx="496">
                  <c:v>-174.81026323700232</c:v>
                </c:pt>
                <c:pt idx="497">
                  <c:v>-174.90228142014124</c:v>
                </c:pt>
                <c:pt idx="498">
                  <c:v>-174.9911042507004</c:v>
                </c:pt>
                <c:pt idx="499">
                  <c:v>-175.07689478476215</c:v>
                </c:pt>
                <c:pt idx="500">
                  <c:v>-175.15980520524042</c:v>
                </c:pt>
                <c:pt idx="501">
                  <c:v>-175.23997771049707</c:v>
                </c:pt>
                <c:pt idx="502">
                  <c:v>-175.31754531748342</c:v>
                </c:pt>
                <c:pt idx="503">
                  <c:v>-175.39263258881826</c:v>
                </c:pt>
                <c:pt idx="504">
                  <c:v>-175.46535629205093</c:v>
                </c:pt>
                <c:pt idx="505">
                  <c:v>-175.53582599835454</c:v>
                </c:pt>
                <c:pt idx="506">
                  <c:v>-175.6041446270257</c:v>
                </c:pt>
                <c:pt idx="507">
                  <c:v>-175.67040894141323</c:v>
                </c:pt>
                <c:pt idx="508">
                  <c:v>-175.73471000124357</c:v>
                </c:pt>
                <c:pt idx="509">
                  <c:v>-175.7971335757395</c:v>
                </c:pt>
                <c:pt idx="510">
                  <c:v>-175.85776052143086</c:v>
                </c:pt>
                <c:pt idx="511">
                  <c:v>-175.91666712811963</c:v>
                </c:pt>
                <c:pt idx="512">
                  <c:v>-175.97392543608112</c:v>
                </c:pt>
                <c:pt idx="513">
                  <c:v>-176.0296035272462</c:v>
                </c:pt>
                <c:pt idx="514">
                  <c:v>-176.083765792816</c:v>
                </c:pt>
                <c:pt idx="515">
                  <c:v>-176.13647317949977</c:v>
                </c:pt>
                <c:pt idx="516">
                  <c:v>-176.18778341633816</c:v>
                </c:pt>
                <c:pt idx="517">
                  <c:v>-176.23775122387093</c:v>
                </c:pt>
                <c:pt idx="518">
                  <c:v>-176.2864285072284</c:v>
                </c:pt>
                <c:pt idx="519">
                  <c:v>-176.33386453456788</c:v>
                </c:pt>
                <c:pt idx="520">
                  <c:v>-176.38010610213348</c:v>
                </c:pt>
                <c:pt idx="521">
                  <c:v>-176.42519768709303</c:v>
                </c:pt>
                <c:pt idx="522">
                  <c:v>-176.4691815891934</c:v>
                </c:pt>
                <c:pt idx="523">
                  <c:v>-176.5120980621751</c:v>
                </c:pt>
                <c:pt idx="524">
                  <c:v>-176.5539854357989</c:v>
                </c:pt>
                <c:pt idx="525">
                  <c:v>-176.5948802292552</c:v>
                </c:pt>
                <c:pt idx="526">
                  <c:v>-176.63481725665838</c:v>
                </c:pt>
                <c:pt idx="527">
                  <c:v>-176.67382972526056</c:v>
                </c:pt>
                <c:pt idx="528">
                  <c:v>-176.71194932696451</c:v>
                </c:pt>
                <c:pt idx="529">
                  <c:v>-176.74920632366195</c:v>
                </c:pt>
                <c:pt idx="530">
                  <c:v>-176.785629626877</c:v>
                </c:pt>
                <c:pt idx="531">
                  <c:v>-176.82124687215313</c:v>
                </c:pt>
                <c:pt idx="532">
                  <c:v>-176.85608448858267</c:v>
                </c:pt>
                <c:pt idx="533">
                  <c:v>-176.8901677638455</c:v>
                </c:pt>
                <c:pt idx="534">
                  <c:v>-176.9235209050901</c:v>
                </c:pt>
                <c:pt idx="535">
                  <c:v>-176.9561670959642</c:v>
                </c:pt>
                <c:pt idx="536">
                  <c:v>-176.98812855007552</c:v>
                </c:pt>
                <c:pt idx="537">
                  <c:v>-177.01942656114048</c:v>
                </c:pt>
                <c:pt idx="538">
                  <c:v>-177.0500815500569</c:v>
                </c:pt>
                <c:pt idx="539">
                  <c:v>-177.08011310911934</c:v>
                </c:pt>
                <c:pt idx="540">
                  <c:v>-177.10954004357635</c:v>
                </c:pt>
              </c:numCache>
            </c:numRef>
          </c:yVal>
          <c:smooth val="1"/>
        </c:ser>
        <c:ser>
          <c:idx val="3"/>
          <c:order val="3"/>
          <c:tx>
            <c:strRef>
              <c:f>ILoop!$J$6</c:f>
              <c:strCache>
                <c:ptCount val="1"/>
                <c:pt idx="0">
                  <c:v>Phase Margin (53.13 deg)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ILoop!$I$4:$I$5</c:f>
              <c:numCache>
                <c:ptCount val="2"/>
                <c:pt idx="0">
                  <c:v>10000</c:v>
                </c:pt>
                <c:pt idx="1">
                  <c:v>10000</c:v>
                </c:pt>
              </c:numCache>
            </c:numRef>
          </c:xVal>
          <c:yVal>
            <c:numRef>
              <c:f>ILoop!$J$4:$J$5</c:f>
              <c:numCache>
                <c:ptCount val="2"/>
                <c:pt idx="0">
                  <c:v>-180</c:v>
                </c:pt>
                <c:pt idx="1">
                  <c:v>-126.86989764584398</c:v>
                </c:pt>
              </c:numCache>
            </c:numRef>
          </c:yVal>
          <c:smooth val="1"/>
        </c:ser>
        <c:axId val="20369509"/>
        <c:axId val="34580498"/>
      </c:scatterChart>
      <c:valAx>
        <c:axId val="20369509"/>
        <c:scaling>
          <c:logBase val="10"/>
          <c:orientation val="minMax"/>
          <c:max val="1000000"/>
          <c:min val="1"/>
        </c:scaling>
        <c:axPos val="b"/>
        <c:title>
          <c:tx>
            <c:rich>
              <a:bodyPr vert="horz" rot="0" anchor="ctr"/>
              <a:lstStyle/>
              <a:p>
                <a:pPr algn="ctr">
                  <a:defRPr/>
                </a:pPr>
                <a:r>
                  <a:rPr lang="en-US" cap="none" sz="800" b="1" i="0" u="none" baseline="0">
                    <a:solidFill>
                      <a:srgbClr val="000000"/>
                    </a:solidFill>
                    <a:latin typeface="Arial"/>
                    <a:ea typeface="Arial"/>
                    <a:cs typeface="Arial"/>
                  </a:rPr>
                  <a:t>Freq. (Hz)</a:t>
                </a:r>
              </a:p>
            </c:rich>
          </c:tx>
          <c:layout>
            <c:manualLayout>
              <c:xMode val="factor"/>
              <c:yMode val="factor"/>
              <c:x val="0.01325"/>
              <c:y val="-0.019"/>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0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80498"/>
        <c:crossesAt val="-5000"/>
        <c:crossBetween val="midCat"/>
        <c:dispUnits/>
      </c:valAx>
      <c:valAx>
        <c:axId val="3458049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Phase (degrees)</a:t>
                </a:r>
              </a:p>
            </c:rich>
          </c:tx>
          <c:layout>
            <c:manualLayout>
              <c:xMode val="factor"/>
              <c:yMode val="factor"/>
              <c:x val="-0.0105"/>
              <c:y val="-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369509"/>
        <c:crosses val="autoZero"/>
        <c:crossBetween val="midCat"/>
        <c:dispUnits/>
      </c:valAx>
      <c:spPr>
        <a:noFill/>
        <a:ln w="12700">
          <a:solidFill>
            <a:srgbClr val="000000"/>
          </a:solidFill>
        </a:ln>
      </c:spPr>
    </c:plotArea>
    <c:legend>
      <c:legendPos val="r"/>
      <c:layout>
        <c:manualLayout>
          <c:xMode val="edge"/>
          <c:yMode val="edge"/>
          <c:x val="0.119"/>
          <c:y val="0.9015"/>
          <c:w val="0.81525"/>
          <c:h val="0.051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4.png" /><Relationship Id="rId9" Type="http://schemas.openxmlformats.org/officeDocument/2006/relationships/hyperlink" Target="http://www.biricha.com/workshops/pfc/" TargetMode="External" /><Relationship Id="rId10" Type="http://schemas.openxmlformats.org/officeDocument/2006/relationships/hyperlink" Target="http://www.biricha.com/workshops/pfc/" TargetMode="External" /><Relationship Id="rId11" Type="http://schemas.openxmlformats.org/officeDocument/2006/relationships/hyperlink" Target="http://www.biricha.com/workshops/pfc/" TargetMode="External" /><Relationship Id="rId12" Type="http://schemas.openxmlformats.org/officeDocument/2006/relationships/hyperlink" Target="http://www.biricha.com/workshops/pfc/" TargetMode="External" /><Relationship Id="rId13" Type="http://schemas.openxmlformats.org/officeDocument/2006/relationships/hyperlink" Target="http://www.biricha.com/workshops/pfc/" TargetMode="External" /><Relationship Id="rId14" Type="http://schemas.openxmlformats.org/officeDocument/2006/relationships/hyperlink" Target="http://www.biricha.com/workshops/pf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47</xdr:row>
      <xdr:rowOff>0</xdr:rowOff>
    </xdr:from>
    <xdr:to>
      <xdr:col>7</xdr:col>
      <xdr:colOff>342900</xdr:colOff>
      <xdr:row>63</xdr:row>
      <xdr:rowOff>104775</xdr:rowOff>
    </xdr:to>
    <xdr:graphicFrame>
      <xdr:nvGraphicFramePr>
        <xdr:cNvPr id="1" name="VLoop_Gain"/>
        <xdr:cNvGraphicFramePr/>
      </xdr:nvGraphicFramePr>
      <xdr:xfrm>
        <a:off x="5895975" y="10172700"/>
        <a:ext cx="5524500" cy="3152775"/>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63</xdr:row>
      <xdr:rowOff>0</xdr:rowOff>
    </xdr:from>
    <xdr:to>
      <xdr:col>7</xdr:col>
      <xdr:colOff>342900</xdr:colOff>
      <xdr:row>74</xdr:row>
      <xdr:rowOff>19050</xdr:rowOff>
    </xdr:to>
    <xdr:graphicFrame>
      <xdr:nvGraphicFramePr>
        <xdr:cNvPr id="2" name="VLoop_Phase"/>
        <xdr:cNvGraphicFramePr/>
      </xdr:nvGraphicFramePr>
      <xdr:xfrm>
        <a:off x="5895975" y="13220700"/>
        <a:ext cx="5524500" cy="2095500"/>
      </xdr:xfrm>
      <a:graphic>
        <a:graphicData uri="http://schemas.openxmlformats.org/drawingml/2006/chart">
          <c:chart xmlns:c="http://schemas.openxmlformats.org/drawingml/2006/chart" r:id="rId2"/>
        </a:graphicData>
      </a:graphic>
    </xdr:graphicFrame>
    <xdr:clientData/>
  </xdr:twoCellAnchor>
  <xdr:twoCellAnchor>
    <xdr:from>
      <xdr:col>4</xdr:col>
      <xdr:colOff>9525</xdr:colOff>
      <xdr:row>90</xdr:row>
      <xdr:rowOff>0</xdr:rowOff>
    </xdr:from>
    <xdr:to>
      <xdr:col>7</xdr:col>
      <xdr:colOff>342900</xdr:colOff>
      <xdr:row>102</xdr:row>
      <xdr:rowOff>219075</xdr:rowOff>
    </xdr:to>
    <xdr:graphicFrame>
      <xdr:nvGraphicFramePr>
        <xdr:cNvPr id="3" name="ILoop_Gain"/>
        <xdr:cNvGraphicFramePr/>
      </xdr:nvGraphicFramePr>
      <xdr:xfrm>
        <a:off x="5895975" y="18869025"/>
        <a:ext cx="5524500" cy="2628900"/>
      </xdr:xfrm>
      <a:graphic>
        <a:graphicData uri="http://schemas.openxmlformats.org/drawingml/2006/chart">
          <c:chart xmlns:c="http://schemas.openxmlformats.org/drawingml/2006/chart" r:id="rId3"/>
        </a:graphicData>
      </a:graphic>
    </xdr:graphicFrame>
    <xdr:clientData/>
  </xdr:twoCellAnchor>
  <xdr:twoCellAnchor>
    <xdr:from>
      <xdr:col>4</xdr:col>
      <xdr:colOff>9525</xdr:colOff>
      <xdr:row>103</xdr:row>
      <xdr:rowOff>28575</xdr:rowOff>
    </xdr:from>
    <xdr:to>
      <xdr:col>7</xdr:col>
      <xdr:colOff>342900</xdr:colOff>
      <xdr:row>116</xdr:row>
      <xdr:rowOff>104775</xdr:rowOff>
    </xdr:to>
    <xdr:graphicFrame>
      <xdr:nvGraphicFramePr>
        <xdr:cNvPr id="4" name="ILoop_Phase"/>
        <xdr:cNvGraphicFramePr/>
      </xdr:nvGraphicFramePr>
      <xdr:xfrm>
        <a:off x="5895975" y="21612225"/>
        <a:ext cx="5524500" cy="2486025"/>
      </xdr:xfrm>
      <a:graphic>
        <a:graphicData uri="http://schemas.openxmlformats.org/drawingml/2006/chart">
          <c:chart xmlns:c="http://schemas.openxmlformats.org/drawingml/2006/chart" r:id="rId4"/>
        </a:graphicData>
      </a:graphic>
    </xdr:graphicFrame>
    <xdr:clientData/>
  </xdr:twoCellAnchor>
  <xdr:twoCellAnchor editAs="oneCell">
    <xdr:from>
      <xdr:col>4</xdr:col>
      <xdr:colOff>95250</xdr:colOff>
      <xdr:row>8</xdr:row>
      <xdr:rowOff>95250</xdr:rowOff>
    </xdr:from>
    <xdr:to>
      <xdr:col>7</xdr:col>
      <xdr:colOff>304800</xdr:colOff>
      <xdr:row>30</xdr:row>
      <xdr:rowOff>152400</xdr:rowOff>
    </xdr:to>
    <xdr:pic>
      <xdr:nvPicPr>
        <xdr:cNvPr id="5" name="Picture 1456" descr="ucc3817"/>
        <xdr:cNvPicPr preferRelativeResize="1">
          <a:picLocks noChangeAspect="1"/>
        </xdr:cNvPicPr>
      </xdr:nvPicPr>
      <xdr:blipFill>
        <a:blip r:embed="rId5"/>
        <a:stretch>
          <a:fillRect/>
        </a:stretch>
      </xdr:blipFill>
      <xdr:spPr>
        <a:xfrm>
          <a:off x="5981700" y="1971675"/>
          <a:ext cx="5400675" cy="4791075"/>
        </a:xfrm>
        <a:prstGeom prst="rect">
          <a:avLst/>
        </a:prstGeom>
        <a:solidFill>
          <a:srgbClr val="FFFFFF"/>
        </a:solidFill>
        <a:ln w="9525" cmpd="sng">
          <a:noFill/>
        </a:ln>
      </xdr:spPr>
    </xdr:pic>
    <xdr:clientData/>
  </xdr:twoCellAnchor>
  <xdr:twoCellAnchor editAs="oneCell">
    <xdr:from>
      <xdr:col>0</xdr:col>
      <xdr:colOff>819150</xdr:colOff>
      <xdr:row>55</xdr:row>
      <xdr:rowOff>57150</xdr:rowOff>
    </xdr:from>
    <xdr:to>
      <xdr:col>0</xdr:col>
      <xdr:colOff>2571750</xdr:colOff>
      <xdr:row>68</xdr:row>
      <xdr:rowOff>57150</xdr:rowOff>
    </xdr:to>
    <xdr:pic>
      <xdr:nvPicPr>
        <xdr:cNvPr id="6" name="Picture 1457" descr="vloop"/>
        <xdr:cNvPicPr preferRelativeResize="1">
          <a:picLocks noChangeAspect="1"/>
        </xdr:cNvPicPr>
      </xdr:nvPicPr>
      <xdr:blipFill>
        <a:blip r:embed="rId6"/>
        <a:stretch>
          <a:fillRect/>
        </a:stretch>
      </xdr:blipFill>
      <xdr:spPr>
        <a:xfrm>
          <a:off x="819150" y="11982450"/>
          <a:ext cx="1752600" cy="2105025"/>
        </a:xfrm>
        <a:prstGeom prst="rect">
          <a:avLst/>
        </a:prstGeom>
        <a:solidFill>
          <a:srgbClr val="FFFFFF"/>
        </a:solidFill>
        <a:ln w="9525" cmpd="sng">
          <a:noFill/>
        </a:ln>
      </xdr:spPr>
    </xdr:pic>
    <xdr:clientData/>
  </xdr:twoCellAnchor>
  <xdr:twoCellAnchor editAs="oneCell">
    <xdr:from>
      <xdr:col>0</xdr:col>
      <xdr:colOff>561975</xdr:colOff>
      <xdr:row>87</xdr:row>
      <xdr:rowOff>66675</xdr:rowOff>
    </xdr:from>
    <xdr:to>
      <xdr:col>1</xdr:col>
      <xdr:colOff>581025</xdr:colOff>
      <xdr:row>98</xdr:row>
      <xdr:rowOff>95250</xdr:rowOff>
    </xdr:to>
    <xdr:pic>
      <xdr:nvPicPr>
        <xdr:cNvPr id="7" name="Picture 1458" descr="cloop"/>
        <xdr:cNvPicPr preferRelativeResize="1">
          <a:picLocks noChangeAspect="1"/>
        </xdr:cNvPicPr>
      </xdr:nvPicPr>
      <xdr:blipFill>
        <a:blip r:embed="rId7"/>
        <a:stretch>
          <a:fillRect/>
        </a:stretch>
      </xdr:blipFill>
      <xdr:spPr>
        <a:xfrm>
          <a:off x="561975" y="18449925"/>
          <a:ext cx="3590925" cy="1809750"/>
        </a:xfrm>
        <a:prstGeom prst="rect">
          <a:avLst/>
        </a:prstGeom>
        <a:solidFill>
          <a:srgbClr val="FFFFFF"/>
        </a:solidFill>
        <a:ln w="9525" cmpd="sng">
          <a:noFill/>
        </a:ln>
      </xdr:spPr>
    </xdr:pic>
    <xdr:clientData/>
  </xdr:twoCellAnchor>
  <xdr:twoCellAnchor editAs="oneCell">
    <xdr:from>
      <xdr:col>4</xdr:col>
      <xdr:colOff>0</xdr:colOff>
      <xdr:row>0</xdr:row>
      <xdr:rowOff>0</xdr:rowOff>
    </xdr:from>
    <xdr:to>
      <xdr:col>8</xdr:col>
      <xdr:colOff>9525</xdr:colOff>
      <xdr:row>3</xdr:row>
      <xdr:rowOff>19050</xdr:rowOff>
    </xdr:to>
    <xdr:pic>
      <xdr:nvPicPr>
        <xdr:cNvPr id="8" name="Picture 9" descr="TI_banner_print_110x14mm_edit.png">
          <a:hlinkClick r:id="rId10"/>
        </xdr:cNvPr>
        <xdr:cNvPicPr preferRelativeResize="1">
          <a:picLocks noChangeAspect="1"/>
        </xdr:cNvPicPr>
      </xdr:nvPicPr>
      <xdr:blipFill>
        <a:blip r:embed="rId8"/>
        <a:stretch>
          <a:fillRect/>
        </a:stretch>
      </xdr:blipFill>
      <xdr:spPr>
        <a:xfrm>
          <a:off x="5886450" y="0"/>
          <a:ext cx="5572125" cy="933450"/>
        </a:xfrm>
        <a:prstGeom prst="rect">
          <a:avLst/>
        </a:prstGeom>
        <a:noFill/>
        <a:ln w="9525" cmpd="sng">
          <a:noFill/>
        </a:ln>
      </xdr:spPr>
    </xdr:pic>
    <xdr:clientData/>
  </xdr:twoCellAnchor>
  <xdr:twoCellAnchor editAs="oneCell">
    <xdr:from>
      <xdr:col>4</xdr:col>
      <xdr:colOff>0</xdr:colOff>
      <xdr:row>75</xdr:row>
      <xdr:rowOff>47625</xdr:rowOff>
    </xdr:from>
    <xdr:to>
      <xdr:col>8</xdr:col>
      <xdr:colOff>9525</xdr:colOff>
      <xdr:row>78</xdr:row>
      <xdr:rowOff>190500</xdr:rowOff>
    </xdr:to>
    <xdr:pic>
      <xdr:nvPicPr>
        <xdr:cNvPr id="9" name="Picture 9" descr="TI_banner_print_110x14mm_edit.png">
          <a:hlinkClick r:id="rId12"/>
        </xdr:cNvPr>
        <xdr:cNvPicPr preferRelativeResize="1">
          <a:picLocks noChangeAspect="1"/>
        </xdr:cNvPicPr>
      </xdr:nvPicPr>
      <xdr:blipFill>
        <a:blip r:embed="rId8"/>
        <a:stretch>
          <a:fillRect/>
        </a:stretch>
      </xdr:blipFill>
      <xdr:spPr>
        <a:xfrm>
          <a:off x="5886450" y="15544800"/>
          <a:ext cx="5572125" cy="990600"/>
        </a:xfrm>
        <a:prstGeom prst="rect">
          <a:avLst/>
        </a:prstGeom>
        <a:noFill/>
        <a:ln w="9525" cmpd="sng">
          <a:noFill/>
        </a:ln>
      </xdr:spPr>
    </xdr:pic>
    <xdr:clientData/>
  </xdr:twoCellAnchor>
  <xdr:twoCellAnchor>
    <xdr:from>
      <xdr:col>4</xdr:col>
      <xdr:colOff>590550</xdr:colOff>
      <xdr:row>35</xdr:row>
      <xdr:rowOff>133350</xdr:rowOff>
    </xdr:from>
    <xdr:to>
      <xdr:col>6</xdr:col>
      <xdr:colOff>733425</xdr:colOff>
      <xdr:row>38</xdr:row>
      <xdr:rowOff>142875</xdr:rowOff>
    </xdr:to>
    <xdr:sp>
      <xdr:nvSpPr>
        <xdr:cNvPr id="10" name="TextBox 10">
          <a:hlinkClick r:id="rId13"/>
        </xdr:cNvPr>
        <xdr:cNvSpPr txBox="1">
          <a:spLocks noChangeArrowheads="1"/>
        </xdr:cNvSpPr>
      </xdr:nvSpPr>
      <xdr:spPr>
        <a:xfrm>
          <a:off x="6477000" y="7696200"/>
          <a:ext cx="4543425" cy="609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Arial"/>
              <a:ea typeface="Arial"/>
              <a:cs typeface="Arial"/>
            </a:rPr>
            <a:t>Learn how to design analog and digital PFC voltage and current loops with exact crossover frequencies and phase margins in the Biricha Digital in-depth PFC design workshop. </a:t>
          </a:r>
          <a:r>
            <a:rPr lang="en-US" cap="none" sz="1100" b="1" i="0" u="none" baseline="0">
              <a:solidFill>
                <a:srgbClr val="00CCFF"/>
              </a:solidFill>
              <a:latin typeface="Arial"/>
              <a:ea typeface="Arial"/>
              <a:cs typeface="Arial"/>
            </a:rPr>
            <a:t>www.biricha.com</a:t>
          </a:r>
        </a:p>
      </xdr:txBody>
    </xdr:sp>
    <xdr:clientData/>
  </xdr:twoCellAnchor>
  <xdr:twoCellAnchor>
    <xdr:from>
      <xdr:col>4</xdr:col>
      <xdr:colOff>561975</xdr:colOff>
      <xdr:row>3</xdr:row>
      <xdr:rowOff>152400</xdr:rowOff>
    </xdr:from>
    <xdr:to>
      <xdr:col>6</xdr:col>
      <xdr:colOff>704850</xdr:colOff>
      <xdr:row>7</xdr:row>
      <xdr:rowOff>0</xdr:rowOff>
    </xdr:to>
    <xdr:sp>
      <xdr:nvSpPr>
        <xdr:cNvPr id="11" name="TextBox 11">
          <a:hlinkClick r:id="rId14"/>
        </xdr:cNvPr>
        <xdr:cNvSpPr txBox="1">
          <a:spLocks noChangeArrowheads="1"/>
        </xdr:cNvSpPr>
      </xdr:nvSpPr>
      <xdr:spPr>
        <a:xfrm>
          <a:off x="6448425" y="1066800"/>
          <a:ext cx="4543425" cy="609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Arial"/>
              <a:ea typeface="Arial"/>
              <a:cs typeface="Arial"/>
            </a:rPr>
            <a:t>In-depth analog and digital PFC design workshop from Biricha Digital and Texas Instruments. Visit </a:t>
          </a:r>
          <a:r>
            <a:rPr lang="en-US" cap="none" sz="1100" b="1" i="0" u="none" baseline="0">
              <a:solidFill>
                <a:srgbClr val="00CCFF"/>
              </a:solidFill>
              <a:latin typeface="Arial"/>
              <a:ea typeface="Arial"/>
              <a:cs typeface="Arial"/>
            </a:rPr>
            <a:t>www.biricha.com</a:t>
          </a:r>
          <a:r>
            <a:rPr lang="en-US" cap="none" sz="1100" b="1" i="0" u="none" baseline="0">
              <a:solidFill>
                <a:srgbClr val="000000"/>
              </a:solidFill>
              <a:latin typeface="Arial"/>
              <a:ea typeface="Arial"/>
              <a:cs typeface="Arial"/>
            </a:rPr>
            <a:t> for more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42"/>
  <sheetViews>
    <sheetView tabSelected="1" zoomScale="85" zoomScaleNormal="85" zoomScalePageLayoutView="0" workbookViewId="0" topLeftCell="A1">
      <selection activeCell="A1" sqref="A1"/>
    </sheetView>
  </sheetViews>
  <sheetFormatPr defaultColWidth="9.140625" defaultRowHeight="12.75"/>
  <cols>
    <col min="1" max="1" width="53.57421875" style="62" customWidth="1"/>
    <col min="2" max="2" width="15.140625" style="62" customWidth="1"/>
    <col min="3" max="3" width="14.140625" style="62" customWidth="1"/>
    <col min="4" max="4" width="5.421875" style="65" customWidth="1"/>
    <col min="5" max="5" width="48.7109375" style="3" customWidth="1"/>
    <col min="6" max="6" width="17.28125" style="3" customWidth="1"/>
    <col min="7" max="7" width="11.8515625" style="3" customWidth="1"/>
    <col min="8" max="8" width="5.57421875" style="20" customWidth="1"/>
    <col min="9" max="9" width="9.140625" style="3" customWidth="1"/>
    <col min="10" max="10" width="10.7109375" style="3" bestFit="1" customWidth="1"/>
    <col min="11" max="16384" width="9.140625" style="3" customWidth="1"/>
  </cols>
  <sheetData>
    <row r="1" spans="1:4" ht="20.25">
      <c r="A1" s="17" t="s">
        <v>86</v>
      </c>
      <c r="B1" s="24"/>
      <c r="C1" s="9"/>
      <c r="D1" s="25"/>
    </row>
    <row r="2" spans="1:12" ht="36" customHeight="1">
      <c r="A2" s="67" t="s">
        <v>123</v>
      </c>
      <c r="B2" s="9"/>
      <c r="C2" s="27"/>
      <c r="D2" s="25"/>
      <c r="J2" s="21"/>
      <c r="K2" s="21"/>
      <c r="L2" s="21"/>
    </row>
    <row r="3" spans="1:12" ht="15.75">
      <c r="A3" s="28" t="s">
        <v>120</v>
      </c>
      <c r="B3" s="54" t="s">
        <v>23</v>
      </c>
      <c r="C3" s="75" t="s">
        <v>24</v>
      </c>
      <c r="D3" s="25"/>
      <c r="E3" s="53" t="s">
        <v>172</v>
      </c>
      <c r="F3" s="53" t="s">
        <v>181</v>
      </c>
      <c r="J3" s="21"/>
      <c r="K3" s="21"/>
      <c r="L3" s="21"/>
    </row>
    <row r="4" spans="1:12" ht="15.75">
      <c r="A4" s="28" t="s">
        <v>121</v>
      </c>
      <c r="B4" s="33" t="s">
        <v>22</v>
      </c>
      <c r="C4" s="75" t="s">
        <v>24</v>
      </c>
      <c r="D4" s="25"/>
      <c r="J4" s="21"/>
      <c r="K4" s="21"/>
      <c r="L4" s="21"/>
    </row>
    <row r="5" spans="1:12" ht="15.75">
      <c r="A5" s="28" t="s">
        <v>122</v>
      </c>
      <c r="B5" s="16" t="s">
        <v>118</v>
      </c>
      <c r="C5" s="75" t="s">
        <v>119</v>
      </c>
      <c r="D5" s="25"/>
      <c r="J5" s="21"/>
      <c r="K5" s="21"/>
      <c r="L5" s="21"/>
    </row>
    <row r="6" spans="1:12" ht="15.75">
      <c r="A6" s="42"/>
      <c r="B6" s="43"/>
      <c r="C6" s="76"/>
      <c r="D6" s="41"/>
      <c r="J6" s="21"/>
      <c r="K6" s="21"/>
      <c r="L6" s="21"/>
    </row>
    <row r="7" spans="1:12" ht="12.75">
      <c r="A7" s="30" t="s">
        <v>4</v>
      </c>
      <c r="B7" s="55" t="s">
        <v>5</v>
      </c>
      <c r="C7" s="55" t="s">
        <v>124</v>
      </c>
      <c r="D7" s="55" t="s">
        <v>6</v>
      </c>
      <c r="J7" s="21"/>
      <c r="K7" s="21"/>
      <c r="L7" s="21"/>
    </row>
    <row r="8" spans="1:12" ht="15.75">
      <c r="A8" s="9" t="s">
        <v>175</v>
      </c>
      <c r="B8" s="9" t="s">
        <v>7</v>
      </c>
      <c r="C8" s="90">
        <v>85</v>
      </c>
      <c r="D8" s="25" t="s">
        <v>0</v>
      </c>
      <c r="E8" s="23"/>
      <c r="F8" s="21"/>
      <c r="G8" s="21"/>
      <c r="H8" s="22"/>
      <c r="J8" s="21"/>
      <c r="K8" s="21"/>
      <c r="L8" s="21"/>
    </row>
    <row r="9" spans="1:12" ht="15.75">
      <c r="A9" s="9" t="s">
        <v>176</v>
      </c>
      <c r="B9" s="9" t="s">
        <v>8</v>
      </c>
      <c r="C9" s="90">
        <v>265</v>
      </c>
      <c r="D9" s="25" t="s">
        <v>0</v>
      </c>
      <c r="E9" s="21"/>
      <c r="F9" s="21"/>
      <c r="G9" s="21"/>
      <c r="H9" s="22"/>
      <c r="I9" s="21"/>
      <c r="J9" s="21"/>
      <c r="K9" s="21"/>
      <c r="L9" s="21"/>
    </row>
    <row r="10" spans="1:12" ht="15.75">
      <c r="A10" s="9" t="s">
        <v>25</v>
      </c>
      <c r="B10" s="9" t="s">
        <v>9</v>
      </c>
      <c r="C10" s="1">
        <v>60</v>
      </c>
      <c r="D10" s="25" t="s">
        <v>1</v>
      </c>
      <c r="E10" s="21"/>
      <c r="F10" s="21"/>
      <c r="G10" s="21"/>
      <c r="H10" s="22"/>
      <c r="I10" s="21"/>
      <c r="J10" s="21"/>
      <c r="K10" s="21"/>
      <c r="L10" s="21"/>
    </row>
    <row r="11" spans="1:12" ht="15.75">
      <c r="A11" s="9" t="s">
        <v>10</v>
      </c>
      <c r="B11" s="9" t="s">
        <v>11</v>
      </c>
      <c r="C11" s="1">
        <v>250</v>
      </c>
      <c r="D11" s="25" t="s">
        <v>3</v>
      </c>
      <c r="E11" s="21"/>
      <c r="F11" s="21"/>
      <c r="G11" s="21"/>
      <c r="H11" s="22"/>
      <c r="I11" s="21"/>
      <c r="J11" s="21"/>
      <c r="K11" s="21"/>
      <c r="L11" s="21"/>
    </row>
    <row r="12" spans="1:9" ht="15.75">
      <c r="A12" s="9" t="s">
        <v>19</v>
      </c>
      <c r="B12" s="9" t="s">
        <v>16</v>
      </c>
      <c r="C12" s="5">
        <v>100000</v>
      </c>
      <c r="D12" s="25" t="s">
        <v>1</v>
      </c>
      <c r="E12" s="21"/>
      <c r="F12" s="21"/>
      <c r="G12" s="21"/>
      <c r="H12" s="22"/>
      <c r="I12" s="21"/>
    </row>
    <row r="13" spans="1:9" ht="15.75">
      <c r="A13" s="8" t="s">
        <v>21</v>
      </c>
      <c r="B13" s="9" t="s">
        <v>12</v>
      </c>
      <c r="C13" s="1">
        <v>385</v>
      </c>
      <c r="D13" s="25" t="s">
        <v>0</v>
      </c>
      <c r="E13" s="21"/>
      <c r="F13" s="21"/>
      <c r="G13" s="21"/>
      <c r="H13" s="22"/>
      <c r="I13" s="21"/>
    </row>
    <row r="14" spans="1:9" ht="15.75">
      <c r="A14" s="9" t="s">
        <v>32</v>
      </c>
      <c r="B14" s="9" t="s">
        <v>34</v>
      </c>
      <c r="C14" s="5">
        <v>0.016</v>
      </c>
      <c r="D14" s="25" t="s">
        <v>18</v>
      </c>
      <c r="E14" s="21"/>
      <c r="F14" s="21"/>
      <c r="G14" s="21"/>
      <c r="H14" s="22"/>
      <c r="I14" s="21"/>
    </row>
    <row r="15" spans="1:9" ht="31.5">
      <c r="A15" s="8" t="s">
        <v>90</v>
      </c>
      <c r="B15" s="9" t="s">
        <v>35</v>
      </c>
      <c r="C15" s="2">
        <v>334.5</v>
      </c>
      <c r="D15" s="25" t="s">
        <v>0</v>
      </c>
      <c r="E15" s="21"/>
      <c r="F15" s="21"/>
      <c r="G15" s="21"/>
      <c r="H15" s="22"/>
      <c r="I15" s="21"/>
    </row>
    <row r="16" spans="1:9" ht="12.75">
      <c r="A16" s="37"/>
      <c r="B16" s="37"/>
      <c r="C16" s="40"/>
      <c r="D16" s="41"/>
      <c r="E16" s="21"/>
      <c r="F16" s="21"/>
      <c r="G16" s="21"/>
      <c r="H16" s="22"/>
      <c r="I16" s="21"/>
    </row>
    <row r="17" spans="1:9" ht="12.75">
      <c r="A17" s="11" t="s">
        <v>26</v>
      </c>
      <c r="B17" s="9"/>
      <c r="C17" s="9"/>
      <c r="D17" s="25"/>
      <c r="E17" s="21"/>
      <c r="F17" s="21"/>
      <c r="G17" s="21"/>
      <c r="H17" s="22"/>
      <c r="I17" s="21"/>
    </row>
    <row r="18" spans="1:9" ht="38.25">
      <c r="A18" s="7" t="s">
        <v>91</v>
      </c>
      <c r="B18" s="9" t="s">
        <v>88</v>
      </c>
      <c r="C18" s="44">
        <f>(VOUT-VIN_MIN*(2^0.5))*(1/VOUT)</f>
        <v>0.6877710316838621</v>
      </c>
      <c r="D18" s="25"/>
      <c r="E18" s="21"/>
      <c r="F18" s="21"/>
      <c r="G18" s="21"/>
      <c r="H18" s="22"/>
      <c r="I18" s="21"/>
    </row>
    <row r="19" spans="1:9" ht="15.75">
      <c r="A19" s="15" t="s">
        <v>87</v>
      </c>
      <c r="B19" s="9" t="s">
        <v>106</v>
      </c>
      <c r="C19" s="2">
        <v>21</v>
      </c>
      <c r="D19" s="25" t="s">
        <v>27</v>
      </c>
      <c r="E19" s="21"/>
      <c r="F19" s="21"/>
      <c r="G19" s="21"/>
      <c r="H19" s="22"/>
      <c r="I19" s="21"/>
    </row>
    <row r="20" spans="1:9" ht="15.75">
      <c r="A20" s="7" t="s">
        <v>51</v>
      </c>
      <c r="B20" s="27" t="s">
        <v>103</v>
      </c>
      <c r="C20" s="45">
        <f>(PERC_IL_RIPPLE/100)*2*POUT/(VIN_MIN)</f>
        <v>1.2352941176470589</v>
      </c>
      <c r="D20" s="25" t="s">
        <v>2</v>
      </c>
      <c r="E20" s="21"/>
      <c r="F20" s="21"/>
      <c r="G20" s="21"/>
      <c r="H20" s="22"/>
      <c r="I20" s="21"/>
    </row>
    <row r="21" spans="1:9" ht="15.75">
      <c r="A21" s="9" t="s">
        <v>28</v>
      </c>
      <c r="B21" s="9" t="s">
        <v>30</v>
      </c>
      <c r="C21" s="46">
        <f>(VIN_MIN*(2^0.5)*DMAX)/(IRIPPLE_PK_PK*fS)</f>
        <v>0.0006692793569415116</v>
      </c>
      <c r="D21" s="25" t="s">
        <v>13</v>
      </c>
      <c r="E21" s="21"/>
      <c r="F21" s="21"/>
      <c r="G21" s="21"/>
      <c r="H21" s="22"/>
      <c r="I21" s="21"/>
    </row>
    <row r="22" spans="1:9" ht="15.75">
      <c r="A22" s="9" t="s">
        <v>29</v>
      </c>
      <c r="B22" s="9" t="s">
        <v>31</v>
      </c>
      <c r="C22" s="13">
        <v>0.001</v>
      </c>
      <c r="D22" s="25" t="s">
        <v>13</v>
      </c>
      <c r="E22" s="21"/>
      <c r="F22" s="21"/>
      <c r="G22" s="21"/>
      <c r="H22" s="22"/>
      <c r="I22" s="21"/>
    </row>
    <row r="23" spans="1:9" ht="15.75">
      <c r="A23" s="8" t="s">
        <v>125</v>
      </c>
      <c r="B23" s="9" t="s">
        <v>33</v>
      </c>
      <c r="C23" s="46">
        <f>2*POUT*((tH)/((VOUT^2)-(VOUT_MIN^2)))</f>
        <v>0.00022017490143732928</v>
      </c>
      <c r="D23" s="25" t="s">
        <v>15</v>
      </c>
      <c r="E23" s="21"/>
      <c r="F23" s="21"/>
      <c r="G23" s="21"/>
      <c r="H23" s="22"/>
      <c r="I23" s="21"/>
    </row>
    <row r="24" spans="1:9" ht="15.75">
      <c r="A24" s="9" t="s">
        <v>20</v>
      </c>
      <c r="B24" s="9" t="s">
        <v>14</v>
      </c>
      <c r="C24" s="13">
        <v>0.00022</v>
      </c>
      <c r="D24" s="25" t="s">
        <v>15</v>
      </c>
      <c r="E24" s="21"/>
      <c r="F24" s="21"/>
      <c r="G24" s="21"/>
      <c r="H24" s="22"/>
      <c r="I24" s="21"/>
    </row>
    <row r="25" spans="1:9" ht="15.75">
      <c r="A25" s="9" t="s">
        <v>38</v>
      </c>
      <c r="B25" s="9" t="s">
        <v>37</v>
      </c>
      <c r="C25" s="45">
        <f>(2*POUT)/(VOUT*2*PI()*2*fLINE*COUT)</f>
        <v>7.82934588212787</v>
      </c>
      <c r="D25" s="25" t="s">
        <v>0</v>
      </c>
      <c r="E25" s="21"/>
      <c r="F25" s="21"/>
      <c r="G25" s="21"/>
      <c r="H25" s="22"/>
      <c r="I25" s="21"/>
    </row>
    <row r="26" spans="1:9" ht="15.75">
      <c r="A26" s="9" t="s">
        <v>39</v>
      </c>
      <c r="B26" s="9" t="s">
        <v>36</v>
      </c>
      <c r="C26" s="45">
        <f>VRIPPLE_PK_PK/2</f>
        <v>3.914672941063935</v>
      </c>
      <c r="D26" s="25" t="s">
        <v>0</v>
      </c>
      <c r="E26" s="21"/>
      <c r="F26" s="21"/>
      <c r="G26" s="21"/>
      <c r="H26" s="22"/>
      <c r="I26" s="21"/>
    </row>
    <row r="27" spans="1:9" ht="15.75">
      <c r="A27" s="10" t="s">
        <v>89</v>
      </c>
      <c r="B27" s="9" t="s">
        <v>40</v>
      </c>
      <c r="C27" s="45">
        <f>POUT/VOUT</f>
        <v>0.6493506493506493</v>
      </c>
      <c r="D27" s="25" t="s">
        <v>2</v>
      </c>
      <c r="E27" s="21"/>
      <c r="F27" s="21"/>
      <c r="G27" s="21"/>
      <c r="H27" s="22"/>
      <c r="I27" s="21"/>
    </row>
    <row r="28" spans="1:9" ht="12.75">
      <c r="A28" s="37"/>
      <c r="B28" s="37"/>
      <c r="C28" s="38"/>
      <c r="D28" s="39"/>
      <c r="E28" s="21"/>
      <c r="F28" s="21"/>
      <c r="G28" s="21"/>
      <c r="H28" s="22"/>
      <c r="I28" s="21"/>
    </row>
    <row r="29" spans="1:9" ht="12.75">
      <c r="A29" s="11" t="s">
        <v>61</v>
      </c>
      <c r="B29" s="10"/>
      <c r="C29" s="12"/>
      <c r="D29" s="63"/>
      <c r="E29" s="21"/>
      <c r="F29" s="21"/>
      <c r="G29" s="21"/>
      <c r="H29" s="22"/>
      <c r="I29" s="21"/>
    </row>
    <row r="30" spans="1:9" ht="15.75">
      <c r="A30" s="10" t="s">
        <v>62</v>
      </c>
      <c r="B30" s="10" t="s">
        <v>107</v>
      </c>
      <c r="C30" s="47">
        <f>POUT*SQRT(2)/VIN_MIN</f>
        <v>4.159451654038515</v>
      </c>
      <c r="D30" s="63" t="s">
        <v>2</v>
      </c>
      <c r="E30" s="21"/>
      <c r="F30" s="21"/>
      <c r="G30" s="21"/>
      <c r="H30" s="22"/>
      <c r="I30" s="21"/>
    </row>
    <row r="31" spans="1:9" ht="15.75">
      <c r="A31" s="10" t="s">
        <v>63</v>
      </c>
      <c r="B31" s="10" t="s">
        <v>68</v>
      </c>
      <c r="C31" s="6">
        <v>1</v>
      </c>
      <c r="D31" s="63" t="s">
        <v>0</v>
      </c>
      <c r="E31" s="21"/>
      <c r="F31" s="21"/>
      <c r="G31" s="21"/>
      <c r="H31" s="22"/>
      <c r="I31" s="21"/>
    </row>
    <row r="32" spans="1:9" ht="15.75">
      <c r="A32" s="10" t="s">
        <v>64</v>
      </c>
      <c r="B32" s="10" t="s">
        <v>65</v>
      </c>
      <c r="C32" s="46">
        <f>VRSENSE/IIN_PK</f>
        <v>0.24041630560342617</v>
      </c>
      <c r="D32" s="63" t="s">
        <v>114</v>
      </c>
      <c r="F32" s="21"/>
      <c r="G32" s="21"/>
      <c r="H32" s="22"/>
      <c r="I32" s="21"/>
    </row>
    <row r="33" spans="1:9" ht="15.75">
      <c r="A33" s="10" t="s">
        <v>66</v>
      </c>
      <c r="B33" s="10" t="s">
        <v>67</v>
      </c>
      <c r="C33" s="13">
        <v>0.25</v>
      </c>
      <c r="D33" s="63" t="s">
        <v>114</v>
      </c>
      <c r="E33" s="21" t="s">
        <v>161</v>
      </c>
      <c r="F33" s="21"/>
      <c r="G33" s="21"/>
      <c r="H33" s="22"/>
      <c r="I33" s="21"/>
    </row>
    <row r="34" spans="1:9" ht="12.75">
      <c r="A34" s="37"/>
      <c r="B34" s="37"/>
      <c r="C34" s="36"/>
      <c r="D34" s="39"/>
      <c r="E34" s="21"/>
      <c r="F34" s="21"/>
      <c r="G34" s="21"/>
      <c r="H34" s="22"/>
      <c r="I34" s="21"/>
    </row>
    <row r="35" spans="1:10" ht="15">
      <c r="A35" s="11" t="s">
        <v>41</v>
      </c>
      <c r="B35" s="10"/>
      <c r="C35" s="12"/>
      <c r="D35" s="63"/>
      <c r="I35" s="21"/>
      <c r="J35" s="95"/>
    </row>
    <row r="36" spans="1:10" ht="15.75">
      <c r="A36" s="15" t="s">
        <v>126</v>
      </c>
      <c r="B36" s="9" t="s">
        <v>44</v>
      </c>
      <c r="C36" s="46">
        <v>0.0005</v>
      </c>
      <c r="D36" s="63" t="s">
        <v>2</v>
      </c>
      <c r="J36" s="21"/>
    </row>
    <row r="37" spans="1:10" ht="15.75">
      <c r="A37" s="10" t="s">
        <v>45</v>
      </c>
      <c r="B37" s="10" t="s">
        <v>97</v>
      </c>
      <c r="C37" s="46">
        <f>VIN_MAX*SQRT(2)/IAC_MAX</f>
        <v>749533.1880577403</v>
      </c>
      <c r="D37" s="63" t="s">
        <v>114</v>
      </c>
      <c r="J37" s="21"/>
    </row>
    <row r="38" spans="1:10" ht="15.75">
      <c r="A38" s="10" t="s">
        <v>46</v>
      </c>
      <c r="B38" s="10" t="s">
        <v>96</v>
      </c>
      <c r="C38" s="13">
        <v>766000</v>
      </c>
      <c r="D38" s="63" t="s">
        <v>114</v>
      </c>
      <c r="J38" s="21"/>
    </row>
    <row r="39" spans="1:10" ht="15.75">
      <c r="A39" s="10" t="s">
        <v>56</v>
      </c>
      <c r="B39" s="10" t="s">
        <v>47</v>
      </c>
      <c r="C39" s="46">
        <f>(1.4/((VIN_MIN*0.9)/(2*RAC)))</f>
        <v>28036.601307189543</v>
      </c>
      <c r="D39" s="63" t="s">
        <v>114</v>
      </c>
      <c r="J39" s="21"/>
    </row>
    <row r="40" spans="1:10" ht="15.75">
      <c r="A40" s="10" t="s">
        <v>48</v>
      </c>
      <c r="B40" s="10" t="s">
        <v>49</v>
      </c>
      <c r="C40" s="13">
        <v>30000</v>
      </c>
      <c r="D40" s="63" t="s">
        <v>114</v>
      </c>
      <c r="J40" s="21"/>
    </row>
    <row r="41" spans="1:10" ht="24">
      <c r="A41" s="7" t="s">
        <v>182</v>
      </c>
      <c r="B41" s="9" t="s">
        <v>183</v>
      </c>
      <c r="C41" s="2">
        <v>1.5</v>
      </c>
      <c r="D41" s="63" t="s">
        <v>27</v>
      </c>
      <c r="E41" s="26" t="s">
        <v>134</v>
      </c>
      <c r="F41" s="18"/>
      <c r="G41" s="18"/>
      <c r="H41" s="19"/>
      <c r="J41" s="21"/>
    </row>
    <row r="42" spans="1:8" ht="15.75">
      <c r="A42" s="10" t="s">
        <v>92</v>
      </c>
      <c r="B42" s="10" t="s">
        <v>50</v>
      </c>
      <c r="C42" s="45">
        <f>(h3_VFF/100)/0.662</f>
        <v>0.022658610271903322</v>
      </c>
      <c r="D42" s="63"/>
      <c r="E42" s="29" t="s">
        <v>186</v>
      </c>
      <c r="F42" s="29" t="s">
        <v>5</v>
      </c>
      <c r="G42" s="29" t="s">
        <v>124</v>
      </c>
      <c r="H42" s="32" t="s">
        <v>6</v>
      </c>
    </row>
    <row r="43" spans="1:8" ht="15.75">
      <c r="A43" s="10" t="s">
        <v>187</v>
      </c>
      <c r="B43" s="10" t="s">
        <v>52</v>
      </c>
      <c r="C43" s="45">
        <f>2*fLINE*VFF_GAIN</f>
        <v>2.719033232628399</v>
      </c>
      <c r="D43" s="63" t="s">
        <v>1</v>
      </c>
      <c r="E43" s="52" t="s">
        <v>189</v>
      </c>
      <c r="F43" s="52" t="s">
        <v>167</v>
      </c>
      <c r="G43" s="104">
        <f>1/(2*PI()*(CF_CALC+CZ_CALC)*RIN)</f>
        <v>0.10450193802901085</v>
      </c>
      <c r="H43" s="19" t="s">
        <v>1</v>
      </c>
    </row>
    <row r="44" spans="1:8" ht="15.75">
      <c r="A44" s="10" t="s">
        <v>53</v>
      </c>
      <c r="B44" s="56" t="s">
        <v>54</v>
      </c>
      <c r="C44" s="46">
        <f>1/(2*PI()*C40*VFF_POLE)</f>
        <v>1.9511217097561985E-06</v>
      </c>
      <c r="D44" s="63" t="s">
        <v>15</v>
      </c>
      <c r="E44" s="52" t="s">
        <v>190</v>
      </c>
      <c r="F44" s="52" t="s">
        <v>180</v>
      </c>
      <c r="G44" s="104">
        <f>1/(2*PI()*((CF_CALC*CZ_CALC)/(CF_CALC+CZ_CALC))*RF_CALC)</f>
        <v>11.43153532995459</v>
      </c>
      <c r="H44" s="19" t="s">
        <v>1</v>
      </c>
    </row>
    <row r="45" spans="1:8" ht="15.75">
      <c r="A45" s="10" t="s">
        <v>55</v>
      </c>
      <c r="B45" s="56" t="s">
        <v>57</v>
      </c>
      <c r="C45" s="13">
        <v>2.2E-06</v>
      </c>
      <c r="D45" s="63" t="s">
        <v>15</v>
      </c>
      <c r="E45" s="52" t="s">
        <v>188</v>
      </c>
      <c r="F45" s="52" t="s">
        <v>168</v>
      </c>
      <c r="G45" s="104">
        <f>1/(2*PI()*CZ_CALC*RF_CALC)</f>
        <v>1.0392304845413263</v>
      </c>
      <c r="H45" s="19" t="s">
        <v>1</v>
      </c>
    </row>
    <row r="46" spans="1:8" ht="24">
      <c r="A46" s="15" t="s">
        <v>199</v>
      </c>
      <c r="B46" s="10" t="s">
        <v>93</v>
      </c>
      <c r="C46" s="2">
        <v>5</v>
      </c>
      <c r="D46" s="63" t="s">
        <v>0</v>
      </c>
      <c r="E46" s="3" t="s">
        <v>185</v>
      </c>
      <c r="F46" s="21"/>
      <c r="G46" s="21"/>
      <c r="H46" s="22"/>
    </row>
    <row r="47" spans="1:4" ht="15.75">
      <c r="A47" s="10" t="s">
        <v>98</v>
      </c>
      <c r="B47" s="10" t="s">
        <v>102</v>
      </c>
      <c r="C47" s="49">
        <f>VIN_MIN*SQRT(2)/RAC</f>
        <v>0.00015692970339649227</v>
      </c>
      <c r="D47" s="63" t="s">
        <v>2</v>
      </c>
    </row>
    <row r="48" spans="1:5" ht="15.75">
      <c r="A48" s="10" t="s">
        <v>99</v>
      </c>
      <c r="B48" s="10" t="s">
        <v>100</v>
      </c>
      <c r="C48" s="49">
        <f>VIN_MIN/RAC</f>
        <v>0.00011096605744125326</v>
      </c>
      <c r="D48" s="63" t="s">
        <v>2</v>
      </c>
      <c r="E48" s="21"/>
    </row>
    <row r="49" spans="1:5" ht="28.5" customHeight="1">
      <c r="A49" s="15" t="s">
        <v>104</v>
      </c>
      <c r="B49" s="9" t="s">
        <v>101</v>
      </c>
      <c r="C49" s="49">
        <f>IAC_RMS_MIN*RVFF*0.9/2</f>
        <v>1.4980417754569189</v>
      </c>
      <c r="D49" s="63" t="s">
        <v>0</v>
      </c>
      <c r="E49" s="21"/>
    </row>
    <row r="50" spans="1:5" ht="12.75">
      <c r="A50" s="10" t="s">
        <v>94</v>
      </c>
      <c r="B50" s="10" t="s">
        <v>43</v>
      </c>
      <c r="C50" s="50">
        <v>1.1</v>
      </c>
      <c r="D50" s="63" t="s">
        <v>95</v>
      </c>
      <c r="E50" s="21"/>
    </row>
    <row r="51" spans="1:5" ht="15.75">
      <c r="A51" s="10" t="s">
        <v>42</v>
      </c>
      <c r="B51" s="10" t="s">
        <v>58</v>
      </c>
      <c r="C51" s="50">
        <f>(IAC_PK*(VAOUT_MAX-1))/(K*VFF_MIN^2)</f>
        <v>0.0002542872651048562</v>
      </c>
      <c r="D51" s="63" t="s">
        <v>2</v>
      </c>
      <c r="E51" s="21"/>
    </row>
    <row r="52" spans="1:5" ht="24">
      <c r="A52" s="15" t="s">
        <v>59</v>
      </c>
      <c r="B52" s="10" t="s">
        <v>69</v>
      </c>
      <c r="C52" s="49">
        <f>VRSENSE/IMOUT_MAX</f>
        <v>3932.5602860514728</v>
      </c>
      <c r="D52" s="63" t="s">
        <v>114</v>
      </c>
      <c r="E52" s="21"/>
    </row>
    <row r="53" spans="1:5" ht="15.75">
      <c r="A53" s="15" t="s">
        <v>70</v>
      </c>
      <c r="B53" s="10" t="s">
        <v>60</v>
      </c>
      <c r="C53" s="14">
        <v>3900</v>
      </c>
      <c r="D53" s="63" t="s">
        <v>114</v>
      </c>
      <c r="E53" s="21"/>
    </row>
    <row r="54" spans="1:5" ht="12.75">
      <c r="A54" s="68"/>
      <c r="B54" s="37"/>
      <c r="C54" s="35"/>
      <c r="D54" s="39"/>
      <c r="E54" s="21"/>
    </row>
    <row r="55" spans="1:5" ht="12.75">
      <c r="A55" s="11" t="s">
        <v>71</v>
      </c>
      <c r="B55" s="9"/>
      <c r="C55" s="66"/>
      <c r="D55" s="25"/>
      <c r="E55" s="21"/>
    </row>
    <row r="56" spans="1:5" ht="12.75">
      <c r="A56" s="69"/>
      <c r="B56" s="9"/>
      <c r="C56" s="77"/>
      <c r="D56" s="25"/>
      <c r="E56" s="21"/>
    </row>
    <row r="57" spans="1:5" ht="12.75">
      <c r="A57" s="70"/>
      <c r="B57" s="57"/>
      <c r="C57" s="78"/>
      <c r="D57" s="25"/>
      <c r="E57" s="21"/>
    </row>
    <row r="58" spans="1:5" ht="12.75">
      <c r="A58" s="70"/>
      <c r="B58" s="57"/>
      <c r="C58" s="79"/>
      <c r="D58" s="25"/>
      <c r="E58" s="21"/>
    </row>
    <row r="59" spans="1:5" ht="12.75">
      <c r="A59" s="70"/>
      <c r="B59" s="57"/>
      <c r="C59" s="80"/>
      <c r="D59" s="25"/>
      <c r="E59" s="34" t="s">
        <v>17</v>
      </c>
    </row>
    <row r="60" spans="1:5" ht="12.75">
      <c r="A60" s="70"/>
      <c r="B60" s="57"/>
      <c r="C60" s="81"/>
      <c r="D60" s="25"/>
      <c r="E60" s="21"/>
    </row>
    <row r="61" spans="1:5" ht="12.75">
      <c r="A61" s="70"/>
      <c r="B61" s="57"/>
      <c r="C61" s="77"/>
      <c r="D61" s="25"/>
      <c r="E61" s="21"/>
    </row>
    <row r="62" spans="1:5" ht="12.75">
      <c r="A62" s="70"/>
      <c r="B62" s="57"/>
      <c r="C62" s="82"/>
      <c r="D62" s="63"/>
      <c r="E62" s="21"/>
    </row>
    <row r="63" spans="1:5" ht="12.75">
      <c r="A63" s="70"/>
      <c r="B63" s="57"/>
      <c r="C63" s="78"/>
      <c r="D63" s="63"/>
      <c r="E63" s="21"/>
    </row>
    <row r="64" spans="1:5" ht="12.75">
      <c r="A64" s="70"/>
      <c r="B64" s="57"/>
      <c r="C64" s="77"/>
      <c r="D64" s="63"/>
      <c r="E64" s="21"/>
    </row>
    <row r="65" spans="1:5" ht="12.75">
      <c r="A65" s="70"/>
      <c r="B65" s="57"/>
      <c r="C65" s="77"/>
      <c r="D65" s="63"/>
      <c r="E65" s="21"/>
    </row>
    <row r="66" spans="1:4" ht="12.75">
      <c r="A66" s="70"/>
      <c r="B66" s="57"/>
      <c r="C66" s="66"/>
      <c r="D66" s="63"/>
    </row>
    <row r="67" spans="1:4" ht="12.75">
      <c r="A67" s="70"/>
      <c r="B67" s="57"/>
      <c r="C67" s="66"/>
      <c r="D67" s="63"/>
    </row>
    <row r="68" spans="1:4" ht="12.75">
      <c r="A68" s="70"/>
      <c r="B68" s="57"/>
      <c r="C68" s="66"/>
      <c r="D68" s="63"/>
    </row>
    <row r="69" spans="1:4" ht="12.75">
      <c r="A69" s="71"/>
      <c r="B69" s="57"/>
      <c r="C69" s="66"/>
      <c r="D69" s="63"/>
    </row>
    <row r="70" spans="1:4" ht="24">
      <c r="A70" s="7" t="s">
        <v>177</v>
      </c>
      <c r="B70" s="9" t="s">
        <v>74</v>
      </c>
      <c r="C70" s="6">
        <v>1000000</v>
      </c>
      <c r="D70" s="25" t="s">
        <v>114</v>
      </c>
    </row>
    <row r="71" spans="1:4" ht="15.75">
      <c r="A71" s="71" t="s">
        <v>111</v>
      </c>
      <c r="B71" s="9" t="s">
        <v>75</v>
      </c>
      <c r="C71" s="2">
        <v>7.5</v>
      </c>
      <c r="D71" s="25" t="s">
        <v>0</v>
      </c>
    </row>
    <row r="72" spans="1:4" ht="15.75">
      <c r="A72" s="71" t="s">
        <v>162</v>
      </c>
      <c r="B72" s="9" t="s">
        <v>112</v>
      </c>
      <c r="C72" s="47">
        <f>(VREF*RIN)/(VOUT-VREF)</f>
        <v>19867.549668874173</v>
      </c>
      <c r="D72" s="25" t="s">
        <v>114</v>
      </c>
    </row>
    <row r="73" spans="1:4" ht="15.75">
      <c r="A73" s="71" t="s">
        <v>113</v>
      </c>
      <c r="B73" s="9" t="s">
        <v>110</v>
      </c>
      <c r="C73" s="14">
        <v>20000</v>
      </c>
      <c r="D73" s="25" t="s">
        <v>114</v>
      </c>
    </row>
    <row r="74" spans="1:4" ht="15.75">
      <c r="A74" s="9" t="s">
        <v>72</v>
      </c>
      <c r="B74" s="9" t="s">
        <v>108</v>
      </c>
      <c r="C74" s="45">
        <f>H2_ON_VOUT/2</f>
        <v>0.375</v>
      </c>
      <c r="D74" s="25" t="s">
        <v>27</v>
      </c>
    </row>
    <row r="75" spans="1:4" ht="15.75">
      <c r="A75" s="27" t="s">
        <v>173</v>
      </c>
      <c r="B75" s="9" t="s">
        <v>109</v>
      </c>
      <c r="C75" s="2">
        <v>0.75</v>
      </c>
      <c r="D75" s="25" t="s">
        <v>27</v>
      </c>
    </row>
    <row r="76" spans="1:14" ht="25.5">
      <c r="A76" s="15" t="s">
        <v>184</v>
      </c>
      <c r="B76" s="9" t="s">
        <v>105</v>
      </c>
      <c r="C76" s="48">
        <f>VAOUT_MAX</f>
        <v>5</v>
      </c>
      <c r="D76" s="25" t="s">
        <v>0</v>
      </c>
      <c r="J76"/>
      <c r="K76"/>
      <c r="L76"/>
      <c r="M76"/>
      <c r="N76"/>
    </row>
    <row r="77" spans="1:14" ht="15.75">
      <c r="A77" s="27" t="s">
        <v>174</v>
      </c>
      <c r="B77" s="9" t="s">
        <v>73</v>
      </c>
      <c r="C77" s="51">
        <f>MIN((DeltaVAOUT*(H2_ON_VOUT/100))/(VRIPPLE_PK),0.03)</f>
        <v>0.009579344319325996</v>
      </c>
      <c r="D77" s="25"/>
      <c r="J77"/>
      <c r="K77"/>
      <c r="L77"/>
      <c r="M77"/>
      <c r="N77"/>
    </row>
    <row r="78" spans="1:14" ht="25.5">
      <c r="A78" s="7" t="s">
        <v>169</v>
      </c>
      <c r="B78" s="9" t="s">
        <v>76</v>
      </c>
      <c r="C78" s="47">
        <f>1/(2*PI()*2*fLINE*GVA*RIN)</f>
        <v>1.3845323314631406E-07</v>
      </c>
      <c r="D78" s="25" t="s">
        <v>15</v>
      </c>
      <c r="J78"/>
      <c r="K78"/>
      <c r="L78"/>
      <c r="M78"/>
      <c r="N78"/>
    </row>
    <row r="79" spans="1:8" ht="25.5">
      <c r="A79" s="8" t="s">
        <v>115</v>
      </c>
      <c r="B79" s="9" t="s">
        <v>77</v>
      </c>
      <c r="C79" s="47">
        <f>1/(2*PI()*(SQRT(POUT/((2*PI())^2*DeltaVAOUT*VOUT*RIN*COUT*CF_CALC)))*CF_CALC)</f>
        <v>110612.74042845952</v>
      </c>
      <c r="D79" s="25" t="s">
        <v>114</v>
      </c>
      <c r="H79" s="3"/>
    </row>
    <row r="80" spans="1:8" ht="24">
      <c r="A80" s="8" t="s">
        <v>116</v>
      </c>
      <c r="B80" s="9" t="s">
        <v>78</v>
      </c>
      <c r="C80" s="47">
        <f>1/(2*PI()*((SQRT(POUT/((2*PI())^2*DeltaVAOUT*VOUT*RIN*COUT*CF_CALC)))/10)*RF_CALC)</f>
        <v>1.3845323314631406E-06</v>
      </c>
      <c r="D80" s="25" t="s">
        <v>15</v>
      </c>
      <c r="H80" s="3"/>
    </row>
    <row r="81" spans="1:8" ht="12.75">
      <c r="A81" s="58"/>
      <c r="B81" s="58"/>
      <c r="C81" s="83"/>
      <c r="D81" s="39"/>
      <c r="H81" s="3"/>
    </row>
    <row r="82" spans="1:4" ht="12.75">
      <c r="A82" s="58"/>
      <c r="B82" s="58"/>
      <c r="C82" s="83"/>
      <c r="D82" s="39"/>
    </row>
    <row r="83" spans="1:8" ht="14.25" customHeight="1">
      <c r="A83" s="11" t="s">
        <v>79</v>
      </c>
      <c r="B83" s="10"/>
      <c r="C83" s="66"/>
      <c r="D83" s="63"/>
      <c r="E83" s="29" t="s">
        <v>233</v>
      </c>
      <c r="F83" s="29" t="s">
        <v>5</v>
      </c>
      <c r="G83" s="29" t="s">
        <v>124</v>
      </c>
      <c r="H83" s="32" t="s">
        <v>6</v>
      </c>
    </row>
    <row r="84" spans="1:8" ht="24">
      <c r="A84" s="72" t="s">
        <v>196</v>
      </c>
      <c r="B84" s="9" t="s">
        <v>117</v>
      </c>
      <c r="C84" s="6">
        <v>10000</v>
      </c>
      <c r="D84" s="63" t="s">
        <v>1</v>
      </c>
      <c r="E84" s="52" t="s">
        <v>189</v>
      </c>
      <c r="F84" s="52" t="s">
        <v>165</v>
      </c>
      <c r="G84" s="92">
        <f>1/(2*PI()*(CP_I_CALC+CZ_I_CALC)*RI)</f>
        <v>11869.063154058254</v>
      </c>
      <c r="H84" s="19" t="s">
        <v>1</v>
      </c>
    </row>
    <row r="85" spans="1:8" ht="15.75">
      <c r="A85" s="10" t="s">
        <v>80</v>
      </c>
      <c r="B85" s="10" t="s">
        <v>81</v>
      </c>
      <c r="C85" s="2">
        <v>4</v>
      </c>
      <c r="D85" s="63" t="s">
        <v>0</v>
      </c>
      <c r="E85" s="52" t="s">
        <v>190</v>
      </c>
      <c r="F85" s="52" t="s">
        <v>179</v>
      </c>
      <c r="G85" s="92">
        <f>1/(2*PI()*((CP_I_CALC*CZ_I_CALC)/(CP_I_CALC+CZ_I_CALC))*RF_I_CALC)</f>
        <v>55000</v>
      </c>
      <c r="H85" s="19" t="s">
        <v>1</v>
      </c>
    </row>
    <row r="86" spans="1:8" ht="15.75">
      <c r="A86" s="94" t="s">
        <v>191</v>
      </c>
      <c r="B86" s="94" t="s">
        <v>192</v>
      </c>
      <c r="C86" s="47">
        <f>(VOUT*RSENSE)/(2*PI()*FX_ILOOP*LMIN*VRAMP)</f>
        <v>0.38296658181487314</v>
      </c>
      <c r="D86" s="101" t="s">
        <v>1</v>
      </c>
      <c r="E86" s="52" t="s">
        <v>188</v>
      </c>
      <c r="F86" s="52" t="s">
        <v>166</v>
      </c>
      <c r="G86" s="92">
        <f>1/(2*PI()*CZ_I_CALC*RF_I_CALC)</f>
        <v>5000</v>
      </c>
      <c r="H86" s="19" t="s">
        <v>1</v>
      </c>
    </row>
    <row r="87" spans="1:8" ht="15.75">
      <c r="A87" s="96" t="s">
        <v>197</v>
      </c>
      <c r="B87" s="94" t="s">
        <v>193</v>
      </c>
      <c r="C87" s="47">
        <f>1/GID</f>
        <v>2.6111938938928154</v>
      </c>
      <c r="D87" s="102" t="s">
        <v>1</v>
      </c>
      <c r="E87" s="23"/>
      <c r="F87" s="23"/>
      <c r="G87" s="93"/>
      <c r="H87" s="22"/>
    </row>
    <row r="88" spans="1:8" ht="12.75">
      <c r="A88" s="73"/>
      <c r="B88" s="59"/>
      <c r="C88" s="84"/>
      <c r="D88" s="63"/>
      <c r="E88" s="3" t="s">
        <v>164</v>
      </c>
      <c r="F88" s="23"/>
      <c r="G88" s="91"/>
      <c r="H88" s="22"/>
    </row>
    <row r="89" spans="1:4" ht="12.75">
      <c r="A89" s="74"/>
      <c r="B89" s="58"/>
      <c r="C89" s="66"/>
      <c r="D89" s="63"/>
    </row>
    <row r="90" spans="1:4" ht="12.75">
      <c r="A90" s="74"/>
      <c r="B90" s="58"/>
      <c r="C90" s="66"/>
      <c r="D90" s="63"/>
    </row>
    <row r="91" spans="1:4" ht="12.75">
      <c r="A91" s="74"/>
      <c r="B91" s="58"/>
      <c r="C91" s="66"/>
      <c r="D91" s="63"/>
    </row>
    <row r="92" spans="1:4" ht="12.75">
      <c r="A92" s="74"/>
      <c r="B92" s="58"/>
      <c r="C92" s="66"/>
      <c r="D92" s="63"/>
    </row>
    <row r="93" spans="1:4" ht="12.75">
      <c r="A93" s="74"/>
      <c r="B93" s="58"/>
      <c r="C93" s="85"/>
      <c r="D93" s="63"/>
    </row>
    <row r="94" spans="1:4" ht="12.75">
      <c r="A94" s="74"/>
      <c r="B94" s="58"/>
      <c r="C94" s="66"/>
      <c r="D94" s="63"/>
    </row>
    <row r="95" spans="1:4" ht="12.75">
      <c r="A95" s="74"/>
      <c r="B95" s="58"/>
      <c r="C95" s="66"/>
      <c r="D95" s="63"/>
    </row>
    <row r="96" spans="1:4" ht="12.75">
      <c r="A96" s="74"/>
      <c r="B96" s="58"/>
      <c r="C96" s="66"/>
      <c r="D96" s="63"/>
    </row>
    <row r="97" spans="1:4" ht="12.75">
      <c r="A97" s="74"/>
      <c r="B97" s="58"/>
      <c r="C97" s="66"/>
      <c r="D97" s="63"/>
    </row>
    <row r="98" spans="1:5" ht="12.75">
      <c r="A98" s="74"/>
      <c r="B98" s="58"/>
      <c r="C98" s="66"/>
      <c r="D98" s="63"/>
      <c r="E98" s="4" t="s">
        <v>17</v>
      </c>
    </row>
    <row r="99" spans="1:4" ht="12.75">
      <c r="A99" s="74"/>
      <c r="B99" s="60"/>
      <c r="C99" s="66"/>
      <c r="D99" s="63"/>
    </row>
    <row r="100" spans="1:4" ht="15.75">
      <c r="A100" s="9" t="s">
        <v>82</v>
      </c>
      <c r="B100" s="61" t="s">
        <v>163</v>
      </c>
      <c r="C100" s="51">
        <f>RMOUT</f>
        <v>3900</v>
      </c>
      <c r="D100" s="25" t="s">
        <v>114</v>
      </c>
    </row>
    <row r="101" spans="1:5" ht="24">
      <c r="A101" s="7" t="s">
        <v>170</v>
      </c>
      <c r="B101" s="9" t="s">
        <v>83</v>
      </c>
      <c r="C101" s="47">
        <f>RI*GEA</f>
        <v>10183.656186181981</v>
      </c>
      <c r="D101" s="25" t="s">
        <v>114</v>
      </c>
      <c r="E101" s="3" t="s">
        <v>17</v>
      </c>
    </row>
    <row r="102" spans="1:4" ht="35.25">
      <c r="A102" s="7" t="s">
        <v>200</v>
      </c>
      <c r="B102" s="9" t="s">
        <v>84</v>
      </c>
      <c r="C102" s="51">
        <f>1/(2*PI()*RF_I_CALC*(FX_ILOOP/2))</f>
        <v>3.1256935658894262E-09</v>
      </c>
      <c r="D102" s="63" t="s">
        <v>15</v>
      </c>
    </row>
    <row r="103" spans="1:4" ht="24">
      <c r="A103" s="7" t="s">
        <v>171</v>
      </c>
      <c r="B103" s="10" t="s">
        <v>85</v>
      </c>
      <c r="C103" s="47">
        <f>1/(2*PI()*RF_I_CALC*(fS/2))</f>
        <v>3.125693565889426E-10</v>
      </c>
      <c r="D103" s="64" t="s">
        <v>15</v>
      </c>
    </row>
    <row r="104" spans="1:3" ht="12.75">
      <c r="A104" s="37"/>
      <c r="B104" s="37"/>
      <c r="C104" s="83"/>
    </row>
    <row r="105" spans="1:4" ht="12.75">
      <c r="A105" s="11" t="s">
        <v>156</v>
      </c>
      <c r="B105" s="10"/>
      <c r="C105" s="66"/>
      <c r="D105" s="100"/>
    </row>
    <row r="106" spans="1:4" ht="15.75">
      <c r="A106" s="8" t="s">
        <v>148</v>
      </c>
      <c r="B106" s="10" t="s">
        <v>149</v>
      </c>
      <c r="C106" s="86">
        <v>0.0075</v>
      </c>
      <c r="D106" s="25" t="s">
        <v>144</v>
      </c>
    </row>
    <row r="107" spans="1:4" ht="15.75">
      <c r="A107" s="9" t="s">
        <v>152</v>
      </c>
      <c r="B107" s="9" t="s">
        <v>145</v>
      </c>
      <c r="C107" s="87">
        <f>(((0.00001)*C106)/VREF)</f>
        <v>1.0000000000000002E-08</v>
      </c>
      <c r="D107" s="25" t="s">
        <v>15</v>
      </c>
    </row>
    <row r="108" spans="1:4" ht="15.75">
      <c r="A108" s="9" t="s">
        <v>153</v>
      </c>
      <c r="B108" s="9" t="s">
        <v>146</v>
      </c>
      <c r="C108" s="88">
        <v>1E-08</v>
      </c>
      <c r="D108" s="25" t="s">
        <v>15</v>
      </c>
    </row>
    <row r="110" spans="1:4" ht="12.75">
      <c r="A110" s="11" t="s">
        <v>155</v>
      </c>
      <c r="B110" s="10"/>
      <c r="C110" s="66"/>
      <c r="D110" s="100"/>
    </row>
    <row r="111" spans="1:4" ht="15.75">
      <c r="A111" s="9" t="s">
        <v>151</v>
      </c>
      <c r="B111" s="9" t="s">
        <v>147</v>
      </c>
      <c r="C111" s="89">
        <v>0.5</v>
      </c>
      <c r="D111" s="25" t="s">
        <v>144</v>
      </c>
    </row>
    <row r="112" spans="1:4" ht="15.75">
      <c r="A112" s="27" t="s">
        <v>232</v>
      </c>
      <c r="B112" s="27" t="s">
        <v>231</v>
      </c>
      <c r="C112" s="98">
        <v>0.0001</v>
      </c>
      <c r="D112" s="99" t="s">
        <v>15</v>
      </c>
    </row>
    <row r="113" spans="1:4" ht="15.75">
      <c r="A113" s="9" t="s">
        <v>150</v>
      </c>
      <c r="B113" s="9" t="s">
        <v>154</v>
      </c>
      <c r="C113" s="105">
        <v>16</v>
      </c>
      <c r="D113" s="25" t="s">
        <v>0</v>
      </c>
    </row>
    <row r="114" spans="1:4" ht="15.75">
      <c r="A114" s="9" t="s">
        <v>158</v>
      </c>
      <c r="B114" s="9" t="s">
        <v>157</v>
      </c>
      <c r="C114" s="87">
        <f>(VIN_MIN*0.9)/((CTOT)*(VUVLO/TSTART))</f>
        <v>23906.25</v>
      </c>
      <c r="D114" s="25" t="s">
        <v>114</v>
      </c>
    </row>
    <row r="115" spans="1:4" ht="15.75">
      <c r="A115" s="9" t="s">
        <v>159</v>
      </c>
      <c r="B115" s="9" t="s">
        <v>160</v>
      </c>
      <c r="C115" s="88">
        <v>24000</v>
      </c>
      <c r="D115" s="25" t="s">
        <v>114</v>
      </c>
    </row>
    <row r="116" spans="1:3" ht="12.75">
      <c r="A116" s="37"/>
      <c r="B116" s="37"/>
      <c r="C116" s="83"/>
    </row>
    <row r="117" spans="1:4" ht="12.75">
      <c r="A117" s="11" t="s">
        <v>201</v>
      </c>
      <c r="B117" s="10"/>
      <c r="C117" s="66"/>
      <c r="D117" s="100"/>
    </row>
    <row r="118" spans="1:4" ht="15.75">
      <c r="A118" s="8" t="s">
        <v>204</v>
      </c>
      <c r="B118" s="10" t="s">
        <v>202</v>
      </c>
      <c r="C118" s="98">
        <v>5.6E-10</v>
      </c>
      <c r="D118" s="25" t="s">
        <v>15</v>
      </c>
    </row>
    <row r="119" spans="1:4" ht="15.75">
      <c r="A119" s="9" t="s">
        <v>203</v>
      </c>
      <c r="B119" s="9" t="s">
        <v>205</v>
      </c>
      <c r="C119" s="87">
        <f>0.6/(CT*fS)</f>
        <v>10714.285714285712</v>
      </c>
      <c r="D119" s="25" t="s">
        <v>114</v>
      </c>
    </row>
    <row r="120" spans="1:4" ht="15.75">
      <c r="A120" s="9" t="s">
        <v>206</v>
      </c>
      <c r="B120" s="9" t="s">
        <v>205</v>
      </c>
      <c r="C120" s="88">
        <v>11000</v>
      </c>
      <c r="D120" s="25" t="s">
        <v>114</v>
      </c>
    </row>
    <row r="121" spans="1:3" ht="12.75">
      <c r="A121" s="37"/>
      <c r="B121" s="37"/>
      <c r="C121" s="83"/>
    </row>
    <row r="122" spans="1:4" ht="12.75">
      <c r="A122" s="11" t="s">
        <v>207</v>
      </c>
      <c r="B122" s="10"/>
      <c r="C122" s="66"/>
      <c r="D122" s="100"/>
    </row>
    <row r="123" spans="1:4" ht="15.75">
      <c r="A123" s="7" t="s">
        <v>230</v>
      </c>
      <c r="B123" s="10" t="s">
        <v>208</v>
      </c>
      <c r="C123" s="98">
        <v>1000000</v>
      </c>
      <c r="D123" s="25" t="s">
        <v>114</v>
      </c>
    </row>
    <row r="124" spans="1:4" ht="15.75">
      <c r="A124" s="27" t="s">
        <v>229</v>
      </c>
      <c r="B124" s="9" t="s">
        <v>209</v>
      </c>
      <c r="C124" s="87">
        <f>(VREF*RREF_HI)/(VOUT-VREF)</f>
        <v>19867.549668874173</v>
      </c>
      <c r="D124" s="25" t="s">
        <v>114</v>
      </c>
    </row>
    <row r="125" spans="1:4" ht="15.75">
      <c r="A125" s="9" t="s">
        <v>210</v>
      </c>
      <c r="B125" s="9" t="s">
        <v>209</v>
      </c>
      <c r="C125" s="88">
        <v>20000</v>
      </c>
      <c r="D125" s="25" t="s">
        <v>114</v>
      </c>
    </row>
    <row r="126" spans="1:3" ht="12.75">
      <c r="A126" s="37"/>
      <c r="B126" s="37"/>
      <c r="C126" s="83"/>
    </row>
    <row r="127" spans="1:4" ht="12.75">
      <c r="A127" s="11" t="s">
        <v>211</v>
      </c>
      <c r="B127" s="10"/>
      <c r="C127" s="66"/>
      <c r="D127" s="100"/>
    </row>
    <row r="128" spans="1:4" ht="15.75">
      <c r="A128" s="8" t="s">
        <v>212</v>
      </c>
      <c r="B128" s="10" t="s">
        <v>213</v>
      </c>
      <c r="C128" s="97">
        <v>425</v>
      </c>
      <c r="D128" s="25" t="s">
        <v>0</v>
      </c>
    </row>
    <row r="129" spans="1:4" ht="15.75">
      <c r="A129" s="7" t="s">
        <v>228</v>
      </c>
      <c r="B129" s="56" t="s">
        <v>214</v>
      </c>
      <c r="C129" s="98">
        <v>523000</v>
      </c>
      <c r="D129" s="25" t="s">
        <v>114</v>
      </c>
    </row>
    <row r="130" spans="1:4" ht="15.75">
      <c r="A130" s="27" t="s">
        <v>227</v>
      </c>
      <c r="B130" s="56" t="s">
        <v>215</v>
      </c>
      <c r="C130" s="87">
        <f>(8*ROVP_HI)/(VOUT_MAX-8)</f>
        <v>10033.573141486811</v>
      </c>
      <c r="D130" s="25" t="s">
        <v>114</v>
      </c>
    </row>
    <row r="131" spans="1:4" ht="15.75">
      <c r="A131" s="27" t="s">
        <v>216</v>
      </c>
      <c r="B131" s="27" t="s">
        <v>215</v>
      </c>
      <c r="C131" s="88">
        <v>10000</v>
      </c>
      <c r="D131" s="25" t="s">
        <v>114</v>
      </c>
    </row>
    <row r="132" spans="1:3" ht="12.75">
      <c r="A132" s="37"/>
      <c r="B132" s="37"/>
      <c r="C132" s="83"/>
    </row>
    <row r="133" spans="1:4" ht="12.75">
      <c r="A133" s="11" t="s">
        <v>217</v>
      </c>
      <c r="B133" s="10"/>
      <c r="C133" s="66"/>
      <c r="D133" s="100"/>
    </row>
    <row r="134" spans="1:4" ht="15.75">
      <c r="A134" s="7" t="s">
        <v>218</v>
      </c>
      <c r="B134" s="56" t="s">
        <v>219</v>
      </c>
      <c r="C134" s="97">
        <v>5</v>
      </c>
      <c r="D134" s="99" t="s">
        <v>2</v>
      </c>
    </row>
    <row r="135" spans="1:4" ht="15.75">
      <c r="A135" s="7" t="s">
        <v>225</v>
      </c>
      <c r="B135" s="56" t="s">
        <v>220</v>
      </c>
      <c r="C135" s="98">
        <v>10000</v>
      </c>
      <c r="D135" s="25" t="s">
        <v>114</v>
      </c>
    </row>
    <row r="136" spans="1:4" ht="15.75">
      <c r="A136" s="7" t="s">
        <v>226</v>
      </c>
      <c r="B136" s="56" t="s">
        <v>221</v>
      </c>
      <c r="C136" s="87">
        <f>((ITRIP*RSENSE)*RPKLMT_HI)/(VREF-(ITRIP*RSENSE))</f>
        <v>2000</v>
      </c>
      <c r="D136" s="25" t="s">
        <v>114</v>
      </c>
    </row>
    <row r="137" spans="1:4" ht="15.75">
      <c r="A137" s="27" t="s">
        <v>222</v>
      </c>
      <c r="B137" s="56" t="s">
        <v>221</v>
      </c>
      <c r="C137" s="88">
        <v>2000</v>
      </c>
      <c r="D137" s="25" t="s">
        <v>114</v>
      </c>
    </row>
    <row r="141" ht="12.75">
      <c r="A141" s="61" t="s">
        <v>224</v>
      </c>
    </row>
    <row r="142" ht="127.5">
      <c r="A142" s="103" t="s">
        <v>223</v>
      </c>
    </row>
  </sheetData>
  <sheetProtection password="A6BF" sheet="1" objects="1" scenarios="1"/>
  <dataValidations count="3">
    <dataValidation type="decimal" operator="greaterThan" allowBlank="1" showInputMessage="1" showErrorMessage="1" sqref="C137 C128:C129 C131 C123 C125 C134:C135 C85 C10:C15 C19 C22 C24 C31 C33 C38 C40:C41 C45:C46 C53 C70:C71 C76 C73 C115 C106 C120 C118 C111:C113 C108">
      <formula1>0</formula1>
    </dataValidation>
    <dataValidation type="custom" allowBlank="1" showInputMessage="1" showErrorMessage="1" errorTitle="Crossover Frequency" error="The crossover frequency is invalid. Observe the limits specified." sqref="C84">
      <formula1>AND((FX_ILOOP&gt;=fS/50),(FX_ILOOP&lt;=fS/6))</formula1>
    </dataValidation>
    <dataValidation type="custom" operator="greaterThan" allowBlank="1" showInputMessage="1" showErrorMessage="1" errorTitle="Invalid Gain" error="The percentage harmonic chosen results in a gain that cannot be achieved. Either increase the percentage harmonic or reduce the crossover frequency." sqref="C74">
      <formula1>WCZ1_VL&lt;WCP1_VL</formula1>
    </dataValidation>
  </dataValidations>
  <printOptions/>
  <pageMargins left="0.75" right="0.75" top="1" bottom="1" header="0.5" footer="0.5"/>
  <pageSetup horizontalDpi="600" verticalDpi="600" orientation="portrait" r:id="rId3"/>
  <ignoredErrors>
    <ignoredError sqref="C74 G84:G86 G43:G45"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J552"/>
  <sheetViews>
    <sheetView zoomScalePageLayoutView="0" workbookViewId="0" topLeftCell="A1">
      <selection activeCell="B50" sqref="B50"/>
    </sheetView>
  </sheetViews>
  <sheetFormatPr defaultColWidth="9.140625" defaultRowHeight="12.75"/>
  <cols>
    <col min="1" max="1" width="9.140625" style="3" customWidth="1"/>
    <col min="2" max="2" width="16.140625" style="3" customWidth="1"/>
    <col min="3" max="3" width="19.00390625" style="3" customWidth="1"/>
    <col min="4" max="4" width="17.140625" style="3" customWidth="1"/>
    <col min="5" max="5" width="20.140625" style="3" customWidth="1"/>
    <col min="6" max="6" width="16.28125" style="3" customWidth="1"/>
    <col min="7" max="7" width="17.421875" style="3" customWidth="1"/>
    <col min="8" max="16384" width="9.140625" style="3" customWidth="1"/>
  </cols>
  <sheetData>
    <row r="1" spans="1:7" ht="12.75">
      <c r="A1" s="3" t="s">
        <v>127</v>
      </c>
      <c r="B1" s="31" t="s">
        <v>135</v>
      </c>
      <c r="C1" s="31" t="s">
        <v>136</v>
      </c>
      <c r="D1" s="31" t="s">
        <v>137</v>
      </c>
      <c r="E1" s="31" t="s">
        <v>138</v>
      </c>
      <c r="F1" s="31" t="s">
        <v>139</v>
      </c>
      <c r="G1" s="31" t="s">
        <v>140</v>
      </c>
    </row>
    <row r="2" spans="1:10" ht="12.75">
      <c r="A2" s="3">
        <v>1</v>
      </c>
      <c r="B2" s="3">
        <v>71.66321756988923</v>
      </c>
      <c r="C2" s="3">
        <v>-90</v>
      </c>
      <c r="D2" s="3">
        <v>81.48832898594875</v>
      </c>
      <c r="E2" s="3">
        <v>-89.98958258569574</v>
      </c>
      <c r="F2" s="3">
        <v>153.15154655583797</v>
      </c>
      <c r="G2" s="3">
        <v>-179.98958258569576</v>
      </c>
      <c r="H2" s="3">
        <v>153.15154655583797</v>
      </c>
      <c r="I2" s="3">
        <v>10000</v>
      </c>
      <c r="J2" s="3">
        <v>10</v>
      </c>
    </row>
    <row r="3" spans="1:10" ht="12.75">
      <c r="A3" s="3">
        <v>1.1</v>
      </c>
      <c r="B3" s="3">
        <v>70.83536386672472</v>
      </c>
      <c r="C3" s="3">
        <v>-90</v>
      </c>
      <c r="D3" s="3">
        <v>80.6604753189635</v>
      </c>
      <c r="E3" s="3">
        <v>-89.98854084430059</v>
      </c>
      <c r="F3" s="3">
        <v>151.49583918568823</v>
      </c>
      <c r="G3" s="3">
        <v>-179.9885408443006</v>
      </c>
      <c r="H3" s="3">
        <v>151.49583918568823</v>
      </c>
      <c r="I3" s="3">
        <v>10000</v>
      </c>
      <c r="J3" s="3">
        <v>-10</v>
      </c>
    </row>
    <row r="4" spans="1:10" ht="12.75">
      <c r="A4" s="3">
        <v>1.2</v>
      </c>
      <c r="B4" s="3">
        <v>70.07959264893672</v>
      </c>
      <c r="C4" s="3">
        <v>-90</v>
      </c>
      <c r="D4" s="3">
        <v>79.90470414080039</v>
      </c>
      <c r="E4" s="3">
        <v>-89.9874991029155</v>
      </c>
      <c r="F4" s="3">
        <v>149.98429678973713</v>
      </c>
      <c r="G4" s="3">
        <v>-179.9874991029155</v>
      </c>
      <c r="H4" s="3">
        <v>149.98429678973713</v>
      </c>
      <c r="I4" s="3">
        <v>10000</v>
      </c>
      <c r="J4" s="3">
        <v>-180</v>
      </c>
    </row>
    <row r="5" spans="1:10" ht="12.75">
      <c r="A5" s="3">
        <v>1.3</v>
      </c>
      <c r="B5" s="3">
        <v>69.38435052375249</v>
      </c>
      <c r="C5" s="3">
        <v>-90</v>
      </c>
      <c r="D5" s="3">
        <v>79.20946205868668</v>
      </c>
      <c r="E5" s="3">
        <v>-89.98645736154143</v>
      </c>
      <c r="F5" s="3">
        <v>148.59381258243917</v>
      </c>
      <c r="G5" s="3">
        <v>-179.98645736154143</v>
      </c>
      <c r="H5" s="3">
        <v>148.59381258243917</v>
      </c>
      <c r="I5" s="3">
        <v>10000</v>
      </c>
      <c r="J5" s="3">
        <v>-126.86989764584398</v>
      </c>
    </row>
    <row r="6" spans="1:10" ht="12.75">
      <c r="A6" s="3">
        <v>1.4</v>
      </c>
      <c r="B6" s="3">
        <v>68.74065685632446</v>
      </c>
      <c r="C6" s="3">
        <v>-90</v>
      </c>
      <c r="D6" s="3">
        <v>78.5657684377748</v>
      </c>
      <c r="E6" s="3">
        <v>-89.98541562017924</v>
      </c>
      <c r="F6" s="3">
        <v>147.30642529409926</v>
      </c>
      <c r="G6" s="3">
        <v>-179.98541562017925</v>
      </c>
      <c r="H6" s="3">
        <v>147.30642529409926</v>
      </c>
      <c r="J6" s="3" t="s">
        <v>198</v>
      </c>
    </row>
    <row r="7" spans="1:10" ht="12.75">
      <c r="A7" s="3">
        <v>1.5</v>
      </c>
      <c r="B7" s="3">
        <v>68.1413923887756</v>
      </c>
      <c r="C7" s="3">
        <v>-90</v>
      </c>
      <c r="D7" s="3">
        <v>77.96650402018774</v>
      </c>
      <c r="E7" s="3">
        <v>-89.98437387882989</v>
      </c>
      <c r="F7" s="3">
        <v>146.10789640896334</v>
      </c>
      <c r="G7" s="3">
        <v>-179.9843738788299</v>
      </c>
      <c r="H7" s="3">
        <v>146.10789640896334</v>
      </c>
      <c r="J7" s="3" t="s">
        <v>178</v>
      </c>
    </row>
    <row r="8" spans="1:8" ht="12.75">
      <c r="A8" s="3">
        <v>1.6</v>
      </c>
      <c r="B8" s="3">
        <v>67.58081791677073</v>
      </c>
      <c r="C8" s="3">
        <v>-90</v>
      </c>
      <c r="D8" s="3">
        <v>77.40592960159033</v>
      </c>
      <c r="E8" s="3">
        <v>-89.98333213749427</v>
      </c>
      <c r="F8" s="3">
        <v>144.98674751836106</v>
      </c>
      <c r="G8" s="3">
        <v>-179.98333213749427</v>
      </c>
      <c r="H8" s="3">
        <v>144.98674751836106</v>
      </c>
    </row>
    <row r="9" spans="1:8" ht="12.75">
      <c r="A9" s="3">
        <v>1.7</v>
      </c>
      <c r="B9" s="3">
        <v>67.05423914232374</v>
      </c>
      <c r="C9" s="3">
        <v>-90</v>
      </c>
      <c r="D9" s="3">
        <v>76.87935088399644</v>
      </c>
      <c r="E9" s="3">
        <v>-89.98229039617331</v>
      </c>
      <c r="F9" s="3">
        <v>143.9335900263202</v>
      </c>
      <c r="G9" s="3">
        <v>-179.9822903961733</v>
      </c>
      <c r="H9" s="3">
        <v>143.9335900263202</v>
      </c>
    </row>
    <row r="10" spans="1:8" ht="12.75">
      <c r="A10" s="3">
        <v>1.8</v>
      </c>
      <c r="B10" s="3">
        <v>66.5577674678231</v>
      </c>
      <c r="C10" s="3">
        <v>-90</v>
      </c>
      <c r="D10" s="3">
        <v>76.38287926979453</v>
      </c>
      <c r="E10" s="3">
        <v>-89.98124865486793</v>
      </c>
      <c r="F10" s="3">
        <v>142.9406467376176</v>
      </c>
      <c r="G10" s="3">
        <v>-179.98124865486793</v>
      </c>
      <c r="H10" s="3">
        <v>142.9406467376176</v>
      </c>
    </row>
    <row r="11" spans="1:8" ht="12.75">
      <c r="A11" s="3">
        <v>1.9</v>
      </c>
      <c r="B11" s="3">
        <v>66.08814555083264</v>
      </c>
      <c r="C11" s="3">
        <v>-90</v>
      </c>
      <c r="D11" s="3">
        <v>75.91325741654843</v>
      </c>
      <c r="E11" s="3">
        <v>-89.98020691357904</v>
      </c>
      <c r="F11" s="3">
        <v>142.00140296738107</v>
      </c>
      <c r="G11" s="3">
        <v>-179.98020691357902</v>
      </c>
      <c r="H11" s="3">
        <v>142.00140296738107</v>
      </c>
    </row>
    <row r="12" spans="1:8" ht="12.75">
      <c r="A12" s="3">
        <v>2</v>
      </c>
      <c r="B12" s="3">
        <v>65.6426176566096</v>
      </c>
      <c r="C12" s="3">
        <v>-90</v>
      </c>
      <c r="D12" s="3">
        <v>75.46772958951541</v>
      </c>
      <c r="E12" s="3">
        <v>-89.97916517230755</v>
      </c>
      <c r="F12" s="3">
        <v>141.110347246125</v>
      </c>
      <c r="G12" s="3">
        <v>-179.97916517230755</v>
      </c>
      <c r="H12" s="3">
        <v>141.110347246125</v>
      </c>
    </row>
    <row r="13" spans="1:8" ht="12.75">
      <c r="A13" s="3">
        <v>2.1</v>
      </c>
      <c r="B13" s="3">
        <v>65.21883167521084</v>
      </c>
      <c r="C13" s="3">
        <v>-90</v>
      </c>
      <c r="D13" s="3">
        <v>75.04394367875229</v>
      </c>
      <c r="E13" s="3">
        <v>-89.97812343105437</v>
      </c>
      <c r="F13" s="3">
        <v>140.26277535396312</v>
      </c>
      <c r="G13" s="3">
        <v>-179.97812343105437</v>
      </c>
      <c r="H13" s="3">
        <v>140.26277535396312</v>
      </c>
    </row>
    <row r="14" spans="1:8" ht="12.75">
      <c r="A14" s="3">
        <v>2.2</v>
      </c>
      <c r="B14" s="3">
        <v>64.8147639534451</v>
      </c>
      <c r="C14" s="3">
        <v>-90</v>
      </c>
      <c r="D14" s="3">
        <v>74.63987603106784</v>
      </c>
      <c r="E14" s="3">
        <v>-89.97708168982044</v>
      </c>
      <c r="F14" s="3">
        <v>139.45463998451294</v>
      </c>
      <c r="G14" s="3">
        <v>-179.97708168982044</v>
      </c>
      <c r="H14" s="3">
        <v>139.45463998451294</v>
      </c>
    </row>
    <row r="15" spans="1:8" ht="12.75">
      <c r="A15" s="3">
        <v>2.3</v>
      </c>
      <c r="B15" s="3">
        <v>64.42866084953735</v>
      </c>
      <c r="C15" s="3">
        <v>-90</v>
      </c>
      <c r="D15" s="3">
        <v>74.25377300468705</v>
      </c>
      <c r="E15" s="3">
        <v>-89.97603994860665</v>
      </c>
      <c r="F15" s="3">
        <v>138.6824338542244</v>
      </c>
      <c r="G15" s="3">
        <v>-179.97603994860665</v>
      </c>
      <c r="H15" s="3">
        <v>138.6824338542244</v>
      </c>
    </row>
    <row r="16" spans="1:8" ht="12.75">
      <c r="A16" s="3">
        <v>2.4</v>
      </c>
      <c r="B16" s="3">
        <v>64.0589927356571</v>
      </c>
      <c r="C16" s="3">
        <v>-90</v>
      </c>
      <c r="D16" s="3">
        <v>73.88410497177935</v>
      </c>
      <c r="E16" s="3">
        <v>-89.97499820741395</v>
      </c>
      <c r="F16" s="3">
        <v>137.94309770743644</v>
      </c>
      <c r="G16" s="3">
        <v>-179.97499820741393</v>
      </c>
      <c r="H16" s="3">
        <v>137.94309770743644</v>
      </c>
    </row>
    <row r="17" spans="1:8" ht="12.75">
      <c r="A17" s="3">
        <v>2.5</v>
      </c>
      <c r="B17" s="3">
        <v>63.70441739644846</v>
      </c>
      <c r="C17" s="3">
        <v>-90</v>
      </c>
      <c r="D17" s="3">
        <v>73.52952971698893</v>
      </c>
      <c r="E17" s="3">
        <v>-89.97395646624322</v>
      </c>
      <c r="F17" s="3">
        <v>137.23394711343738</v>
      </c>
      <c r="G17" s="3">
        <v>-179.9739564662432</v>
      </c>
      <c r="H17" s="3">
        <v>137.23394711343738</v>
      </c>
    </row>
    <row r="18" spans="1:8" ht="12.75">
      <c r="A18" s="3">
        <v>2.6</v>
      </c>
      <c r="B18" s="3">
        <v>63.363750610472856</v>
      </c>
      <c r="C18" s="3">
        <v>-90</v>
      </c>
      <c r="D18" s="3">
        <v>73.18886301887719</v>
      </c>
      <c r="E18" s="3">
        <v>-89.9729147250954</v>
      </c>
      <c r="F18" s="3">
        <v>136.55261362935005</v>
      </c>
      <c r="G18" s="3">
        <v>-179.9729147250954</v>
      </c>
      <c r="H18" s="3">
        <v>136.55261362935005</v>
      </c>
    </row>
    <row r="19" spans="1:8" ht="12.75">
      <c r="A19" s="3">
        <v>2.7</v>
      </c>
      <c r="B19" s="3">
        <v>63.035942286709464</v>
      </c>
      <c r="C19" s="3">
        <v>-90</v>
      </c>
      <c r="D19" s="3">
        <v>72.8610547864233</v>
      </c>
      <c r="E19" s="3">
        <v>-89.97187298397138</v>
      </c>
      <c r="F19" s="3">
        <v>135.89699707313275</v>
      </c>
      <c r="G19" s="3">
        <v>-179.9718729839714</v>
      </c>
      <c r="H19" s="3">
        <v>135.89699707313275</v>
      </c>
    </row>
    <row r="20" spans="1:8" ht="12.75">
      <c r="A20" s="3">
        <v>2.8</v>
      </c>
      <c r="B20" s="3">
        <v>62.72005694304483</v>
      </c>
      <c r="C20" s="3">
        <v>-90</v>
      </c>
      <c r="D20" s="3">
        <v>72.54516953751379</v>
      </c>
      <c r="E20" s="3">
        <v>-89.97083124287211</v>
      </c>
      <c r="F20" s="3">
        <v>135.26522648055862</v>
      </c>
      <c r="G20" s="3">
        <v>-179.97083124287212</v>
      </c>
      <c r="H20" s="3">
        <v>135.26522648055862</v>
      </c>
    </row>
    <row r="21" spans="1:8" ht="12.75">
      <c r="A21" s="3">
        <v>2.9</v>
      </c>
      <c r="B21" s="3">
        <v>62.41525761191009</v>
      </c>
      <c r="C21" s="3">
        <v>-90</v>
      </c>
      <c r="D21" s="3">
        <v>72.24037030457981</v>
      </c>
      <c r="E21" s="3">
        <v>-89.96978950179849</v>
      </c>
      <c r="F21" s="3">
        <v>134.6556279164899</v>
      </c>
      <c r="G21" s="3">
        <v>-179.9697895017985</v>
      </c>
      <c r="H21" s="3">
        <v>134.6556279164899</v>
      </c>
    </row>
    <row r="22" spans="1:8" ht="12.75">
      <c r="A22" s="3">
        <v>3</v>
      </c>
      <c r="B22" s="3">
        <v>62.12079247549597</v>
      </c>
      <c r="C22" s="3">
        <v>-90</v>
      </c>
      <c r="D22" s="3">
        <v>71.9459052698121</v>
      </c>
      <c r="E22" s="3">
        <v>-89.96874776075143</v>
      </c>
      <c r="F22" s="3">
        <v>134.06669774530806</v>
      </c>
      <c r="G22" s="3">
        <v>-179.96874776075143</v>
      </c>
      <c r="H22" s="3">
        <v>134.06669774530806</v>
      </c>
    </row>
    <row r="23" spans="1:8" ht="12.75">
      <c r="A23" s="3">
        <v>3.1</v>
      </c>
      <c r="B23" s="3">
        <v>61.83598369320376</v>
      </c>
      <c r="C23" s="3">
        <v>-90</v>
      </c>
      <c r="D23" s="3">
        <v>71.66109659261194</v>
      </c>
      <c r="E23" s="3">
        <v>-89.96770601973185</v>
      </c>
      <c r="F23" s="3">
        <v>133.49708028581568</v>
      </c>
      <c r="G23" s="3">
        <v>-179.96770601973185</v>
      </c>
      <c r="H23" s="3">
        <v>133.49708028581568</v>
      </c>
    </row>
    <row r="24" spans="1:8" ht="12.75">
      <c r="A24" s="3">
        <v>3.2</v>
      </c>
      <c r="B24" s="3">
        <v>61.560218003491094</v>
      </c>
      <c r="C24" s="3">
        <v>-90</v>
      </c>
      <c r="D24" s="3">
        <v>71.38533101143696</v>
      </c>
      <c r="E24" s="3">
        <v>-89.96666427874067</v>
      </c>
      <c r="F24" s="3">
        <v>132.94554901492805</v>
      </c>
      <c r="G24" s="3">
        <v>-179.96666427874067</v>
      </c>
      <c r="H24" s="3">
        <v>132.94554901492805</v>
      </c>
    </row>
    <row r="25" spans="1:8" ht="12.75">
      <c r="A25" s="3">
        <v>3.3</v>
      </c>
      <c r="B25" s="3">
        <v>61.29293877233147</v>
      </c>
      <c r="C25" s="3">
        <v>-90</v>
      </c>
      <c r="D25" s="3">
        <v>71.11805189226065</v>
      </c>
      <c r="E25" s="3">
        <v>-89.9656225377788</v>
      </c>
      <c r="F25" s="3">
        <v>132.41099066459213</v>
      </c>
      <c r="G25" s="3">
        <v>-179.96562253777878</v>
      </c>
      <c r="H25" s="3">
        <v>132.41099066459213</v>
      </c>
    </row>
    <row r="26" spans="1:8" ht="12.75">
      <c r="A26" s="3">
        <v>3.4</v>
      </c>
      <c r="B26" s="3">
        <v>61.033639229044105</v>
      </c>
      <c r="C26" s="3">
        <v>-90</v>
      </c>
      <c r="D26" s="3">
        <v>70.85875246440226</v>
      </c>
      <c r="E26" s="3">
        <v>-89.96458079684716</v>
      </c>
      <c r="F26" s="3">
        <v>131.89239169344637</v>
      </c>
      <c r="G26" s="3">
        <v>-179.96458079684714</v>
      </c>
      <c r="H26" s="3">
        <v>131.89239169344637</v>
      </c>
    </row>
    <row r="27" spans="1:8" ht="12.75">
      <c r="A27" s="3">
        <v>3.5</v>
      </c>
      <c r="B27" s="3">
        <v>60.7818566828837</v>
      </c>
      <c r="C27" s="3">
        <v>-90</v>
      </c>
      <c r="D27" s="3">
        <v>70.60697003711644</v>
      </c>
      <c r="E27" s="3">
        <v>-89.96353905594665</v>
      </c>
      <c r="F27" s="3">
        <v>131.38882672000014</v>
      </c>
      <c r="G27" s="3">
        <v>-179.96353905594665</v>
      </c>
      <c r="H27" s="3">
        <v>131.38882672000014</v>
      </c>
    </row>
    <row r="28" spans="1:8" ht="12.75">
      <c r="A28" s="3">
        <v>3.6</v>
      </c>
      <c r="B28" s="3">
        <v>60.537167554543466</v>
      </c>
      <c r="C28" s="3">
        <v>-90</v>
      </c>
      <c r="D28" s="3">
        <v>70.36228103109644</v>
      </c>
      <c r="E28" s="3">
        <v>-89.96249731507822</v>
      </c>
      <c r="F28" s="3">
        <v>130.8994485856399</v>
      </c>
      <c r="G28" s="3">
        <v>-179.96249731507822</v>
      </c>
      <c r="H28" s="3">
        <v>130.8994485856399</v>
      </c>
    </row>
    <row r="29" spans="1:8" ht="12.75">
      <c r="A29" s="3">
        <v>3.7</v>
      </c>
      <c r="B29" s="3">
        <v>60.29918308854932</v>
      </c>
      <c r="C29" s="3">
        <v>-90</v>
      </c>
      <c r="D29" s="3">
        <v>70.12429669086816</v>
      </c>
      <c r="E29" s="3">
        <v>-89.96145557424278</v>
      </c>
      <c r="F29" s="3">
        <v>130.4234797794175</v>
      </c>
      <c r="G29" s="3">
        <v>-179.96145557424276</v>
      </c>
      <c r="H29" s="3">
        <v>130.4234797794175</v>
      </c>
    </row>
    <row r="30" spans="1:8" ht="12.75">
      <c r="A30" s="3">
        <v>3.8</v>
      </c>
      <c r="B30" s="3">
        <v>60.06754563755301</v>
      </c>
      <c r="C30" s="3">
        <v>-90</v>
      </c>
      <c r="D30" s="3">
        <v>69.89265936908336</v>
      </c>
      <c r="E30" s="3">
        <v>-89.96041383344121</v>
      </c>
      <c r="F30" s="3">
        <v>129.9602050066364</v>
      </c>
      <c r="G30" s="3">
        <v>-179.9604138334412</v>
      </c>
      <c r="H30" s="3">
        <v>129.9602050066364</v>
      </c>
    </row>
    <row r="31" spans="1:8" ht="12.75">
      <c r="A31" s="3">
        <v>3.9</v>
      </c>
      <c r="B31" s="3">
        <v>59.84192542935923</v>
      </c>
      <c r="C31" s="3">
        <v>-90</v>
      </c>
      <c r="D31" s="3">
        <v>69.66703929354674</v>
      </c>
      <c r="E31" s="3">
        <v>-89.95937209267446</v>
      </c>
      <c r="F31" s="3">
        <v>129.50896472290597</v>
      </c>
      <c r="G31" s="3">
        <v>-179.95937209267447</v>
      </c>
      <c r="H31" s="3">
        <v>129.50896472290597</v>
      </c>
    </row>
    <row r="32" spans="1:8" ht="12.75">
      <c r="A32" s="3">
        <v>4</v>
      </c>
      <c r="B32" s="3">
        <v>59.62201774332997</v>
      </c>
      <c r="C32" s="3">
        <v>-90</v>
      </c>
      <c r="D32" s="3">
        <v>69.44713174362025</v>
      </c>
      <c r="E32" s="3">
        <v>-89.95833035194343</v>
      </c>
      <c r="F32" s="3">
        <v>129.0691494869502</v>
      </c>
      <c r="G32" s="3">
        <v>-179.95833035194343</v>
      </c>
      <c r="H32" s="3">
        <v>129.0691494869502</v>
      </c>
    </row>
    <row r="33" spans="1:8" ht="12.75">
      <c r="A33" s="3">
        <v>4.1</v>
      </c>
      <c r="B33" s="3">
        <v>59.407540435494504</v>
      </c>
      <c r="C33" s="3">
        <v>-90</v>
      </c>
      <c r="D33" s="3">
        <v>69.2326545753332</v>
      </c>
      <c r="E33" s="3">
        <v>-89.95728861124906</v>
      </c>
      <c r="F33" s="3">
        <v>128.6401950108277</v>
      </c>
      <c r="G33" s="3">
        <v>-179.95728861124906</v>
      </c>
      <c r="H33" s="3">
        <v>128.6401950108277</v>
      </c>
    </row>
    <row r="34" spans="1:8" ht="12.75">
      <c r="A34" s="3">
        <v>4.2</v>
      </c>
      <c r="B34" s="3">
        <v>59.198231761931204</v>
      </c>
      <c r="C34" s="3">
        <v>-90</v>
      </c>
      <c r="D34" s="3">
        <v>69.02334604476395</v>
      </c>
      <c r="E34" s="3">
        <v>-89.95624687059222</v>
      </c>
      <c r="F34" s="3">
        <v>128.22157780669517</v>
      </c>
      <c r="G34" s="3">
        <v>-179.95624687059222</v>
      </c>
      <c r="H34" s="3">
        <v>128.22157780669517</v>
      </c>
    </row>
    <row r="35" spans="1:8" ht="12.75">
      <c r="A35" s="3">
        <v>4.3</v>
      </c>
      <c r="B35" s="3">
        <v>58.99384845829749</v>
      </c>
      <c r="C35" s="3">
        <v>-90</v>
      </c>
      <c r="D35" s="3">
        <v>68.81896288756992</v>
      </c>
      <c r="E35" s="3">
        <v>-89.95520512997386</v>
      </c>
      <c r="F35" s="3">
        <v>127.81281134586742</v>
      </c>
      <c r="G35" s="3">
        <v>-179.95520512997388</v>
      </c>
      <c r="H35" s="3">
        <v>127.81281134586742</v>
      </c>
    </row>
    <row r="36" spans="1:8" ht="12.75">
      <c r="A36" s="3">
        <v>4.4</v>
      </c>
      <c r="B36" s="3">
        <v>58.79416404016547</v>
      </c>
      <c r="C36" s="3">
        <v>-90</v>
      </c>
      <c r="D36" s="3">
        <v>68.61927861932323</v>
      </c>
      <c r="E36" s="3">
        <v>-89.9541633893949</v>
      </c>
      <c r="F36" s="3">
        <v>127.4134426594887</v>
      </c>
      <c r="G36" s="3">
        <v>-179.9541633893949</v>
      </c>
      <c r="H36" s="3">
        <v>127.4134426594887</v>
      </c>
    </row>
    <row r="37" spans="1:8" ht="12.75">
      <c r="A37" s="3">
        <v>4.5</v>
      </c>
      <c r="B37" s="3">
        <v>58.59896729438234</v>
      </c>
      <c r="C37" s="3">
        <v>-90</v>
      </c>
      <c r="D37" s="3">
        <v>68.42408202687105</v>
      </c>
      <c r="E37" s="3">
        <v>-89.95312164885625</v>
      </c>
      <c r="F37" s="3">
        <v>127.0230493212534</v>
      </c>
      <c r="G37" s="3">
        <v>-179.95312164885624</v>
      </c>
      <c r="H37" s="3">
        <v>127.0230493212534</v>
      </c>
    </row>
    <row r="38" spans="1:8" ht="12.75">
      <c r="A38" s="3">
        <v>4.6</v>
      </c>
      <c r="B38" s="3">
        <v>58.40806093625773</v>
      </c>
      <c r="C38" s="3">
        <v>-90</v>
      </c>
      <c r="D38" s="3">
        <v>68.23317582552303</v>
      </c>
      <c r="E38" s="3">
        <v>-89.95207990835881</v>
      </c>
      <c r="F38" s="3">
        <v>126.64123676178077</v>
      </c>
      <c r="G38" s="3">
        <v>-179.95207990835883</v>
      </c>
      <c r="H38" s="3">
        <v>126.64123676178077</v>
      </c>
    </row>
    <row r="39" spans="1:8" ht="12.75">
      <c r="A39" s="3">
        <v>4.7</v>
      </c>
      <c r="B39" s="3">
        <v>58.22126041117487</v>
      </c>
      <c r="C39" s="3">
        <v>-90</v>
      </c>
      <c r="D39" s="3">
        <v>68.04637546066239</v>
      </c>
      <c r="E39" s="3">
        <v>-89.95103816790352</v>
      </c>
      <c r="F39" s="3">
        <v>126.26763587183726</v>
      </c>
      <c r="G39" s="3">
        <v>-179.9510381679035</v>
      </c>
      <c r="H39" s="3">
        <v>126.26763587183726</v>
      </c>
    </row>
    <row r="40" spans="1:8" ht="12.75">
      <c r="A40" s="3">
        <v>4.8</v>
      </c>
      <c r="B40" s="3">
        <v>58.038392822377475</v>
      </c>
      <c r="C40" s="3">
        <v>-90</v>
      </c>
      <c r="D40" s="3">
        <v>67.86350803553285</v>
      </c>
      <c r="E40" s="3">
        <v>-89.94999642749127</v>
      </c>
      <c r="F40" s="3">
        <v>125.90190085791032</v>
      </c>
      <c r="G40" s="3">
        <v>-179.94999642749127</v>
      </c>
      <c r="H40" s="3">
        <v>125.90190085791032</v>
      </c>
    </row>
    <row r="41" spans="1:8" ht="12.75">
      <c r="A41" s="3">
        <v>4.9</v>
      </c>
      <c r="B41" s="3">
        <v>57.85929596931894</v>
      </c>
      <c r="C41" s="3">
        <v>-90</v>
      </c>
      <c r="D41" s="3">
        <v>67.6844113495878</v>
      </c>
      <c r="E41" s="3">
        <v>-89.948954687123</v>
      </c>
      <c r="F41" s="3">
        <v>125.54370731890675</v>
      </c>
      <c r="G41" s="3">
        <v>-179.948954687123</v>
      </c>
      <c r="H41" s="3">
        <v>125.54370731890675</v>
      </c>
    </row>
    <row r="42" spans="1:8" ht="12.75">
      <c r="A42" s="3">
        <v>5</v>
      </c>
      <c r="B42" s="3">
        <v>57.68381748316884</v>
      </c>
      <c r="C42" s="3">
        <v>-90</v>
      </c>
      <c r="D42" s="3">
        <v>67.50893303399683</v>
      </c>
      <c r="E42" s="3">
        <v>-89.94791294679962</v>
      </c>
      <c r="F42" s="3">
        <v>125.19275051716566</v>
      </c>
      <c r="G42" s="3">
        <v>-179.94791294679962</v>
      </c>
      <c r="H42" s="3">
        <v>125.19275051716566</v>
      </c>
    </row>
    <row r="43" spans="1:8" ht="12.75">
      <c r="A43" s="3">
        <v>5.1</v>
      </c>
      <c r="B43" s="3">
        <v>57.5118140479305</v>
      </c>
      <c r="C43" s="3">
        <v>-90</v>
      </c>
      <c r="D43" s="3">
        <v>67.33692977276323</v>
      </c>
      <c r="E43" s="3">
        <v>-89.94687120652203</v>
      </c>
      <c r="F43" s="3">
        <v>124.84874382069373</v>
      </c>
      <c r="G43" s="3">
        <v>-179.94687120652202</v>
      </c>
      <c r="H43" s="3">
        <v>124.84874382069373</v>
      </c>
    </row>
    <row r="44" spans="1:8" ht="12.75">
      <c r="A44" s="3">
        <v>5.2</v>
      </c>
      <c r="B44" s="3">
        <v>57.34315069719324</v>
      </c>
      <c r="C44" s="3">
        <v>-90</v>
      </c>
      <c r="D44" s="3">
        <v>67.16826659947634</v>
      </c>
      <c r="E44" s="3">
        <v>-89.94582946629116</v>
      </c>
      <c r="F44" s="3">
        <v>124.51141729666959</v>
      </c>
      <c r="G44" s="3">
        <v>-179.94582946629117</v>
      </c>
      <c r="H44" s="3">
        <v>124.51141729666959</v>
      </c>
    </row>
    <row r="45" spans="1:8" ht="12.75">
      <c r="A45" s="3">
        <v>5.3</v>
      </c>
      <c r="B45" s="3">
        <v>57.17770017787344</v>
      </c>
      <c r="C45" s="3">
        <v>-90</v>
      </c>
      <c r="D45" s="3">
        <v>67.00281626105256</v>
      </c>
      <c r="E45" s="3">
        <v>-89.94478772610793</v>
      </c>
      <c r="F45" s="3">
        <v>124.18051643892599</v>
      </c>
      <c r="G45" s="3">
        <v>-179.94478772610793</v>
      </c>
      <c r="H45" s="3">
        <v>124.18051643892599</v>
      </c>
    </row>
    <row r="46" spans="1:8" ht="12.75">
      <c r="A46" s="3">
        <v>5.4</v>
      </c>
      <c r="B46" s="3">
        <v>57.01534237342986</v>
      </c>
      <c r="C46" s="3">
        <v>-90</v>
      </c>
      <c r="D46" s="3">
        <v>66.84045864095062</v>
      </c>
      <c r="E46" s="3">
        <v>-89.94374598597325</v>
      </c>
      <c r="F46" s="3">
        <v>123.85580101438048</v>
      </c>
      <c r="G46" s="3">
        <v>-179.94374598597324</v>
      </c>
      <c r="H46" s="3">
        <v>123.85580101438048</v>
      </c>
    </row>
    <row r="47" spans="1:8" ht="12.75">
      <c r="A47" s="3">
        <v>5.5</v>
      </c>
      <c r="B47" s="3">
        <v>56.855963780004345</v>
      </c>
      <c r="C47" s="3">
        <v>-90</v>
      </c>
      <c r="D47" s="3">
        <v>66.68108023531238</v>
      </c>
      <c r="E47" s="3">
        <v>-89.94270424588802</v>
      </c>
      <c r="F47" s="3">
        <v>123.53704401531674</v>
      </c>
      <c r="G47" s="3">
        <v>-179.94270424588802</v>
      </c>
      <c r="H47" s="3">
        <v>123.53704401531674</v>
      </c>
    </row>
    <row r="48" spans="1:8" ht="12.75">
      <c r="A48" s="3">
        <v>5.6</v>
      </c>
      <c r="B48" s="3">
        <v>56.69945702976521</v>
      </c>
      <c r="C48" s="3">
        <v>-90</v>
      </c>
      <c r="D48" s="3">
        <v>66.52457367630616</v>
      </c>
      <c r="E48" s="3">
        <v>-89.94166250585319</v>
      </c>
      <c r="F48" s="3">
        <v>123.22403070607139</v>
      </c>
      <c r="G48" s="3">
        <v>-179.9416625058532</v>
      </c>
      <c r="H48" s="3">
        <v>123.22403070607139</v>
      </c>
    </row>
    <row r="49" spans="1:8" ht="12.75">
      <c r="A49" s="3">
        <v>5.7</v>
      </c>
      <c r="B49" s="3">
        <v>56.5457204564394</v>
      </c>
      <c r="C49" s="3">
        <v>-90</v>
      </c>
      <c r="D49" s="3">
        <v>66.37083729765887</v>
      </c>
      <c r="E49" s="3">
        <v>-89.94062076586965</v>
      </c>
      <c r="F49" s="3">
        <v>122.91655775409826</v>
      </c>
      <c r="G49" s="3">
        <v>-179.94062076586965</v>
      </c>
      <c r="H49" s="3">
        <v>122.91655775409826</v>
      </c>
    </row>
    <row r="50" spans="1:8" ht="12.75">
      <c r="A50" s="3">
        <v>5.8</v>
      </c>
      <c r="B50" s="3">
        <v>56.394657698630475</v>
      </c>
      <c r="C50" s="3">
        <v>-90</v>
      </c>
      <c r="D50" s="3">
        <v>66.21977473797412</v>
      </c>
      <c r="E50" s="3">
        <v>-89.93957902593834</v>
      </c>
      <c r="F50" s="3">
        <v>122.61443243660459</v>
      </c>
      <c r="G50" s="3">
        <v>-179.93957902593834</v>
      </c>
      <c r="H50" s="3">
        <v>122.61443243660459</v>
      </c>
    </row>
    <row r="51" spans="1:8" ht="12.75">
      <c r="A51" s="3">
        <v>5.9</v>
      </c>
      <c r="B51" s="3">
        <v>56.24617733704635</v>
      </c>
      <c r="C51" s="3">
        <v>-90</v>
      </c>
      <c r="D51" s="3">
        <v>66.07129457795976</v>
      </c>
      <c r="E51" s="3">
        <v>-89.93853728606014</v>
      </c>
      <c r="F51" s="3">
        <v>122.31747191500611</v>
      </c>
      <c r="G51" s="3">
        <v>-179.93853728606015</v>
      </c>
      <c r="H51" s="3">
        <v>122.31747191500611</v>
      </c>
    </row>
    <row r="52" spans="1:8" ht="12.75">
      <c r="A52" s="3">
        <v>6</v>
      </c>
      <c r="B52" s="3">
        <v>56.10019256221635</v>
      </c>
      <c r="C52" s="3">
        <v>-90</v>
      </c>
      <c r="D52" s="3">
        <v>65.92531000814519</v>
      </c>
      <c r="E52" s="3">
        <v>-89.93749554623601</v>
      </c>
      <c r="F52" s="3">
        <v>122.02550257036154</v>
      </c>
      <c r="G52" s="3">
        <v>-179.937495546236</v>
      </c>
      <c r="H52" s="3">
        <v>122.02550257036154</v>
      </c>
    </row>
    <row r="53" spans="1:8" ht="12.75">
      <c r="A53" s="3">
        <v>6.1</v>
      </c>
      <c r="B53" s="3">
        <v>55.956620869673884</v>
      </c>
      <c r="C53" s="3">
        <v>-90</v>
      </c>
      <c r="D53" s="3">
        <v>65.78173852406377</v>
      </c>
      <c r="E53" s="3">
        <v>-89.93645380646682</v>
      </c>
      <c r="F53" s="3">
        <v>121.73835939373765</v>
      </c>
      <c r="G53" s="3">
        <v>-179.93645380646683</v>
      </c>
      <c r="H53" s="3">
        <v>121.73835939373765</v>
      </c>
    </row>
    <row r="54" spans="1:8" ht="12.75">
      <c r="A54" s="3">
        <v>6.199999999999995</v>
      </c>
      <c r="B54" s="3">
        <v>55.815383779924154</v>
      </c>
      <c r="C54" s="3">
        <v>-90</v>
      </c>
      <c r="D54" s="3">
        <v>65.64050164622071</v>
      </c>
      <c r="E54" s="3">
        <v>-89.93541206675351</v>
      </c>
      <c r="F54" s="3">
        <v>121.45588542614486</v>
      </c>
      <c r="G54" s="3">
        <v>-179.9354120667535</v>
      </c>
      <c r="H54" s="3">
        <v>121.45588542614486</v>
      </c>
    </row>
    <row r="55" spans="1:8" ht="12.75">
      <c r="A55" s="3">
        <v>6.2999999999999945</v>
      </c>
      <c r="B55" s="3">
        <v>55.6764065808176</v>
      </c>
      <c r="C55" s="3">
        <v>-90</v>
      </c>
      <c r="D55" s="3">
        <v>65.50152466246645</v>
      </c>
      <c r="E55" s="3">
        <v>-89.934370327097</v>
      </c>
      <c r="F55" s="3">
        <v>121.17793124328404</v>
      </c>
      <c r="G55" s="3">
        <v>-179.934370327097</v>
      </c>
      <c r="H55" s="3">
        <v>121.17793124328404</v>
      </c>
    </row>
    <row r="56" spans="1:8" ht="12.75">
      <c r="A56" s="3">
        <v>6.399999999999994</v>
      </c>
      <c r="B56" s="3">
        <v>55.53961809021149</v>
      </c>
      <c r="C56" s="3">
        <v>-90</v>
      </c>
      <c r="D56" s="3">
        <v>65.36473639065825</v>
      </c>
      <c r="E56" s="3">
        <v>-89.93332858749821</v>
      </c>
      <c r="F56" s="3">
        <v>120.90435448086974</v>
      </c>
      <c r="G56" s="3">
        <v>-179.9333285874982</v>
      </c>
      <c r="H56" s="3">
        <v>120.90435448086974</v>
      </c>
    </row>
    <row r="57" spans="1:8" ht="12.75">
      <c r="A57" s="3">
        <v>6.499999999999994</v>
      </c>
      <c r="B57" s="3">
        <v>55.40495043703211</v>
      </c>
      <c r="C57" s="3">
        <v>-90</v>
      </c>
      <c r="D57" s="3">
        <v>65.23006895972243</v>
      </c>
      <c r="E57" s="3">
        <v>-89.93228684795804</v>
      </c>
      <c r="F57" s="3">
        <v>120.63501939675456</v>
      </c>
      <c r="G57" s="3">
        <v>-179.93228684795804</v>
      </c>
      <c r="H57" s="3">
        <v>120.63501939675456</v>
      </c>
    </row>
    <row r="58" spans="1:8" ht="12.75">
      <c r="A58" s="3">
        <v>6.599999999999993</v>
      </c>
      <c r="B58" s="3">
        <v>55.27233885905186</v>
      </c>
      <c r="C58" s="3">
        <v>-90</v>
      </c>
      <c r="D58" s="3">
        <v>65.09745760743135</v>
      </c>
      <c r="E58" s="3">
        <v>-89.93124510847741</v>
      </c>
      <c r="F58" s="3">
        <v>120.36979646648321</v>
      </c>
      <c r="G58" s="3">
        <v>-179.9312451084774</v>
      </c>
      <c r="H58" s="3">
        <v>120.36979646648321</v>
      </c>
    </row>
    <row r="59" spans="1:8" ht="12.75">
      <c r="A59" s="3">
        <v>6.699999999999993</v>
      </c>
      <c r="B59" s="3">
        <v>55.1417215158727</v>
      </c>
      <c r="C59" s="3">
        <v>-90</v>
      </c>
      <c r="D59" s="3">
        <v>64.96684049338698</v>
      </c>
      <c r="E59" s="3">
        <v>-89.93020336905724</v>
      </c>
      <c r="F59" s="3">
        <v>120.10856200925969</v>
      </c>
      <c r="G59" s="3">
        <v>-179.93020336905724</v>
      </c>
      <c r="H59" s="3">
        <v>120.10856200925969</v>
      </c>
    </row>
    <row r="60" spans="1:8" ht="12.75">
      <c r="A60" s="3">
        <v>6.799999999999993</v>
      </c>
      <c r="B60" s="3">
        <v>55.0130393157645</v>
      </c>
      <c r="C60" s="3">
        <v>-90</v>
      </c>
      <c r="D60" s="3">
        <v>64.83815852585921</v>
      </c>
      <c r="E60" s="3">
        <v>-89.92916162969844</v>
      </c>
      <c r="F60" s="3">
        <v>119.8511978416237</v>
      </c>
      <c r="G60" s="3">
        <v>-179.92916162969843</v>
      </c>
      <c r="H60" s="3">
        <v>119.8511978416237</v>
      </c>
    </row>
    <row r="61" spans="1:8" ht="12.75">
      <c r="A61" s="3">
        <v>6.899999999999992</v>
      </c>
      <c r="B61" s="3">
        <v>54.886235755144114</v>
      </c>
      <c r="C61" s="3">
        <v>-90</v>
      </c>
      <c r="D61" s="3">
        <v>64.71135520126487</v>
      </c>
      <c r="E61" s="3">
        <v>-89.92811989040193</v>
      </c>
      <c r="F61" s="3">
        <v>119.597590956409</v>
      </c>
      <c r="G61" s="3">
        <v>-179.92811989040194</v>
      </c>
      <c r="H61" s="3">
        <v>119.597590956409</v>
      </c>
    </row>
    <row r="62" spans="1:8" ht="12.75">
      <c r="A62" s="3">
        <v>6.999999999999992</v>
      </c>
      <c r="B62" s="3">
        <v>54.7612567696041</v>
      </c>
      <c r="C62" s="3">
        <v>-90</v>
      </c>
      <c r="D62" s="3">
        <v>64.5863764551965</v>
      </c>
      <c r="E62" s="3">
        <v>-89.92707815116863</v>
      </c>
      <c r="F62" s="3">
        <v>119.3476332248006</v>
      </c>
      <c r="G62" s="3">
        <v>-179.92707815116864</v>
      </c>
      <c r="H62" s="3">
        <v>119.3476332248006</v>
      </c>
    </row>
    <row r="63" spans="1:8" ht="12.75">
      <c r="A63" s="3">
        <v>7.099999999999992</v>
      </c>
      <c r="B63" s="3">
        <v>54.63805059550772</v>
      </c>
      <c r="C63" s="3">
        <v>-90</v>
      </c>
      <c r="D63" s="3">
        <v>64.46317052401741</v>
      </c>
      <c r="E63" s="3">
        <v>-89.92603641199946</v>
      </c>
      <c r="F63" s="3">
        <v>119.10122111952515</v>
      </c>
      <c r="G63" s="3">
        <v>-179.92603641199946</v>
      </c>
      <c r="H63" s="3">
        <v>119.10122111952515</v>
      </c>
    </row>
    <row r="64" spans="1:8" ht="12.75">
      <c r="A64" s="3">
        <v>7.199999999999991</v>
      </c>
      <c r="B64" s="3">
        <v>54.51656764126386</v>
      </c>
      <c r="C64" s="3">
        <v>-90</v>
      </c>
      <c r="D64" s="3">
        <v>64.34168781613647</v>
      </c>
      <c r="E64" s="3">
        <v>-89.92499467289532</v>
      </c>
      <c r="F64" s="3">
        <v>118.85825545740032</v>
      </c>
      <c r="G64" s="3">
        <v>-179.92499467289534</v>
      </c>
      <c r="H64" s="3">
        <v>118.85825545740032</v>
      </c>
    </row>
    <row r="65" spans="1:8" ht="12.75">
      <c r="A65" s="3">
        <v>7.299999999999991</v>
      </c>
      <c r="B65" s="3">
        <v>54.39676036748011</v>
      </c>
      <c r="C65" s="3">
        <v>-90</v>
      </c>
      <c r="D65" s="3">
        <v>64.22188079216124</v>
      </c>
      <c r="E65" s="3">
        <v>-89.92395293385714</v>
      </c>
      <c r="F65" s="3">
        <v>118.61864115964136</v>
      </c>
      <c r="G65" s="3">
        <v>-179.92395293385715</v>
      </c>
      <c r="H65" s="3">
        <v>118.61864115964136</v>
      </c>
    </row>
    <row r="66" spans="1:8" ht="12.75">
      <c r="A66" s="3">
        <v>7.399999999999991</v>
      </c>
      <c r="B66" s="3">
        <v>54.2785831752697</v>
      </c>
      <c r="C66" s="3">
        <v>-90</v>
      </c>
      <c r="D66" s="3">
        <v>64.10370385320499</v>
      </c>
      <c r="E66" s="3">
        <v>-89.92291119488583</v>
      </c>
      <c r="F66" s="3">
        <v>118.38228702847469</v>
      </c>
      <c r="G66" s="3">
        <v>-179.92291119488584</v>
      </c>
      <c r="H66" s="3">
        <v>118.38228702847469</v>
      </c>
    </row>
    <row r="67" spans="1:8" ht="12.75">
      <c r="A67" s="3">
        <v>7.49999999999999</v>
      </c>
      <c r="B67" s="3">
        <v>54.161992302055225</v>
      </c>
      <c r="C67" s="3">
        <v>-90</v>
      </c>
      <c r="D67" s="3">
        <v>63.98711323669028</v>
      </c>
      <c r="E67" s="3">
        <v>-89.9218694559823</v>
      </c>
      <c r="F67" s="3">
        <v>118.14910553874552</v>
      </c>
      <c r="G67" s="3">
        <v>-179.92186945598232</v>
      </c>
      <c r="H67" s="3">
        <v>118.14910553874552</v>
      </c>
    </row>
    <row r="68" spans="1:8" ht="12.75">
      <c r="A68" s="3">
        <v>7.59999999999999</v>
      </c>
      <c r="B68" s="3">
        <v>54.046945724273414</v>
      </c>
      <c r="C68" s="3">
        <v>-90</v>
      </c>
      <c r="D68" s="3">
        <v>63.87206691905384</v>
      </c>
      <c r="E68" s="3">
        <v>-89.92082771714749</v>
      </c>
      <c r="F68" s="3">
        <v>117.91901264332725</v>
      </c>
      <c r="G68" s="3">
        <v>-179.9208277171475</v>
      </c>
      <c r="H68" s="3">
        <v>117.91901264332725</v>
      </c>
    </row>
    <row r="69" spans="1:8" ht="12.75">
      <c r="A69" s="3">
        <v>7.6999999999999895</v>
      </c>
      <c r="B69" s="3">
        <v>53.933403066439595</v>
      </c>
      <c r="C69" s="3">
        <v>-90</v>
      </c>
      <c r="D69" s="3">
        <v>63.75852452481104</v>
      </c>
      <c r="E69" s="3">
        <v>-89.91978597838228</v>
      </c>
      <c r="F69" s="3">
        <v>117.69192759125063</v>
      </c>
      <c r="G69" s="3">
        <v>-179.9197859783823</v>
      </c>
      <c r="H69" s="3">
        <v>117.69192759125063</v>
      </c>
    </row>
    <row r="70" spans="1:8" ht="12.75">
      <c r="A70" s="3">
        <v>7.799999999999989</v>
      </c>
      <c r="B70" s="3">
        <v>53.821325516079625</v>
      </c>
      <c r="C70" s="3">
        <v>-90</v>
      </c>
      <c r="D70" s="3">
        <v>63.64644724148768</v>
      </c>
      <c r="E70" s="3">
        <v>-89.91874423968761</v>
      </c>
      <c r="F70" s="3">
        <v>117.4677727575673</v>
      </c>
      <c r="G70" s="3">
        <v>-179.9187442396876</v>
      </c>
      <c r="H70" s="3">
        <v>117.4677727575673</v>
      </c>
    </row>
    <row r="71" spans="1:8" ht="12.75">
      <c r="A71" s="3">
        <v>7.899999999999989</v>
      </c>
      <c r="B71" s="3">
        <v>53.71067574408041</v>
      </c>
      <c r="C71" s="3">
        <v>-90</v>
      </c>
      <c r="D71" s="3">
        <v>63.5357977399707</v>
      </c>
      <c r="E71" s="3">
        <v>-89.9177025010644</v>
      </c>
      <c r="F71" s="3">
        <v>117.24647348405111</v>
      </c>
      <c r="G71" s="3">
        <v>-179.9177025010644</v>
      </c>
      <c r="H71" s="3">
        <v>117.24647348405111</v>
      </c>
    </row>
    <row r="72" spans="1:8" ht="12.75">
      <c r="A72" s="3">
        <v>7.9999999999999885</v>
      </c>
      <c r="B72" s="3">
        <v>53.601417830050366</v>
      </c>
      <c r="C72" s="3">
        <v>-90</v>
      </c>
      <c r="D72" s="3">
        <v>63.42654009986852</v>
      </c>
      <c r="E72" s="3">
        <v>-89.91666076251356</v>
      </c>
      <c r="F72" s="3">
        <v>117.02795792991888</v>
      </c>
      <c r="G72" s="3">
        <v>-179.91666076251354</v>
      </c>
      <c r="H72" s="3">
        <v>117.02795792991888</v>
      </c>
    </row>
    <row r="73" spans="1:8" ht="12.75">
      <c r="A73" s="3">
        <v>8.099999999999989</v>
      </c>
      <c r="B73" s="3">
        <v>53.49351719231624</v>
      </c>
      <c r="C73" s="3">
        <v>-90</v>
      </c>
      <c r="D73" s="3">
        <v>63.31863973950785</v>
      </c>
      <c r="E73" s="3">
        <v>-89.91561902403599</v>
      </c>
      <c r="F73" s="3">
        <v>116.81215693182409</v>
      </c>
      <c r="G73" s="3">
        <v>-179.91561902403598</v>
      </c>
      <c r="H73" s="3">
        <v>116.81215693182409</v>
      </c>
    </row>
    <row r="74" spans="1:8" ht="12.75">
      <c r="A74" s="3">
        <v>8.199999999999989</v>
      </c>
      <c r="B74" s="3">
        <v>53.38694052221491</v>
      </c>
      <c r="C74" s="3">
        <v>-90</v>
      </c>
      <c r="D74" s="3">
        <v>63.2120633502256</v>
      </c>
      <c r="E74" s="3">
        <v>-89.91457728563262</v>
      </c>
      <c r="F74" s="3">
        <v>116.5990038724405</v>
      </c>
      <c r="G74" s="3">
        <v>-179.91457728563262</v>
      </c>
      <c r="H74" s="3">
        <v>116.5990038724405</v>
      </c>
    </row>
    <row r="75" spans="1:8" ht="12.75">
      <c r="A75" s="3">
        <v>8.299999999999988</v>
      </c>
      <c r="B75" s="3">
        <v>53.28165572236776</v>
      </c>
      <c r="C75" s="3">
        <v>-90</v>
      </c>
      <c r="D75" s="3">
        <v>63.10677883464316</v>
      </c>
      <c r="E75" s="3">
        <v>-89.91353554730436</v>
      </c>
      <c r="F75" s="3">
        <v>116.38843455701091</v>
      </c>
      <c r="G75" s="3">
        <v>-179.91353554730438</v>
      </c>
      <c r="H75" s="3">
        <v>116.38843455701091</v>
      </c>
    </row>
    <row r="76" spans="1:8" ht="12.75">
      <c r="A76" s="3">
        <v>8.399999999999988</v>
      </c>
      <c r="B76" s="3">
        <v>53.1776318486516</v>
      </c>
      <c r="C76" s="3">
        <v>-90</v>
      </c>
      <c r="D76" s="3">
        <v>63.002755248637314</v>
      </c>
      <c r="E76" s="3">
        <v>-89.91249380905215</v>
      </c>
      <c r="F76" s="3">
        <v>116.18038709728891</v>
      </c>
      <c r="G76" s="3">
        <v>-179.91249380905214</v>
      </c>
      <c r="H76" s="3">
        <v>116.18038709728891</v>
      </c>
    </row>
    <row r="77" spans="1:8" ht="12.75">
      <c r="A77" s="3">
        <v>8.499999999999988</v>
      </c>
      <c r="B77" s="3">
        <v>53.074839055603384</v>
      </c>
      <c r="C77" s="3">
        <v>-90</v>
      </c>
      <c r="D77" s="3">
        <v>62.89996274674502</v>
      </c>
      <c r="E77" s="3">
        <v>-89.91145207087688</v>
      </c>
      <c r="F77" s="3">
        <v>115.97480180234841</v>
      </c>
      <c r="G77" s="3">
        <v>-179.91145207087686</v>
      </c>
      <c r="H77" s="3">
        <v>115.97480180234841</v>
      </c>
    </row>
    <row r="78" spans="1:8" ht="12.75">
      <c r="A78" s="3">
        <v>8.599999999999987</v>
      </c>
      <c r="B78" s="3">
        <v>52.97324854501788</v>
      </c>
      <c r="C78" s="3">
        <v>-90</v>
      </c>
      <c r="D78" s="3">
        <v>62.79837253076106</v>
      </c>
      <c r="E78" s="3">
        <v>-89.91041033277946</v>
      </c>
      <c r="F78" s="3">
        <v>115.77162107577894</v>
      </c>
      <c r="G78" s="3">
        <v>-179.91041033277946</v>
      </c>
      <c r="H78" s="3">
        <v>115.77162107577894</v>
      </c>
    </row>
    <row r="79" spans="1:8" ht="12.75">
      <c r="A79" s="3">
        <v>8.699999999999987</v>
      </c>
      <c r="B79" s="3">
        <v>52.87283251751687</v>
      </c>
      <c r="C79" s="3">
        <v>-90</v>
      </c>
      <c r="D79" s="3">
        <v>62.69795680130719</v>
      </c>
      <c r="E79" s="3">
        <v>-89.90936859476083</v>
      </c>
      <c r="F79" s="3">
        <v>115.57078931882405</v>
      </c>
      <c r="G79" s="3">
        <v>-179.90936859476082</v>
      </c>
      <c r="H79" s="3">
        <v>115.57078931882405</v>
      </c>
    </row>
    <row r="80" spans="1:8" ht="12.75">
      <c r="A80" s="3">
        <v>8.799999999999986</v>
      </c>
      <c r="B80" s="3">
        <v>52.77356412688586</v>
      </c>
      <c r="C80" s="3">
        <v>-90</v>
      </c>
      <c r="D80" s="3">
        <v>62.59868871216895</v>
      </c>
      <c r="E80" s="3">
        <v>-89.9083268568219</v>
      </c>
      <c r="F80" s="3">
        <v>115.37225283905481</v>
      </c>
      <c r="G80" s="3">
        <v>-179.9083268568219</v>
      </c>
      <c r="H80" s="3">
        <v>115.37225283905481</v>
      </c>
    </row>
    <row r="81" spans="1:8" ht="12.75">
      <c r="A81" s="3">
        <v>8.899999999999986</v>
      </c>
      <c r="B81" s="3">
        <v>52.67541743699098</v>
      </c>
      <c r="C81" s="3">
        <v>-90</v>
      </c>
      <c r="D81" s="3">
        <v>62.50054232721243</v>
      </c>
      <c r="E81" s="3">
        <v>-89.90728511896357</v>
      </c>
      <c r="F81" s="3">
        <v>115.17595976420341</v>
      </c>
      <c r="G81" s="3">
        <v>-179.90728511896359</v>
      </c>
      <c r="H81" s="3">
        <v>115.17595976420341</v>
      </c>
    </row>
    <row r="82" spans="1:8" ht="12.75">
      <c r="A82" s="3">
        <v>8.999999999999986</v>
      </c>
      <c r="B82" s="3">
        <v>52.57836738110274</v>
      </c>
      <c r="C82" s="3">
        <v>-90</v>
      </c>
      <c r="D82" s="3">
        <v>62.40349257970817</v>
      </c>
      <c r="E82" s="3">
        <v>-89.90624338118678</v>
      </c>
      <c r="F82" s="3">
        <v>114.98185996081091</v>
      </c>
      <c r="G82" s="3">
        <v>-179.90624338118678</v>
      </c>
      <c r="H82" s="3">
        <v>114.98185996081091</v>
      </c>
    </row>
    <row r="83" spans="1:8" ht="12.75">
      <c r="A83" s="3">
        <v>9.099999999999985</v>
      </c>
      <c r="B83" s="3">
        <v>52.482389723467364</v>
      </c>
      <c r="C83" s="3">
        <v>-90</v>
      </c>
      <c r="D83" s="3">
        <v>62.307515233902386</v>
      </c>
      <c r="E83" s="3">
        <v>-89.90520164349243</v>
      </c>
      <c r="F83" s="3">
        <v>114.78990495736974</v>
      </c>
      <c r="G83" s="3">
        <v>-179.90520164349243</v>
      </c>
      <c r="H83" s="3">
        <v>114.78990495736974</v>
      </c>
    </row>
    <row r="84" spans="1:8" ht="12.75">
      <c r="A84" s="3">
        <v>9.199999999999985</v>
      </c>
      <c r="B84" s="3">
        <v>52.38746102297813</v>
      </c>
      <c r="C84" s="3">
        <v>-90</v>
      </c>
      <c r="D84" s="3">
        <v>62.21258684868833</v>
      </c>
      <c r="E84" s="3">
        <v>-89.90415990588143</v>
      </c>
      <c r="F84" s="3">
        <v>114.60004787166646</v>
      </c>
      <c r="G84" s="3">
        <v>-179.90415990588144</v>
      </c>
      <c r="H84" s="3">
        <v>114.60004787166646</v>
      </c>
    </row>
    <row r="85" spans="1:8" ht="12.75">
      <c r="A85" s="3">
        <v>9.299999999999985</v>
      </c>
      <c r="B85" s="3">
        <v>52.293558598810534</v>
      </c>
      <c r="C85" s="3">
        <v>-90</v>
      </c>
      <c r="D85" s="3">
        <v>62.118684743241545</v>
      </c>
      <c r="E85" s="3">
        <v>-89.90311816835471</v>
      </c>
      <c r="F85" s="3">
        <v>114.41224334205208</v>
      </c>
      <c r="G85" s="3">
        <v>-179.90311816835472</v>
      </c>
      <c r="H85" s="3">
        <v>114.41224334205208</v>
      </c>
    </row>
    <row r="86" spans="1:8" ht="12.75">
      <c r="A86" s="3">
        <v>9.399999999999984</v>
      </c>
      <c r="B86" s="3">
        <v>52.200660497895264</v>
      </c>
      <c r="C86" s="3">
        <v>-90</v>
      </c>
      <c r="D86" s="3">
        <v>62.02578696449268</v>
      </c>
      <c r="E86" s="3">
        <v>-89.90207643091318</v>
      </c>
      <c r="F86" s="3">
        <v>114.22644746238794</v>
      </c>
      <c r="G86" s="3">
        <v>-179.90207643091318</v>
      </c>
      <c r="H86" s="3">
        <v>114.22644746238794</v>
      </c>
    </row>
    <row r="87" spans="1:8" ht="12.75">
      <c r="A87" s="3">
        <v>9.499999999999984</v>
      </c>
      <c r="B87" s="3">
        <v>52.108745464112275</v>
      </c>
      <c r="C87" s="3">
        <v>-90</v>
      </c>
      <c r="D87" s="3">
        <v>61.93387225632171</v>
      </c>
      <c r="E87" s="3">
        <v>-89.90103469355776</v>
      </c>
      <c r="F87" s="3">
        <v>114.042617720434</v>
      </c>
      <c r="G87" s="3">
        <v>-179.90103469355776</v>
      </c>
      <c r="H87" s="3">
        <v>114.042617720434</v>
      </c>
    </row>
    <row r="88" spans="1:8" ht="12.75">
      <c r="A88" s="3">
        <v>9.599999999999984</v>
      </c>
      <c r="B88" s="3">
        <v>52.01779290909787</v>
      </c>
      <c r="C88" s="3">
        <v>-90</v>
      </c>
      <c r="D88" s="3">
        <v>61.84292003036492</v>
      </c>
      <c r="E88" s="3">
        <v>-89.89999295628937</v>
      </c>
      <c r="F88" s="3">
        <v>113.86071293946279</v>
      </c>
      <c r="G88" s="3">
        <v>-179.89999295628937</v>
      </c>
      <c r="H88" s="3">
        <v>113.86071293946279</v>
      </c>
    </row>
    <row r="89" spans="1:8" ht="12.75">
      <c r="A89" s="3">
        <v>9.699999999999983</v>
      </c>
      <c r="B89" s="3">
        <v>51.927782884564344</v>
      </c>
      <c r="C89" s="3">
        <v>-90</v>
      </c>
      <c r="D89" s="3">
        <v>61.75291033833461</v>
      </c>
      <c r="E89" s="3">
        <v>-89.89895121910892</v>
      </c>
      <c r="F89" s="3">
        <v>113.68069322289895</v>
      </c>
      <c r="G89" s="3">
        <v>-179.8989512191089</v>
      </c>
      <c r="H89" s="3">
        <v>113.68069322289895</v>
      </c>
    </row>
    <row r="90" spans="1:8" ht="12.75">
      <c r="A90" s="3">
        <v>9.799999999999983</v>
      </c>
      <c r="B90" s="3">
        <v>51.83869605603934</v>
      </c>
      <c r="C90" s="3">
        <v>-90</v>
      </c>
      <c r="D90" s="3">
        <v>61.66382384575844</v>
      </c>
      <c r="E90" s="3">
        <v>-89.89790948201731</v>
      </c>
      <c r="F90" s="3">
        <v>113.50251990179777</v>
      </c>
      <c r="G90" s="3">
        <v>-179.89790948201733</v>
      </c>
      <c r="H90" s="3">
        <v>113.50251990179777</v>
      </c>
    </row>
    <row r="91" spans="1:8" ht="12.75">
      <c r="A91" s="3">
        <v>9.899999999999983</v>
      </c>
      <c r="B91" s="3">
        <v>51.75051367793824</v>
      </c>
      <c r="C91" s="3">
        <v>-90</v>
      </c>
      <c r="D91" s="3">
        <v>61.57564180705176</v>
      </c>
      <c r="E91" s="3">
        <v>-89.89686774501548</v>
      </c>
      <c r="F91" s="3">
        <v>113.32615548499</v>
      </c>
      <c r="G91" s="3">
        <v>-179.8968677450155</v>
      </c>
      <c r="H91" s="3">
        <v>113.32615548499</v>
      </c>
    </row>
    <row r="92" spans="1:8" ht="12.75">
      <c r="A92" s="3">
        <v>9.999999999999982</v>
      </c>
      <c r="B92" s="3">
        <v>51.66321756988923</v>
      </c>
      <c r="C92" s="3">
        <v>-90</v>
      </c>
      <c r="D92" s="3">
        <v>61.488346041842775</v>
      </c>
      <c r="E92" s="3">
        <v>-89.89582600810435</v>
      </c>
      <c r="F92" s="3">
        <v>113.151563611732</v>
      </c>
      <c r="G92" s="3">
        <v>-179.89582600810434</v>
      </c>
      <c r="H92" s="3">
        <v>113.151563611732</v>
      </c>
    </row>
    <row r="93" spans="1:8" ht="12.75">
      <c r="A93" s="3">
        <v>10</v>
      </c>
      <c r="B93" s="3">
        <v>51.66321756988922</v>
      </c>
      <c r="C93" s="3">
        <v>-90</v>
      </c>
      <c r="D93" s="3">
        <v>61.48834604184277</v>
      </c>
      <c r="E93" s="3">
        <v>-89.89582600810435</v>
      </c>
      <c r="F93" s="3">
        <v>113.15156361173199</v>
      </c>
      <c r="G93" s="3">
        <v>-179.89582600810434</v>
      </c>
      <c r="H93" s="3">
        <v>113.15156361173199</v>
      </c>
    </row>
    <row r="94" spans="1:8" ht="12.75">
      <c r="A94" s="3">
        <v>11</v>
      </c>
      <c r="B94" s="3">
        <v>50.83536386672471</v>
      </c>
      <c r="C94" s="3">
        <v>-90</v>
      </c>
      <c r="D94" s="3">
        <v>60.660495956586416</v>
      </c>
      <c r="E94" s="3">
        <v>-89.88540864418228</v>
      </c>
      <c r="F94" s="3">
        <v>111.49585982331114</v>
      </c>
      <c r="G94" s="3">
        <v>-179.88540864418226</v>
      </c>
      <c r="H94" s="3">
        <v>111.49585982331114</v>
      </c>
    </row>
    <row r="95" spans="1:8" ht="12.75">
      <c r="A95" s="3">
        <v>12</v>
      </c>
      <c r="B95" s="3">
        <v>50.079592648936725</v>
      </c>
      <c r="C95" s="3">
        <v>-90</v>
      </c>
      <c r="D95" s="3">
        <v>59.904728701265746</v>
      </c>
      <c r="E95" s="3">
        <v>-89.8749912903366</v>
      </c>
      <c r="F95" s="3">
        <v>109.98432135020248</v>
      </c>
      <c r="G95" s="3">
        <v>-179.8749912903366</v>
      </c>
      <c r="H95" s="3">
        <v>109.98432135020248</v>
      </c>
    </row>
    <row r="96" spans="1:8" ht="12.75">
      <c r="A96" s="3">
        <v>13</v>
      </c>
      <c r="B96" s="3">
        <v>49.38435052375249</v>
      </c>
      <c r="C96" s="3">
        <v>-90</v>
      </c>
      <c r="D96" s="3">
        <v>59.20949088310703</v>
      </c>
      <c r="E96" s="3">
        <v>-89.8645739474833</v>
      </c>
      <c r="F96" s="3">
        <v>108.59384140685953</v>
      </c>
      <c r="G96" s="3">
        <v>-179.8645739474833</v>
      </c>
      <c r="H96" s="3">
        <v>108.59384140685953</v>
      </c>
    </row>
    <row r="97" spans="1:8" ht="12.75">
      <c r="A97" s="3">
        <v>14</v>
      </c>
      <c r="B97" s="3">
        <v>48.740656856324456</v>
      </c>
      <c r="C97" s="3">
        <v>-90</v>
      </c>
      <c r="D97" s="3">
        <v>58.565801867261705</v>
      </c>
      <c r="E97" s="3">
        <v>-89.85415661653842</v>
      </c>
      <c r="F97" s="3">
        <v>107.30645872358616</v>
      </c>
      <c r="G97" s="3">
        <v>-179.8541566165384</v>
      </c>
      <c r="H97" s="3">
        <v>107.30645872358616</v>
      </c>
    </row>
    <row r="98" spans="1:8" ht="12.75">
      <c r="A98" s="3">
        <v>15</v>
      </c>
      <c r="B98" s="3">
        <v>48.14139238877559</v>
      </c>
      <c r="C98" s="3">
        <v>-90</v>
      </c>
      <c r="D98" s="3">
        <v>57.966542395851576</v>
      </c>
      <c r="E98" s="3">
        <v>-89.84373929841794</v>
      </c>
      <c r="F98" s="3">
        <v>106.10793478462716</v>
      </c>
      <c r="G98" s="3">
        <v>-179.84373929841794</v>
      </c>
      <c r="H98" s="3">
        <v>106.10793478462716</v>
      </c>
    </row>
    <row r="99" spans="1:8" ht="12.75">
      <c r="A99" s="3">
        <v>16</v>
      </c>
      <c r="B99" s="3">
        <v>47.58081791677073</v>
      </c>
      <c r="C99" s="3">
        <v>-90</v>
      </c>
      <c r="D99" s="3">
        <v>57.405973264540265</v>
      </c>
      <c r="E99" s="3">
        <v>-89.83332199403787</v>
      </c>
      <c r="F99" s="3">
        <v>104.98679118131099</v>
      </c>
      <c r="G99" s="3">
        <v>-179.83332199403787</v>
      </c>
      <c r="H99" s="3">
        <v>104.98679118131099</v>
      </c>
    </row>
    <row r="100" spans="1:8" ht="12.75">
      <c r="A100" s="3">
        <v>17</v>
      </c>
      <c r="B100" s="3">
        <v>47.05423914232374</v>
      </c>
      <c r="C100" s="3">
        <v>-90</v>
      </c>
      <c r="D100" s="3">
        <v>56.879400175340386</v>
      </c>
      <c r="E100" s="3">
        <v>-89.82290470431421</v>
      </c>
      <c r="F100" s="3">
        <v>103.93363931766413</v>
      </c>
      <c r="G100" s="3">
        <v>-179.82290470431423</v>
      </c>
      <c r="H100" s="3">
        <v>103.93363931766413</v>
      </c>
    </row>
    <row r="101" spans="1:8" ht="12.75">
      <c r="A101" s="3">
        <v>18</v>
      </c>
      <c r="B101" s="3">
        <v>46.5577674678231</v>
      </c>
      <c r="C101" s="3">
        <v>-90</v>
      </c>
      <c r="D101" s="3">
        <v>56.382934530639005</v>
      </c>
      <c r="E101" s="3">
        <v>-89.81248743016293</v>
      </c>
      <c r="F101" s="3">
        <v>102.9407019984621</v>
      </c>
      <c r="G101" s="3">
        <v>-179.81248743016292</v>
      </c>
      <c r="H101" s="3">
        <v>102.9407019984621</v>
      </c>
    </row>
    <row r="102" spans="1:8" ht="12.75">
      <c r="A102" s="3">
        <v>19</v>
      </c>
      <c r="B102" s="3">
        <v>46.08814555083264</v>
      </c>
      <c r="C102" s="3">
        <v>-90</v>
      </c>
      <c r="D102" s="3">
        <v>55.91331898799851</v>
      </c>
      <c r="E102" s="3">
        <v>-89.80207017250001</v>
      </c>
      <c r="F102" s="3">
        <v>102.00146453883116</v>
      </c>
      <c r="G102" s="3">
        <v>-179.8020701725</v>
      </c>
      <c r="H102" s="3">
        <v>102.00146453883116</v>
      </c>
    </row>
    <row r="103" spans="1:8" ht="12.75">
      <c r="A103" s="3">
        <v>20</v>
      </c>
      <c r="B103" s="3">
        <v>45.6426176566096</v>
      </c>
      <c r="C103" s="3">
        <v>-90</v>
      </c>
      <c r="D103" s="3">
        <v>55.46779781267459</v>
      </c>
      <c r="E103" s="3">
        <v>-89.7916529322414</v>
      </c>
      <c r="F103" s="3">
        <v>101.11041546928419</v>
      </c>
      <c r="G103" s="3">
        <v>-179.79165293224142</v>
      </c>
      <c r="H103" s="3">
        <v>101.11041546928419</v>
      </c>
    </row>
    <row r="104" spans="1:8" ht="12.75">
      <c r="A104" s="3">
        <v>21</v>
      </c>
      <c r="B104" s="3">
        <v>45.218831675210836</v>
      </c>
      <c r="C104" s="3">
        <v>-90</v>
      </c>
      <c r="D104" s="3">
        <v>55.044018894722484</v>
      </c>
      <c r="E104" s="3">
        <v>-89.7812357103031</v>
      </c>
      <c r="F104" s="3">
        <v>100.26285056993332</v>
      </c>
      <c r="G104" s="3">
        <v>-179.7812357103031</v>
      </c>
      <c r="H104" s="3">
        <v>100.26285056993332</v>
      </c>
    </row>
    <row r="105" spans="1:8" ht="12.75">
      <c r="A105" s="3">
        <v>22</v>
      </c>
      <c r="B105" s="3">
        <v>44.81476395344509</v>
      </c>
      <c r="C105" s="3">
        <v>-90</v>
      </c>
      <c r="D105" s="3">
        <v>54.63995858094923</v>
      </c>
      <c r="E105" s="3">
        <v>-89.77081850760102</v>
      </c>
      <c r="F105" s="3">
        <v>99.45472253439432</v>
      </c>
      <c r="G105" s="3">
        <v>-179.77081850760104</v>
      </c>
      <c r="H105" s="3">
        <v>99.45472253439432</v>
      </c>
    </row>
    <row r="106" spans="1:8" ht="12.75">
      <c r="A106" s="3">
        <v>23</v>
      </c>
      <c r="B106" s="3">
        <v>44.42866084953736</v>
      </c>
      <c r="C106" s="3">
        <v>-90</v>
      </c>
      <c r="D106" s="3">
        <v>54.253863229578016</v>
      </c>
      <c r="E106" s="3">
        <v>-89.76040132505113</v>
      </c>
      <c r="F106" s="3">
        <v>98.68252407911538</v>
      </c>
      <c r="G106" s="3">
        <v>-179.76040132505113</v>
      </c>
      <c r="H106" s="3">
        <v>98.68252407911538</v>
      </c>
    </row>
    <row r="107" spans="1:8" ht="12.75">
      <c r="A107" s="3">
        <v>24</v>
      </c>
      <c r="B107" s="3">
        <v>44.0589927356571</v>
      </c>
      <c r="C107" s="3">
        <v>-90</v>
      </c>
      <c r="D107" s="3">
        <v>53.884203212776434</v>
      </c>
      <c r="E107" s="3">
        <v>-89.74998416356935</v>
      </c>
      <c r="F107" s="3">
        <v>97.94319594843354</v>
      </c>
      <c r="G107" s="3">
        <v>-179.74998416356934</v>
      </c>
      <c r="H107" s="3">
        <v>97.94319594843354</v>
      </c>
    </row>
    <row r="108" spans="1:8" ht="12.75">
      <c r="A108" s="3">
        <v>25</v>
      </c>
      <c r="B108" s="3">
        <v>43.70441739644847</v>
      </c>
      <c r="C108" s="3">
        <v>-90</v>
      </c>
      <c r="D108" s="3">
        <v>53.529636315186686</v>
      </c>
      <c r="E108" s="3">
        <v>-89.7395670240716</v>
      </c>
      <c r="F108" s="3">
        <v>97.23405371163516</v>
      </c>
      <c r="G108" s="3">
        <v>-179.7395670240716</v>
      </c>
      <c r="H108" s="3">
        <v>97.23405371163516</v>
      </c>
    </row>
    <row r="109" spans="1:8" ht="12.75">
      <c r="A109" s="3">
        <v>26</v>
      </c>
      <c r="B109" s="3">
        <v>43.36375061047286</v>
      </c>
      <c r="C109" s="3">
        <v>-90</v>
      </c>
      <c r="D109" s="3">
        <v>53.1889783153681</v>
      </c>
      <c r="E109" s="3">
        <v>-89.7291499074738</v>
      </c>
      <c r="F109" s="3">
        <v>96.55272892584097</v>
      </c>
      <c r="G109" s="3">
        <v>-179.7291499074738</v>
      </c>
      <c r="H109" s="3">
        <v>96.55272892584097</v>
      </c>
    </row>
    <row r="110" spans="1:8" ht="12.75">
      <c r="A110" s="3">
        <v>27</v>
      </c>
      <c r="B110" s="3">
        <v>43.03594228670947</v>
      </c>
      <c r="C110" s="3">
        <v>-90</v>
      </c>
      <c r="D110" s="3">
        <v>52.86117912229777</v>
      </c>
      <c r="E110" s="3">
        <v>-89.71873281469185</v>
      </c>
      <c r="F110" s="3">
        <v>95.89712140900724</v>
      </c>
      <c r="G110" s="3">
        <v>-179.71873281469186</v>
      </c>
      <c r="H110" s="3">
        <v>95.89712140900724</v>
      </c>
    </row>
    <row r="111" spans="1:8" ht="12.75">
      <c r="A111" s="3">
        <v>28</v>
      </c>
      <c r="B111" s="3">
        <v>42.72005694304483</v>
      </c>
      <c r="C111" s="3">
        <v>-90</v>
      </c>
      <c r="D111" s="3">
        <v>52.545303253860006</v>
      </c>
      <c r="E111" s="3">
        <v>-89.70831574664163</v>
      </c>
      <c r="F111" s="3">
        <v>95.26536019690484</v>
      </c>
      <c r="G111" s="3">
        <v>-179.70831574664163</v>
      </c>
      <c r="H111" s="3">
        <v>95.26536019690484</v>
      </c>
    </row>
    <row r="112" spans="1:8" ht="12.75">
      <c r="A112" s="3">
        <v>29</v>
      </c>
      <c r="B112" s="3">
        <v>42.4152576119101</v>
      </c>
      <c r="C112" s="3">
        <v>-90</v>
      </c>
      <c r="D112" s="3">
        <v>52.24051374248368</v>
      </c>
      <c r="E112" s="3">
        <v>-89.69789870423902</v>
      </c>
      <c r="F112" s="3">
        <v>94.65577135439378</v>
      </c>
      <c r="G112" s="3">
        <v>-179.69789870423904</v>
      </c>
      <c r="H112" s="3">
        <v>94.65577135439378</v>
      </c>
    </row>
    <row r="113" spans="1:8" ht="12.75">
      <c r="A113" s="3">
        <v>30</v>
      </c>
      <c r="B113" s="3">
        <v>42.120792475495975</v>
      </c>
      <c r="C113" s="3">
        <v>-90</v>
      </c>
      <c r="D113" s="3">
        <v>51.94605877035711</v>
      </c>
      <c r="E113" s="3">
        <v>-89.6874816883999</v>
      </c>
      <c r="F113" s="3">
        <v>94.06685124585309</v>
      </c>
      <c r="G113" s="3">
        <v>-179.6874816883999</v>
      </c>
      <c r="H113" s="3">
        <v>94.06685124585309</v>
      </c>
    </row>
    <row r="114" spans="1:8" ht="12.75">
      <c r="A114" s="3">
        <v>31</v>
      </c>
      <c r="B114" s="3">
        <v>41.83598369320377</v>
      </c>
      <c r="C114" s="3">
        <v>-90</v>
      </c>
      <c r="D114" s="3">
        <v>51.66126049687915</v>
      </c>
      <c r="E114" s="3">
        <v>-89.6770647000401</v>
      </c>
      <c r="F114" s="3">
        <v>93.49724419008292</v>
      </c>
      <c r="G114" s="3">
        <v>-179.67706470004012</v>
      </c>
      <c r="H114" s="3">
        <v>93.49724419008292</v>
      </c>
    </row>
    <row r="115" spans="1:8" ht="12.75">
      <c r="A115" s="3">
        <v>32</v>
      </c>
      <c r="B115" s="3">
        <v>41.5602180034911</v>
      </c>
      <c r="C115" s="3">
        <v>-90</v>
      </c>
      <c r="D115" s="3">
        <v>51.38550566050489</v>
      </c>
      <c r="E115" s="3">
        <v>-89.66664774007548</v>
      </c>
      <c r="F115" s="3">
        <v>92.94572366399599</v>
      </c>
      <c r="G115" s="3">
        <v>-179.6666477400755</v>
      </c>
      <c r="H115" s="3">
        <v>92.94572366399599</v>
      </c>
    </row>
    <row r="116" spans="1:8" ht="12.75">
      <c r="A116" s="3">
        <v>33</v>
      </c>
      <c r="B116" s="3">
        <v>41.29293877233147</v>
      </c>
      <c r="C116" s="3">
        <v>-90</v>
      </c>
      <c r="D116" s="3">
        <v>51.118237627205175</v>
      </c>
      <c r="E116" s="3">
        <v>-89.65623080942186</v>
      </c>
      <c r="F116" s="3">
        <v>92.41117639953664</v>
      </c>
      <c r="G116" s="3">
        <v>-179.65623080942186</v>
      </c>
      <c r="H116" s="3">
        <v>92.41117639953664</v>
      </c>
    </row>
    <row r="117" spans="1:8" ht="12.75">
      <c r="A117" s="3">
        <v>34</v>
      </c>
      <c r="B117" s="3">
        <v>41.03363922904411</v>
      </c>
      <c r="C117" s="3">
        <v>-90</v>
      </c>
      <c r="D117" s="3">
        <v>50.85894962629656</v>
      </c>
      <c r="E117" s="3">
        <v>-89.64581390899502</v>
      </c>
      <c r="F117" s="3">
        <v>91.89258885534068</v>
      </c>
      <c r="G117" s="3">
        <v>-179.64581390899502</v>
      </c>
      <c r="H117" s="3">
        <v>91.89258885534068</v>
      </c>
    </row>
    <row r="118" spans="1:8" ht="12.75">
      <c r="A118" s="3">
        <v>35</v>
      </c>
      <c r="B118" s="3">
        <v>40.781856682883706</v>
      </c>
      <c r="C118" s="3">
        <v>-90</v>
      </c>
      <c r="D118" s="3">
        <v>50.6071789670309</v>
      </c>
      <c r="E118" s="3">
        <v>-89.63539703971081</v>
      </c>
      <c r="F118" s="3">
        <v>91.3890356499146</v>
      </c>
      <c r="G118" s="3">
        <v>-179.6353970397108</v>
      </c>
      <c r="H118" s="3">
        <v>91.3890356499146</v>
      </c>
    </row>
    <row r="119" spans="1:8" ht="12.75">
      <c r="A119" s="3">
        <v>36</v>
      </c>
      <c r="B119" s="3">
        <v>40.53716755454347</v>
      </c>
      <c r="C119" s="3">
        <v>-90</v>
      </c>
      <c r="D119" s="3">
        <v>50.36250207009858</v>
      </c>
      <c r="E119" s="3">
        <v>-89.62498020248496</v>
      </c>
      <c r="F119" s="3">
        <v>90.89966962464206</v>
      </c>
      <c r="G119" s="3">
        <v>-179.62498020248498</v>
      </c>
      <c r="H119" s="3">
        <v>90.89966962464206</v>
      </c>
    </row>
    <row r="120" spans="1:8" ht="12.75">
      <c r="A120" s="3">
        <v>37</v>
      </c>
      <c r="B120" s="3">
        <v>40.29918308854932</v>
      </c>
      <c r="C120" s="3">
        <v>-90</v>
      </c>
      <c r="D120" s="3">
        <v>50.124530180022504</v>
      </c>
      <c r="E120" s="3">
        <v>-89.61456339823327</v>
      </c>
      <c r="F120" s="3">
        <v>90.42371326857182</v>
      </c>
      <c r="G120" s="3">
        <v>-179.6145633982333</v>
      </c>
      <c r="H120" s="3">
        <v>90.42371326857182</v>
      </c>
    </row>
    <row r="121" spans="1:8" ht="12.75">
      <c r="A121" s="3">
        <v>38</v>
      </c>
      <c r="B121" s="3">
        <v>40.06754563755302</v>
      </c>
      <c r="C121" s="3">
        <v>-90</v>
      </c>
      <c r="D121" s="3">
        <v>49.89290564945143</v>
      </c>
      <c r="E121" s="3">
        <v>-89.6041466278715</v>
      </c>
      <c r="F121" s="3">
        <v>89.96045128700445</v>
      </c>
      <c r="G121" s="3">
        <v>-179.6041466278715</v>
      </c>
      <c r="H121" s="3">
        <v>89.96045128700445</v>
      </c>
    </row>
    <row r="122" spans="1:8" ht="12.75">
      <c r="A122" s="3">
        <v>39</v>
      </c>
      <c r="B122" s="3">
        <v>39.841925429359236</v>
      </c>
      <c r="C122" s="3">
        <v>-90</v>
      </c>
      <c r="D122" s="3">
        <v>49.66729870618689</v>
      </c>
      <c r="E122" s="3">
        <v>-89.59372989231535</v>
      </c>
      <c r="F122" s="3">
        <v>89.50922413554613</v>
      </c>
      <c r="G122" s="3">
        <v>-179.59372989231534</v>
      </c>
      <c r="H122" s="3">
        <v>89.50922413554613</v>
      </c>
    </row>
    <row r="123" spans="1:8" ht="12.75">
      <c r="A123" s="3">
        <v>40</v>
      </c>
      <c r="B123" s="3">
        <v>39.62201774332998</v>
      </c>
      <c r="C123" s="3">
        <v>-90</v>
      </c>
      <c r="D123" s="3">
        <v>49.44740462958769</v>
      </c>
      <c r="E123" s="3">
        <v>-89.58331319248055</v>
      </c>
      <c r="F123" s="3">
        <v>89.06942237291766</v>
      </c>
      <c r="G123" s="3">
        <v>-179.58331319248055</v>
      </c>
      <c r="H123" s="3">
        <v>89.06942237291766</v>
      </c>
    </row>
    <row r="124" spans="1:8" ht="12.75">
      <c r="A124" s="3">
        <v>41</v>
      </c>
      <c r="B124" s="3">
        <v>39.40754043549451</v>
      </c>
      <c r="C124" s="3">
        <v>-90</v>
      </c>
      <c r="D124" s="3">
        <v>49.232941275679785</v>
      </c>
      <c r="E124" s="3">
        <v>-89.57289652928281</v>
      </c>
      <c r="F124" s="3">
        <v>88.64048171117429</v>
      </c>
      <c r="G124" s="3">
        <v>-179.57289652928281</v>
      </c>
      <c r="H124" s="3">
        <v>88.64048171117429</v>
      </c>
    </row>
    <row r="125" spans="1:8" ht="12.75">
      <c r="A125" s="3">
        <v>42</v>
      </c>
      <c r="B125" s="3">
        <v>39.19823176193121</v>
      </c>
      <c r="C125" s="3">
        <v>-90</v>
      </c>
      <c r="D125" s="3">
        <v>49.02364690053819</v>
      </c>
      <c r="E125" s="3">
        <v>-89.56247990363781</v>
      </c>
      <c r="F125" s="3">
        <v>88.22187866246941</v>
      </c>
      <c r="G125" s="3">
        <v>-179.5624799036378</v>
      </c>
      <c r="H125" s="3">
        <v>88.22187866246941</v>
      </c>
    </row>
    <row r="126" spans="1:8" ht="12.75">
      <c r="A126" s="3">
        <v>43</v>
      </c>
      <c r="B126" s="3">
        <v>38.99384845829749</v>
      </c>
      <c r="C126" s="3">
        <v>-90</v>
      </c>
      <c r="D126" s="3">
        <v>48.81927823981685</v>
      </c>
      <c r="E126" s="3">
        <v>-89.5520633164612</v>
      </c>
      <c r="F126" s="3">
        <v>87.81312669811435</v>
      </c>
      <c r="G126" s="3">
        <v>-179.55206331646121</v>
      </c>
      <c r="H126" s="3">
        <v>87.81312669811435</v>
      </c>
    </row>
    <row r="127" spans="1:8" ht="12.75">
      <c r="A127" s="3">
        <v>44</v>
      </c>
      <c r="B127" s="3">
        <v>38.79416404016547</v>
      </c>
      <c r="C127" s="3">
        <v>-90</v>
      </c>
      <c r="D127" s="3">
        <v>48.61960880908435</v>
      </c>
      <c r="E127" s="3">
        <v>-89.54164676866864</v>
      </c>
      <c r="F127" s="3">
        <v>87.41377284924982</v>
      </c>
      <c r="G127" s="3">
        <v>-179.54164676866864</v>
      </c>
      <c r="H127" s="3">
        <v>87.41377284924982</v>
      </c>
    </row>
    <row r="128" spans="1:8" ht="12.75">
      <c r="A128" s="3">
        <v>45</v>
      </c>
      <c r="B128" s="3">
        <v>38.59896729438235</v>
      </c>
      <c r="C128" s="3">
        <v>-90</v>
      </c>
      <c r="D128" s="3">
        <v>48.42442739518426</v>
      </c>
      <c r="E128" s="3">
        <v>-89.53123026117576</v>
      </c>
      <c r="F128" s="3">
        <v>87.02339468956662</v>
      </c>
      <c r="G128" s="3">
        <v>-179.53123026117578</v>
      </c>
      <c r="H128" s="3">
        <v>87.02339468956662</v>
      </c>
    </row>
    <row r="129" spans="1:8" ht="12.75">
      <c r="A129" s="3">
        <v>46</v>
      </c>
      <c r="B129" s="3">
        <v>38.40806093625774</v>
      </c>
      <c r="C129" s="3">
        <v>-90</v>
      </c>
      <c r="D129" s="3">
        <v>48.233536713422474</v>
      </c>
      <c r="E129" s="3">
        <v>-89.52081379489817</v>
      </c>
      <c r="F129" s="3">
        <v>86.64159764968022</v>
      </c>
      <c r="G129" s="3">
        <v>-179.52081379489817</v>
      </c>
      <c r="H129" s="3">
        <v>86.64159764968022</v>
      </c>
    </row>
    <row r="130" spans="1:8" ht="12.75">
      <c r="A130" s="3">
        <v>47</v>
      </c>
      <c r="B130" s="3">
        <v>38.22126041117487</v>
      </c>
      <c r="C130" s="3">
        <v>-90</v>
      </c>
      <c r="D130" s="3">
        <v>48.04675220917844</v>
      </c>
      <c r="E130" s="3">
        <v>-89.51039737075145</v>
      </c>
      <c r="F130" s="3">
        <v>86.26801262035332</v>
      </c>
      <c r="G130" s="3">
        <v>-179.51039737075146</v>
      </c>
      <c r="H130" s="3">
        <v>86.26801262035332</v>
      </c>
    </row>
    <row r="131" spans="1:8" ht="12.75">
      <c r="A131" s="3">
        <v>48</v>
      </c>
      <c r="B131" s="3">
        <v>38.038392822377475</v>
      </c>
      <c r="C131" s="3">
        <v>-90</v>
      </c>
      <c r="D131" s="3">
        <v>47.86390098569201</v>
      </c>
      <c r="E131" s="3">
        <v>-89.49998098965116</v>
      </c>
      <c r="F131" s="3">
        <v>85.90229380806949</v>
      </c>
      <c r="G131" s="3">
        <v>-179.49998098965116</v>
      </c>
      <c r="H131" s="3">
        <v>85.90229380806949</v>
      </c>
    </row>
    <row r="132" spans="1:8" ht="12.75">
      <c r="A132" s="3">
        <v>49</v>
      </c>
      <c r="B132" s="3">
        <v>37.85929596931895</v>
      </c>
      <c r="C132" s="3">
        <v>-90</v>
      </c>
      <c r="D132" s="3">
        <v>47.684820842412634</v>
      </c>
      <c r="E132" s="3">
        <v>-89.48956465251287</v>
      </c>
      <c r="F132" s="3">
        <v>85.54411681173158</v>
      </c>
      <c r="G132" s="3">
        <v>-179.48956465251288</v>
      </c>
      <c r="H132" s="3">
        <v>85.54411681173158</v>
      </c>
    </row>
    <row r="133" spans="1:8" ht="12.75">
      <c r="A133" s="3">
        <v>50</v>
      </c>
      <c r="B133" s="3">
        <v>37.68381748316885</v>
      </c>
      <c r="C133" s="3">
        <v>-90</v>
      </c>
      <c r="D133" s="3">
        <v>47.509359410505795</v>
      </c>
      <c r="E133" s="3">
        <v>-89.47914836025208</v>
      </c>
      <c r="F133" s="3">
        <v>85.19317689367465</v>
      </c>
      <c r="G133" s="3">
        <v>-179.47914836025208</v>
      </c>
      <c r="H133" s="3">
        <v>85.19317689367465</v>
      </c>
    </row>
    <row r="134" spans="1:8" ht="12.75">
      <c r="A134" s="3">
        <v>51</v>
      </c>
      <c r="B134" s="3">
        <v>37.5118140479305</v>
      </c>
      <c r="C134" s="3">
        <v>-90</v>
      </c>
      <c r="D134" s="3">
        <v>47.33737337397072</v>
      </c>
      <c r="E134" s="3">
        <v>-89.46873211378433</v>
      </c>
      <c r="F134" s="3">
        <v>84.8491874219012</v>
      </c>
      <c r="G134" s="3">
        <v>-179.4687321137843</v>
      </c>
      <c r="H134" s="3">
        <v>84.8491874219012</v>
      </c>
    </row>
    <row r="135" spans="1:8" ht="12.75">
      <c r="A135" s="3">
        <v>52</v>
      </c>
      <c r="B135" s="3">
        <v>37.34315069719324</v>
      </c>
      <c r="C135" s="3">
        <v>-90</v>
      </c>
      <c r="D135" s="3">
        <v>47.168727766392536</v>
      </c>
      <c r="E135" s="3">
        <v>-89.45831591402505</v>
      </c>
      <c r="F135" s="3">
        <v>84.51187846358577</v>
      </c>
      <c r="G135" s="3">
        <v>-179.45831591402506</v>
      </c>
      <c r="H135" s="3">
        <v>84.51187846358577</v>
      </c>
    </row>
    <row r="136" spans="1:8" ht="12.75">
      <c r="A136" s="3">
        <v>53</v>
      </c>
      <c r="B136" s="3">
        <v>37.17770017787344</v>
      </c>
      <c r="C136" s="3">
        <v>-90</v>
      </c>
      <c r="D136" s="3">
        <v>47.0032953346833</v>
      </c>
      <c r="E136" s="3">
        <v>-89.44789976188976</v>
      </c>
      <c r="F136" s="3">
        <v>84.18099551255675</v>
      </c>
      <c r="G136" s="3">
        <v>-179.44789976188974</v>
      </c>
      <c r="H136" s="3">
        <v>84.18099551255675</v>
      </c>
    </row>
    <row r="137" spans="1:8" ht="12.75">
      <c r="A137" s="3">
        <v>54</v>
      </c>
      <c r="B137" s="3">
        <v>37.015342373429846</v>
      </c>
      <c r="C137" s="3">
        <v>-90</v>
      </c>
      <c r="D137" s="3">
        <v>46.840955962297414</v>
      </c>
      <c r="E137" s="3">
        <v>-89.43748365829384</v>
      </c>
      <c r="F137" s="3">
        <v>83.85629833572726</v>
      </c>
      <c r="G137" s="3">
        <v>-179.43748365829384</v>
      </c>
      <c r="H137" s="3">
        <v>83.85629833572726</v>
      </c>
    </row>
    <row r="138" spans="1:8" ht="12.75">
      <c r="A138" s="3">
        <v>55</v>
      </c>
      <c r="B138" s="3">
        <v>36.855963780004345</v>
      </c>
      <c r="C138" s="3">
        <v>-90</v>
      </c>
      <c r="D138" s="3">
        <v>46.681596145372275</v>
      </c>
      <c r="E138" s="3">
        <v>-89.42706760415275</v>
      </c>
      <c r="F138" s="3">
        <v>83.53755992537661</v>
      </c>
      <c r="G138" s="3">
        <v>-179.42706760415277</v>
      </c>
      <c r="H138" s="3">
        <v>83.53755992537661</v>
      </c>
    </row>
    <row r="139" spans="1:8" ht="12.75">
      <c r="A139" s="3">
        <v>56</v>
      </c>
      <c r="B139" s="3">
        <v>36.69945702976521</v>
      </c>
      <c r="C139" s="3">
        <v>-90</v>
      </c>
      <c r="D139" s="3">
        <v>46.525108516071626</v>
      </c>
      <c r="E139" s="3">
        <v>-89.41665160038187</v>
      </c>
      <c r="F139" s="3">
        <v>83.22456554583684</v>
      </c>
      <c r="G139" s="3">
        <v>-179.41665160038187</v>
      </c>
      <c r="H139" s="3">
        <v>83.22456554583684</v>
      </c>
    </row>
    <row r="140" spans="1:8" ht="12.75">
      <c r="A140" s="3">
        <v>57</v>
      </c>
      <c r="B140" s="3">
        <v>36.54572045643939</v>
      </c>
      <c r="C140" s="3">
        <v>-90</v>
      </c>
      <c r="D140" s="3">
        <v>46.3713914081178</v>
      </c>
      <c r="E140" s="3">
        <v>-89.40623564789655</v>
      </c>
      <c r="F140" s="3">
        <v>82.9171118645572</v>
      </c>
      <c r="G140" s="3">
        <v>-179.40623564789655</v>
      </c>
      <c r="H140" s="3">
        <v>82.9171118645572</v>
      </c>
    </row>
    <row r="141" spans="1:8" ht="12.75">
      <c r="A141" s="3">
        <v>58</v>
      </c>
      <c r="B141" s="3">
        <v>36.39465769863048</v>
      </c>
      <c r="C141" s="3">
        <v>-90</v>
      </c>
      <c r="D141" s="3">
        <v>46.22034846010966</v>
      </c>
      <c r="E141" s="3">
        <v>-89.39581974761214</v>
      </c>
      <c r="F141" s="3">
        <v>82.61500615874014</v>
      </c>
      <c r="G141" s="3">
        <v>-179.39581974761214</v>
      </c>
      <c r="H141" s="3">
        <v>82.61500615874014</v>
      </c>
    </row>
    <row r="142" spans="1:8" ht="12.75">
      <c r="A142" s="3">
        <v>59</v>
      </c>
      <c r="B142" s="3">
        <v>36.24617733704633</v>
      </c>
      <c r="C142" s="3">
        <v>-90</v>
      </c>
      <c r="D142" s="3">
        <v>46.0718882527503</v>
      </c>
      <c r="E142" s="3">
        <v>-89.38540390044396</v>
      </c>
      <c r="F142" s="3">
        <v>82.31806558979663</v>
      </c>
      <c r="G142" s="3">
        <v>-179.38540390044395</v>
      </c>
      <c r="H142" s="3">
        <v>82.31806558979663</v>
      </c>
    </row>
    <row r="143" spans="1:8" ht="12.75">
      <c r="A143" s="3">
        <v>60</v>
      </c>
      <c r="B143" s="3">
        <v>36.10019256221635</v>
      </c>
      <c r="C143" s="3">
        <v>-90</v>
      </c>
      <c r="D143" s="3">
        <v>45.92592397656421</v>
      </c>
      <c r="E143" s="3">
        <v>-89.37498810730729</v>
      </c>
      <c r="F143" s="3">
        <v>82.02611653878056</v>
      </c>
      <c r="G143" s="3">
        <v>-179.3749881073073</v>
      </c>
      <c r="H143" s="3">
        <v>82.02611653878056</v>
      </c>
    </row>
    <row r="144" spans="1:8" ht="12.75">
      <c r="A144" s="3">
        <v>61</v>
      </c>
      <c r="B144" s="3">
        <v>35.95662086967388</v>
      </c>
      <c r="C144" s="3">
        <v>-90</v>
      </c>
      <c r="D144" s="3">
        <v>45.78237312707982</v>
      </c>
      <c r="E144" s="3">
        <v>-89.36457236911741</v>
      </c>
      <c r="F144" s="3">
        <v>81.73899399675369</v>
      </c>
      <c r="G144" s="3">
        <v>-179.3645723691174</v>
      </c>
      <c r="H144" s="3">
        <v>81.73899399675369</v>
      </c>
    </row>
    <row r="145" spans="1:8" ht="12.75">
      <c r="A145" s="3">
        <v>62</v>
      </c>
      <c r="B145" s="3">
        <v>35.81538377992415</v>
      </c>
      <c r="C145" s="3">
        <v>-90</v>
      </c>
      <c r="D145" s="3">
        <v>45.64115722479726</v>
      </c>
      <c r="E145" s="3">
        <v>-89.35415668678955</v>
      </c>
      <c r="F145" s="3">
        <v>81.4565410047214</v>
      </c>
      <c r="G145" s="3">
        <v>-179.35415668678957</v>
      </c>
      <c r="H145" s="3">
        <v>81.4565410047214</v>
      </c>
    </row>
    <row r="146" spans="1:8" ht="12.75">
      <c r="A146" s="3">
        <v>63</v>
      </c>
      <c r="B146" s="3">
        <v>35.676406580817584</v>
      </c>
      <c r="C146" s="3">
        <v>-90</v>
      </c>
      <c r="D146" s="3">
        <v>45.50220155756189</v>
      </c>
      <c r="E146" s="3">
        <v>-89.34374106123893</v>
      </c>
      <c r="F146" s="3">
        <v>81.17860813837947</v>
      </c>
      <c r="G146" s="3">
        <v>-179.34374106123894</v>
      </c>
      <c r="H146" s="3">
        <v>81.17860813837947</v>
      </c>
    </row>
    <row r="147" spans="1:8" ht="12.75">
      <c r="A147" s="3">
        <v>64</v>
      </c>
      <c r="B147" s="3">
        <v>35.539618090211476</v>
      </c>
      <c r="C147" s="3">
        <v>-90</v>
      </c>
      <c r="D147" s="3">
        <v>45.36543494322576</v>
      </c>
      <c r="E147" s="3">
        <v>-89.33332549338073</v>
      </c>
      <c r="F147" s="3">
        <v>80.90505303343724</v>
      </c>
      <c r="G147" s="3">
        <v>-179.33332549338073</v>
      </c>
      <c r="H147" s="3">
        <v>80.90505303343724</v>
      </c>
    </row>
    <row r="148" spans="1:8" ht="12.75">
      <c r="A148" s="3">
        <v>65</v>
      </c>
      <c r="B148" s="3">
        <v>35.40495043703211</v>
      </c>
      <c r="C148" s="3">
        <v>-90</v>
      </c>
      <c r="D148" s="3">
        <v>45.230789510709855</v>
      </c>
      <c r="E148" s="3">
        <v>-89.32290998413009</v>
      </c>
      <c r="F148" s="3">
        <v>80.63573994774197</v>
      </c>
      <c r="G148" s="3">
        <v>-179.3229099841301</v>
      </c>
      <c r="H148" s="3">
        <v>80.63573994774197</v>
      </c>
    </row>
    <row r="149" spans="1:8" ht="12.75">
      <c r="A149" s="3">
        <v>66</v>
      </c>
      <c r="B149" s="3">
        <v>35.27233885905185</v>
      </c>
      <c r="C149" s="3">
        <v>-90</v>
      </c>
      <c r="D149" s="3">
        <v>45.09820049778119</v>
      </c>
      <c r="E149" s="3">
        <v>-89.31249453440216</v>
      </c>
      <c r="F149" s="3">
        <v>80.37053935683304</v>
      </c>
      <c r="G149" s="3">
        <v>-179.31249453440216</v>
      </c>
      <c r="H149" s="3">
        <v>80.37053935683304</v>
      </c>
    </row>
    <row r="150" spans="1:8" ht="12.75">
      <c r="A150" s="3">
        <v>67</v>
      </c>
      <c r="B150" s="3">
        <v>35.141721515872696</v>
      </c>
      <c r="C150" s="3">
        <v>-90</v>
      </c>
      <c r="D150" s="3">
        <v>44.967606064036296</v>
      </c>
      <c r="E150" s="3">
        <v>-89.30207914511205</v>
      </c>
      <c r="F150" s="3">
        <v>80.10932757990899</v>
      </c>
      <c r="G150" s="3">
        <v>-179.30207914511203</v>
      </c>
      <c r="H150" s="3">
        <v>80.10932757990899</v>
      </c>
    </row>
    <row r="151" spans="1:8" ht="12.75">
      <c r="A151" s="3">
        <v>68</v>
      </c>
      <c r="B151" s="3">
        <v>35.013039315764495</v>
      </c>
      <c r="C151" s="3">
        <v>-90</v>
      </c>
      <c r="D151" s="3">
        <v>44.838947117739465</v>
      </c>
      <c r="E151" s="3">
        <v>-89.2916638171748</v>
      </c>
      <c r="F151" s="3">
        <v>79.85198643350397</v>
      </c>
      <c r="G151" s="3">
        <v>-179.2916638171748</v>
      </c>
      <c r="H151" s="3">
        <v>79.85198643350397</v>
      </c>
    </row>
    <row r="152" spans="1:8" ht="12.75">
      <c r="A152" s="3">
        <v>69</v>
      </c>
      <c r="B152" s="3">
        <v>34.88623575514412</v>
      </c>
      <c r="C152" s="3">
        <v>-90</v>
      </c>
      <c r="D152" s="3">
        <v>44.71216715530196</v>
      </c>
      <c r="E152" s="3">
        <v>-89.28124855150546</v>
      </c>
      <c r="F152" s="3">
        <v>79.59840291044608</v>
      </c>
      <c r="G152" s="3">
        <v>-179.28124855150546</v>
      </c>
      <c r="H152" s="3">
        <v>79.59840291044608</v>
      </c>
    </row>
    <row r="153" spans="1:8" ht="12.75">
      <c r="A153" s="3">
        <v>70</v>
      </c>
      <c r="B153" s="3">
        <v>34.76125676960409</v>
      </c>
      <c r="C153" s="3">
        <v>-90</v>
      </c>
      <c r="D153" s="3">
        <v>44.587212112310596</v>
      </c>
      <c r="E153" s="3">
        <v>-89.27083334901906</v>
      </c>
      <c r="F153" s="3">
        <v>79.34846888191468</v>
      </c>
      <c r="G153" s="3">
        <v>-179.27083334901906</v>
      </c>
      <c r="H153" s="3">
        <v>79.34846888191468</v>
      </c>
    </row>
    <row r="154" spans="1:8" ht="12.75">
      <c r="A154" s="3">
        <v>71</v>
      </c>
      <c r="B154" s="3">
        <v>34.638050595507714</v>
      </c>
      <c r="C154" s="3">
        <v>-90</v>
      </c>
      <c r="D154" s="3">
        <v>44.46403022512289</v>
      </c>
      <c r="E154" s="3">
        <v>-89.26041821063056</v>
      </c>
      <c r="F154" s="3">
        <v>79.1020808206306</v>
      </c>
      <c r="G154" s="3">
        <v>-179.26041821063058</v>
      </c>
      <c r="H154" s="3">
        <v>79.1020808206306</v>
      </c>
    </row>
    <row r="155" spans="1:8" ht="12.75">
      <c r="A155" s="3">
        <v>72</v>
      </c>
      <c r="B155" s="3">
        <v>34.51656764126385</v>
      </c>
      <c r="C155" s="3">
        <v>-90</v>
      </c>
      <c r="D155" s="3">
        <v>44.34257190214182</v>
      </c>
      <c r="E155" s="3">
        <v>-89.25000313725494</v>
      </c>
      <c r="F155" s="3">
        <v>78.85913954340567</v>
      </c>
      <c r="G155" s="3">
        <v>-179.25000313725494</v>
      </c>
      <c r="H155" s="3">
        <v>78.85913954340567</v>
      </c>
    </row>
    <row r="156" spans="1:8" ht="12.75">
      <c r="A156" s="3">
        <v>73</v>
      </c>
      <c r="B156" s="3">
        <v>34.396760367480105</v>
      </c>
      <c r="C156" s="3">
        <v>-90</v>
      </c>
      <c r="D156" s="3">
        <v>44.22278960396903</v>
      </c>
      <c r="E156" s="3">
        <v>-89.23958812980709</v>
      </c>
      <c r="F156" s="3">
        <v>78.61954997144913</v>
      </c>
      <c r="G156" s="3">
        <v>-179.2395881298071</v>
      </c>
      <c r="H156" s="3">
        <v>78.61954997144913</v>
      </c>
    </row>
    <row r="157" spans="1:8" ht="12.75">
      <c r="A157" s="3">
        <v>74</v>
      </c>
      <c r="B157" s="3">
        <v>34.278583175269695</v>
      </c>
      <c r="C157" s="3">
        <v>-90</v>
      </c>
      <c r="D157" s="3">
        <v>44.1046377317117</v>
      </c>
      <c r="E157" s="3">
        <v>-89.2291731892019</v>
      </c>
      <c r="F157" s="3">
        <v>78.38322090698139</v>
      </c>
      <c r="G157" s="3">
        <v>-179.2291731892019</v>
      </c>
      <c r="H157" s="3">
        <v>78.38322090698139</v>
      </c>
    </row>
    <row r="158" spans="1:8" ht="12.75">
      <c r="A158" s="3">
        <v>75</v>
      </c>
      <c r="B158" s="3">
        <v>34.161992302055225</v>
      </c>
      <c r="C158" s="3">
        <v>-90</v>
      </c>
      <c r="D158" s="3">
        <v>43.988072522786304</v>
      </c>
      <c r="E158" s="3">
        <v>-89.21875831635424</v>
      </c>
      <c r="F158" s="3">
        <v>78.15006482484154</v>
      </c>
      <c r="G158" s="3">
        <v>-179.21875831635424</v>
      </c>
      <c r="H158" s="3">
        <v>78.15006482484154</v>
      </c>
    </row>
    <row r="159" spans="1:8" ht="12.75">
      <c r="A159" s="3">
        <v>76</v>
      </c>
      <c r="B159" s="3">
        <v>34.04694572427339</v>
      </c>
      <c r="C159" s="3">
        <v>-90</v>
      </c>
      <c r="D159" s="3">
        <v>43.87305195362336</v>
      </c>
      <c r="E159" s="3">
        <v>-89.20834351217893</v>
      </c>
      <c r="F159" s="3">
        <v>77.91999767789675</v>
      </c>
      <c r="G159" s="3">
        <v>-179.2083435121789</v>
      </c>
      <c r="H159" s="3">
        <v>77.91999767789675</v>
      </c>
    </row>
    <row r="160" spans="1:8" ht="12.75">
      <c r="A160" s="3">
        <v>77</v>
      </c>
      <c r="B160" s="3">
        <v>33.93340306643958</v>
      </c>
      <c r="C160" s="3">
        <v>-90</v>
      </c>
      <c r="D160" s="3">
        <v>43.75953564873193</v>
      </c>
      <c r="E160" s="3">
        <v>-89.19792877759075</v>
      </c>
      <c r="F160" s="3">
        <v>77.69293871517151</v>
      </c>
      <c r="G160" s="3">
        <v>-179.19792877759076</v>
      </c>
      <c r="H160" s="3">
        <v>77.69293871517151</v>
      </c>
    </row>
    <row r="161" spans="1:8" ht="12.75">
      <c r="A161" s="3">
        <v>78</v>
      </c>
      <c r="B161" s="3">
        <v>33.82132551607961</v>
      </c>
      <c r="C161" s="3">
        <v>-90</v>
      </c>
      <c r="D161" s="3">
        <v>43.64748479563147</v>
      </c>
      <c r="E161" s="3">
        <v>-89.18751411350446</v>
      </c>
      <c r="F161" s="3">
        <v>77.46881031171108</v>
      </c>
      <c r="G161" s="3">
        <v>-179.18751411350448</v>
      </c>
      <c r="H161" s="3">
        <v>77.46881031171108</v>
      </c>
    </row>
    <row r="162" spans="1:8" ht="12.75">
      <c r="A162" s="3">
        <v>79</v>
      </c>
      <c r="B162" s="3">
        <v>33.71067574408039</v>
      </c>
      <c r="C162" s="3">
        <v>-90</v>
      </c>
      <c r="D162" s="3">
        <v>43.53686206520244</v>
      </c>
      <c r="E162" s="3">
        <v>-89.1770995208348</v>
      </c>
      <c r="F162" s="3">
        <v>77.24753780928283</v>
      </c>
      <c r="G162" s="3">
        <v>-179.17709952083482</v>
      </c>
      <c r="H162" s="3">
        <v>77.24753780928283</v>
      </c>
    </row>
    <row r="163" spans="1:8" ht="12.75">
      <c r="A163" s="3">
        <v>80</v>
      </c>
      <c r="B163" s="3">
        <v>33.60141783005035</v>
      </c>
      <c r="C163" s="3">
        <v>-90</v>
      </c>
      <c r="D163" s="3">
        <v>43.42763153704673</v>
      </c>
      <c r="E163" s="3">
        <v>-89.16668500049644</v>
      </c>
      <c r="F163" s="3">
        <v>77.02904936709707</v>
      </c>
      <c r="G163" s="3">
        <v>-179.16668500049644</v>
      </c>
      <c r="H163" s="3">
        <v>77.02904936709707</v>
      </c>
    </row>
    <row r="164" spans="1:8" ht="12.75">
      <c r="A164" s="3">
        <v>81</v>
      </c>
      <c r="B164" s="3">
        <v>33.493517192316226</v>
      </c>
      <c r="C164" s="3">
        <v>-90</v>
      </c>
      <c r="D164" s="3">
        <v>43.31975862948444</v>
      </c>
      <c r="E164" s="3">
        <v>-89.15627055340404</v>
      </c>
      <c r="F164" s="3">
        <v>76.81327582180067</v>
      </c>
      <c r="G164" s="3">
        <v>-179.15627055340406</v>
      </c>
      <c r="H164" s="3">
        <v>76.81327582180067</v>
      </c>
    </row>
    <row r="165" spans="1:8" ht="12.75">
      <c r="A165" s="3">
        <v>82</v>
      </c>
      <c r="B165" s="3">
        <v>33.386940522214886</v>
      </c>
      <c r="C165" s="3">
        <v>-90</v>
      </c>
      <c r="D165" s="3">
        <v>43.21321003384574</v>
      </c>
      <c r="E165" s="3">
        <v>-89.14585618047222</v>
      </c>
      <c r="F165" s="3">
        <v>76.60015055606063</v>
      </c>
      <c r="G165" s="3">
        <v>-179.14585618047224</v>
      </c>
      <c r="H165" s="3">
        <v>76.60015055606063</v>
      </c>
    </row>
    <row r="166" spans="1:8" ht="12.75">
      <c r="A166" s="3">
        <v>83</v>
      </c>
      <c r="B166" s="3">
        <v>33.281655722367745</v>
      </c>
      <c r="C166" s="3">
        <v>-90</v>
      </c>
      <c r="D166" s="3">
        <v>43.10795365274525</v>
      </c>
      <c r="E166" s="3">
        <v>-89.13544188261557</v>
      </c>
      <c r="F166" s="3">
        <v>76.389609375113</v>
      </c>
      <c r="G166" s="3">
        <v>-179.13544188261557</v>
      </c>
      <c r="H166" s="3">
        <v>76.389609375113</v>
      </c>
    </row>
    <row r="167" spans="1:8" ht="12.75">
      <c r="A167" s="3">
        <v>84</v>
      </c>
      <c r="B167" s="3">
        <v>33.177631848651586</v>
      </c>
      <c r="C167" s="3">
        <v>-90</v>
      </c>
      <c r="D167" s="3">
        <v>43.0039585420529</v>
      </c>
      <c r="E167" s="3">
        <v>-89.12502766074861</v>
      </c>
      <c r="F167" s="3">
        <v>76.18159039070449</v>
      </c>
      <c r="G167" s="3">
        <v>-179.12502766074863</v>
      </c>
      <c r="H167" s="3">
        <v>76.18159039070449</v>
      </c>
    </row>
    <row r="168" spans="1:8" ht="12.75">
      <c r="A168" s="3">
        <v>85</v>
      </c>
      <c r="B168" s="3">
        <v>33.07483905560337</v>
      </c>
      <c r="C168" s="3">
        <v>-90</v>
      </c>
      <c r="D168" s="3">
        <v>42.901194856298666</v>
      </c>
      <c r="E168" s="3">
        <v>-89.11461351578589</v>
      </c>
      <c r="F168" s="3">
        <v>75.97603391190204</v>
      </c>
      <c r="G168" s="3">
        <v>-179.1146135157859</v>
      </c>
      <c r="H168" s="3">
        <v>75.97603391190204</v>
      </c>
    </row>
    <row r="169" spans="1:8" ht="12.75">
      <c r="A169" s="3">
        <v>86</v>
      </c>
      <c r="B169" s="3">
        <v>32.97324854501787</v>
      </c>
      <c r="C169" s="3">
        <v>-90</v>
      </c>
      <c r="D169" s="3">
        <v>42.799633797270296</v>
      </c>
      <c r="E169" s="3">
        <v>-89.10419944864185</v>
      </c>
      <c r="F169" s="3">
        <v>75.77288234228817</v>
      </c>
      <c r="G169" s="3">
        <v>-179.10419944864185</v>
      </c>
      <c r="H169" s="3">
        <v>75.77288234228817</v>
      </c>
    </row>
    <row r="170" spans="1:8" ht="12.75">
      <c r="A170" s="3">
        <v>87</v>
      </c>
      <c r="B170" s="3">
        <v>32.872832517516855</v>
      </c>
      <c r="C170" s="3">
        <v>-90</v>
      </c>
      <c r="D170" s="3">
        <v>42.69924756558244</v>
      </c>
      <c r="E170" s="3">
        <v>-89.09378546023095</v>
      </c>
      <c r="F170" s="3">
        <v>75.5720800830993</v>
      </c>
      <c r="G170" s="3">
        <v>-179.09378546023095</v>
      </c>
      <c r="H170" s="3">
        <v>75.5720800830993</v>
      </c>
    </row>
    <row r="171" spans="1:8" ht="12.75">
      <c r="A171" s="3">
        <v>88</v>
      </c>
      <c r="B171" s="3">
        <v>32.773564126885844</v>
      </c>
      <c r="C171" s="3">
        <v>-90</v>
      </c>
      <c r="D171" s="3">
        <v>42.60000931501342</v>
      </c>
      <c r="E171" s="3">
        <v>-89.08337155146756</v>
      </c>
      <c r="F171" s="3">
        <v>75.37357344189927</v>
      </c>
      <c r="G171" s="3">
        <v>-179.08337155146756</v>
      </c>
      <c r="H171" s="3">
        <v>75.37357344189927</v>
      </c>
    </row>
    <row r="172" spans="1:8" ht="12.75">
      <c r="A172" s="3">
        <v>89</v>
      </c>
      <c r="B172" s="3">
        <v>32.67541743699097</v>
      </c>
      <c r="C172" s="3">
        <v>-90</v>
      </c>
      <c r="D172" s="3">
        <v>42.50189310942207</v>
      </c>
      <c r="E172" s="3">
        <v>-89.07295772326609</v>
      </c>
      <c r="F172" s="3">
        <v>75.17731054641304</v>
      </c>
      <c r="G172" s="3">
        <v>-179.0729577232661</v>
      </c>
      <c r="H172" s="3">
        <v>75.17731054641304</v>
      </c>
    </row>
    <row r="173" spans="1:8" ht="12.75">
      <c r="A173" s="3">
        <v>90</v>
      </c>
      <c r="B173" s="3">
        <v>32.57836738110272</v>
      </c>
      <c r="C173" s="3">
        <v>-90</v>
      </c>
      <c r="D173" s="3">
        <v>42.404873882071506</v>
      </c>
      <c r="E173" s="3">
        <v>-89.06254397654081</v>
      </c>
      <c r="F173" s="3">
        <v>74.98324126317424</v>
      </c>
      <c r="G173" s="3">
        <v>-179.0625439765408</v>
      </c>
      <c r="H173" s="3">
        <v>74.98324126317424</v>
      </c>
    </row>
    <row r="174" spans="1:8" ht="12.75">
      <c r="A174" s="3">
        <v>91</v>
      </c>
      <c r="B174" s="3">
        <v>32.48238972346735</v>
      </c>
      <c r="C174" s="3">
        <v>-90</v>
      </c>
      <c r="D174" s="3">
        <v>42.30892739720052</v>
      </c>
      <c r="E174" s="3">
        <v>-89.05213031220602</v>
      </c>
      <c r="F174" s="3">
        <v>74.79131712066787</v>
      </c>
      <c r="G174" s="3">
        <v>-179.05213031220603</v>
      </c>
      <c r="H174" s="3">
        <v>74.79131712066787</v>
      </c>
    </row>
    <row r="175" spans="1:8" ht="12.75">
      <c r="A175" s="3">
        <v>92</v>
      </c>
      <c r="B175" s="3">
        <v>32.387461022978115</v>
      </c>
      <c r="C175" s="3">
        <v>-90</v>
      </c>
      <c r="D175" s="3">
        <v>42.214030213694855</v>
      </c>
      <c r="E175" s="3">
        <v>-89.04171673117598</v>
      </c>
      <c r="F175" s="3">
        <v>74.60149123667297</v>
      </c>
      <c r="G175" s="3">
        <v>-179.04171673117597</v>
      </c>
      <c r="H175" s="3">
        <v>74.60149123667297</v>
      </c>
    </row>
    <row r="176" spans="1:8" ht="12.75">
      <c r="A176" s="3">
        <v>93</v>
      </c>
      <c r="B176" s="3">
        <v>32.29355859881052</v>
      </c>
      <c r="C176" s="3">
        <v>-90</v>
      </c>
      <c r="D176" s="3">
        <v>42.120159650722364</v>
      </c>
      <c r="E176" s="3">
        <v>-89.03130323436487</v>
      </c>
      <c r="F176" s="3">
        <v>74.41371824953289</v>
      </c>
      <c r="G176" s="3">
        <v>-179.03130323436486</v>
      </c>
      <c r="H176" s="3">
        <v>74.41371824953289</v>
      </c>
    </row>
    <row r="177" spans="1:8" ht="12.75">
      <c r="A177" s="3">
        <v>94</v>
      </c>
      <c r="B177" s="3">
        <v>32.20066049789525</v>
      </c>
      <c r="C177" s="3">
        <v>-90</v>
      </c>
      <c r="D177" s="3">
        <v>42.02729375520605</v>
      </c>
      <c r="E177" s="3">
        <v>-89.02088982268687</v>
      </c>
      <c r="F177" s="3">
        <v>74.2279542531013</v>
      </c>
      <c r="G177" s="3">
        <v>-179.02088982268685</v>
      </c>
      <c r="H177" s="3">
        <v>74.2279542531013</v>
      </c>
    </row>
    <row r="178" spans="1:8" ht="12.75">
      <c r="A178" s="3">
        <v>95</v>
      </c>
      <c r="B178" s="3">
        <v>32.10874546411227</v>
      </c>
      <c r="C178" s="3">
        <v>-90</v>
      </c>
      <c r="D178" s="3">
        <v>41.93541127101809</v>
      </c>
      <c r="E178" s="3">
        <v>-89.01047649705609</v>
      </c>
      <c r="F178" s="3">
        <v>74.04415673513036</v>
      </c>
      <c r="G178" s="3">
        <v>-179.0104764970561</v>
      </c>
      <c r="H178" s="3">
        <v>74.04415673513036</v>
      </c>
    </row>
    <row r="179" spans="1:8" ht="12.75">
      <c r="A179" s="3">
        <v>96</v>
      </c>
      <c r="B179" s="3">
        <v>32.01779290909785</v>
      </c>
      <c r="C179" s="3">
        <v>-90</v>
      </c>
      <c r="D179" s="3">
        <v>41.84449160978688</v>
      </c>
      <c r="E179" s="3">
        <v>-89.00006325838662</v>
      </c>
      <c r="F179" s="3">
        <v>73.86228451888474</v>
      </c>
      <c r="G179" s="3">
        <v>-179.0000632583866</v>
      </c>
      <c r="H179" s="3">
        <v>73.86228451888474</v>
      </c>
    </row>
    <row r="180" spans="1:8" ht="12.75">
      <c r="A180" s="3">
        <v>97</v>
      </c>
      <c r="B180" s="3">
        <v>31.927782884564326</v>
      </c>
      <c r="C180" s="3">
        <v>-90</v>
      </c>
      <c r="D180" s="3">
        <v>41.754514823216795</v>
      </c>
      <c r="E180" s="3">
        <v>-88.98965010759248</v>
      </c>
      <c r="F180" s="3">
        <v>73.68229770778112</v>
      </c>
      <c r="G180" s="3">
        <v>-178.9896501075925</v>
      </c>
      <c r="H180" s="3">
        <v>73.68229770778112</v>
      </c>
    </row>
    <row r="181" spans="1:8" ht="12.75">
      <c r="A181" s="3">
        <v>98</v>
      </c>
      <c r="B181" s="3">
        <v>31.838696056039325</v>
      </c>
      <c r="C181" s="3">
        <v>-90</v>
      </c>
      <c r="D181" s="3">
        <v>41.66546157682744</v>
      </c>
      <c r="E181" s="3">
        <v>-88.9792370455877</v>
      </c>
      <c r="F181" s="3">
        <v>73.50415763286676</v>
      </c>
      <c r="G181" s="3">
        <v>-178.9792370455877</v>
      </c>
      <c r="H181" s="3">
        <v>73.50415763286676</v>
      </c>
    </row>
    <row r="182" spans="1:8" ht="12.75">
      <c r="A182" s="3">
        <v>99</v>
      </c>
      <c r="B182" s="3">
        <v>31.750513677938223</v>
      </c>
      <c r="C182" s="3">
        <v>-90</v>
      </c>
      <c r="D182" s="3">
        <v>41.57731312502605</v>
      </c>
      <c r="E182" s="3">
        <v>-88.9688240732862</v>
      </c>
      <c r="F182" s="3">
        <v>73.32782680296428</v>
      </c>
      <c r="G182" s="3">
        <v>-178.9688240732862</v>
      </c>
      <c r="H182" s="3">
        <v>73.32782680296428</v>
      </c>
    </row>
    <row r="183" spans="1:8" ht="12.75">
      <c r="A183" s="3">
        <v>100</v>
      </c>
      <c r="B183" s="3">
        <v>31.663217569889227</v>
      </c>
      <c r="C183" s="3">
        <v>-90</v>
      </c>
      <c r="D183" s="3">
        <v>41.490051287432664</v>
      </c>
      <c r="E183" s="3">
        <v>-88.95841119160191</v>
      </c>
      <c r="F183" s="3">
        <v>73.15326885732189</v>
      </c>
      <c r="G183" s="3">
        <v>-178.95841119160193</v>
      </c>
      <c r="H183" s="3">
        <v>73.15326885732189</v>
      </c>
    </row>
    <row r="184" spans="1:8" ht="12.75">
      <c r="A184" s="3">
        <v>110</v>
      </c>
      <c r="B184" s="3">
        <v>30.835363866724723</v>
      </c>
      <c r="C184" s="3">
        <v>-90</v>
      </c>
      <c r="D184" s="3">
        <v>40.66255921553367</v>
      </c>
      <c r="E184" s="3">
        <v>-88.85428755973419</v>
      </c>
      <c r="F184" s="3">
        <v>71.4979230822584</v>
      </c>
      <c r="G184" s="3">
        <v>-178.8542875597342</v>
      </c>
      <c r="H184" s="3">
        <v>71.4979230822584</v>
      </c>
    </row>
    <row r="185" spans="1:8" ht="12.75">
      <c r="A185" s="3">
        <v>120</v>
      </c>
      <c r="B185" s="3">
        <v>30.07959264893673</v>
      </c>
      <c r="C185" s="3">
        <v>-90</v>
      </c>
      <c r="D185" s="3">
        <v>39.90718403496021</v>
      </c>
      <c r="E185" s="3">
        <v>-88.7501739945529</v>
      </c>
      <c r="F185" s="3">
        <v>69.98677668389693</v>
      </c>
      <c r="G185" s="3">
        <v>-178.7501739945529</v>
      </c>
      <c r="H185" s="3">
        <v>69.98677668389693</v>
      </c>
    </row>
    <row r="186" spans="1:8" ht="12.75">
      <c r="A186" s="3">
        <v>130</v>
      </c>
      <c r="B186" s="3">
        <v>29.384350523752488</v>
      </c>
      <c r="C186" s="3">
        <v>-90</v>
      </c>
      <c r="D186" s="3">
        <v>39.212372343367946</v>
      </c>
      <c r="E186" s="3">
        <v>-88.64607140919045</v>
      </c>
      <c r="F186" s="3">
        <v>68.59672286712043</v>
      </c>
      <c r="G186" s="3">
        <v>-178.64607140919045</v>
      </c>
      <c r="H186" s="3">
        <v>68.59672286712043</v>
      </c>
    </row>
    <row r="187" spans="1:8" ht="12.75">
      <c r="A187" s="3">
        <v>140</v>
      </c>
      <c r="B187" s="3">
        <v>28.740656856324463</v>
      </c>
      <c r="C187" s="3">
        <v>-90</v>
      </c>
      <c r="D187" s="3">
        <v>38.569143495508776</v>
      </c>
      <c r="E187" s="3">
        <v>-88.54198071625275</v>
      </c>
      <c r="F187" s="3">
        <v>67.30980035183323</v>
      </c>
      <c r="G187" s="3">
        <v>-178.54198071625277</v>
      </c>
      <c r="H187" s="3">
        <v>67.30980035183323</v>
      </c>
    </row>
    <row r="188" spans="1:8" ht="12.75">
      <c r="A188" s="3">
        <v>150</v>
      </c>
      <c r="B188" s="3">
        <v>28.1413923887756</v>
      </c>
      <c r="C188" s="3">
        <v>-90</v>
      </c>
      <c r="D188" s="3">
        <v>37.97037822227692</v>
      </c>
      <c r="E188" s="3">
        <v>-88.43790282777563</v>
      </c>
      <c r="F188" s="3">
        <v>66.11177061105252</v>
      </c>
      <c r="G188" s="3">
        <v>-178.43790282777562</v>
      </c>
      <c r="H188" s="3">
        <v>66.11177061105252</v>
      </c>
    </row>
    <row r="189" spans="1:8" ht="12.75">
      <c r="A189" s="3">
        <v>160</v>
      </c>
      <c r="B189" s="3">
        <v>27.58081791677073</v>
      </c>
      <c r="C189" s="3">
        <v>-90</v>
      </c>
      <c r="D189" s="3">
        <v>37.41033730728124</v>
      </c>
      <c r="E189" s="3">
        <v>-88.33383865518125</v>
      </c>
      <c r="F189" s="3">
        <v>64.99115522405197</v>
      </c>
      <c r="G189" s="3">
        <v>-178.33383865518127</v>
      </c>
      <c r="H189" s="3">
        <v>64.99115522405197</v>
      </c>
    </row>
    <row r="190" spans="1:8" ht="12.75">
      <c r="A190" s="3">
        <v>170</v>
      </c>
      <c r="B190" s="3">
        <v>27.054239142323745</v>
      </c>
      <c r="C190" s="3">
        <v>-90</v>
      </c>
      <c r="D190" s="3">
        <v>36.88432643965335</v>
      </c>
      <c r="E190" s="3">
        <v>-88.22978910923476</v>
      </c>
      <c r="F190" s="3">
        <v>63.938565581977095</v>
      </c>
      <c r="G190" s="3">
        <v>-178.22978910923476</v>
      </c>
      <c r="H190" s="3">
        <v>63.938565581977095</v>
      </c>
    </row>
    <row r="191" spans="1:8" ht="12.75">
      <c r="A191" s="3">
        <v>180</v>
      </c>
      <c r="B191" s="3">
        <v>26.5577674678231</v>
      </c>
      <c r="C191" s="3">
        <v>-90</v>
      </c>
      <c r="D191" s="3">
        <v>36.38845700807416</v>
      </c>
      <c r="E191" s="3">
        <v>-88.12575510000084</v>
      </c>
      <c r="F191" s="3">
        <v>62.94622447589727</v>
      </c>
      <c r="G191" s="3">
        <v>-178.12575510000084</v>
      </c>
      <c r="H191" s="3">
        <v>62.94622447589727</v>
      </c>
    </row>
    <row r="192" spans="1:8" ht="12.75">
      <c r="A192" s="3">
        <v>190</v>
      </c>
      <c r="B192" s="3">
        <v>26.088145550832643</v>
      </c>
      <c r="C192" s="3">
        <v>-90</v>
      </c>
      <c r="D192" s="3">
        <v>35.919471655575805</v>
      </c>
      <c r="E192" s="3">
        <v>-88.02173753680047</v>
      </c>
      <c r="F192" s="3">
        <v>62.00761720640845</v>
      </c>
      <c r="G192" s="3">
        <v>-178.02173753680046</v>
      </c>
      <c r="H192" s="3">
        <v>62.00761720640845</v>
      </c>
    </row>
    <row r="193" spans="1:8" ht="12.75">
      <c r="A193" s="3">
        <v>200</v>
      </c>
      <c r="B193" s="3">
        <v>25.642617656609602</v>
      </c>
      <c r="C193" s="3">
        <v>-90</v>
      </c>
      <c r="D193" s="3">
        <v>35.47461463206076</v>
      </c>
      <c r="E193" s="3">
        <v>-87.91773732816768</v>
      </c>
      <c r="F193" s="3">
        <v>61.11723228867036</v>
      </c>
      <c r="G193" s="3">
        <v>-177.91773732816768</v>
      </c>
      <c r="H193" s="3">
        <v>61.11723228867036</v>
      </c>
    </row>
    <row r="194" spans="1:8" ht="12.75">
      <c r="A194" s="3">
        <v>210</v>
      </c>
      <c r="B194" s="3">
        <v>25.21883167521084</v>
      </c>
      <c r="C194" s="3">
        <v>-90</v>
      </c>
      <c r="D194" s="3">
        <v>35.05153381140935</v>
      </c>
      <c r="E194" s="3">
        <v>-87.81375538180646</v>
      </c>
      <c r="F194" s="3">
        <v>60.27036548662019</v>
      </c>
      <c r="G194" s="3">
        <v>-177.81375538180646</v>
      </c>
      <c r="H194" s="3">
        <v>60.27036548662019</v>
      </c>
    </row>
    <row r="195" spans="1:8" ht="12.75">
      <c r="A195" s="3">
        <v>220</v>
      </c>
      <c r="B195" s="3">
        <v>24.814763953445098</v>
      </c>
      <c r="C195" s="3">
        <v>-90</v>
      </c>
      <c r="D195" s="3">
        <v>34.648205523433276</v>
      </c>
      <c r="E195" s="3">
        <v>-87.70979260454783</v>
      </c>
      <c r="F195" s="3">
        <v>59.46296947687837</v>
      </c>
      <c r="G195" s="3">
        <v>-177.70979260454783</v>
      </c>
      <c r="H195" s="3">
        <v>59.46296947687837</v>
      </c>
    </row>
    <row r="196" spans="1:8" ht="12.75">
      <c r="A196" s="3">
        <v>230</v>
      </c>
      <c r="B196" s="3">
        <v>24.428660849537366</v>
      </c>
      <c r="C196" s="3">
        <v>-90</v>
      </c>
      <c r="D196" s="3">
        <v>34.26287610854131</v>
      </c>
      <c r="E196" s="3">
        <v>-87.60584990230683</v>
      </c>
      <c r="F196" s="3">
        <v>58.69153695807868</v>
      </c>
      <c r="G196" s="3">
        <v>-177.60584990230683</v>
      </c>
      <c r="H196" s="3">
        <v>58.69153695807868</v>
      </c>
    </row>
    <row r="197" spans="1:8" ht="12.75">
      <c r="A197" s="3">
        <v>240</v>
      </c>
      <c r="B197" s="3">
        <v>24.058992735657103</v>
      </c>
      <c r="C197" s="3">
        <v>-90</v>
      </c>
      <c r="D197" s="3">
        <v>33.89401592026898</v>
      </c>
      <c r="E197" s="3">
        <v>-87.50192818003978</v>
      </c>
      <c r="F197" s="3">
        <v>57.95300865592608</v>
      </c>
      <c r="G197" s="3">
        <v>-177.50192818003978</v>
      </c>
      <c r="H197" s="3">
        <v>57.95300865592608</v>
      </c>
    </row>
    <row r="198" spans="1:8" ht="12.75">
      <c r="A198" s="3">
        <v>250</v>
      </c>
      <c r="B198" s="3">
        <v>23.70441739644847</v>
      </c>
      <c r="C198" s="3">
        <v>-90</v>
      </c>
      <c r="D198" s="3">
        <v>33.54028272381021</v>
      </c>
      <c r="E198" s="3">
        <v>-87.39802834170162</v>
      </c>
      <c r="F198" s="3">
        <v>57.24470012025868</v>
      </c>
      <c r="G198" s="3">
        <v>-177.39802834170163</v>
      </c>
      <c r="H198" s="3">
        <v>57.24470012025868</v>
      </c>
    </row>
    <row r="199" spans="1:8" ht="12.75">
      <c r="A199" s="3">
        <v>260</v>
      </c>
      <c r="B199" s="3">
        <v>23.363750610472863</v>
      </c>
      <c r="C199" s="3">
        <v>-90</v>
      </c>
      <c r="D199" s="3">
        <v>33.20049227746146</v>
      </c>
      <c r="E199" s="3">
        <v>-87.2941512902033</v>
      </c>
      <c r="F199" s="3">
        <v>56.56424288793432</v>
      </c>
      <c r="G199" s="3">
        <v>-177.2941512902033</v>
      </c>
      <c r="H199" s="3">
        <v>56.56424288793432</v>
      </c>
    </row>
    <row r="200" spans="1:8" ht="12.75">
      <c r="A200" s="3">
        <v>270</v>
      </c>
      <c r="B200" s="3">
        <v>23.035942286709478</v>
      </c>
      <c r="C200" s="3">
        <v>-90</v>
      </c>
      <c r="D200" s="3">
        <v>32.87359446912388</v>
      </c>
      <c r="E200" s="3">
        <v>-87.1902979273694</v>
      </c>
      <c r="F200" s="3">
        <v>55.90953675583336</v>
      </c>
      <c r="G200" s="3">
        <v>-177.19029792736941</v>
      </c>
      <c r="H200" s="3">
        <v>55.90953675583336</v>
      </c>
    </row>
    <row r="201" spans="1:8" ht="12.75">
      <c r="A201" s="3">
        <v>280</v>
      </c>
      <c r="B201" s="3">
        <v>22.720056943044842</v>
      </c>
      <c r="C201" s="3">
        <v>-90</v>
      </c>
      <c r="D201" s="3">
        <v>32.558653794794516</v>
      </c>
      <c r="E201" s="3">
        <v>-87.08646915389579</v>
      </c>
      <c r="F201" s="3">
        <v>55.278710737839354</v>
      </c>
      <c r="G201" s="3">
        <v>-177.0864691538958</v>
      </c>
      <c r="H201" s="3">
        <v>55.278710737839354</v>
      </c>
    </row>
    <row r="202" spans="1:8" ht="12.75">
      <c r="A202" s="3">
        <v>290</v>
      </c>
      <c r="B202" s="3">
        <v>22.4152576119101</v>
      </c>
      <c r="C202" s="3">
        <v>-90</v>
      </c>
      <c r="D202" s="3">
        <v>32.25483326420531</v>
      </c>
      <c r="E202" s="3">
        <v>-86.98266586930745</v>
      </c>
      <c r="F202" s="3">
        <v>54.67009087611541</v>
      </c>
      <c r="G202" s="3">
        <v>-176.98266586930745</v>
      </c>
      <c r="H202" s="3">
        <v>54.67009087611541</v>
      </c>
    </row>
    <row r="203" spans="1:8" ht="12.75">
      <c r="A203" s="3">
        <v>300</v>
      </c>
      <c r="B203" s="3">
        <v>22.120792475495975</v>
      </c>
      <c r="C203" s="3">
        <v>-90</v>
      </c>
      <c r="D203" s="3">
        <v>31.961381036039867</v>
      </c>
      <c r="E203" s="3">
        <v>-86.87888897191648</v>
      </c>
      <c r="F203" s="3">
        <v>54.08217351153584</v>
      </c>
      <c r="G203" s="3">
        <v>-176.8788889719165</v>
      </c>
      <c r="H203" s="3">
        <v>54.08217351153584</v>
      </c>
    </row>
    <row r="204" spans="1:8" ht="12.75">
      <c r="A204" s="3">
        <v>310</v>
      </c>
      <c r="B204" s="3">
        <v>21.83598369320377</v>
      </c>
      <c r="C204" s="3">
        <v>-90</v>
      </c>
      <c r="D204" s="3">
        <v>31.67761924538631</v>
      </c>
      <c r="E204" s="3">
        <v>-86.77513935878018</v>
      </c>
      <c r="F204" s="3">
        <v>53.51360293859008</v>
      </c>
      <c r="G204" s="3">
        <v>-176.7751393587802</v>
      </c>
      <c r="H204" s="3">
        <v>53.51360293859008</v>
      </c>
    </row>
    <row r="205" spans="1:8" ht="12.75">
      <c r="A205" s="3">
        <v>320</v>
      </c>
      <c r="B205" s="3">
        <v>21.560218003491105</v>
      </c>
      <c r="C205" s="3">
        <v>-90</v>
      </c>
      <c r="D205" s="3">
        <v>31.402934605584978</v>
      </c>
      <c r="E205" s="3">
        <v>-86.6714179256593</v>
      </c>
      <c r="F205" s="3">
        <v>52.96315260907608</v>
      </c>
      <c r="G205" s="3">
        <v>-176.67141792565928</v>
      </c>
      <c r="H205" s="3">
        <v>52.96315260907608</v>
      </c>
    </row>
    <row r="206" spans="1:8" ht="12.75">
      <c r="A206" s="3">
        <v>330</v>
      </c>
      <c r="B206" s="3">
        <v>21.292938772331475</v>
      </c>
      <c r="C206" s="3">
        <v>-90</v>
      </c>
      <c r="D206" s="3">
        <v>31.136770456689888</v>
      </c>
      <c r="E206" s="3">
        <v>-86.56772556697646</v>
      </c>
      <c r="F206" s="3">
        <v>52.42970922902136</v>
      </c>
      <c r="G206" s="3">
        <v>-176.56772556697646</v>
      </c>
      <c r="H206" s="3">
        <v>52.42970922902136</v>
      </c>
    </row>
    <row r="207" spans="1:8" ht="12.75">
      <c r="A207" s="3">
        <v>340</v>
      </c>
      <c r="B207" s="3">
        <v>21.03363922904412</v>
      </c>
      <c r="C207" s="3">
        <v>-90</v>
      </c>
      <c r="D207" s="3">
        <v>30.878620001300725</v>
      </c>
      <c r="E207" s="3">
        <v>-86.46406317577475</v>
      </c>
      <c r="F207" s="3">
        <v>51.912259230344844</v>
      </c>
      <c r="G207" s="3">
        <v>-176.46406317577475</v>
      </c>
      <c r="H207" s="3">
        <v>51.912259230344844</v>
      </c>
    </row>
    <row r="208" spans="1:8" ht="12.75">
      <c r="A208" s="3">
        <v>350</v>
      </c>
      <c r="B208" s="3">
        <v>20.781856682883706</v>
      </c>
      <c r="C208" s="3">
        <v>-90</v>
      </c>
      <c r="D208" s="3">
        <v>30.62802052115458</v>
      </c>
      <c r="E208" s="3">
        <v>-86.36043164367642</v>
      </c>
      <c r="F208" s="3">
        <v>51.40987720403829</v>
      </c>
      <c r="G208" s="3">
        <v>-176.3604316436764</v>
      </c>
      <c r="H208" s="3">
        <v>51.40987720403829</v>
      </c>
    </row>
    <row r="209" spans="1:8" ht="12.75">
      <c r="A209" s="3">
        <v>360</v>
      </c>
      <c r="B209" s="3">
        <v>20.53716755454348</v>
      </c>
      <c r="C209" s="3">
        <v>-90</v>
      </c>
      <c r="D209" s="3">
        <v>30.384548408631282</v>
      </c>
      <c r="E209" s="3">
        <v>-86.2568318608418</v>
      </c>
      <c r="F209" s="3">
        <v>50.92171596317476</v>
      </c>
      <c r="G209" s="3">
        <v>-176.2568318608418</v>
      </c>
      <c r="H209" s="3">
        <v>50.92171596317476</v>
      </c>
    </row>
    <row r="210" spans="1:8" ht="12.75">
      <c r="A210" s="3">
        <v>370</v>
      </c>
      <c r="B210" s="3">
        <v>20.299183088549327</v>
      </c>
      <c r="C210" s="3">
        <v>-90</v>
      </c>
      <c r="D210" s="3">
        <v>30.14781487914972</v>
      </c>
      <c r="E210" s="3">
        <v>-86.15326471592836</v>
      </c>
      <c r="F210" s="3">
        <v>50.44699796769905</v>
      </c>
      <c r="G210" s="3">
        <v>-176.15326471592837</v>
      </c>
      <c r="H210" s="3">
        <v>50.44699796769905</v>
      </c>
    </row>
    <row r="211" spans="1:8" ht="12.75">
      <c r="A211" s="3">
        <v>380</v>
      </c>
      <c r="B211" s="3">
        <v>20.067545637553025</v>
      </c>
      <c r="C211" s="3">
        <v>-90</v>
      </c>
      <c r="D211" s="3">
        <v>29.917462255463306</v>
      </c>
      <c r="E211" s="3">
        <v>-86.04973109605</v>
      </c>
      <c r="F211" s="3">
        <v>49.98500789301633</v>
      </c>
      <c r="G211" s="3">
        <v>-176.04973109605</v>
      </c>
      <c r="H211" s="3">
        <v>49.98500789301633</v>
      </c>
    </row>
    <row r="212" spans="1:8" ht="12.75">
      <c r="A212" s="3">
        <v>390</v>
      </c>
      <c r="B212" s="3">
        <v>19.841925429359236</v>
      </c>
      <c r="C212" s="3">
        <v>-90</v>
      </c>
      <c r="D212" s="3">
        <v>29.69316073468939</v>
      </c>
      <c r="E212" s="3">
        <v>-85.9462318867364</v>
      </c>
      <c r="F212" s="3">
        <v>49.53508616404863</v>
      </c>
      <c r="G212" s="3">
        <v>-175.9462318867364</v>
      </c>
      <c r="H212" s="3">
        <v>49.53508616404863</v>
      </c>
    </row>
    <row r="213" spans="1:8" ht="12.75">
      <c r="A213" s="3">
        <v>400</v>
      </c>
      <c r="B213" s="3">
        <v>19.622017743329977</v>
      </c>
      <c r="C213" s="3">
        <v>-90</v>
      </c>
      <c r="D213" s="3">
        <v>29.474605564716065</v>
      </c>
      <c r="E213" s="3">
        <v>-85.84276797189271</v>
      </c>
      <c r="F213" s="3">
        <v>49.09662330804604</v>
      </c>
      <c r="G213" s="3">
        <v>-175.8427679718927</v>
      </c>
      <c r="H213" s="3">
        <v>49.09662330804604</v>
      </c>
    </row>
    <row r="214" spans="1:8" ht="12.75">
      <c r="A214" s="3">
        <v>410</v>
      </c>
      <c r="B214" s="3">
        <v>19.40754043549451</v>
      </c>
      <c r="C214" s="3">
        <v>-90</v>
      </c>
      <c r="D214" s="3">
        <v>29.26151456931459</v>
      </c>
      <c r="E214" s="3">
        <v>-85.73934023375932</v>
      </c>
      <c r="F214" s="3">
        <v>48.6690550048091</v>
      </c>
      <c r="G214" s="3">
        <v>-175.73934023375932</v>
      </c>
      <c r="H214" s="3">
        <v>48.6690550048091</v>
      </c>
    </row>
    <row r="215" spans="1:8" ht="12.75">
      <c r="A215" s="3">
        <v>420</v>
      </c>
      <c r="B215" s="3">
        <v>19.198231761931215</v>
      </c>
      <c r="C215" s="3">
        <v>-90</v>
      </c>
      <c r="D215" s="3">
        <v>29.053625971523722</v>
      </c>
      <c r="E215" s="3">
        <v>-85.63594955287188</v>
      </c>
      <c r="F215" s="3">
        <v>48.25185773345494</v>
      </c>
      <c r="G215" s="3">
        <v>-175.63594955287186</v>
      </c>
      <c r="H215" s="3">
        <v>48.25185773345494</v>
      </c>
    </row>
    <row r="216" spans="1:8" ht="12.75">
      <c r="A216" s="3">
        <v>430</v>
      </c>
      <c r="B216" s="3">
        <v>18.993848458297496</v>
      </c>
      <c r="C216" s="3">
        <v>-90</v>
      </c>
      <c r="D216" s="3">
        <v>28.850696473182257</v>
      </c>
      <c r="E216" s="3">
        <v>-85.53259680802145</v>
      </c>
      <c r="F216" s="3">
        <v>47.84454493147975</v>
      </c>
      <c r="G216" s="3">
        <v>-175.53259680802145</v>
      </c>
      <c r="H216" s="3">
        <v>47.84454493147975</v>
      </c>
    </row>
    <row r="217" spans="1:8" ht="12.75">
      <c r="A217" s="3">
        <v>440</v>
      </c>
      <c r="B217" s="3">
        <v>18.794164040165473</v>
      </c>
      <c r="C217" s="3">
        <v>-90</v>
      </c>
      <c r="D217" s="3">
        <v>28.65249955526734</v>
      </c>
      <c r="E217" s="3">
        <v>-85.42928287621498</v>
      </c>
      <c r="F217" s="3">
        <v>47.44666359543282</v>
      </c>
      <c r="G217" s="3">
        <v>-175.42928287621498</v>
      </c>
      <c r="H217" s="3">
        <v>47.44666359543282</v>
      </c>
    </row>
    <row r="218" spans="1:8" ht="12.75">
      <c r="A218" s="3">
        <v>450</v>
      </c>
      <c r="B218" s="3">
        <v>18.598967294382348</v>
      </c>
      <c r="C218" s="3">
        <v>-90</v>
      </c>
      <c r="D218" s="3">
        <v>28.458823969257494</v>
      </c>
      <c r="E218" s="3">
        <v>-85.32600863263583</v>
      </c>
      <c r="F218" s="3">
        <v>47.05779126363984</v>
      </c>
      <c r="G218" s="3">
        <v>-175.32600863263585</v>
      </c>
      <c r="H218" s="3">
        <v>47.05779126363984</v>
      </c>
    </row>
    <row r="219" spans="1:8" ht="12.75">
      <c r="A219" s="3">
        <v>460</v>
      </c>
      <c r="B219" s="3">
        <v>18.40806093625774</v>
      </c>
      <c r="C219" s="3">
        <v>-90</v>
      </c>
      <c r="D219" s="3">
        <v>28.269472394322754</v>
      </c>
      <c r="E219" s="3">
        <v>-85.22277495060469</v>
      </c>
      <c r="F219" s="3">
        <v>46.677533330580495</v>
      </c>
      <c r="G219" s="3">
        <v>-175.2227749506047</v>
      </c>
      <c r="H219" s="3">
        <v>46.677533330580495</v>
      </c>
    </row>
    <row r="220" spans="1:8" ht="12.75">
      <c r="A220" s="3">
        <v>470</v>
      </c>
      <c r="B220" s="3">
        <v>18.221260411174875</v>
      </c>
      <c r="C220" s="3">
        <v>-90</v>
      </c>
      <c r="D220" s="3">
        <v>28.084260238938636</v>
      </c>
      <c r="E220" s="3">
        <v>-85.11958270154052</v>
      </c>
      <c r="F220" s="3">
        <v>46.30552065011351</v>
      </c>
      <c r="G220" s="3">
        <v>-175.1195827015405</v>
      </c>
      <c r="H220" s="3">
        <v>46.30552065011351</v>
      </c>
    </row>
    <row r="221" spans="1:8" ht="12.75">
      <c r="A221" s="3">
        <v>480</v>
      </c>
      <c r="B221" s="3">
        <v>18.038392822377478</v>
      </c>
      <c r="C221" s="3">
        <v>-90</v>
      </c>
      <c r="D221" s="3">
        <v>27.90301456867592</v>
      </c>
      <c r="E221" s="3">
        <v>-85.01643275492187</v>
      </c>
      <c r="F221" s="3">
        <v>45.9414073910534</v>
      </c>
      <c r="G221" s="3">
        <v>-175.01643275492188</v>
      </c>
      <c r="H221" s="3">
        <v>45.9414073910534</v>
      </c>
    </row>
    <row r="222" spans="1:8" ht="12.75">
      <c r="A222" s="3">
        <v>490</v>
      </c>
      <c r="B222" s="3">
        <v>17.859295969318953</v>
      </c>
      <c r="C222" s="3">
        <v>-90</v>
      </c>
      <c r="D222" s="3">
        <v>27.725573144552705</v>
      </c>
      <c r="E222" s="3">
        <v>-84.91332597824834</v>
      </c>
      <c r="F222" s="3">
        <v>45.58486911387166</v>
      </c>
      <c r="G222" s="3">
        <v>-174.91332597824834</v>
      </c>
      <c r="H222" s="3">
        <v>45.58486911387166</v>
      </c>
    </row>
    <row r="223" spans="1:8" ht="12.75">
      <c r="A223" s="3">
        <v>500</v>
      </c>
      <c r="B223" s="3">
        <v>17.68381748316885</v>
      </c>
      <c r="C223" s="3">
        <v>-90</v>
      </c>
      <c r="D223" s="3">
        <v>27.55178355854391</v>
      </c>
      <c r="E223" s="3">
        <v>-84.8102632370023</v>
      </c>
      <c r="F223" s="3">
        <v>45.23560104171276</v>
      </c>
      <c r="G223" s="3">
        <v>-174.81026323700232</v>
      </c>
      <c r="H223" s="3">
        <v>45.23560104171276</v>
      </c>
    </row>
    <row r="224" spans="1:8" ht="12.75">
      <c r="A224" s="3">
        <v>510</v>
      </c>
      <c r="B224" s="3">
        <v>17.5118140479305</v>
      </c>
      <c r="C224" s="3">
        <v>-90</v>
      </c>
      <c r="D224" s="3">
        <v>27.381502454701895</v>
      </c>
      <c r="E224" s="3">
        <v>-84.70724539461085</v>
      </c>
      <c r="F224" s="3">
        <v>44.893316502632395</v>
      </c>
      <c r="G224" s="3">
        <v>-174.70724539461085</v>
      </c>
      <c r="H224" s="3">
        <v>44.893316502632395</v>
      </c>
    </row>
    <row r="225" spans="1:8" ht="12.75">
      <c r="A225" s="3">
        <v>520</v>
      </c>
      <c r="B225" s="3">
        <v>17.34315069719324</v>
      </c>
      <c r="C225" s="3">
        <v>-90</v>
      </c>
      <c r="D225" s="3">
        <v>27.21459482591178</v>
      </c>
      <c r="E225" s="3">
        <v>-84.60427331240793</v>
      </c>
      <c r="F225" s="3">
        <v>44.55774552310502</v>
      </c>
      <c r="G225" s="3">
        <v>-174.60427331240794</v>
      </c>
      <c r="H225" s="3">
        <v>44.55774552310502</v>
      </c>
    </row>
    <row r="226" spans="1:8" ht="12.75">
      <c r="A226" s="3">
        <v>530</v>
      </c>
      <c r="B226" s="3">
        <v>17.177700177873444</v>
      </c>
      <c r="C226" s="3">
        <v>-90</v>
      </c>
      <c r="D226" s="3">
        <v>27.0509333776356</v>
      </c>
      <c r="E226" s="3">
        <v>-84.50134784959683</v>
      </c>
      <c r="F226" s="3">
        <v>44.22863355550904</v>
      </c>
      <c r="G226" s="3">
        <v>-174.5013478495968</v>
      </c>
      <c r="H226" s="3">
        <v>44.22863355550904</v>
      </c>
    </row>
    <row r="227" spans="1:8" ht="12.75">
      <c r="A227" s="3">
        <v>540</v>
      </c>
      <c r="B227" s="3">
        <v>17.015342373429853</v>
      </c>
      <c r="C227" s="3">
        <v>-90</v>
      </c>
      <c r="D227" s="3">
        <v>26.890397951130858</v>
      </c>
      <c r="E227" s="3">
        <v>-84.39846986321278</v>
      </c>
      <c r="F227" s="3">
        <v>43.90574032456071</v>
      </c>
      <c r="G227" s="3">
        <v>-174.39846986321277</v>
      </c>
      <c r="H227" s="3">
        <v>43.90574032456071</v>
      </c>
    </row>
    <row r="228" spans="1:8" ht="12.75">
      <c r="A228" s="3">
        <v>550</v>
      </c>
      <c r="B228" s="3">
        <v>16.85596378000435</v>
      </c>
      <c r="C228" s="3">
        <v>-90</v>
      </c>
      <c r="D228" s="3">
        <v>26.732874999594518</v>
      </c>
      <c r="E228" s="3">
        <v>-84.29564020808593</v>
      </c>
      <c r="F228" s="3">
        <v>43.588838779598866</v>
      </c>
      <c r="G228" s="3">
        <v>-174.29564020808593</v>
      </c>
      <c r="H228" s="3">
        <v>43.588838779598866</v>
      </c>
    </row>
    <row r="229" spans="1:8" ht="12.75">
      <c r="A229" s="3">
        <v>560</v>
      </c>
      <c r="B229" s="3">
        <v>16.699457029765213</v>
      </c>
      <c r="C229" s="3">
        <v>-90</v>
      </c>
      <c r="D229" s="3">
        <v>26.57825711150956</v>
      </c>
      <c r="E229" s="3">
        <v>-84.19285973680445</v>
      </c>
      <c r="F229" s="3">
        <v>43.27771414127478</v>
      </c>
      <c r="G229" s="3">
        <v>-174.19285973680445</v>
      </c>
      <c r="H229" s="3">
        <v>43.27771414127478</v>
      </c>
    </row>
    <row r="230" spans="1:8" ht="12.75">
      <c r="A230" s="3">
        <v>570</v>
      </c>
      <c r="B230" s="3">
        <v>16.545720456439398</v>
      </c>
      <c r="C230" s="3">
        <v>-90</v>
      </c>
      <c r="D230" s="3">
        <v>26.426442576180584</v>
      </c>
      <c r="E230" s="3">
        <v>-84.09012929967801</v>
      </c>
      <c r="F230" s="3">
        <v>42.97216303261998</v>
      </c>
      <c r="G230" s="3">
        <v>-174.090129299678</v>
      </c>
      <c r="H230" s="3">
        <v>42.97216303261998</v>
      </c>
    </row>
    <row r="231" spans="1:8" ht="12.75">
      <c r="A231" s="3">
        <v>580</v>
      </c>
      <c r="B231" s="3">
        <v>16.39465769863048</v>
      </c>
      <c r="C231" s="3">
        <v>-90</v>
      </c>
      <c r="D231" s="3">
        <v>26.2773349870552</v>
      </c>
      <c r="E231" s="3">
        <v>-83.9874497447014</v>
      </c>
      <c r="F231" s="3">
        <v>42.67199268568568</v>
      </c>
      <c r="G231" s="3">
        <v>-173.9874497447014</v>
      </c>
      <c r="H231" s="3">
        <v>42.67199268568568</v>
      </c>
    </row>
    <row r="232" spans="1:8" ht="12.75">
      <c r="A232" s="3">
        <v>590</v>
      </c>
      <c r="B232" s="3">
        <v>16.24617733704634</v>
      </c>
      <c r="C232" s="3">
        <v>-90</v>
      </c>
      <c r="D232" s="3">
        <v>26.13084287895512</v>
      </c>
      <c r="E232" s="3">
        <v>-83.88482191751851</v>
      </c>
      <c r="F232" s="3">
        <v>42.37702021600146</v>
      </c>
      <c r="G232" s="3">
        <v>-173.8848219175185</v>
      </c>
      <c r="H232" s="3">
        <v>42.37702021600146</v>
      </c>
    </row>
    <row r="233" spans="1:8" ht="12.75">
      <c r="A233" s="3">
        <v>600</v>
      </c>
      <c r="B233" s="3">
        <v>16.10019256221635</v>
      </c>
      <c r="C233" s="3">
        <v>-90</v>
      </c>
      <c r="D233" s="3">
        <v>25.986879395796848</v>
      </c>
      <c r="E233" s="3">
        <v>-83.78224666138655</v>
      </c>
      <c r="F233" s="3">
        <v>42.0870719580132</v>
      </c>
      <c r="G233" s="3">
        <v>-173.78224666138655</v>
      </c>
      <c r="H233" s="3">
        <v>42.0870719580132</v>
      </c>
    </row>
    <row r="234" spans="1:8" ht="12.75">
      <c r="A234" s="3">
        <v>610</v>
      </c>
      <c r="B234" s="3">
        <v>15.956620869673884</v>
      </c>
      <c r="C234" s="3">
        <v>-90</v>
      </c>
      <c r="D234" s="3">
        <v>25.84536198577772</v>
      </c>
      <c r="E234" s="3">
        <v>-83.6797248171405</v>
      </c>
      <c r="F234" s="3">
        <v>41.801982855451605</v>
      </c>
      <c r="G234" s="3">
        <v>-173.67972481714048</v>
      </c>
      <c r="H234" s="3">
        <v>41.801982855451605</v>
      </c>
    </row>
    <row r="235" spans="1:8" ht="12.75">
      <c r="A235" s="3">
        <v>620</v>
      </c>
      <c r="B235" s="3">
        <v>15.815383779924145</v>
      </c>
      <c r="C235" s="3">
        <v>-90</v>
      </c>
      <c r="D235" s="3">
        <v>25.706212121347388</v>
      </c>
      <c r="E235" s="3">
        <v>-83.57725722315783</v>
      </c>
      <c r="F235" s="3">
        <v>41.52159590127153</v>
      </c>
      <c r="G235" s="3">
        <v>-173.57725722315783</v>
      </c>
      <c r="H235" s="3">
        <v>41.52159590127153</v>
      </c>
    </row>
    <row r="236" spans="1:8" ht="12.75">
      <c r="A236" s="3">
        <v>630</v>
      </c>
      <c r="B236" s="3">
        <v>15.67640658081759</v>
      </c>
      <c r="C236" s="3">
        <v>-90</v>
      </c>
      <c r="D236" s="3">
        <v>25.569355041584814</v>
      </c>
      <c r="E236" s="3">
        <v>-83.47484471532366</v>
      </c>
      <c r="F236" s="3">
        <v>41.245761622402405</v>
      </c>
      <c r="G236" s="3">
        <v>-173.47484471532366</v>
      </c>
      <c r="H236" s="3">
        <v>41.245761622402405</v>
      </c>
    </row>
    <row r="237" spans="1:8" ht="12.75">
      <c r="A237" s="3">
        <v>640</v>
      </c>
      <c r="B237" s="3">
        <v>15.53961809021148</v>
      </c>
      <c r="C237" s="3">
        <v>-90</v>
      </c>
      <c r="D237" s="3">
        <v>25.43471951486356</v>
      </c>
      <c r="E237" s="3">
        <v>-83.3724881269959</v>
      </c>
      <c r="F237" s="3">
        <v>40.974337605075036</v>
      </c>
      <c r="G237" s="3">
        <v>-173.3724881269959</v>
      </c>
      <c r="H237" s="3">
        <v>40.974337605075036</v>
      </c>
    </row>
    <row r="238" spans="1:8" ht="12.75">
      <c r="A238" s="3">
        <v>650</v>
      </c>
      <c r="B238" s="3">
        <v>15.404950437032113</v>
      </c>
      <c r="C238" s="3">
        <v>-90</v>
      </c>
      <c r="D238" s="3">
        <v>25.302237619917722</v>
      </c>
      <c r="E238" s="3">
        <v>-83.27018828897097</v>
      </c>
      <c r="F238" s="3">
        <v>40.70718805694983</v>
      </c>
      <c r="G238" s="3">
        <v>-173.27018828897096</v>
      </c>
      <c r="H238" s="3">
        <v>40.70718805694983</v>
      </c>
    </row>
    <row r="239" spans="1:8" ht="12.75">
      <c r="A239" s="3">
        <v>660</v>
      </c>
      <c r="B239" s="3">
        <v>15.27233885905185</v>
      </c>
      <c r="C239" s="3">
        <v>-90</v>
      </c>
      <c r="D239" s="3">
        <v>25.171844543622782</v>
      </c>
      <c r="E239" s="3">
        <v>-83.16794602944961</v>
      </c>
      <c r="F239" s="3">
        <v>40.44418340267463</v>
      </c>
      <c r="G239" s="3">
        <v>-173.1679460294496</v>
      </c>
      <c r="H239" s="3">
        <v>40.44418340267463</v>
      </c>
    </row>
    <row r="240" spans="1:8" ht="12.75">
      <c r="A240" s="3">
        <v>670</v>
      </c>
      <c r="B240" s="3">
        <v>15.141721515872694</v>
      </c>
      <c r="C240" s="3">
        <v>-90</v>
      </c>
      <c r="D240" s="3">
        <v>25.043478393982976</v>
      </c>
      <c r="E240" s="3">
        <v>-83.0657621740031</v>
      </c>
      <c r="F240" s="3">
        <v>40.18519990985567</v>
      </c>
      <c r="G240" s="3">
        <v>-173.0657621740031</v>
      </c>
      <c r="H240" s="3">
        <v>40.18519990985567</v>
      </c>
    </row>
    <row r="241" spans="1:8" ht="12.75">
      <c r="A241" s="3">
        <v>680</v>
      </c>
      <c r="B241" s="3">
        <v>15.013039315764498</v>
      </c>
      <c r="C241" s="3">
        <v>-90</v>
      </c>
      <c r="D241" s="3">
        <v>24.917080026973416</v>
      </c>
      <c r="E241" s="3">
        <v>-82.96363754553965</v>
      </c>
      <c r="F241" s="3">
        <v>39.93011934273791</v>
      </c>
      <c r="G241" s="3">
        <v>-172.96363754553965</v>
      </c>
      <c r="H241" s="3">
        <v>39.93011934273791</v>
      </c>
    </row>
    <row r="242" spans="1:8" ht="12.75">
      <c r="A242" s="3">
        <v>690</v>
      </c>
      <c r="B242" s="3">
        <v>14.886235755144117</v>
      </c>
      <c r="C242" s="3">
        <v>-90</v>
      </c>
      <c r="D242" s="3">
        <v>24.792592886023122</v>
      </c>
      <c r="E242" s="3">
        <v>-82.86157296427128</v>
      </c>
      <c r="F242" s="3">
        <v>39.678828641167236</v>
      </c>
      <c r="G242" s="3">
        <v>-172.86157296427126</v>
      </c>
      <c r="H242" s="3">
        <v>39.678828641167236</v>
      </c>
    </row>
    <row r="243" spans="1:8" ht="12.75">
      <c r="A243" s="3">
        <v>700</v>
      </c>
      <c r="B243" s="3">
        <v>14.761256769604088</v>
      </c>
      <c r="C243" s="3">
        <v>-90</v>
      </c>
      <c r="D243" s="3">
        <v>24.669962853047693</v>
      </c>
      <c r="E243" s="3">
        <v>-82.7595692476807</v>
      </c>
      <c r="F243" s="3">
        <v>39.43121962265178</v>
      </c>
      <c r="G243" s="3">
        <v>-172.7595692476807</v>
      </c>
      <c r="H243" s="3">
        <v>39.43121962265178</v>
      </c>
    </row>
    <row r="244" spans="1:8" ht="12.75">
      <c r="A244" s="3">
        <v>710</v>
      </c>
      <c r="B244" s="3">
        <v>14.63805059550772</v>
      </c>
      <c r="C244" s="3">
        <v>-90</v>
      </c>
      <c r="D244" s="3">
        <v>24.5491381100484</v>
      </c>
      <c r="E244" s="3">
        <v>-82.65762721048888</v>
      </c>
      <c r="F244" s="3">
        <v>39.18718870555612</v>
      </c>
      <c r="G244" s="3">
        <v>-172.65762721048887</v>
      </c>
      <c r="H244" s="3">
        <v>39.18718870555612</v>
      </c>
    </row>
    <row r="245" spans="1:8" ht="12.75">
      <c r="A245" s="3">
        <v>720</v>
      </c>
      <c r="B245" s="3">
        <v>14.516567641263855</v>
      </c>
      <c r="C245" s="3">
        <v>-90</v>
      </c>
      <c r="D245" s="3">
        <v>24.430069010391</v>
      </c>
      <c r="E245" s="3">
        <v>-82.55574766462253</v>
      </c>
      <c r="F245" s="3">
        <v>38.946636651654856</v>
      </c>
      <c r="G245" s="3">
        <v>-172.55574766462252</v>
      </c>
      <c r="H245" s="3">
        <v>38.946636651654856</v>
      </c>
    </row>
    <row r="246" spans="1:8" ht="12.75">
      <c r="A246" s="3">
        <v>730</v>
      </c>
      <c r="B246" s="3">
        <v>14.396760367480104</v>
      </c>
      <c r="C246" s="3">
        <v>-90</v>
      </c>
      <c r="D246" s="3">
        <v>24.31270795896306</v>
      </c>
      <c r="E246" s="3">
        <v>-82.45393141918217</v>
      </c>
      <c r="F246" s="3">
        <v>38.70946832644316</v>
      </c>
      <c r="G246" s="3">
        <v>-172.45393141918217</v>
      </c>
      <c r="H246" s="3">
        <v>38.70946832644316</v>
      </c>
    </row>
    <row r="247" spans="1:8" ht="12.75">
      <c r="A247" s="3">
        <v>740</v>
      </c>
      <c r="B247" s="3">
        <v>14.278583175269702</v>
      </c>
      <c r="C247" s="3">
        <v>-90</v>
      </c>
      <c r="D247" s="3">
        <v>24.19700930048492</v>
      </c>
      <c r="E247" s="3">
        <v>-82.35217928041041</v>
      </c>
      <c r="F247" s="3">
        <v>38.47559247575462</v>
      </c>
      <c r="G247" s="3">
        <v>-172.3521792804104</v>
      </c>
      <c r="H247" s="3">
        <v>38.47559247575462</v>
      </c>
    </row>
    <row r="248" spans="1:8" ht="12.75">
      <c r="A248" s="3">
        <v>750</v>
      </c>
      <c r="B248" s="3">
        <v>14.161992302055221</v>
      </c>
      <c r="C248" s="3">
        <v>-90</v>
      </c>
      <c r="D248" s="3">
        <v>24.082929215317655</v>
      </c>
      <c r="E248" s="3">
        <v>-82.2504920516605</v>
      </c>
      <c r="F248" s="3">
        <v>38.24492151737287</v>
      </c>
      <c r="G248" s="3">
        <v>-172.2504920516605</v>
      </c>
      <c r="H248" s="3">
        <v>38.24492151737287</v>
      </c>
    </row>
    <row r="249" spans="1:8" ht="12.75">
      <c r="A249" s="3">
        <v>760</v>
      </c>
      <c r="B249" s="3">
        <v>14.046945724273396</v>
      </c>
      <c r="C249" s="3">
        <v>-90</v>
      </c>
      <c r="D249" s="3">
        <v>23.970425622172023</v>
      </c>
      <c r="E249" s="3">
        <v>-82.14887053336528</v>
      </c>
      <c r="F249" s="3">
        <v>38.01737134644542</v>
      </c>
      <c r="G249" s="3">
        <v>-172.14887053336528</v>
      </c>
      <c r="H249" s="3">
        <v>38.01737134644542</v>
      </c>
    </row>
    <row r="250" spans="1:8" ht="12.75">
      <c r="A250" s="3">
        <v>770</v>
      </c>
      <c r="B250" s="3">
        <v>13.933403066439588</v>
      </c>
      <c r="C250" s="3">
        <v>-90</v>
      </c>
      <c r="D250" s="3">
        <v>23.85945808717726</v>
      </c>
      <c r="E250" s="3">
        <v>-82.0473155230064</v>
      </c>
      <c r="F250" s="3">
        <v>37.79286115361685</v>
      </c>
      <c r="G250" s="3">
        <v>-172.0473155230064</v>
      </c>
      <c r="H250" s="3">
        <v>37.79286115361685</v>
      </c>
    </row>
    <row r="251" spans="1:8" ht="12.75">
      <c r="A251" s="3">
        <v>780</v>
      </c>
      <c r="B251" s="3">
        <v>13.821325516079614</v>
      </c>
      <c r="C251" s="3">
        <v>-90</v>
      </c>
      <c r="D251" s="3">
        <v>23.749987738817175</v>
      </c>
      <c r="E251" s="3">
        <v>-81.94582781508385</v>
      </c>
      <c r="F251" s="3">
        <v>37.57131325489679</v>
      </c>
      <c r="G251" s="3">
        <v>-171.94582781508385</v>
      </c>
      <c r="H251" s="3">
        <v>37.57131325489679</v>
      </c>
    </row>
    <row r="252" spans="1:8" ht="12.75">
      <c r="A252" s="3">
        <v>790</v>
      </c>
      <c r="B252" s="3">
        <v>13.710675744080394</v>
      </c>
      <c r="C252" s="3">
        <v>-90</v>
      </c>
      <c r="D252" s="3">
        <v>23.641977188285118</v>
      </c>
      <c r="E252" s="3">
        <v>-81.84440820108586</v>
      </c>
      <c r="F252" s="3">
        <v>37.35265293236551</v>
      </c>
      <c r="G252" s="3">
        <v>-171.84440820108586</v>
      </c>
      <c r="H252" s="3">
        <v>37.35265293236551</v>
      </c>
    </row>
    <row r="253" spans="1:8" ht="12.75">
      <c r="A253" s="3">
        <v>800</v>
      </c>
      <c r="B253" s="3">
        <v>13.601417830050355</v>
      </c>
      <c r="C253" s="3">
        <v>-90</v>
      </c>
      <c r="D253" s="3">
        <v>23.53539045484876</v>
      </c>
      <c r="E253" s="3">
        <v>-81.74305746945907</v>
      </c>
      <c r="F253" s="3">
        <v>37.13680828489912</v>
      </c>
      <c r="G253" s="3">
        <v>-171.74305746945907</v>
      </c>
      <c r="H253" s="3">
        <v>37.13680828489912</v>
      </c>
    </row>
    <row r="254" spans="1:8" ht="12.75">
      <c r="A254" s="3">
        <v>810</v>
      </c>
      <c r="B254" s="3">
        <v>13.49351719231623</v>
      </c>
      <c r="C254" s="3">
        <v>-90</v>
      </c>
      <c r="D254" s="3">
        <v>23.43019289585133</v>
      </c>
      <c r="E254" s="3">
        <v>-81.64177640557914</v>
      </c>
      <c r="F254" s="3">
        <v>36.92371008816756</v>
      </c>
      <c r="G254" s="3">
        <v>-171.64177640557912</v>
      </c>
      <c r="H254" s="3">
        <v>36.92371008816756</v>
      </c>
    </row>
    <row r="255" spans="1:8" ht="12.75">
      <c r="A255" s="3">
        <v>820</v>
      </c>
      <c r="B255" s="3">
        <v>13.386940522214893</v>
      </c>
      <c r="C255" s="3">
        <v>-90</v>
      </c>
      <c r="D255" s="3">
        <v>23.326351141007855</v>
      </c>
      <c r="E255" s="3">
        <v>-81.54056579172143</v>
      </c>
      <c r="F255" s="3">
        <v>36.71329166322275</v>
      </c>
      <c r="G255" s="3">
        <v>-171.54056579172143</v>
      </c>
      <c r="H255" s="3">
        <v>36.71329166322275</v>
      </c>
    </row>
    <row r="256" spans="1:8" ht="12.75">
      <c r="A256" s="3">
        <v>830</v>
      </c>
      <c r="B256" s="3">
        <v>13.281655722367747</v>
      </c>
      <c r="C256" s="3">
        <v>-90</v>
      </c>
      <c r="D256" s="3">
        <v>23.223833030684066</v>
      </c>
      <c r="E256" s="3">
        <v>-81.4394264070324</v>
      </c>
      <c r="F256" s="3">
        <v>36.505488753051814</v>
      </c>
      <c r="G256" s="3">
        <v>-171.4394264070324</v>
      </c>
      <c r="H256" s="3">
        <v>36.505488753051814</v>
      </c>
    </row>
    <row r="257" spans="1:8" ht="12.75">
      <c r="A257" s="3">
        <v>840</v>
      </c>
      <c r="B257" s="3">
        <v>13.177631848651592</v>
      </c>
      <c r="C257" s="3">
        <v>-90</v>
      </c>
      <c r="D257" s="3">
        <v>23.122607557871724</v>
      </c>
      <c r="E257" s="3">
        <v>-81.33835902750099</v>
      </c>
      <c r="F257" s="3">
        <v>36.30023940652332</v>
      </c>
      <c r="G257" s="3">
        <v>-171.33835902750099</v>
      </c>
      <c r="H257" s="3">
        <v>36.30023940652332</v>
      </c>
    </row>
    <row r="258" spans="1:8" ht="12.75">
      <c r="A258" s="3">
        <v>850</v>
      </c>
      <c r="B258" s="3">
        <v>13.07483905560337</v>
      </c>
      <c r="C258" s="3">
        <v>-90</v>
      </c>
      <c r="D258" s="3">
        <v>23.02264481359799</v>
      </c>
      <c r="E258" s="3">
        <v>-81.2373644259305</v>
      </c>
      <c r="F258" s="3">
        <v>36.097483869201355</v>
      </c>
      <c r="G258" s="3">
        <v>-171.23736442593048</v>
      </c>
      <c r="H258" s="3">
        <v>36.097483869201355</v>
      </c>
    </row>
    <row r="259" spans="1:8" ht="12.75">
      <c r="A259" s="3">
        <v>860</v>
      </c>
      <c r="B259" s="3">
        <v>12.97324854501787</v>
      </c>
      <c r="C259" s="3">
        <v>-90</v>
      </c>
      <c r="D259" s="3">
        <v>22.923915935527653</v>
      </c>
      <c r="E259" s="3">
        <v>-81.13644337191084</v>
      </c>
      <c r="F259" s="3">
        <v>35.89716448054553</v>
      </c>
      <c r="G259" s="3">
        <v>-171.13644337191084</v>
      </c>
      <c r="H259" s="3">
        <v>35.89716448054553</v>
      </c>
    </row>
    <row r="260" spans="1:8" ht="12.75">
      <c r="A260" s="3">
        <v>870</v>
      </c>
      <c r="B260" s="3">
        <v>12.872832517516851</v>
      </c>
      <c r="C260" s="3">
        <v>-90</v>
      </c>
      <c r="D260" s="3">
        <v>22.82639305953691</v>
      </c>
      <c r="E260" s="3">
        <v>-81.03559663179104</v>
      </c>
      <c r="F260" s="3">
        <v>35.69922557705376</v>
      </c>
      <c r="G260" s="3">
        <v>-171.03559663179104</v>
      </c>
      <c r="H260" s="3">
        <v>35.69922557705376</v>
      </c>
    </row>
    <row r="261" spans="1:8" ht="12.75">
      <c r="A261" s="3">
        <v>880</v>
      </c>
      <c r="B261" s="3">
        <v>12.77356412688585</v>
      </c>
      <c r="C261" s="3">
        <v>-90</v>
      </c>
      <c r="D261" s="3">
        <v>22.730049274054792</v>
      </c>
      <c r="E261" s="3">
        <v>-80.93482496865211</v>
      </c>
      <c r="F261" s="3">
        <v>35.503613400940644</v>
      </c>
      <c r="G261" s="3">
        <v>-170.93482496865212</v>
      </c>
      <c r="H261" s="3">
        <v>35.503613400940644</v>
      </c>
    </row>
    <row r="262" spans="1:8" ht="12.75">
      <c r="A262" s="3">
        <v>890</v>
      </c>
      <c r="B262" s="3">
        <v>12.67541743699097</v>
      </c>
      <c r="C262" s="3">
        <v>-90</v>
      </c>
      <c r="D262" s="3">
        <v>22.634858576984666</v>
      </c>
      <c r="E262" s="3">
        <v>-80.8341291422803</v>
      </c>
      <c r="F262" s="3">
        <v>35.31027601397564</v>
      </c>
      <c r="G262" s="3">
        <v>-170.8341291422803</v>
      </c>
      <c r="H262" s="3">
        <v>35.31027601397564</v>
      </c>
    </row>
    <row r="263" spans="1:8" ht="12.75">
      <c r="A263" s="3">
        <v>900</v>
      </c>
      <c r="B263" s="3">
        <v>12.578367381102726</v>
      </c>
      <c r="C263" s="3">
        <v>-90</v>
      </c>
      <c r="D263" s="3">
        <v>22.540795835032768</v>
      </c>
      <c r="E263" s="3">
        <v>-80.73350990914062</v>
      </c>
      <c r="F263" s="3">
        <v>35.11916321613549</v>
      </c>
      <c r="G263" s="3">
        <v>-170.73350990914062</v>
      </c>
      <c r="H263" s="3">
        <v>35.11916321613549</v>
      </c>
    </row>
    <row r="264" spans="1:8" ht="12.75">
      <c r="A264" s="3">
        <v>910</v>
      </c>
      <c r="B264" s="3">
        <v>12.482389723467351</v>
      </c>
      <c r="C264" s="3">
        <v>-90</v>
      </c>
      <c r="D264" s="3">
        <v>22.44783674528427</v>
      </c>
      <c r="E264" s="3">
        <v>-80.63296802235084</v>
      </c>
      <c r="F264" s="3">
        <v>34.93022646875162</v>
      </c>
      <c r="G264" s="3">
        <v>-170.63296802235084</v>
      </c>
      <c r="H264" s="3">
        <v>34.93022646875162</v>
      </c>
    </row>
    <row r="265" spans="1:8" ht="12.75">
      <c r="A265" s="3">
        <v>920</v>
      </c>
      <c r="B265" s="3">
        <v>12.38746102297812</v>
      </c>
      <c r="C265" s="3">
        <v>-90</v>
      </c>
      <c r="D265" s="3">
        <v>22.35595779887936</v>
      </c>
      <c r="E265" s="3">
        <v>-80.53250423165564</v>
      </c>
      <c r="F265" s="3">
        <v>34.74341882185748</v>
      </c>
      <c r="G265" s="3">
        <v>-170.53250423165565</v>
      </c>
      <c r="H265" s="3">
        <v>34.74341882185748</v>
      </c>
    </row>
    <row r="266" spans="1:8" ht="12.75">
      <c r="A266" s="3">
        <v>930</v>
      </c>
      <c r="B266" s="3">
        <v>12.29355859881052</v>
      </c>
      <c r="C266" s="3">
        <v>-90</v>
      </c>
      <c r="D266" s="3">
        <v>22.265136246653235</v>
      </c>
      <c r="E266" s="3">
        <v>-80.43211928340135</v>
      </c>
      <c r="F266" s="3">
        <v>34.558694845463755</v>
      </c>
      <c r="G266" s="3">
        <v>-170.43211928340133</v>
      </c>
      <c r="H266" s="3">
        <v>34.558694845463755</v>
      </c>
    </row>
    <row r="267" spans="1:8" ht="12.75">
      <c r="A267" s="3">
        <v>940</v>
      </c>
      <c r="B267" s="3">
        <v>12.20066049789525</v>
      </c>
      <c r="C267" s="3">
        <v>-90</v>
      </c>
      <c r="D267" s="3">
        <v>22.175350066613913</v>
      </c>
      <c r="E267" s="3">
        <v>-80.33181392051083</v>
      </c>
      <c r="F267" s="3">
        <v>34.376010564509166</v>
      </c>
      <c r="G267" s="3">
        <v>-170.33181392051083</v>
      </c>
      <c r="H267" s="3">
        <v>34.376010564509166</v>
      </c>
    </row>
    <row r="268" spans="1:8" ht="12.75">
      <c r="A268" s="3">
        <v>950</v>
      </c>
      <c r="B268" s="3">
        <v>12.10874546411227</v>
      </c>
      <c r="C268" s="3">
        <v>-90</v>
      </c>
      <c r="D268" s="3">
        <v>22.086577933141164</v>
      </c>
      <c r="E268" s="3">
        <v>-80.23158888245882</v>
      </c>
      <c r="F268" s="3">
        <v>34.19532339725343</v>
      </c>
      <c r="G268" s="3">
        <v>-170.23158888245882</v>
      </c>
      <c r="H268" s="3">
        <v>34.19532339725343</v>
      </c>
    </row>
    <row r="269" spans="1:8" ht="12.75">
      <c r="A269" s="3">
        <v>960</v>
      </c>
      <c r="B269" s="3">
        <v>12.017792909097855</v>
      </c>
      <c r="C269" s="3">
        <v>-90</v>
      </c>
      <c r="D269" s="3">
        <v>21.99879918779842</v>
      </c>
      <c r="E269" s="3">
        <v>-80.13144490524763</v>
      </c>
      <c r="F269" s="3">
        <v>34.016592096896275</v>
      </c>
      <c r="G269" s="3">
        <v>-170.13144490524763</v>
      </c>
      <c r="H269" s="3">
        <v>34.016592096896275</v>
      </c>
    </row>
    <row r="270" spans="1:8" ht="12.75">
      <c r="A270" s="3">
        <v>970</v>
      </c>
      <c r="B270" s="3">
        <v>11.927782884564326</v>
      </c>
      <c r="C270" s="3">
        <v>-90</v>
      </c>
      <c r="D270" s="3">
        <v>21.911993811657435</v>
      </c>
      <c r="E270" s="3">
        <v>-80.03138272138318</v>
      </c>
      <c r="F270" s="3">
        <v>33.83977669622176</v>
      </c>
      <c r="G270" s="3">
        <v>-170.03138272138318</v>
      </c>
      <c r="H270" s="3">
        <v>33.83977669622176</v>
      </c>
    </row>
    <row r="271" spans="1:8" ht="12.75">
      <c r="A271" s="3">
        <v>980</v>
      </c>
      <c r="B271" s="3">
        <v>11.838696056039327</v>
      </c>
      <c r="C271" s="3">
        <v>-90</v>
      </c>
      <c r="D271" s="3">
        <v>21.826142399042517</v>
      </c>
      <c r="E271" s="3">
        <v>-79.93140305985133</v>
      </c>
      <c r="F271" s="3">
        <v>33.66483845508184</v>
      </c>
      <c r="G271" s="3">
        <v>-169.93140305985133</v>
      </c>
      <c r="H271" s="3">
        <v>33.66483845508184</v>
      </c>
    </row>
    <row r="272" spans="1:8" ht="12.75">
      <c r="A272" s="3">
        <v>990</v>
      </c>
      <c r="B272" s="3">
        <v>11.750513677938226</v>
      </c>
      <c r="C272" s="3">
        <v>-90</v>
      </c>
      <c r="D272" s="3">
        <v>21.741226132607856</v>
      </c>
      <c r="E272" s="3">
        <v>-79.83150664609471</v>
      </c>
      <c r="F272" s="3">
        <v>33.491739810546086</v>
      </c>
      <c r="G272" s="3">
        <v>-169.8315066460947</v>
      </c>
      <c r="H272" s="3">
        <v>33.491739810546086</v>
      </c>
    </row>
    <row r="273" spans="1:8" ht="12.75">
      <c r="A273" s="3">
        <v>1000</v>
      </c>
      <c r="B273" s="3">
        <v>11.663217569889227</v>
      </c>
      <c r="C273" s="3">
        <v>-90</v>
      </c>
      <c r="D273" s="3">
        <v>21.657226759667658</v>
      </c>
      <c r="E273" s="3">
        <v>-79.73169420198975</v>
      </c>
      <c r="F273" s="3">
        <v>33.320444329556885</v>
      </c>
      <c r="G273" s="3">
        <v>-169.73169420198974</v>
      </c>
      <c r="H273" s="3">
        <v>33.320444329556885</v>
      </c>
    </row>
    <row r="274" spans="1:8" ht="12.75">
      <c r="A274" s="3">
        <v>1100</v>
      </c>
      <c r="B274" s="3">
        <v>10.835363866724725</v>
      </c>
      <c r="C274" s="3">
        <v>-90</v>
      </c>
      <c r="D274" s="3">
        <v>20.864008402663142</v>
      </c>
      <c r="E274" s="3">
        <v>-78.73834431077435</v>
      </c>
      <c r="F274" s="3">
        <v>31.699372269387865</v>
      </c>
      <c r="G274" s="3">
        <v>-168.73834431077435</v>
      </c>
      <c r="H274" s="3">
        <v>31.699372269387865</v>
      </c>
    </row>
    <row r="275" spans="1:8" ht="12.75">
      <c r="A275" s="3">
        <v>1200</v>
      </c>
      <c r="B275" s="3">
        <v>10.079592648936728</v>
      </c>
      <c r="C275" s="3">
        <v>-90</v>
      </c>
      <c r="D275" s="3">
        <v>20.1458514207433</v>
      </c>
      <c r="E275" s="3">
        <v>-77.75415814932539</v>
      </c>
      <c r="F275" s="3">
        <v>30.225444069680027</v>
      </c>
      <c r="G275" s="3">
        <v>-167.75415814932538</v>
      </c>
      <c r="H275" s="3">
        <v>30.225444069680027</v>
      </c>
    </row>
    <row r="276" spans="1:8" ht="12.75">
      <c r="A276" s="3">
        <v>1300</v>
      </c>
      <c r="B276" s="3">
        <v>9.384350523752488</v>
      </c>
      <c r="C276" s="3">
        <v>-90</v>
      </c>
      <c r="D276" s="3">
        <v>19.4911217898322</v>
      </c>
      <c r="E276" s="3">
        <v>-76.77979556686299</v>
      </c>
      <c r="F276" s="3">
        <v>28.875472313584687</v>
      </c>
      <c r="G276" s="3">
        <v>-166.779795566863</v>
      </c>
      <c r="H276" s="3">
        <v>28.875472313584687</v>
      </c>
    </row>
    <row r="277" spans="1:8" ht="12.75">
      <c r="A277" s="3">
        <v>1400</v>
      </c>
      <c r="B277" s="3">
        <v>8.740656856324463</v>
      </c>
      <c r="C277" s="3">
        <v>-90</v>
      </c>
      <c r="D277" s="3">
        <v>18.890753862138766</v>
      </c>
      <c r="E277" s="3">
        <v>-75.81587669868848</v>
      </c>
      <c r="F277" s="3">
        <v>27.63141071846323</v>
      </c>
      <c r="G277" s="3">
        <v>-165.8158766986885</v>
      </c>
      <c r="H277" s="3">
        <v>27.63141071846323</v>
      </c>
    </row>
    <row r="278" spans="1:8" ht="12.75">
      <c r="A278" s="3">
        <v>1500</v>
      </c>
      <c r="B278" s="3">
        <v>8.1413923887756</v>
      </c>
      <c r="C278" s="3">
        <v>-90</v>
      </c>
      <c r="D278" s="3">
        <v>18.337539523176424</v>
      </c>
      <c r="E278" s="3">
        <v>-74.86298068284876</v>
      </c>
      <c r="F278" s="3">
        <v>26.478931911952024</v>
      </c>
      <c r="G278" s="3">
        <v>-164.86298068284876</v>
      </c>
      <c r="H278" s="3">
        <v>26.478931911952024</v>
      </c>
    </row>
    <row r="279" spans="1:8" ht="12.75">
      <c r="A279" s="3">
        <v>1600</v>
      </c>
      <c r="B279" s="3">
        <v>7.580817916770731</v>
      </c>
      <c r="C279" s="3">
        <v>-90</v>
      </c>
      <c r="D279" s="3">
        <v>17.825647408848425</v>
      </c>
      <c r="E279" s="3">
        <v>-73.9216447367963</v>
      </c>
      <c r="F279" s="3">
        <v>25.406465325619155</v>
      </c>
      <c r="G279" s="3">
        <v>-163.92164473679628</v>
      </c>
      <c r="H279" s="3">
        <v>25.406465325619155</v>
      </c>
    </row>
    <row r="280" spans="1:8" ht="12.75">
      <c r="A280" s="3">
        <v>1700</v>
      </c>
      <c r="B280" s="3">
        <v>7.054239142323745</v>
      </c>
      <c r="C280" s="3">
        <v>-90</v>
      </c>
      <c r="D280" s="3">
        <v>17.350288295312797</v>
      </c>
      <c r="E280" s="3">
        <v>-72.99236358300853</v>
      </c>
      <c r="F280" s="3">
        <v>24.404527437636542</v>
      </c>
      <c r="G280" s="3">
        <v>-162.9923635830085</v>
      </c>
      <c r="H280" s="3">
        <v>24.404527437636542</v>
      </c>
    </row>
    <row r="281" spans="1:8" ht="12.75">
      <c r="A281" s="3">
        <v>1800</v>
      </c>
      <c r="B281" s="3">
        <v>6.557767467823102</v>
      </c>
      <c r="C281" s="3">
        <v>-90</v>
      </c>
      <c r="D281" s="3">
        <v>16.907476421084194</v>
      </c>
      <c r="E281" s="3">
        <v>-72.07558920807958</v>
      </c>
      <c r="F281" s="3">
        <v>23.4652438889073</v>
      </c>
      <c r="G281" s="3">
        <v>-162.07558920807958</v>
      </c>
      <c r="H281" s="3">
        <v>23.4652438889073</v>
      </c>
    </row>
    <row r="282" spans="1:8" ht="12.75">
      <c r="A282" s="3">
        <v>1900</v>
      </c>
      <c r="B282" s="3">
        <v>6.088145550832648</v>
      </c>
      <c r="C282" s="3">
        <v>-90</v>
      </c>
      <c r="D282" s="3">
        <v>16.493855555944805</v>
      </c>
      <c r="E282" s="3">
        <v>-71.1717309360152</v>
      </c>
      <c r="F282" s="3">
        <v>22.58200110677745</v>
      </c>
      <c r="G282" s="3">
        <v>-161.1717309360152</v>
      </c>
      <c r="H282" s="3">
        <v>22.58200110677745</v>
      </c>
    </row>
    <row r="283" spans="1:8" ht="12.75">
      <c r="A283" s="3">
        <v>2000</v>
      </c>
      <c r="B283" s="3">
        <v>5.642617656609601</v>
      </c>
      <c r="C283" s="3">
        <v>-90</v>
      </c>
      <c r="D283" s="3">
        <v>16.10656984921254</v>
      </c>
      <c r="E283" s="3">
        <v>-70.28115579337906</v>
      </c>
      <c r="F283" s="3">
        <v>21.749187505822142</v>
      </c>
      <c r="G283" s="3">
        <v>-160.28115579337904</v>
      </c>
      <c r="H283" s="3">
        <v>21.749187505822142</v>
      </c>
    </row>
    <row r="284" spans="1:8" ht="12.75">
      <c r="A284" s="3">
        <v>2100</v>
      </c>
      <c r="B284" s="3">
        <v>5.218831675210839</v>
      </c>
      <c r="C284" s="3">
        <v>-90</v>
      </c>
      <c r="D284" s="3">
        <v>15.743166320465804</v>
      </c>
      <c r="E284" s="3">
        <v>-69.40418914156324</v>
      </c>
      <c r="F284" s="3">
        <v>20.961997995676644</v>
      </c>
      <c r="G284" s="3">
        <v>-159.40418914156322</v>
      </c>
      <c r="H284" s="3">
        <v>20.961997995676644</v>
      </c>
    </row>
    <row r="285" spans="1:8" ht="12.75">
      <c r="A285" s="3">
        <v>2200</v>
      </c>
      <c r="B285" s="3">
        <v>4.814763953445102</v>
      </c>
      <c r="C285" s="3">
        <v>-90</v>
      </c>
      <c r="D285" s="3">
        <v>15.401520139844926</v>
      </c>
      <c r="E285" s="3">
        <v>-68.54111554977175</v>
      </c>
      <c r="F285" s="3">
        <v>20.216284093290028</v>
      </c>
      <c r="G285" s="3">
        <v>-158.54111554977175</v>
      </c>
      <c r="H285" s="3">
        <v>20.216284093290028</v>
      </c>
    </row>
    <row r="286" spans="1:8" ht="12.75">
      <c r="A286" s="3">
        <v>2300</v>
      </c>
      <c r="B286" s="3">
        <v>4.428660849537367</v>
      </c>
      <c r="C286" s="3">
        <v>-90</v>
      </c>
      <c r="D286" s="3">
        <v>15.079776603289607</v>
      </c>
      <c r="E286" s="3">
        <v>-67.69217988127983</v>
      </c>
      <c r="F286" s="3">
        <v>19.508437452826975</v>
      </c>
      <c r="G286" s="3">
        <v>-157.69217988127983</v>
      </c>
      <c r="H286" s="3">
        <v>19.508437452826975</v>
      </c>
    </row>
    <row r="287" spans="1:8" ht="12.75">
      <c r="A287" s="3">
        <v>2400</v>
      </c>
      <c r="B287" s="3">
        <v>4.058992735657104</v>
      </c>
      <c r="C287" s="3">
        <v>-90</v>
      </c>
      <c r="D287" s="3">
        <v>14.776305525968848</v>
      </c>
      <c r="E287" s="3">
        <v>-66.85758856511336</v>
      </c>
      <c r="F287" s="3">
        <v>18.83529826162595</v>
      </c>
      <c r="G287" s="3">
        <v>-156.85758856511336</v>
      </c>
      <c r="H287" s="3">
        <v>18.83529826162595</v>
      </c>
    </row>
    <row r="288" spans="1:8" ht="12.75">
      <c r="A288" s="3">
        <v>2500</v>
      </c>
      <c r="B288" s="3">
        <v>3.7044173964484726</v>
      </c>
      <c r="C288" s="3">
        <v>-90</v>
      </c>
      <c r="D288" s="3">
        <v>14.489665000727962</v>
      </c>
      <c r="E288" s="3">
        <v>-66.0375110254218</v>
      </c>
      <c r="F288" s="3">
        <v>18.194082397176434</v>
      </c>
      <c r="G288" s="3">
        <v>-156.0375110254218</v>
      </c>
      <c r="H288" s="3">
        <v>18.194082397176434</v>
      </c>
    </row>
    <row r="289" spans="1:8" ht="12.75">
      <c r="A289" s="3">
        <v>2600</v>
      </c>
      <c r="B289" s="3">
        <v>3.3637506104728656</v>
      </c>
      <c r="C289" s="3">
        <v>-90</v>
      </c>
      <c r="D289" s="3">
        <v>14.218572307690751</v>
      </c>
      <c r="E289" s="3">
        <v>-65.23208124142567</v>
      </c>
      <c r="F289" s="3">
        <v>17.582322918163616</v>
      </c>
      <c r="G289" s="3">
        <v>-155.23208124142567</v>
      </c>
      <c r="H289" s="3">
        <v>17.582322918163616</v>
      </c>
    </row>
    <row r="290" spans="1:8" ht="12.75">
      <c r="A290" s="3">
        <v>2700</v>
      </c>
      <c r="B290" s="3">
        <v>3.0359422867094787</v>
      </c>
      <c r="C290" s="3">
        <v>-90</v>
      </c>
      <c r="D290" s="3">
        <v>13.961880346884408</v>
      </c>
      <c r="E290" s="3">
        <v>-64.44139941183347</v>
      </c>
      <c r="F290" s="3">
        <v>16.997822633593888</v>
      </c>
      <c r="G290" s="3">
        <v>-154.4413994118335</v>
      </c>
      <c r="H290" s="3">
        <v>16.997822633593888</v>
      </c>
    </row>
    <row r="291" spans="1:8" ht="12.75">
      <c r="A291" s="3">
        <v>2800</v>
      </c>
      <c r="B291" s="3">
        <v>2.72005694304484</v>
      </c>
      <c r="C291" s="3">
        <v>-90</v>
      </c>
      <c r="D291" s="3">
        <v>13.718558380981598</v>
      </c>
      <c r="E291" s="3">
        <v>-63.66553369896734</v>
      </c>
      <c r="F291" s="3">
        <v>16.43861532402644</v>
      </c>
      <c r="G291" s="3">
        <v>-153.66553369896732</v>
      </c>
      <c r="H291" s="3">
        <v>16.43861532402644</v>
      </c>
    </row>
    <row r="292" spans="1:8" ht="12.75">
      <c r="A292" s="3">
        <v>2900</v>
      </c>
      <c r="B292" s="3">
        <v>2.415257611910104</v>
      </c>
      <c r="C292" s="3">
        <v>-90</v>
      </c>
      <c r="D292" s="3">
        <v>13.487676173868994</v>
      </c>
      <c r="E292" s="3">
        <v>-62.9045220294428</v>
      </c>
      <c r="F292" s="3">
        <v>15.902933785779098</v>
      </c>
      <c r="G292" s="3">
        <v>-152.9045220294428</v>
      </c>
      <c r="H292" s="3">
        <v>15.902933785779098</v>
      </c>
    </row>
    <row r="293" spans="1:8" ht="12.75">
      <c r="A293" s="3">
        <v>3000</v>
      </c>
      <c r="B293" s="3">
        <v>2.120792475495976</v>
      </c>
      <c r="C293" s="3">
        <v>-90</v>
      </c>
      <c r="D293" s="3">
        <v>13.268390828353347</v>
      </c>
      <c r="E293" s="3">
        <v>-62.15837393004216</v>
      </c>
      <c r="F293" s="3">
        <v>15.389183303849324</v>
      </c>
      <c r="G293" s="3">
        <v>-152.15837393004216</v>
      </c>
      <c r="H293" s="3">
        <v>15.389183303849324</v>
      </c>
    </row>
    <row r="294" spans="1:8" ht="12.75">
      <c r="A294" s="3">
        <v>3100</v>
      </c>
      <c r="B294" s="3">
        <v>1.8359836932037708</v>
      </c>
      <c r="C294" s="3">
        <v>-90</v>
      </c>
      <c r="D294" s="3">
        <v>13.059935786820278</v>
      </c>
      <c r="E294" s="3">
        <v>-61.42707237934346</v>
      </c>
      <c r="F294" s="3">
        <v>14.895919480024048</v>
      </c>
      <c r="G294" s="3">
        <v>-151.42707237934346</v>
      </c>
      <c r="H294" s="3">
        <v>14.895919480024048</v>
      </c>
    </row>
    <row r="295" spans="1:8" ht="12.75">
      <c r="A295" s="3">
        <v>3200</v>
      </c>
      <c r="B295" s="3">
        <v>1.5602180034911073</v>
      </c>
      <c r="C295" s="3">
        <v>-90</v>
      </c>
      <c r="D295" s="3">
        <v>12.861611578383554</v>
      </c>
      <c r="E295" s="3">
        <v>-60.710575657658836</v>
      </c>
      <c r="F295" s="3">
        <v>14.421829581874661</v>
      </c>
      <c r="G295" s="3">
        <v>-150.71057565765884</v>
      </c>
      <c r="H295" s="3">
        <v>14.421829581874661</v>
      </c>
    </row>
    <row r="296" spans="1:8" ht="12.75">
      <c r="A296" s="3">
        <v>3300</v>
      </c>
      <c r="B296" s="3">
        <v>1.2929387723314765</v>
      </c>
      <c r="C296" s="3">
        <v>-90</v>
      </c>
      <c r="D296" s="3">
        <v>12.672777986295205</v>
      </c>
      <c r="E296" s="3">
        <v>-60.00881917984669</v>
      </c>
      <c r="F296" s="3">
        <v>13.965716758626682</v>
      </c>
      <c r="G296" s="3">
        <v>-150.00881917984668</v>
      </c>
      <c r="H296" s="3">
        <v>13.965716758626682</v>
      </c>
    </row>
    <row r="297" spans="1:8" ht="12.75">
      <c r="A297" s="3">
        <v>3400</v>
      </c>
      <c r="B297" s="3">
        <v>1.0336392290441225</v>
      </c>
      <c r="C297" s="3">
        <v>-90</v>
      </c>
      <c r="D297" s="3">
        <v>12.492847378049879</v>
      </c>
      <c r="E297" s="3">
        <v>-59.32171729755008</v>
      </c>
      <c r="F297" s="3">
        <v>13.526486607094</v>
      </c>
      <c r="G297" s="3">
        <v>-149.32171729755007</v>
      </c>
      <c r="H297" s="3">
        <v>13.526486607094</v>
      </c>
    </row>
    <row r="298" spans="1:8" ht="12.75">
      <c r="A298" s="3">
        <v>3500</v>
      </c>
      <c r="B298" s="3">
        <v>0.7818566828837125</v>
      </c>
      <c r="C298" s="3">
        <v>-90</v>
      </c>
      <c r="D298" s="3">
        <v>12.321278993333545</v>
      </c>
      <c r="E298" s="3">
        <v>-58.64916505934265</v>
      </c>
      <c r="F298" s="3">
        <v>13.103135676217256</v>
      </c>
      <c r="G298" s="3">
        <v>-148.64916505934266</v>
      </c>
      <c r="H298" s="3">
        <v>13.103135676217256</v>
      </c>
    </row>
    <row r="299" spans="1:8" ht="12.75">
      <c r="A299" s="3">
        <v>3600</v>
      </c>
      <c r="B299" s="3">
        <v>0.5371675545434793</v>
      </c>
      <c r="C299" s="3">
        <v>-90</v>
      </c>
      <c r="D299" s="3">
        <v>12.157574025777008</v>
      </c>
      <c r="E299" s="3">
        <v>-57.99103991910529</v>
      </c>
      <c r="F299" s="3">
        <v>12.694741580320487</v>
      </c>
      <c r="G299" s="3">
        <v>-147.99103991910528</v>
      </c>
      <c r="H299" s="3">
        <v>12.694741580320487</v>
      </c>
    </row>
    <row r="300" spans="1:8" ht="12.75">
      <c r="A300" s="3">
        <v>3700</v>
      </c>
      <c r="B300" s="3">
        <v>0.2991830885493243</v>
      </c>
      <c r="C300" s="3">
        <v>-90</v>
      </c>
      <c r="D300" s="3">
        <v>12.001271366312114</v>
      </c>
      <c r="E300" s="3">
        <v>-57.34720338469054</v>
      </c>
      <c r="F300" s="3">
        <v>12.300454454861438</v>
      </c>
      <c r="G300" s="3">
        <v>-147.34720338469054</v>
      </c>
      <c r="H300" s="3">
        <v>12.300454454861438</v>
      </c>
    </row>
    <row r="301" spans="1:8" ht="12.75">
      <c r="A301" s="3">
        <v>3800</v>
      </c>
      <c r="B301" s="3">
        <v>0.06754563755302377</v>
      </c>
      <c r="C301" s="3">
        <v>-90</v>
      </c>
      <c r="D301" s="3">
        <v>11.851943900944779</v>
      </c>
      <c r="E301" s="3">
        <v>-56.71750260054106</v>
      </c>
      <c r="F301" s="3">
        <v>11.919489538497803</v>
      </c>
      <c r="G301" s="3">
        <v>-146.71750260054105</v>
      </c>
      <c r="H301" s="3">
        <v>11.919489538497803</v>
      </c>
    </row>
    <row r="302" spans="1:8" ht="12.75">
      <c r="A302" s="3">
        <v>3900</v>
      </c>
      <c r="B302" s="3">
        <v>-0.15807457064075858</v>
      </c>
      <c r="C302" s="3">
        <v>-90</v>
      </c>
      <c r="D302" s="3">
        <v>11.709195275547748</v>
      </c>
      <c r="E302" s="3">
        <v>-56.10177185940444</v>
      </c>
      <c r="F302" s="3">
        <v>11.551120704906989</v>
      </c>
      <c r="G302" s="3">
        <v>-146.10177185940444</v>
      </c>
      <c r="H302" s="3">
        <v>11.551120704906989</v>
      </c>
    </row>
    <row r="303" spans="1:8" ht="12.75">
      <c r="A303" s="3">
        <v>4000</v>
      </c>
      <c r="B303" s="3">
        <v>-0.3779822566700223</v>
      </c>
      <c r="C303" s="3">
        <v>-90</v>
      </c>
      <c r="D303" s="3">
        <v>11.572657056027946</v>
      </c>
      <c r="E303" s="3">
        <v>-55.49983403962251</v>
      </c>
      <c r="F303" s="3">
        <v>11.194674799357925</v>
      </c>
      <c r="G303" s="3">
        <v>-145.4998340396225</v>
      </c>
      <c r="H303" s="3">
        <v>11.194674799357925</v>
      </c>
    </row>
    <row r="304" spans="1:8" ht="12.75">
      <c r="A304" s="3">
        <v>4100</v>
      </c>
      <c r="B304" s="3">
        <v>-0.592459564505484</v>
      </c>
      <c r="C304" s="3">
        <v>-90</v>
      </c>
      <c r="D304" s="3">
        <v>11.441986224835878</v>
      </c>
      <c r="E304" s="3">
        <v>-54.911501965669174</v>
      </c>
      <c r="F304" s="3">
        <v>10.849526660330394</v>
      </c>
      <c r="G304" s="3">
        <v>-144.91150196566917</v>
      </c>
      <c r="H304" s="3">
        <v>10.849526660330394</v>
      </c>
    </row>
    <row r="305" spans="1:8" ht="12.75">
      <c r="A305" s="3">
        <v>4200</v>
      </c>
      <c r="B305" s="3">
        <v>-0.8017682380687835</v>
      </c>
      <c r="C305" s="3">
        <v>-90</v>
      </c>
      <c r="D305" s="3">
        <v>11.316862964939071</v>
      </c>
      <c r="E305" s="3">
        <v>-54.33657969066679</v>
      </c>
      <c r="F305" s="3">
        <v>10.515094726870288</v>
      </c>
      <c r="G305" s="3">
        <v>-144.33657969066678</v>
      </c>
      <c r="H305" s="3">
        <v>10.515094726870288</v>
      </c>
    </row>
    <row r="306" spans="1:8" ht="12.75">
      <c r="A306" s="3">
        <v>4300</v>
      </c>
      <c r="B306" s="3">
        <v>-1.0061515417025055</v>
      </c>
      <c r="C306" s="3">
        <v>-90</v>
      </c>
      <c r="D306" s="3">
        <v>11.19698869059987</v>
      </c>
      <c r="E306" s="3">
        <v>-53.77486370053351</v>
      </c>
      <c r="F306" s="3">
        <v>10.190837148897364</v>
      </c>
      <c r="G306" s="3">
        <v>-143.7748637005335</v>
      </c>
      <c r="H306" s="3">
        <v>10.190837148897364</v>
      </c>
    </row>
    <row r="307" spans="1:8" ht="12.75">
      <c r="A307" s="3">
        <v>4400</v>
      </c>
      <c r="B307" s="3">
        <v>-1.2058359598345223</v>
      </c>
      <c r="C307" s="3">
        <v>-90</v>
      </c>
      <c r="D307" s="3">
        <v>11.082084290981822</v>
      </c>
      <c r="E307" s="3">
        <v>-53.22614404020716</v>
      </c>
      <c r="F307" s="3">
        <v>9.8762483311473</v>
      </c>
      <c r="G307" s="3">
        <v>-143.22614404020715</v>
      </c>
      <c r="H307" s="3">
        <v>9.8762483311473</v>
      </c>
    </row>
    <row r="308" spans="1:8" ht="12.75">
      <c r="A308" s="3">
        <v>4500</v>
      </c>
      <c r="B308" s="3">
        <v>-1.4010327056176481</v>
      </c>
      <c r="C308" s="3">
        <v>-90</v>
      </c>
      <c r="D308" s="3">
        <v>10.971888558069981</v>
      </c>
      <c r="E308" s="3">
        <v>-52.690205363065054</v>
      </c>
      <c r="F308" s="3">
        <v>9.570855852452334</v>
      </c>
      <c r="G308" s="3">
        <v>-142.69020536306505</v>
      </c>
      <c r="H308" s="3">
        <v>9.570855852452334</v>
      </c>
    </row>
    <row r="309" spans="1:8" ht="12.75">
      <c r="A309" s="3">
        <v>4600</v>
      </c>
      <c r="B309" s="3">
        <v>-1.5919390637422561</v>
      </c>
      <c r="C309" s="3">
        <v>-90</v>
      </c>
      <c r="D309" s="3">
        <v>10.866156774872639</v>
      </c>
      <c r="E309" s="3">
        <v>-52.16682790522073</v>
      </c>
      <c r="F309" s="3">
        <v>9.274217711130383</v>
      </c>
      <c r="G309" s="3">
        <v>-142.16682790522074</v>
      </c>
      <c r="H309" s="3">
        <v>9.274217711130383</v>
      </c>
    </row>
    <row r="310" spans="1:8" ht="12.75">
      <c r="A310" s="3">
        <v>4700</v>
      </c>
      <c r="B310" s="3">
        <v>-1.7787395888251227</v>
      </c>
      <c r="C310" s="3">
        <v>-90</v>
      </c>
      <c r="D310" s="3">
        <v>10.764659443565975</v>
      </c>
      <c r="E310" s="3">
        <v>-51.65578838683834</v>
      </c>
      <c r="F310" s="3">
        <v>8.985919854740853</v>
      </c>
      <c r="G310" s="3">
        <v>-141.65578838683834</v>
      </c>
      <c r="H310" s="3">
        <v>8.985919854740853</v>
      </c>
    </row>
    <row r="311" spans="1:8" ht="12.75">
      <c r="A311" s="3">
        <v>4800</v>
      </c>
      <c r="B311" s="3">
        <v>-1.9616071776225188</v>
      </c>
      <c r="C311" s="3">
        <v>-90</v>
      </c>
      <c r="D311" s="3">
        <v>10.66718113629995</v>
      </c>
      <c r="E311" s="3">
        <v>-51.1568608429727</v>
      </c>
      <c r="F311" s="3">
        <v>8.705573958677432</v>
      </c>
      <c r="G311" s="3">
        <v>-141.1568608429727</v>
      </c>
      <c r="H311" s="3">
        <v>8.705573958677432</v>
      </c>
    </row>
    <row r="312" spans="1:8" ht="12.75">
      <c r="A312" s="3">
        <v>4900</v>
      </c>
      <c r="B312" s="3">
        <v>-2.140704030681048</v>
      </c>
      <c r="C312" s="3">
        <v>-90</v>
      </c>
      <c r="D312" s="3">
        <v>10.573519453923284</v>
      </c>
      <c r="E312" s="3">
        <v>-50.669817386727445</v>
      </c>
      <c r="F312" s="3">
        <v>8.432815423242236</v>
      </c>
      <c r="G312" s="3">
        <v>-140.66981738672743</v>
      </c>
      <c r="H312" s="3">
        <v>8.432815423242236</v>
      </c>
    </row>
    <row r="313" spans="1:8" ht="12.75">
      <c r="A313" s="3">
        <v>5000</v>
      </c>
      <c r="B313" s="3">
        <v>-2.31618251683115</v>
      </c>
      <c r="C313" s="3">
        <v>-90</v>
      </c>
      <c r="D313" s="3">
        <v>10.483484080003116</v>
      </c>
      <c r="E313" s="3">
        <v>-50.19442890773477</v>
      </c>
      <c r="F313" s="3">
        <v>8.167301563171966</v>
      </c>
      <c r="G313" s="3">
        <v>-140.19442890773476</v>
      </c>
      <c r="H313" s="3">
        <v>8.167301563171966</v>
      </c>
    </row>
    <row r="314" spans="1:8" ht="12.75">
      <c r="A314" s="3">
        <v>5100</v>
      </c>
      <c r="B314" s="3">
        <v>-2.4881859520695024</v>
      </c>
      <c r="C314" s="3">
        <v>-90</v>
      </c>
      <c r="D314" s="3">
        <v>10.396895919287266</v>
      </c>
      <c r="E314" s="3">
        <v>-49.73046570910669</v>
      </c>
      <c r="F314" s="3">
        <v>7.908709967217764</v>
      </c>
      <c r="G314" s="3">
        <v>-139.73046570910668</v>
      </c>
      <c r="H314" s="3">
        <v>7.908709967217764</v>
      </c>
    </row>
    <row r="315" spans="1:8" ht="12.75">
      <c r="A315" s="3">
        <v>5200</v>
      </c>
      <c r="B315" s="3">
        <v>-2.6568493028067577</v>
      </c>
      <c r="C315" s="3">
        <v>-90</v>
      </c>
      <c r="D315" s="3">
        <v>10.313586311246015</v>
      </c>
      <c r="E315" s="3">
        <v>-49.27769808609886</v>
      </c>
      <c r="F315" s="3">
        <v>7.656737008439257</v>
      </c>
      <c r="G315" s="3">
        <v>-139.27769808609887</v>
      </c>
      <c r="H315" s="3">
        <v>7.656737008439257</v>
      </c>
    </row>
    <row r="316" spans="1:8" ht="12.75">
      <c r="A316" s="3">
        <v>5300</v>
      </c>
      <c r="B316" s="3">
        <v>-2.822299822126555</v>
      </c>
      <c r="C316" s="3">
        <v>-90</v>
      </c>
      <c r="D316" s="3">
        <v>10.233396310585032</v>
      </c>
      <c r="E316" s="3">
        <v>-48.83589684977042</v>
      </c>
      <c r="F316" s="3">
        <v>7.411096488458478</v>
      </c>
      <c r="G316" s="3">
        <v>-138.83589684977042</v>
      </c>
      <c r="H316" s="3">
        <v>7.411096488458478</v>
      </c>
    </row>
    <row r="317" spans="1:8" ht="12.75">
      <c r="A317" s="3">
        <v>5400</v>
      </c>
      <c r="B317" s="3">
        <v>-2.9846576265701446</v>
      </c>
      <c r="C317" s="3">
        <v>-90</v>
      </c>
      <c r="D317" s="3">
        <v>10.156176027682779</v>
      </c>
      <c r="E317" s="3">
        <v>-48.40483379892592</v>
      </c>
      <c r="F317" s="3">
        <v>7.1715184011126345</v>
      </c>
      <c r="G317" s="3">
        <v>-138.40483379892592</v>
      </c>
      <c r="H317" s="3">
        <v>7.1715184011126345</v>
      </c>
    </row>
    <row r="318" spans="1:8" ht="12.75">
      <c r="A318" s="3">
        <v>5500</v>
      </c>
      <c r="B318" s="3">
        <v>-3.1440362199956513</v>
      </c>
      <c r="C318" s="3">
        <v>-90</v>
      </c>
      <c r="D318" s="3">
        <v>10.081784022806467</v>
      </c>
      <c r="E318" s="3">
        <v>-47.98428214359333</v>
      </c>
      <c r="F318" s="3">
        <v>6.937747802810815</v>
      </c>
      <c r="G318" s="3">
        <v>-137.98428214359333</v>
      </c>
      <c r="H318" s="3">
        <v>6.937747802810815</v>
      </c>
    </row>
    <row r="319" spans="1:8" ht="12.75">
      <c r="A319" s="3">
        <v>5600</v>
      </c>
      <c r="B319" s="3">
        <v>-3.300542970234783</v>
      </c>
      <c r="C319" s="3">
        <v>-90</v>
      </c>
      <c r="D319" s="3">
        <v>10.010086748727893</v>
      </c>
      <c r="E319" s="3">
        <v>-47.57401688323271</v>
      </c>
      <c r="F319" s="3">
        <v>6.709543778493111</v>
      </c>
      <c r="G319" s="3">
        <v>-137.5740168832327</v>
      </c>
      <c r="H319" s="3">
        <v>6.709543778493111</v>
      </c>
    </row>
    <row r="320" spans="1:8" ht="12.75">
      <c r="A320" s="3">
        <v>5700</v>
      </c>
      <c r="B320" s="3">
        <v>-3.4542795435606015</v>
      </c>
      <c r="C320" s="3">
        <v>-90</v>
      </c>
      <c r="D320" s="3">
        <v>9.940958037015976</v>
      </c>
      <c r="E320" s="3">
        <v>-47.17381514278744</v>
      </c>
      <c r="F320" s="3">
        <v>6.486678493455374</v>
      </c>
      <c r="G320" s="3">
        <v>-137.17381514278745</v>
      </c>
      <c r="H320" s="3">
        <v>6.486678493455374</v>
      </c>
    </row>
    <row r="321" spans="1:8" ht="12.75">
      <c r="A321" s="3">
        <v>5800</v>
      </c>
      <c r="B321" s="3">
        <v>-3.60534230136952</v>
      </c>
      <c r="C321" s="3">
        <v>-90</v>
      </c>
      <c r="D321" s="3">
        <v>9.874278623844635</v>
      </c>
      <c r="E321" s="3">
        <v>-46.783456469590064</v>
      </c>
      <c r="F321" s="3">
        <v>6.268936322475116</v>
      </c>
      <c r="G321" s="3">
        <v>-136.78345646959005</v>
      </c>
      <c r="H321" s="3">
        <v>6.268936322475116</v>
      </c>
    </row>
    <row r="322" spans="1:8" ht="12.75">
      <c r="A322" s="3">
        <v>5900</v>
      </c>
      <c r="B322" s="3">
        <v>-3.753822662953658</v>
      </c>
      <c r="C322" s="3">
        <v>-90</v>
      </c>
      <c r="D322" s="3">
        <v>9.809935711638115</v>
      </c>
      <c r="E322" s="3">
        <v>-46.40272309402055</v>
      </c>
      <c r="F322" s="3">
        <v>6.056113048684458</v>
      </c>
      <c r="G322" s="3">
        <v>-136.40272309402056</v>
      </c>
      <c r="H322" s="3">
        <v>6.056113048684458</v>
      </c>
    </row>
    <row r="323" spans="1:8" ht="12.75">
      <c r="A323" s="3">
        <v>6000</v>
      </c>
      <c r="B323" s="3">
        <v>-3.899807437783647</v>
      </c>
      <c r="C323" s="3">
        <v>-90</v>
      </c>
      <c r="D323" s="3">
        <v>9.747822563292612</v>
      </c>
      <c r="E323" s="3">
        <v>-46.03140015669092</v>
      </c>
      <c r="F323" s="3">
        <v>5.848015125508964</v>
      </c>
      <c r="G323" s="3">
        <v>-136.03140015669092</v>
      </c>
      <c r="H323" s="3">
        <v>5.848015125508964</v>
      </c>
    </row>
    <row r="324" spans="1:8" ht="12.75">
      <c r="A324" s="3">
        <v>6100</v>
      </c>
      <c r="B324" s="3">
        <v>-4.043379130326114</v>
      </c>
      <c r="C324" s="3">
        <v>-90</v>
      </c>
      <c r="D324" s="3">
        <v>9.687838126074203</v>
      </c>
      <c r="E324" s="3">
        <v>-45.669275904798965</v>
      </c>
      <c r="F324" s="3">
        <v>5.644458995748089</v>
      </c>
      <c r="G324" s="3">
        <v>-135.66927590479898</v>
      </c>
      <c r="H324" s="3">
        <v>5.644458995748089</v>
      </c>
    </row>
    <row r="325" spans="1:8" ht="12.75">
      <c r="A325" s="3">
        <v>6200</v>
      </c>
      <c r="B325" s="3">
        <v>-4.184616220075853</v>
      </c>
      <c r="C325" s="3">
        <v>-90</v>
      </c>
      <c r="D325" s="3">
        <v>9.629886682606434</v>
      </c>
      <c r="E325" s="3">
        <v>-45.31614186015853</v>
      </c>
      <c r="F325" s="3">
        <v>5.445270462530582</v>
      </c>
      <c r="G325" s="3">
        <v>-135.31614186015852</v>
      </c>
      <c r="H325" s="3">
        <v>5.445270462530582</v>
      </c>
    </row>
    <row r="326" spans="1:8" ht="12.75">
      <c r="A326" s="3">
        <v>6300</v>
      </c>
      <c r="B326" s="3">
        <v>-4.323593419182408</v>
      </c>
      <c r="C326" s="3">
        <v>-90</v>
      </c>
      <c r="D326" s="3">
        <v>9.573877526634046</v>
      </c>
      <c r="E326" s="3">
        <v>-44.97179296127595</v>
      </c>
      <c r="F326" s="3">
        <v>5.250284107451639</v>
      </c>
      <c r="G326" s="3">
        <v>-134.97179296127595</v>
      </c>
      <c r="H326" s="3">
        <v>5.250284107451639</v>
      </c>
    </row>
    <row r="327" spans="1:8" ht="12.75">
      <c r="A327" s="3">
        <v>6400</v>
      </c>
      <c r="B327" s="3">
        <v>-4.4603819097885165</v>
      </c>
      <c r="C327" s="3">
        <v>-90</v>
      </c>
      <c r="D327" s="3">
        <v>9.51972466148787</v>
      </c>
      <c r="E327" s="3">
        <v>-44.63602768170483</v>
      </c>
      <c r="F327" s="3">
        <v>5.059342751699354</v>
      </c>
      <c r="G327" s="3">
        <v>-134.63602768170483</v>
      </c>
      <c r="H327" s="3">
        <v>5.059342751699354</v>
      </c>
    </row>
    <row r="328" spans="1:8" ht="12.75">
      <c r="A328" s="3">
        <v>6500</v>
      </c>
      <c r="B328" s="3">
        <v>-4.595049562967885</v>
      </c>
      <c r="C328" s="3">
        <v>-90</v>
      </c>
      <c r="D328" s="3">
        <v>9.4673465193852</v>
      </c>
      <c r="E328" s="3">
        <v>-44.30864812677439</v>
      </c>
      <c r="F328" s="3">
        <v>4.8722969564173155</v>
      </c>
      <c r="G328" s="3">
        <v>-134.3086481267744</v>
      </c>
      <c r="H328" s="3">
        <v>4.8722969564173155</v>
      </c>
    </row>
    <row r="329" spans="1:8" ht="12.75">
      <c r="A329" s="3">
        <v>6600</v>
      </c>
      <c r="B329" s="3">
        <v>-4.727661140948147</v>
      </c>
      <c r="C329" s="3">
        <v>-90</v>
      </c>
      <c r="D329" s="3">
        <v>9.416665699883755</v>
      </c>
      <c r="E329" s="3">
        <v>-43.98946011065268</v>
      </c>
      <c r="F329" s="3">
        <v>4.689004558935607</v>
      </c>
      <c r="G329" s="3">
        <v>-133.9894601106527</v>
      </c>
      <c r="H329" s="3">
        <v>4.689004558935607</v>
      </c>
    </row>
    <row r="330" spans="1:8" ht="12.75">
      <c r="A330" s="3">
        <v>6700</v>
      </c>
      <c r="B330" s="3">
        <v>-4.858278484127302</v>
      </c>
      <c r="C330" s="3">
        <v>-90</v>
      </c>
      <c r="D330" s="3">
        <v>9.36760872596957</v>
      </c>
      <c r="E330" s="3">
        <v>-43.678273215575416</v>
      </c>
      <c r="F330" s="3">
        <v>4.509330241842267</v>
      </c>
      <c r="G330" s="3">
        <v>-133.67827321557542</v>
      </c>
      <c r="H330" s="3">
        <v>4.509330241842267</v>
      </c>
    </row>
    <row r="331" spans="1:8" ht="12.75">
      <c r="A331" s="3">
        <v>6800</v>
      </c>
      <c r="B331" s="3">
        <v>-4.986960684235501</v>
      </c>
      <c r="C331" s="3">
        <v>-90</v>
      </c>
      <c r="D331" s="3">
        <v>9.320105816402613</v>
      </c>
      <c r="E331" s="3">
        <v>-43.37490083494502</v>
      </c>
      <c r="F331" s="3">
        <v>4.333145132167112</v>
      </c>
      <c r="G331" s="3">
        <v>-133.374900834945</v>
      </c>
      <c r="H331" s="3">
        <v>4.333145132167112</v>
      </c>
    </row>
    <row r="332" spans="1:8" ht="12.75">
      <c r="A332" s="3">
        <v>6900</v>
      </c>
      <c r="B332" s="3">
        <v>-5.113764244855881</v>
      </c>
      <c r="C332" s="3">
        <v>-90</v>
      </c>
      <c r="D332" s="3">
        <v>9.274090673071083</v>
      </c>
      <c r="E332" s="3">
        <v>-43.079160201882566</v>
      </c>
      <c r="F332" s="3">
        <v>4.1603264282152015</v>
      </c>
      <c r="G332" s="3">
        <v>-133.07916020188256</v>
      </c>
      <c r="H332" s="3">
        <v>4.1603264282152015</v>
      </c>
    </row>
    <row r="333" spans="1:8" ht="12.75">
      <c r="A333" s="3">
        <v>7000</v>
      </c>
      <c r="B333" s="3">
        <v>-5.238743230395912</v>
      </c>
      <c r="C333" s="3">
        <v>-90</v>
      </c>
      <c r="D333" s="3">
        <v>9.229500282218522</v>
      </c>
      <c r="E333" s="3">
        <v>-42.79087240469967</v>
      </c>
      <c r="F333" s="3">
        <v>3.990757051822611</v>
      </c>
      <c r="G333" s="3">
        <v>-132.79087240469968</v>
      </c>
      <c r="H333" s="3">
        <v>3.990757051822611</v>
      </c>
    </row>
    <row r="334" spans="1:8" ht="12.75">
      <c r="A334" s="3">
        <v>7100</v>
      </c>
      <c r="B334" s="3">
        <v>-5.361949404492279</v>
      </c>
      <c r="C334" s="3">
        <v>-90</v>
      </c>
      <c r="D334" s="3">
        <v>9.186274728508817</v>
      </c>
      <c r="E334" s="3">
        <v>-42.5098623906465</v>
      </c>
      <c r="F334" s="3">
        <v>3.824325324016539</v>
      </c>
      <c r="G334" s="3">
        <v>-132.5098623906465</v>
      </c>
      <c r="H334" s="3">
        <v>3.824325324016539</v>
      </c>
    </row>
    <row r="335" spans="1:8" ht="12.75">
      <c r="A335" s="3">
        <v>7200</v>
      </c>
      <c r="B335" s="3">
        <v>-5.483432358736144</v>
      </c>
      <c r="C335" s="3">
        <v>-90</v>
      </c>
      <c r="D335" s="3">
        <v>9.144357020984241</v>
      </c>
      <c r="E335" s="3">
        <v>-42.235958959186995</v>
      </c>
      <c r="F335" s="3">
        <v>3.6609246622480973</v>
      </c>
      <c r="G335" s="3">
        <v>-132.235958959187</v>
      </c>
      <c r="H335" s="3">
        <v>3.6609246622480973</v>
      </c>
    </row>
    <row r="336" spans="1:8" ht="12.75">
      <c r="A336" s="3">
        <v>7300</v>
      </c>
      <c r="B336" s="3">
        <v>-5.603239632519892</v>
      </c>
      <c r="C336" s="3">
        <v>-90</v>
      </c>
      <c r="D336" s="3">
        <v>9.103692930052771</v>
      </c>
      <c r="E336" s="3">
        <v>-41.9689947459536</v>
      </c>
      <c r="F336" s="3">
        <v>3.5004532975328795</v>
      </c>
      <c r="G336" s="3">
        <v>-131.9689947459536</v>
      </c>
      <c r="H336" s="3">
        <v>3.5004532975328795</v>
      </c>
    </row>
    <row r="337" spans="1:8" ht="12.75">
      <c r="A337" s="3">
        <v>7400</v>
      </c>
      <c r="B337" s="3">
        <v>-5.721416824730299</v>
      </c>
      <c r="C337" s="3">
        <v>-90</v>
      </c>
      <c r="D337" s="3">
        <v>9.064230834713328</v>
      </c>
      <c r="E337" s="3">
        <v>-41.70880619844031</v>
      </c>
      <c r="F337" s="3">
        <v>3.3428140099830292</v>
      </c>
      <c r="G337" s="3">
        <v>-131.7088061984403</v>
      </c>
      <c r="H337" s="3">
        <v>3.3428140099830292</v>
      </c>
    </row>
    <row r="338" spans="1:8" ht="12.75">
      <c r="A338" s="3">
        <v>7500</v>
      </c>
      <c r="B338" s="3">
        <v>-5.838007697944773</v>
      </c>
      <c r="C338" s="3">
        <v>-90</v>
      </c>
      <c r="D338" s="3">
        <v>9.025921579293229</v>
      </c>
      <c r="E338" s="3">
        <v>-41.45523354440507</v>
      </c>
      <c r="F338" s="3">
        <v>3.187913881348454</v>
      </c>
      <c r="G338" s="3">
        <v>-131.45523354440508</v>
      </c>
      <c r="H338" s="3">
        <v>3.187913881348454</v>
      </c>
    </row>
    <row r="339" spans="1:8" ht="12.75">
      <c r="A339" s="3">
        <v>7600</v>
      </c>
      <c r="B339" s="3">
        <v>-5.9530542757266005</v>
      </c>
      <c r="C339" s="3">
        <v>-90</v>
      </c>
      <c r="D339" s="3">
        <v>8.98871833903108</v>
      </c>
      <c r="E339" s="3">
        <v>-41.2081207538708</v>
      </c>
      <c r="F339" s="3">
        <v>3.0356640633044787</v>
      </c>
      <c r="G339" s="3">
        <v>-131.20812075387082</v>
      </c>
      <c r="H339" s="3">
        <v>3.0356640633044787</v>
      </c>
    </row>
    <row r="340" spans="1:8" ht="12.75">
      <c r="A340" s="3">
        <v>7700</v>
      </c>
      <c r="B340" s="3">
        <v>-6.066596933560411</v>
      </c>
      <c r="C340" s="3">
        <v>-90</v>
      </c>
      <c r="D340" s="3">
        <v>8.952576493891812</v>
      </c>
      <c r="E340" s="3">
        <v>-40.967315495537605</v>
      </c>
      <c r="F340" s="3">
        <v>2.8859795603314</v>
      </c>
      <c r="G340" s="3">
        <v>-130.9673154955376</v>
      </c>
      <c r="H340" s="3">
        <v>2.8859795603314</v>
      </c>
    </row>
    <row r="341" spans="1:8" ht="12.75">
      <c r="A341" s="3">
        <v>7800</v>
      </c>
      <c r="B341" s="3">
        <v>-6.178674483920382</v>
      </c>
      <c r="C341" s="3">
        <v>-90</v>
      </c>
      <c r="D341" s="3">
        <v>8.917453510048963</v>
      </c>
      <c r="E341" s="3">
        <v>-40.732669088347116</v>
      </c>
      <c r="F341" s="3">
        <v>2.7387790261285816</v>
      </c>
      <c r="G341" s="3">
        <v>-130.7326690883471</v>
      </c>
      <c r="H341" s="3">
        <v>2.7387790261285816</v>
      </c>
    </row>
    <row r="342" spans="1:8" ht="12.75">
      <c r="A342" s="3">
        <v>7900</v>
      </c>
      <c r="B342" s="3">
        <v>-6.289324255919602</v>
      </c>
      <c r="C342" s="3">
        <v>-90</v>
      </c>
      <c r="D342" s="3">
        <v>8.883308828513313</v>
      </c>
      <c r="E342" s="3">
        <v>-40.50403644887415</v>
      </c>
      <c r="F342" s="3">
        <v>2.5939845725937105</v>
      </c>
      <c r="G342" s="3">
        <v>-130.50403644887416</v>
      </c>
      <c r="H342" s="3">
        <v>2.5939845725937105</v>
      </c>
    </row>
    <row r="343" spans="1:8" ht="12.75">
      <c r="A343" s="3">
        <v>8000</v>
      </c>
      <c r="B343" s="3">
        <v>-6.398582169949645</v>
      </c>
      <c r="C343" s="3">
        <v>-90</v>
      </c>
      <c r="D343" s="3">
        <v>8.850103760426911</v>
      </c>
      <c r="E343" s="3">
        <v>-40.28127603515865</v>
      </c>
      <c r="F343" s="3">
        <v>2.451521590477266</v>
      </c>
      <c r="G343" s="3">
        <v>-130.28127603515864</v>
      </c>
      <c r="H343" s="3">
        <v>2.451521590477266</v>
      </c>
    </row>
    <row r="344" spans="1:8" ht="12.75">
      <c r="A344" s="3">
        <v>8100</v>
      </c>
      <c r="B344" s="3">
        <v>-6.506482807683769</v>
      </c>
      <c r="C344" s="3">
        <v>-90</v>
      </c>
      <c r="D344" s="3">
        <v>8.8178013885781</v>
      </c>
      <c r="E344" s="3">
        <v>-40.06424978753444</v>
      </c>
      <c r="F344" s="3">
        <v>2.3113185808943317</v>
      </c>
      <c r="G344" s="3">
        <v>-130.06424978753444</v>
      </c>
      <c r="H344" s="3">
        <v>2.3113185808943317</v>
      </c>
    </row>
    <row r="345" spans="1:8" ht="12.75">
      <c r="A345" s="3">
        <v>8200</v>
      </c>
      <c r="B345" s="3">
        <v>-6.613059477785107</v>
      </c>
      <c r="C345" s="3">
        <v>-90</v>
      </c>
      <c r="D345" s="3">
        <v>8.786366474726321</v>
      </c>
      <c r="E345" s="3">
        <v>-39.85282306695845</v>
      </c>
      <c r="F345" s="3">
        <v>2.173306996941214</v>
      </c>
      <c r="G345" s="3">
        <v>-129.85282306695845</v>
      </c>
      <c r="H345" s="3">
        <v>2.173306996941214</v>
      </c>
    </row>
    <row r="346" spans="1:8" ht="12.75">
      <c r="A346" s="3">
        <v>8300</v>
      </c>
      <c r="B346" s="3">
        <v>-6.718344277632252</v>
      </c>
      <c r="C346" s="3">
        <v>-90</v>
      </c>
      <c r="D346" s="3">
        <v>8.755765372355972</v>
      </c>
      <c r="E346" s="3">
        <v>-39.6468645912954</v>
      </c>
      <c r="F346" s="3">
        <v>2.0374210947237206</v>
      </c>
      <c r="G346" s="3">
        <v>-129.64686459129538</v>
      </c>
      <c r="H346" s="3">
        <v>2.0374210947237206</v>
      </c>
    </row>
    <row r="347" spans="1:8" ht="12.75">
      <c r="A347" s="3">
        <v>8400</v>
      </c>
      <c r="B347" s="3">
        <v>-6.822368151348407</v>
      </c>
      <c r="C347" s="3">
        <v>-90</v>
      </c>
      <c r="D347" s="3">
        <v>8.725965944506406</v>
      </c>
      <c r="E347" s="3">
        <v>-39.44624636996833</v>
      </c>
      <c r="F347" s="3">
        <v>1.9035977931579984</v>
      </c>
      <c r="G347" s="3">
        <v>-129.44624636996832</v>
      </c>
      <c r="H347" s="3">
        <v>1.9035977931579984</v>
      </c>
    </row>
    <row r="348" spans="1:8" ht="12.75">
      <c r="A348" s="3">
        <v>8500</v>
      </c>
      <c r="B348" s="3">
        <v>-6.925160944396628</v>
      </c>
      <c r="C348" s="3">
        <v>-90</v>
      </c>
      <c r="D348" s="3">
        <v>8.696937486350752</v>
      </c>
      <c r="E348" s="3">
        <v>-39.25084363734443</v>
      </c>
      <c r="F348" s="3">
        <v>1.7717765419541232</v>
      </c>
      <c r="G348" s="3">
        <v>-129.25084363734442</v>
      </c>
      <c r="H348" s="3">
        <v>1.7717765419541232</v>
      </c>
    </row>
    <row r="349" spans="1:8" ht="12.75">
      <c r="A349" s="3">
        <v>8600</v>
      </c>
      <c r="B349" s="3">
        <v>-7.026751454982128</v>
      </c>
      <c r="C349" s="3">
        <v>-90</v>
      </c>
      <c r="D349" s="3">
        <v>8.668650652219661</v>
      </c>
      <c r="E349" s="3">
        <v>-39.06053478518705</v>
      </c>
      <c r="F349" s="3">
        <v>1.641899197237533</v>
      </c>
      <c r="G349" s="3">
        <v>-129.06053478518706</v>
      </c>
      <c r="H349" s="3">
        <v>1.641899197237533</v>
      </c>
    </row>
    <row r="350" spans="1:8" ht="12.75">
      <c r="A350" s="3">
        <v>8700</v>
      </c>
      <c r="B350" s="3">
        <v>-7.127167482483144</v>
      </c>
      <c r="C350" s="3">
        <v>-90</v>
      </c>
      <c r="D350" s="3">
        <v>8.641077386787632</v>
      </c>
      <c r="E350" s="3">
        <v>-38.875201294471196</v>
      </c>
      <c r="F350" s="3">
        <v>1.513909904304488</v>
      </c>
      <c r="G350" s="3">
        <v>-128.8752012944712</v>
      </c>
      <c r="H350" s="3">
        <v>1.513909904304488</v>
      </c>
    </row>
    <row r="351" spans="1:8" ht="12.75">
      <c r="A351" s="3">
        <v>8800</v>
      </c>
      <c r="B351" s="3">
        <v>-7.226435873114147</v>
      </c>
      <c r="C351" s="3">
        <v>-90</v>
      </c>
      <c r="D351" s="3">
        <v>8.614190860159411</v>
      </c>
      <c r="E351" s="3">
        <v>-38.69472766682718</v>
      </c>
      <c r="F351" s="3">
        <v>1.3877549870452643</v>
      </c>
      <c r="G351" s="3">
        <v>-128.6947276668272</v>
      </c>
      <c r="H351" s="3">
        <v>1.3877549870452643</v>
      </c>
    </row>
    <row r="352" spans="1:8" ht="12.75">
      <c r="A352" s="3">
        <v>8900</v>
      </c>
      <c r="B352" s="3">
        <v>-7.324582563009029</v>
      </c>
      <c r="C352" s="3">
        <v>-90</v>
      </c>
      <c r="D352" s="3">
        <v>8.587965406612303</v>
      </c>
      <c r="E352" s="3">
        <v>-38.51900135584861</v>
      </c>
      <c r="F352" s="3">
        <v>1.2633828436032746</v>
      </c>
      <c r="G352" s="3">
        <v>-128.51900135584862</v>
      </c>
      <c r="H352" s="3">
        <v>1.2633828436032746</v>
      </c>
    </row>
    <row r="353" spans="1:8" ht="12.75">
      <c r="A353" s="3">
        <v>9000</v>
      </c>
      <c r="B353" s="3">
        <v>-7.421632618897272</v>
      </c>
      <c r="C353" s="3">
        <v>-90</v>
      </c>
      <c r="D353" s="3">
        <v>8.562376466766969</v>
      </c>
      <c r="E353" s="3">
        <v>-38.347912698474204</v>
      </c>
      <c r="F353" s="3">
        <v>1.1407438478696974</v>
      </c>
      <c r="G353" s="3">
        <v>-128.3479126984742</v>
      </c>
      <c r="H353" s="3">
        <v>1.1407438478696974</v>
      </c>
    </row>
    <row r="354" spans="1:8" ht="12.75">
      <c r="A354" s="3">
        <v>9100</v>
      </c>
      <c r="B354" s="3">
        <v>-7.517610276532646</v>
      </c>
      <c r="C354" s="3">
        <v>-90</v>
      </c>
      <c r="D354" s="3">
        <v>8.537400532974942</v>
      </c>
      <c r="E354" s="3">
        <v>-38.181354846628736</v>
      </c>
      <c r="F354" s="3">
        <v>1.0197902564422956</v>
      </c>
      <c r="G354" s="3">
        <v>-128.18135484662872</v>
      </c>
      <c r="H354" s="3">
        <v>1.0197902564422956</v>
      </c>
    </row>
    <row r="355" spans="1:8" ht="12.75">
      <c r="A355" s="3">
        <v>9200</v>
      </c>
      <c r="B355" s="3">
        <v>-7.61253897702188</v>
      </c>
      <c r="C355" s="3">
        <v>-90</v>
      </c>
      <c r="D355" s="3">
        <v>8.513015097725482</v>
      </c>
      <c r="E355" s="3">
        <v>-38.019223699286506</v>
      </c>
      <c r="F355" s="3">
        <v>0.9004761207036016</v>
      </c>
      <c r="G355" s="3">
        <v>-128.0192236992865</v>
      </c>
      <c r="H355" s="3">
        <v>0.9004761207036016</v>
      </c>
    </row>
    <row r="356" spans="1:8" ht="12.75">
      <c r="A356" s="3">
        <v>9300</v>
      </c>
      <c r="B356" s="3">
        <v>-7.706441401189475</v>
      </c>
      <c r="C356" s="3">
        <v>-90</v>
      </c>
      <c r="D356" s="3">
        <v>8.489198604887584</v>
      </c>
      <c r="E356" s="3">
        <v>-37.861417835100745</v>
      </c>
      <c r="F356" s="3">
        <v>0.7827572036981079</v>
      </c>
      <c r="G356" s="3">
        <v>-127.86141783510074</v>
      </c>
      <c r="H356" s="3">
        <v>0.7827572036981079</v>
      </c>
    </row>
    <row r="357" spans="1:8" ht="12.75">
      <c r="A357" s="3">
        <v>9400</v>
      </c>
      <c r="B357" s="3">
        <v>-7.799339502104746</v>
      </c>
      <c r="C357" s="3">
        <v>-90</v>
      </c>
      <c r="D357" s="3">
        <v>8.465930403615403</v>
      </c>
      <c r="E357" s="3">
        <v>-37.70783844572387</v>
      </c>
      <c r="F357" s="3">
        <v>0.6665909015106564</v>
      </c>
      <c r="G357" s="3">
        <v>-127.70783844572387</v>
      </c>
      <c r="H357" s="3">
        <v>0.6665909015106564</v>
      </c>
    </row>
    <row r="358" spans="1:8" ht="12.75">
      <c r="A358" s="3">
        <v>9500</v>
      </c>
      <c r="B358" s="3">
        <v>-7.891254535887729</v>
      </c>
      <c r="C358" s="3">
        <v>-90</v>
      </c>
      <c r="D358" s="3">
        <v>8.443190704756669</v>
      </c>
      <c r="E358" s="3">
        <v>-37.55838926992761</v>
      </c>
      <c r="F358" s="3">
        <v>0.5519361688689406</v>
      </c>
      <c r="G358" s="3">
        <v>-127.5583892699276</v>
      </c>
      <c r="H358" s="3">
        <v>0.5519361688689406</v>
      </c>
    </row>
    <row r="359" spans="1:8" ht="12.75">
      <c r="A359" s="3">
        <v>9600</v>
      </c>
      <c r="B359" s="3">
        <v>-7.982207090902142</v>
      </c>
      <c r="C359" s="3">
        <v>-90</v>
      </c>
      <c r="D359" s="3">
        <v>8.420960539614263</v>
      </c>
      <c r="E359" s="3">
        <v>-37.41297652861639</v>
      </c>
      <c r="F359" s="3">
        <v>0.4387534487121214</v>
      </c>
      <c r="G359" s="3">
        <v>-127.4129765286164</v>
      </c>
      <c r="H359" s="3">
        <v>0.4387534487121214</v>
      </c>
    </row>
    <row r="360" spans="1:8" ht="12.75">
      <c r="A360" s="3">
        <v>9700</v>
      </c>
      <c r="B360" s="3">
        <v>-8.072217115435672</v>
      </c>
      <c r="C360" s="3">
        <v>-90</v>
      </c>
      <c r="D360" s="3">
        <v>8.399221720920929</v>
      </c>
      <c r="E360" s="3">
        <v>-37.27150886081444</v>
      </c>
      <c r="F360" s="3">
        <v>0.3270046054852571</v>
      </c>
      <c r="G360" s="3">
        <v>-127.27150886081445</v>
      </c>
      <c r="H360" s="3">
        <v>0.3270046054852571</v>
      </c>
    </row>
    <row r="361" spans="1:8" ht="12.75">
      <c r="A361" s="3">
        <v>9800</v>
      </c>
      <c r="B361" s="3">
        <v>-8.161303943960672</v>
      </c>
      <c r="C361" s="3">
        <v>-90</v>
      </c>
      <c r="D361" s="3">
        <v>8.377956805896238</v>
      </c>
      <c r="E361" s="3">
        <v>-37.133897260694475</v>
      </c>
      <c r="F361" s="3">
        <v>0.21665286193556677</v>
      </c>
      <c r="G361" s="3">
        <v>-127.13389726069447</v>
      </c>
      <c r="H361" s="3">
        <v>0.21665286193556677</v>
      </c>
    </row>
    <row r="362" spans="1:8" ht="12.75">
      <c r="A362" s="3">
        <v>9900</v>
      </c>
      <c r="B362" s="3">
        <v>-8.24948632206177</v>
      </c>
      <c r="C362" s="3">
        <v>-90</v>
      </c>
      <c r="D362" s="3">
        <v>8.357149061263321</v>
      </c>
      <c r="E362" s="3">
        <v>-37.000055015705094</v>
      </c>
      <c r="F362" s="3">
        <v>0.10766273920155056</v>
      </c>
      <c r="G362" s="3">
        <v>-127.0000550157051</v>
      </c>
      <c r="H362" s="3">
        <v>0.10766273920155056</v>
      </c>
    </row>
    <row r="363" spans="1:8" ht="12.75">
      <c r="A363" s="3">
        <v>10000</v>
      </c>
      <c r="B363" s="3">
        <v>-8.336782430110773</v>
      </c>
      <c r="C363" s="3">
        <v>-90</v>
      </c>
      <c r="D363" s="3">
        <v>8.336782430110787</v>
      </c>
      <c r="E363" s="3">
        <v>-36.86989764584397</v>
      </c>
      <c r="F363" s="3">
        <v>1.3322676295501878E-14</v>
      </c>
      <c r="G363" s="3">
        <v>-126.86989764584398</v>
      </c>
      <c r="H363" s="3">
        <v>1.3322676295501878E-14</v>
      </c>
    </row>
    <row r="364" spans="1:8" ht="12.75">
      <c r="A364" s="3">
        <v>11000</v>
      </c>
      <c r="B364" s="3">
        <v>-9.164636133275275</v>
      </c>
      <c r="C364" s="3">
        <v>-90</v>
      </c>
      <c r="D364" s="3">
        <v>8.154270188638352</v>
      </c>
      <c r="E364" s="3">
        <v>-35.7538872544367</v>
      </c>
      <c r="F364" s="3">
        <v>-1.0103659446369229</v>
      </c>
      <c r="G364" s="3">
        <v>-125.75388725443669</v>
      </c>
      <c r="H364" s="3">
        <v>1.0103659446369229</v>
      </c>
    </row>
    <row r="365" spans="1:8" ht="12.75">
      <c r="A365" s="3">
        <v>12000</v>
      </c>
      <c r="B365" s="3">
        <v>-9.92040735106327</v>
      </c>
      <c r="C365" s="3">
        <v>-90</v>
      </c>
      <c r="D365" s="3">
        <v>8.002202250112395</v>
      </c>
      <c r="E365" s="3">
        <v>-34.9278807654683</v>
      </c>
      <c r="F365" s="3">
        <v>-1.9182051009508738</v>
      </c>
      <c r="G365" s="3">
        <v>-124.9278807654683</v>
      </c>
      <c r="H365" s="3">
        <v>1.9182051009508738</v>
      </c>
    </row>
    <row r="366" spans="1:8" ht="12.75">
      <c r="A366" s="3">
        <v>13000</v>
      </c>
      <c r="B366" s="3">
        <v>-10.615649476247508</v>
      </c>
      <c r="C366" s="3">
        <v>-90</v>
      </c>
      <c r="D366" s="3">
        <v>7.871983651972046</v>
      </c>
      <c r="E366" s="3">
        <v>-34.336081355916036</v>
      </c>
      <c r="F366" s="3">
        <v>-2.743665824275462</v>
      </c>
      <c r="G366" s="3">
        <v>-124.33608135591604</v>
      </c>
      <c r="H366" s="3">
        <v>2.743665824275462</v>
      </c>
    </row>
    <row r="367" spans="1:8" ht="12.75">
      <c r="A367" s="3">
        <v>14000</v>
      </c>
      <c r="B367" s="3">
        <v>-11.259343143675533</v>
      </c>
      <c r="C367" s="3">
        <v>-90</v>
      </c>
      <c r="D367" s="3">
        <v>7.757637291920595</v>
      </c>
      <c r="E367" s="3">
        <v>-33.934919794024076</v>
      </c>
      <c r="F367" s="3">
        <v>-3.501705851754938</v>
      </c>
      <c r="G367" s="3">
        <v>-123.93491979402407</v>
      </c>
      <c r="H367" s="3">
        <v>3.501705851754938</v>
      </c>
    </row>
    <row r="368" spans="1:8" ht="12.75">
      <c r="A368" s="3">
        <v>15000</v>
      </c>
      <c r="B368" s="3">
        <v>-11.858607611224397</v>
      </c>
      <c r="C368" s="3">
        <v>-90</v>
      </c>
      <c r="D368" s="3">
        <v>7.654923812649171</v>
      </c>
      <c r="E368" s="3">
        <v>-33.69006752597973</v>
      </c>
      <c r="F368" s="3">
        <v>-4.203683798575225</v>
      </c>
      <c r="G368" s="3">
        <v>-123.69006752597973</v>
      </c>
      <c r="H368" s="3">
        <v>4.203683798575225</v>
      </c>
    </row>
    <row r="369" spans="1:8" ht="12.75">
      <c r="A369" s="3">
        <v>16000</v>
      </c>
      <c r="B369" s="3">
        <v>-12.41918208322927</v>
      </c>
      <c r="C369" s="3">
        <v>-90</v>
      </c>
      <c r="D369" s="3">
        <v>7.560783758902989</v>
      </c>
      <c r="E369" s="3">
        <v>-33.57421833186405</v>
      </c>
      <c r="F369" s="3">
        <v>-4.858398324326281</v>
      </c>
      <c r="G369" s="3">
        <v>-123.57421833186406</v>
      </c>
      <c r="H369" s="3">
        <v>4.858398324326281</v>
      </c>
    </row>
    <row r="370" spans="1:8" ht="12.75">
      <c r="A370" s="3">
        <v>17000</v>
      </c>
      <c r="B370" s="3">
        <v>-12.945760857676252</v>
      </c>
      <c r="C370" s="3">
        <v>-90</v>
      </c>
      <c r="D370" s="3">
        <v>7.4729755291646525</v>
      </c>
      <c r="E370" s="3">
        <v>-33.56544394978147</v>
      </c>
      <c r="F370" s="3">
        <v>-5.472785328511599</v>
      </c>
      <c r="G370" s="3">
        <v>-123.56544394978147</v>
      </c>
      <c r="H370" s="3">
        <v>5.472785328511599</v>
      </c>
    </row>
    <row r="371" spans="1:8" ht="12.75">
      <c r="A371" s="3">
        <v>18000</v>
      </c>
      <c r="B371" s="3">
        <v>-13.442232532176895</v>
      </c>
      <c r="C371" s="3">
        <v>-90</v>
      </c>
      <c r="D371" s="3">
        <v>7.389835208958171</v>
      </c>
      <c r="E371" s="3">
        <v>-33.645971244655556</v>
      </c>
      <c r="F371" s="3">
        <v>-6.052397323218724</v>
      </c>
      <c r="G371" s="3">
        <v>-123.64597124465556</v>
      </c>
      <c r="H371" s="3">
        <v>6.052397323218724</v>
      </c>
    </row>
    <row r="372" spans="1:8" ht="12.75">
      <c r="A372" s="3">
        <v>19000</v>
      </c>
      <c r="B372" s="3">
        <v>-13.91185444916735</v>
      </c>
      <c r="C372" s="3">
        <v>-90</v>
      </c>
      <c r="D372" s="3">
        <v>7.3101140067629675</v>
      </c>
      <c r="E372" s="3">
        <v>-33.801267346599005</v>
      </c>
      <c r="F372" s="3">
        <v>-6.601740442404384</v>
      </c>
      <c r="G372" s="3">
        <v>-123.801267346599</v>
      </c>
      <c r="H372" s="3">
        <v>6.601740442404384</v>
      </c>
    </row>
    <row r="373" spans="1:8" ht="12.75">
      <c r="A373" s="3">
        <v>20000</v>
      </c>
      <c r="B373" s="3">
        <v>-14.357382343390396</v>
      </c>
      <c r="C373" s="3">
        <v>-90</v>
      </c>
      <c r="D373" s="3">
        <v>7.23286614577021</v>
      </c>
      <c r="E373" s="3">
        <v>-34.019349989826395</v>
      </c>
      <c r="F373" s="3">
        <v>-7.124516197620188</v>
      </c>
      <c r="G373" s="3">
        <v>-124.0193499898264</v>
      </c>
      <c r="H373" s="3">
        <v>7.124516197620188</v>
      </c>
    </row>
    <row r="374" spans="1:8" ht="12.75">
      <c r="A374" s="3">
        <v>21000</v>
      </c>
      <c r="B374" s="3">
        <v>-14.78116832478916</v>
      </c>
      <c r="C374" s="3">
        <v>-90</v>
      </c>
      <c r="D374" s="3">
        <v>7.157370205273796</v>
      </c>
      <c r="E374" s="3">
        <v>-34.2902632525899</v>
      </c>
      <c r="F374" s="3">
        <v>-7.623798119515364</v>
      </c>
      <c r="G374" s="3">
        <v>-124.29026325258991</v>
      </c>
      <c r="H374" s="3">
        <v>7.623798119515364</v>
      </c>
    </row>
    <row r="375" spans="1:8" ht="12.75">
      <c r="A375" s="3">
        <v>22000</v>
      </c>
      <c r="B375" s="3">
        <v>-15.1852360465549</v>
      </c>
      <c r="C375" s="3">
        <v>-90</v>
      </c>
      <c r="D375" s="3">
        <v>7.083073041600562</v>
      </c>
      <c r="E375" s="3">
        <v>-34.6056755516385</v>
      </c>
      <c r="F375" s="3">
        <v>-8.102163004954338</v>
      </c>
      <c r="G375" s="3">
        <v>-124.6056755516385</v>
      </c>
      <c r="H375" s="3">
        <v>8.102163004954338</v>
      </c>
    </row>
    <row r="376" spans="1:8" ht="12.75">
      <c r="A376" s="3">
        <v>23000</v>
      </c>
      <c r="B376" s="3">
        <v>-15.57133915046263</v>
      </c>
      <c r="C376" s="3">
        <v>-90</v>
      </c>
      <c r="D376" s="3">
        <v>7.009549209070775</v>
      </c>
      <c r="E376" s="3">
        <v>-34.958568672984704</v>
      </c>
      <c r="F376" s="3">
        <v>-8.561789941391856</v>
      </c>
      <c r="G376" s="3">
        <v>-124.95856867298471</v>
      </c>
      <c r="H376" s="3">
        <v>8.561789941391856</v>
      </c>
    </row>
    <row r="377" spans="1:8" ht="12.75">
      <c r="A377" s="3">
        <v>24000</v>
      </c>
      <c r="B377" s="3">
        <v>-15.941007264342895</v>
      </c>
      <c r="C377" s="3">
        <v>-90</v>
      </c>
      <c r="D377" s="3">
        <v>6.9364711889135835</v>
      </c>
      <c r="E377" s="3">
        <v>-35.3429951339332</v>
      </c>
      <c r="F377" s="3">
        <v>-9.00453607542931</v>
      </c>
      <c r="G377" s="3">
        <v>-125.3429951339332</v>
      </c>
      <c r="H377" s="3">
        <v>9.00453607542931</v>
      </c>
    </row>
    <row r="378" spans="1:8" ht="12.75">
      <c r="A378" s="3">
        <v>25000</v>
      </c>
      <c r="B378" s="3">
        <v>-16.295582603551523</v>
      </c>
      <c r="C378" s="3">
        <v>-90</v>
      </c>
      <c r="D378" s="3">
        <v>6.8635872652542185</v>
      </c>
      <c r="E378" s="3">
        <v>-35.75388725443669</v>
      </c>
      <c r="F378" s="3">
        <v>-9.431995338297305</v>
      </c>
      <c r="G378" s="3">
        <v>-125.75388725443669</v>
      </c>
      <c r="H378" s="3">
        <v>9.431995338297305</v>
      </c>
    </row>
    <row r="379" spans="1:8" ht="12.75">
      <c r="A379" s="3">
        <v>26000</v>
      </c>
      <c r="B379" s="3">
        <v>-16.63624938952713</v>
      </c>
      <c r="C379" s="3">
        <v>-90</v>
      </c>
      <c r="D379" s="3">
        <v>6.790704886130272</v>
      </c>
      <c r="E379" s="3">
        <v>-36.1869056800784</v>
      </c>
      <c r="F379" s="3">
        <v>-9.845544503396859</v>
      </c>
      <c r="G379" s="3">
        <v>-126.1869056800784</v>
      </c>
      <c r="H379" s="3">
        <v>9.845544503396859</v>
      </c>
    </row>
    <row r="380" spans="1:8" ht="12.75">
      <c r="A380" s="3">
        <v>27000</v>
      </c>
      <c r="B380" s="3">
        <v>-16.96405771329052</v>
      </c>
      <c r="C380" s="3">
        <v>-90</v>
      </c>
      <c r="D380" s="3">
        <v>6.717678009495881</v>
      </c>
      <c r="E380" s="3">
        <v>-36.63831824791244</v>
      </c>
      <c r="F380" s="3">
        <v>-10.246379703794638</v>
      </c>
      <c r="G380" s="3">
        <v>-126.63831824791244</v>
      </c>
      <c r="H380" s="3">
        <v>10.246379703794638</v>
      </c>
    </row>
    <row r="381" spans="1:8" ht="12.75">
      <c r="A381" s="3">
        <v>28000</v>
      </c>
      <c r="B381" s="3">
        <v>-17.279943056955158</v>
      </c>
      <c r="C381" s="3">
        <v>-90</v>
      </c>
      <c r="D381" s="3">
        <v>6.644397379500041</v>
      </c>
      <c r="E381" s="3">
        <v>-37.10490237362061</v>
      </c>
      <c r="F381" s="3">
        <v>-10.635545677455116</v>
      </c>
      <c r="G381" s="3">
        <v>-127.10490237362062</v>
      </c>
      <c r="H381" s="3">
        <v>10.635545677455116</v>
      </c>
    </row>
    <row r="382" spans="1:8" ht="12.75">
      <c r="A382" s="3">
        <v>29000</v>
      </c>
      <c r="B382" s="3">
        <v>-17.584742388089897</v>
      </c>
      <c r="C382" s="3">
        <v>-90</v>
      </c>
      <c r="D382" s="3">
        <v>6.570782982100164</v>
      </c>
      <c r="E382" s="3">
        <v>-37.58386581174136</v>
      </c>
      <c r="F382" s="3">
        <v>-11.013959405989732</v>
      </c>
      <c r="G382" s="3">
        <v>-127.58386581174136</v>
      </c>
      <c r="H382" s="3">
        <v>11.013959405989732</v>
      </c>
    </row>
    <row r="383" spans="1:8" ht="12.75">
      <c r="A383" s="3">
        <v>30000</v>
      </c>
      <c r="B383" s="3">
        <v>-17.87920752450402</v>
      </c>
      <c r="C383" s="3">
        <v>-90</v>
      </c>
      <c r="D383" s="3">
        <v>6.496778139015525</v>
      </c>
      <c r="E383" s="3">
        <v>-38.07278187399078</v>
      </c>
      <c r="F383" s="3">
        <v>-11.382429385488496</v>
      </c>
      <c r="G383" s="3">
        <v>-128.07278187399078</v>
      </c>
      <c r="H383" s="3">
        <v>11.382429385488496</v>
      </c>
    </row>
    <row r="384" spans="1:8" ht="12.75">
      <c r="A384" s="3">
        <v>31000</v>
      </c>
      <c r="B384" s="3">
        <v>-18.164016306796228</v>
      </c>
      <c r="C384" s="3">
        <v>-90</v>
      </c>
      <c r="D384" s="3">
        <v>6.422344845913132</v>
      </c>
      <c r="E384" s="3">
        <v>-38.56953610645531</v>
      </c>
      <c r="F384" s="3">
        <v>-11.741671460883094</v>
      </c>
      <c r="G384" s="3">
        <v>-128.5695361064553</v>
      </c>
      <c r="H384" s="3">
        <v>11.741671460883094</v>
      </c>
    </row>
    <row r="385" spans="1:8" ht="12.75">
      <c r="A385" s="3">
        <v>32000</v>
      </c>
      <c r="B385" s="3">
        <v>-18.43978199650889</v>
      </c>
      <c r="C385" s="3">
        <v>-90</v>
      </c>
      <c r="D385" s="3">
        <v>6.347460064684485</v>
      </c>
      <c r="E385" s="3">
        <v>-39.072282111477804</v>
      </c>
      <c r="F385" s="3">
        <v>-12.092321931824406</v>
      </c>
      <c r="G385" s="3">
        <v>-129.0722821114778</v>
      </c>
      <c r="H385" s="3">
        <v>12.092321931824406</v>
      </c>
    </row>
    <row r="386" spans="1:8" ht="12.75">
      <c r="A386" s="3">
        <v>33000</v>
      </c>
      <c r="B386" s="3">
        <v>-18.70706122766852</v>
      </c>
      <c r="C386" s="3">
        <v>-90</v>
      </c>
      <c r="D386" s="3">
        <v>6.2721127540634605</v>
      </c>
      <c r="E386" s="3">
        <v>-39.57940471623758</v>
      </c>
      <c r="F386" s="3">
        <v>-12.434948473605061</v>
      </c>
      <c r="G386" s="3">
        <v>-129.57940471623758</v>
      </c>
      <c r="H386" s="3">
        <v>12.434948473605061</v>
      </c>
    </row>
    <row r="387" spans="1:8" ht="12.75">
      <c r="A387" s="3">
        <v>34000</v>
      </c>
      <c r="B387" s="3">
        <v>-18.966360770955877</v>
      </c>
      <c r="C387" s="3">
        <v>-90</v>
      </c>
      <c r="D387" s="3">
        <v>6.19630147661706</v>
      </c>
      <c r="E387" s="3">
        <v>-40.089489081716565</v>
      </c>
      <c r="F387" s="3">
        <v>-12.770059294338816</v>
      </c>
      <c r="G387" s="3">
        <v>-130.08948908171655</v>
      </c>
      <c r="H387" s="3">
        <v>12.770059294338816</v>
      </c>
    </row>
    <row r="388" spans="1:8" ht="12.75">
      <c r="A388" s="3">
        <v>35000</v>
      </c>
      <c r="B388" s="3">
        <v>-19.218143317116287</v>
      </c>
      <c r="C388" s="3">
        <v>-90</v>
      </c>
      <c r="D388" s="3">
        <v>6.120032459403097</v>
      </c>
      <c r="E388" s="3">
        <v>-40.601294645004415</v>
      </c>
      <c r="F388" s="3">
        <v>-13.09811085771319</v>
      </c>
      <c r="G388" s="3">
        <v>-130.6012946450044</v>
      </c>
      <c r="H388" s="3">
        <v>13.09811085771319</v>
      </c>
    </row>
    <row r="389" spans="1:8" ht="12.75">
      <c r="A389" s="3">
        <v>36000</v>
      </c>
      <c r="B389" s="3">
        <v>-19.462832445456517</v>
      </c>
      <c r="C389" s="3">
        <v>-90</v>
      </c>
      <c r="D389" s="3">
        <v>6.043318014518388</v>
      </c>
      <c r="E389" s="3">
        <v>-41.11373301804793</v>
      </c>
      <c r="F389" s="3">
        <v>-13.41951443093813</v>
      </c>
      <c r="G389" s="3">
        <v>-131.11373301804792</v>
      </c>
      <c r="H389" s="3">
        <v>13.41951443093813</v>
      </c>
    </row>
    <row r="390" spans="1:8" ht="12.75">
      <c r="A390" s="3">
        <v>37000</v>
      </c>
      <c r="B390" s="3">
        <v>-19.700816911450673</v>
      </c>
      <c r="C390" s="3">
        <v>-90</v>
      </c>
      <c r="D390" s="3">
        <v>5.966175247266254</v>
      </c>
      <c r="E390" s="3">
        <v>-41.62584914407716</v>
      </c>
      <c r="F390" s="3">
        <v>-13.734641664184418</v>
      </c>
      <c r="G390" s="3">
        <v>-131.62584914407716</v>
      </c>
      <c r="H390" s="3">
        <v>13.734641664184418</v>
      </c>
    </row>
    <row r="391" spans="1:8" ht="12.75">
      <c r="A391" s="3">
        <v>38000</v>
      </c>
      <c r="B391" s="3">
        <v>-19.932454362446975</v>
      </c>
      <c r="C391" s="3">
        <v>-90</v>
      </c>
      <c r="D391" s="3">
        <v>5.888624995793933</v>
      </c>
      <c r="E391" s="3">
        <v>-42.136805151646094</v>
      </c>
      <c r="F391" s="3">
        <v>-14.043829366653041</v>
      </c>
      <c r="G391" s="3">
        <v>-132.1368051516461</v>
      </c>
      <c r="H391" s="3">
        <v>14.043829366653041</v>
      </c>
    </row>
    <row r="392" spans="1:8" ht="12.75">
      <c r="A392" s="3">
        <v>39000</v>
      </c>
      <c r="B392" s="3">
        <v>-20.15807457064076</v>
      </c>
      <c r="C392" s="3">
        <v>-90</v>
      </c>
      <c r="D392" s="3">
        <v>5.8106909582347175</v>
      </c>
      <c r="E392" s="3">
        <v>-42.64586645486844</v>
      </c>
      <c r="F392" s="3">
        <v>-14.347383612406043</v>
      </c>
      <c r="G392" s="3">
        <v>-132.64586645486844</v>
      </c>
      <c r="H392" s="3">
        <v>14.347383612406043</v>
      </c>
    </row>
    <row r="393" spans="1:8" ht="12.75">
      <c r="A393" s="3">
        <v>40000</v>
      </c>
      <c r="B393" s="3">
        <v>-20.37798225667002</v>
      </c>
      <c r="C393" s="3">
        <v>-90</v>
      </c>
      <c r="D393" s="3">
        <v>5.732398972670331</v>
      </c>
      <c r="E393" s="3">
        <v>-43.15238973400536</v>
      </c>
      <c r="F393" s="3">
        <v>-14.64558328399969</v>
      </c>
      <c r="G393" s="3">
        <v>-133.15238973400537</v>
      </c>
      <c r="H393" s="3">
        <v>14.64558328399969</v>
      </c>
    </row>
    <row r="394" spans="1:8" ht="12.75">
      <c r="A394" s="3">
        <v>41000</v>
      </c>
      <c r="B394" s="3">
        <v>-20.592459564505482</v>
      </c>
      <c r="C394" s="3">
        <v>-90</v>
      </c>
      <c r="D394" s="3">
        <v>5.65377642235147</v>
      </c>
      <c r="E394" s="3">
        <v>-43.655812498337</v>
      </c>
      <c r="F394" s="3">
        <v>-14.938683142154014</v>
      </c>
      <c r="G394" s="3">
        <v>-133.65581249833699</v>
      </c>
      <c r="H394" s="3">
        <v>14.938683142154014</v>
      </c>
    </row>
    <row r="395" spans="1:8" ht="12.75">
      <c r="A395" s="3">
        <v>42000</v>
      </c>
      <c r="B395" s="3">
        <v>-20.80176823806878</v>
      </c>
      <c r="C395" s="3">
        <v>-90</v>
      </c>
      <c r="D395" s="3">
        <v>5.574851744120806</v>
      </c>
      <c r="E395" s="3">
        <v>-44.155643987207434</v>
      </c>
      <c r="F395" s="3">
        <v>-15.226916493947975</v>
      </c>
      <c r="G395" s="3">
        <v>-134.15564398720744</v>
      </c>
      <c r="H395" s="3">
        <v>15.226916493947975</v>
      </c>
    </row>
    <row r="396" spans="1:8" ht="12.75">
      <c r="A396" s="3">
        <v>43000</v>
      </c>
      <c r="B396" s="3">
        <v>-21.0061515417025</v>
      </c>
      <c r="C396" s="3">
        <v>-90</v>
      </c>
      <c r="D396" s="3">
        <v>5.495654022269971</v>
      </c>
      <c r="E396" s="3">
        <v>-44.65145720830862</v>
      </c>
      <c r="F396" s="3">
        <v>-15.510497519432532</v>
      </c>
      <c r="G396" s="3">
        <v>-134.6514572083086</v>
      </c>
      <c r="H396" s="3">
        <v>15.510497519432532</v>
      </c>
    </row>
    <row r="397" spans="1:8" ht="12.75">
      <c r="A397" s="3">
        <v>44000</v>
      </c>
      <c r="B397" s="3">
        <v>-21.205835959834523</v>
      </c>
      <c r="C397" s="3">
        <v>-90</v>
      </c>
      <c r="D397" s="3">
        <v>5.416212653423398</v>
      </c>
      <c r="E397" s="3">
        <v>-45.14288194698729</v>
      </c>
      <c r="F397" s="3">
        <v>-15.789623306411125</v>
      </c>
      <c r="G397" s="3">
        <v>-135.1428819469873</v>
      </c>
      <c r="H397" s="3">
        <v>15.789623306411125</v>
      </c>
    </row>
    <row r="398" spans="1:8" ht="12.75">
      <c r="A398" s="3">
        <v>45000</v>
      </c>
      <c r="B398" s="3">
        <v>-21.401032705617645</v>
      </c>
      <c r="C398" s="3">
        <v>-90</v>
      </c>
      <c r="D398" s="3">
        <v>5.336557070695216</v>
      </c>
      <c r="E398" s="3">
        <v>-45.62959860841023</v>
      </c>
      <c r="F398" s="3">
        <v>-16.064475634922427</v>
      </c>
      <c r="G398" s="3">
        <v>-135.62959860841022</v>
      </c>
      <c r="H398" s="3">
        <v>16.064475634922427</v>
      </c>
    </row>
    <row r="399" spans="1:8" ht="12.75">
      <c r="A399" s="3">
        <v>46000</v>
      </c>
      <c r="B399" s="3">
        <v>-21.591939063742256</v>
      </c>
      <c r="C399" s="3">
        <v>-90</v>
      </c>
      <c r="D399" s="3">
        <v>5.256716517473725</v>
      </c>
      <c r="E399" s="3">
        <v>-46.11133277719283</v>
      </c>
      <c r="F399" s="3">
        <v>-16.335222546268533</v>
      </c>
      <c r="G399" s="3">
        <v>-136.11133277719284</v>
      </c>
      <c r="H399" s="3">
        <v>16.335222546268533</v>
      </c>
    </row>
    <row r="400" spans="1:8" ht="12.75">
      <c r="A400" s="3">
        <v>47000</v>
      </c>
      <c r="B400" s="3">
        <v>-21.778739588825125</v>
      </c>
      <c r="C400" s="3">
        <v>-90</v>
      </c>
      <c r="D400" s="3">
        <v>5.176719862874094</v>
      </c>
      <c r="E400" s="3">
        <v>-46.58785039766303</v>
      </c>
      <c r="F400" s="3">
        <v>-16.60201972595103</v>
      </c>
      <c r="G400" s="3">
        <v>-136.58785039766303</v>
      </c>
      <c r="H400" s="3">
        <v>16.60201972595103</v>
      </c>
    </row>
    <row r="401" spans="1:8" ht="12.75">
      <c r="A401" s="3">
        <v>48000</v>
      </c>
      <c r="B401" s="3">
        <v>-21.96160717762252</v>
      </c>
      <c r="C401" s="3">
        <v>-90</v>
      </c>
      <c r="D401" s="3">
        <v>5.096595452257105</v>
      </c>
      <c r="E401" s="3">
        <v>-47.05895349314039</v>
      </c>
      <c r="F401" s="3">
        <v>-16.865011725365413</v>
      </c>
      <c r="G401" s="3">
        <v>-137.0589534931404</v>
      </c>
      <c r="H401" s="3">
        <v>16.865011725365413</v>
      </c>
    </row>
    <row r="402" spans="1:8" ht="12.75">
      <c r="A402" s="3">
        <v>49000</v>
      </c>
      <c r="B402" s="3">
        <v>-22.140704030681047</v>
      </c>
      <c r="C402" s="3">
        <v>-90</v>
      </c>
      <c r="D402" s="3">
        <v>5.016370987310658</v>
      </c>
      <c r="E402" s="3">
        <v>-47.52447635512073</v>
      </c>
      <c r="F402" s="3">
        <v>-17.124333043370388</v>
      </c>
      <c r="G402" s="3">
        <v>-137.52447635512073</v>
      </c>
      <c r="H402" s="3">
        <v>17.124333043370388</v>
      </c>
    </row>
    <row r="403" spans="1:8" ht="12.75">
      <c r="A403" s="3">
        <v>50000</v>
      </c>
      <c r="B403" s="3">
        <v>-22.316182516831148</v>
      </c>
      <c r="C403" s="3">
        <v>-90</v>
      </c>
      <c r="D403" s="3">
        <v>4.936073431086103</v>
      </c>
      <c r="E403" s="3">
        <v>-47.984282143593326</v>
      </c>
      <c r="F403" s="3">
        <v>-17.380109085745048</v>
      </c>
      <c r="G403" s="3">
        <v>-137.98428214359333</v>
      </c>
      <c r="H403" s="3">
        <v>17.380109085745048</v>
      </c>
    </row>
    <row r="404" spans="1:8" ht="12.75">
      <c r="A404" s="3">
        <v>51000</v>
      </c>
      <c r="B404" s="3">
        <v>-22.4881859520695</v>
      </c>
      <c r="C404" s="3">
        <v>-90</v>
      </c>
      <c r="D404" s="3">
        <v>4.855728934115219</v>
      </c>
      <c r="E404" s="3">
        <v>-48.43825984829415</v>
      </c>
      <c r="F404" s="3">
        <v>-17.63245701795428</v>
      </c>
      <c r="G404" s="3">
        <v>-138.43825984829417</v>
      </c>
      <c r="H404" s="3">
        <v>17.63245701795428</v>
      </c>
    </row>
    <row r="405" spans="1:8" ht="12.75">
      <c r="A405" s="3">
        <v>52000</v>
      </c>
      <c r="B405" s="3">
        <v>-22.656849302806755</v>
      </c>
      <c r="C405" s="3">
        <v>-90</v>
      </c>
      <c r="D405" s="3">
        <v>4.77536277833802</v>
      </c>
      <c r="E405" s="3">
        <v>-48.88632156784515</v>
      </c>
      <c r="F405" s="3">
        <v>-17.881486524468734</v>
      </c>
      <c r="G405" s="3">
        <v>-138.88632156784516</v>
      </c>
      <c r="H405" s="3">
        <v>17.881486524468734</v>
      </c>
    </row>
    <row r="406" spans="1:8" ht="12.75">
      <c r="A406" s="3">
        <v>53000</v>
      </c>
      <c r="B406" s="3">
        <v>-22.822299822126553</v>
      </c>
      <c r="C406" s="3">
        <v>-90</v>
      </c>
      <c r="D406" s="3">
        <v>4.69499933607266</v>
      </c>
      <c r="E406" s="3">
        <v>-49.32840006970915</v>
      </c>
      <c r="F406" s="3">
        <v>-18.127300486053894</v>
      </c>
      <c r="G406" s="3">
        <v>-139.32840006970915</v>
      </c>
      <c r="H406" s="3">
        <v>18.127300486053894</v>
      </c>
    </row>
    <row r="407" spans="1:8" ht="12.75">
      <c r="A407" s="3">
        <v>54000</v>
      </c>
      <c r="B407" s="3">
        <v>-22.98465762657014</v>
      </c>
      <c r="C407" s="3">
        <v>-90</v>
      </c>
      <c r="D407" s="3">
        <v>4.614662041675616</v>
      </c>
      <c r="E407" s="3">
        <v>-49.764446598913615</v>
      </c>
      <c r="F407" s="3">
        <v>-18.369995584894525</v>
      </c>
      <c r="G407" s="3">
        <v>-139.76444659891362</v>
      </c>
      <c r="H407" s="3">
        <v>18.369995584894525</v>
      </c>
    </row>
    <row r="408" spans="1:8" ht="12.75">
      <c r="A408" s="3">
        <v>55000</v>
      </c>
      <c r="B408" s="3">
        <v>-23.144036219995648</v>
      </c>
      <c r="C408" s="3">
        <v>-90</v>
      </c>
      <c r="D408" s="3">
        <v>4.534373373889455</v>
      </c>
      <c r="E408" s="3">
        <v>-50.19442890773477</v>
      </c>
      <c r="F408" s="3">
        <v>-18.609662846106193</v>
      </c>
      <c r="G408" s="3">
        <v>-140.19442890773476</v>
      </c>
      <c r="H408" s="3">
        <v>18.609662846106193</v>
      </c>
    </row>
    <row r="409" spans="1:8" ht="12.75">
      <c r="A409" s="3">
        <v>56000</v>
      </c>
      <c r="B409" s="3">
        <v>-23.30054297023478</v>
      </c>
      <c r="C409" s="3">
        <v>-90</v>
      </c>
      <c r="D409" s="3">
        <v>4.454154847168856</v>
      </c>
      <c r="E409" s="3">
        <v>-50.61832948212298</v>
      </c>
      <c r="F409" s="3">
        <v>-18.846388123065925</v>
      </c>
      <c r="G409" s="3">
        <v>-140.618329482123</v>
      </c>
      <c r="H409" s="3">
        <v>18.846388123065925</v>
      </c>
    </row>
    <row r="410" spans="1:8" ht="12.75">
      <c r="A410" s="3">
        <v>57000</v>
      </c>
      <c r="B410" s="3">
        <v>-23.4542795435606</v>
      </c>
      <c r="C410" s="3">
        <v>-90</v>
      </c>
      <c r="D410" s="3">
        <v>4.374027010523298</v>
      </c>
      <c r="E410" s="3">
        <v>-51.03614394370361</v>
      </c>
      <c r="F410" s="3">
        <v>-19.080252533037303</v>
      </c>
      <c r="G410" s="3">
        <v>-141.0361439437036</v>
      </c>
      <c r="H410" s="3">
        <v>19.080252533037303</v>
      </c>
    </row>
    <row r="411" spans="1:8" ht="12.75">
      <c r="A411" s="3">
        <v>58000</v>
      </c>
      <c r="B411" s="3">
        <v>-23.60534230136952</v>
      </c>
      <c r="C411" s="3">
        <v>-90</v>
      </c>
      <c r="D411" s="3">
        <v>4.294009452624802</v>
      </c>
      <c r="E411" s="3">
        <v>-51.44787960879274</v>
      </c>
      <c r="F411" s="3">
        <v>-19.31133284874472</v>
      </c>
      <c r="G411" s="3">
        <v>-141.44787960879273</v>
      </c>
      <c r="H411" s="3">
        <v>19.31133284874472</v>
      </c>
    </row>
    <row r="412" spans="1:8" ht="12.75">
      <c r="A412" s="3">
        <v>59000</v>
      </c>
      <c r="B412" s="3">
        <v>-23.753822662953652</v>
      </c>
      <c r="C412" s="3">
        <v>-90</v>
      </c>
      <c r="D412" s="3">
        <v>4.214120812107691</v>
      </c>
      <c r="E412" s="3">
        <v>-51.85355418810177</v>
      </c>
      <c r="F412" s="3">
        <v>-19.539701850845965</v>
      </c>
      <c r="G412" s="3">
        <v>-141.85355418810178</v>
      </c>
      <c r="H412" s="3">
        <v>19.539701850845965</v>
      </c>
    </row>
    <row r="413" spans="1:8" ht="12.75">
      <c r="A413" s="3">
        <v>60000</v>
      </c>
      <c r="B413" s="3">
        <v>-23.899807437783647</v>
      </c>
      <c r="C413" s="3">
        <v>-90</v>
      </c>
      <c r="D413" s="3">
        <v>4.134378792139961</v>
      </c>
      <c r="E413" s="3">
        <v>-52.253194612725295</v>
      </c>
      <c r="F413" s="3">
        <v>-19.765428645643688</v>
      </c>
      <c r="G413" s="3">
        <v>-142.25319461272528</v>
      </c>
      <c r="H413" s="3">
        <v>19.765428645643688</v>
      </c>
    </row>
    <row r="414" spans="1:8" ht="12.75">
      <c r="A414" s="3">
        <v>61000</v>
      </c>
      <c r="B414" s="3">
        <v>-24.043379130326112</v>
      </c>
      <c r="C414" s="3">
        <v>-90</v>
      </c>
      <c r="D414" s="3">
        <v>4.054800178476181</v>
      </c>
      <c r="E414" s="3">
        <v>-52.64683597366641</v>
      </c>
      <c r="F414" s="3">
        <v>-19.98857895184993</v>
      </c>
      <c r="G414" s="3">
        <v>-142.6468359736664</v>
      </c>
      <c r="H414" s="3">
        <v>19.98857895184993</v>
      </c>
    </row>
    <row r="415" spans="1:8" ht="12.75">
      <c r="A415" s="3">
        <v>62000</v>
      </c>
      <c r="B415" s="3">
        <v>-24.184616220075853</v>
      </c>
      <c r="C415" s="3">
        <v>-90</v>
      </c>
      <c r="D415" s="3">
        <v>3.9754008603141977</v>
      </c>
      <c r="E415" s="3">
        <v>-53.03452056359125</v>
      </c>
      <c r="F415" s="3">
        <v>-20.209215359761654</v>
      </c>
      <c r="G415" s="3">
        <v>-143.03452056359126</v>
      </c>
      <c r="H415" s="3">
        <v>20.209215359761654</v>
      </c>
    </row>
    <row r="416" spans="1:8" ht="12.75">
      <c r="A416" s="3">
        <v>63000</v>
      </c>
      <c r="B416" s="3">
        <v>-24.32359341918241</v>
      </c>
      <c r="C416" s="3">
        <v>-90</v>
      </c>
      <c r="D416" s="3">
        <v>3.8961958533741066</v>
      </c>
      <c r="E416" s="3">
        <v>-53.41629701075432</v>
      </c>
      <c r="F416" s="3">
        <v>-20.427397565808302</v>
      </c>
      <c r="G416" s="3">
        <v>-143.41629701075433</v>
      </c>
      <c r="H416" s="3">
        <v>20.427397565808302</v>
      </c>
    </row>
    <row r="417" spans="1:8" ht="12.75">
      <c r="A417" s="3">
        <v>64000</v>
      </c>
      <c r="B417" s="3">
        <v>-24.460381909788516</v>
      </c>
      <c r="C417" s="3">
        <v>-90</v>
      </c>
      <c r="D417" s="3">
        <v>3.817199324701312</v>
      </c>
      <c r="E417" s="3">
        <v>-53.79221949612771</v>
      </c>
      <c r="F417" s="3">
        <v>-20.643182585087203</v>
      </c>
      <c r="G417" s="3">
        <v>-143.7922194961277</v>
      </c>
      <c r="H417" s="3">
        <v>20.643182585087203</v>
      </c>
    </row>
    <row r="418" spans="1:8" ht="12.75">
      <c r="A418" s="3">
        <v>65000</v>
      </c>
      <c r="B418" s="3">
        <v>-24.595049562967883</v>
      </c>
      <c r="C418" s="3">
        <v>-90</v>
      </c>
      <c r="D418" s="3">
        <v>3.738424618767229</v>
      </c>
      <c r="E418" s="3">
        <v>-54.16234704572167</v>
      </c>
      <c r="F418" s="3">
        <v>-20.856624944200654</v>
      </c>
      <c r="G418" s="3">
        <v>-144.16234704572167</v>
      </c>
      <c r="H418" s="3">
        <v>20.856624944200654</v>
      </c>
    </row>
    <row r="419" spans="1:8" ht="12.75">
      <c r="A419" s="3">
        <v>66000</v>
      </c>
      <c r="B419" s="3">
        <v>-24.727661140948143</v>
      </c>
      <c r="C419" s="3">
        <v>-90</v>
      </c>
      <c r="D419" s="3">
        <v>3.65988428450337</v>
      </c>
      <c r="E419" s="3">
        <v>-54.52674289092328</v>
      </c>
      <c r="F419" s="3">
        <v>-21.067776856444773</v>
      </c>
      <c r="G419" s="3">
        <v>-144.5267428909233</v>
      </c>
      <c r="H419" s="3">
        <v>21.067776856444773</v>
      </c>
    </row>
    <row r="420" spans="1:8" ht="12.75">
      <c r="A420" s="3">
        <v>67000</v>
      </c>
      <c r="B420" s="3">
        <v>-24.858278484127304</v>
      </c>
      <c r="C420" s="3">
        <v>-90</v>
      </c>
      <c r="D420" s="3">
        <v>3.5815901029584056</v>
      </c>
      <c r="E420" s="3">
        <v>-54.8854738904176</v>
      </c>
      <c r="F420" s="3">
        <v>-21.276688381168896</v>
      </c>
      <c r="G420" s="3">
        <v>-144.8854738904176</v>
      </c>
      <c r="H420" s="3">
        <v>21.276688381168896</v>
      </c>
    </row>
    <row r="421" spans="1:8" ht="12.75">
      <c r="A421" s="3">
        <v>68000</v>
      </c>
      <c r="B421" s="3">
        <v>-24.986960684235502</v>
      </c>
      <c r="C421" s="3">
        <v>-90</v>
      </c>
      <c r="D421" s="3">
        <v>3.5035531153143804</v>
      </c>
      <c r="E421" s="3">
        <v>-55.238610007909266</v>
      </c>
      <c r="F421" s="3">
        <v>-21.48340756892112</v>
      </c>
      <c r="G421" s="3">
        <v>-145.23861000790927</v>
      </c>
      <c r="H421" s="3">
        <v>21.48340756892112</v>
      </c>
    </row>
    <row r="422" spans="1:8" ht="12.75">
      <c r="A422" s="3">
        <v>69000</v>
      </c>
      <c r="B422" s="3">
        <v>-25.11376424485588</v>
      </c>
      <c r="C422" s="3">
        <v>-90</v>
      </c>
      <c r="D422" s="3">
        <v>3.4257836510388118</v>
      </c>
      <c r="E422" s="3">
        <v>-55.58622384043929</v>
      </c>
      <c r="F422" s="3">
        <v>-21.687980593817066</v>
      </c>
      <c r="G422" s="3">
        <v>-145.5862238404393</v>
      </c>
      <c r="H422" s="3">
        <v>21.687980593817066</v>
      </c>
    </row>
    <row r="423" spans="1:8" ht="12.75">
      <c r="A423" s="3">
        <v>70000</v>
      </c>
      <c r="B423" s="3">
        <v>-25.23874323039591</v>
      </c>
      <c r="C423" s="3">
        <v>-90</v>
      </c>
      <c r="D423" s="3">
        <v>3.348291355984439</v>
      </c>
      <c r="E423" s="3">
        <v>-55.92839019260578</v>
      </c>
      <c r="F423" s="3">
        <v>-21.890451874411472</v>
      </c>
      <c r="G423" s="3">
        <v>-145.92839019260578</v>
      </c>
      <c r="H423" s="3">
        <v>21.890451874411472</v>
      </c>
    </row>
    <row r="424" spans="1:8" ht="12.75">
      <c r="A424" s="3">
        <v>71000</v>
      </c>
      <c r="B424" s="3">
        <v>-25.36194940449228</v>
      </c>
      <c r="C424" s="3">
        <v>-90</v>
      </c>
      <c r="D424" s="3">
        <v>3.27108522027895</v>
      </c>
      <c r="E424" s="3">
        <v>-56.26518569245311</v>
      </c>
      <c r="F424" s="3">
        <v>-22.09086418421333</v>
      </c>
      <c r="G424" s="3">
        <v>-146.26518569245312</v>
      </c>
      <c r="H424" s="3">
        <v>22.09086418421333</v>
      </c>
    </row>
    <row r="425" spans="1:8" ht="12.75">
      <c r="A425" s="3">
        <v>72000</v>
      </c>
      <c r="B425" s="3">
        <v>-25.483432358736138</v>
      </c>
      <c r="C425" s="3">
        <v>-90</v>
      </c>
      <c r="D425" s="3">
        <v>3.194173605873274</v>
      </c>
      <c r="E425" s="3">
        <v>-56.59668844520247</v>
      </c>
      <c r="F425" s="3">
        <v>-22.289258752862867</v>
      </c>
      <c r="G425" s="3">
        <v>-146.59668844520246</v>
      </c>
      <c r="H425" s="3">
        <v>22.289258752862867</v>
      </c>
    </row>
    <row r="426" spans="1:8" ht="12.75">
      <c r="A426" s="3">
        <v>73000</v>
      </c>
      <c r="B426" s="3">
        <v>-25.60323963251989</v>
      </c>
      <c r="C426" s="3">
        <v>-90</v>
      </c>
      <c r="D426" s="3">
        <v>3.1175642736401574</v>
      </c>
      <c r="E426" s="3">
        <v>-56.9229777213602</v>
      </c>
      <c r="F426" s="3">
        <v>-22.485675358879735</v>
      </c>
      <c r="G426" s="3">
        <v>-146.9229777213602</v>
      </c>
      <c r="H426" s="3">
        <v>22.485675358879735</v>
      </c>
    </row>
    <row r="427" spans="1:8" ht="12.75">
      <c r="A427" s="3">
        <v>74000</v>
      </c>
      <c r="B427" s="3">
        <v>-25.721416824730294</v>
      </c>
      <c r="C427" s="3">
        <v>-90</v>
      </c>
      <c r="D427" s="3">
        <v>3.0412644099344033</v>
      </c>
      <c r="E427" s="3">
        <v>-57.24413367606728</v>
      </c>
      <c r="F427" s="3">
        <v>-22.68015241479589</v>
      </c>
      <c r="G427" s="3">
        <v>-147.2441336760673</v>
      </c>
      <c r="H427" s="3">
        <v>22.68015241479589</v>
      </c>
    </row>
    <row r="428" spans="1:8" ht="12.75">
      <c r="A428" s="3">
        <v>75000</v>
      </c>
      <c r="B428" s="3">
        <v>-25.83800769794477</v>
      </c>
      <c r="C428" s="3">
        <v>-90</v>
      </c>
      <c r="D428" s="3">
        <v>2.965280652543403</v>
      </c>
      <c r="E428" s="3">
        <v>-57.56023709684553</v>
      </c>
      <c r="F428" s="3">
        <v>-22.87272704540137</v>
      </c>
      <c r="G428" s="3">
        <v>-147.56023709684553</v>
      </c>
      <c r="H428" s="3">
        <v>22.87272704540137</v>
      </c>
    </row>
    <row r="429" spans="1:8" ht="12.75">
      <c r="A429" s="3">
        <v>76000</v>
      </c>
      <c r="B429" s="3">
        <v>-25.953054275726597</v>
      </c>
      <c r="C429" s="3">
        <v>-90</v>
      </c>
      <c r="D429" s="3">
        <v>2.8896191159714943</v>
      </c>
      <c r="E429" s="3">
        <v>-57.8713691771601</v>
      </c>
      <c r="F429" s="3">
        <v>-23.0634351597551</v>
      </c>
      <c r="G429" s="3">
        <v>-147.8713691771601</v>
      </c>
      <c r="H429" s="3">
        <v>23.0634351597551</v>
      </c>
    </row>
    <row r="430" spans="1:8" ht="12.75">
      <c r="A430" s="3">
        <v>77000</v>
      </c>
      <c r="B430" s="3">
        <v>-26.066596933560405</v>
      </c>
      <c r="C430" s="3">
        <v>-90</v>
      </c>
      <c r="D430" s="3">
        <v>2.814285416014321</v>
      </c>
      <c r="E430" s="3">
        <v>-58.177611313454356</v>
      </c>
      <c r="F430" s="3">
        <v>-23.252311517546087</v>
      </c>
      <c r="G430" s="3">
        <v>-148.17761131345435</v>
      </c>
      <c r="H430" s="3">
        <v>23.252311517546087</v>
      </c>
    </row>
    <row r="431" spans="1:8" ht="12.75">
      <c r="A431" s="3">
        <v>78000</v>
      </c>
      <c r="B431" s="3">
        <v>-26.178674483920375</v>
      </c>
      <c r="C431" s="3">
        <v>-90</v>
      </c>
      <c r="D431" s="3">
        <v>2.7392846935905792</v>
      </c>
      <c r="E431" s="3">
        <v>-58.47904492352744</v>
      </c>
      <c r="F431" s="3">
        <v>-23.4393897903298</v>
      </c>
      <c r="G431" s="3">
        <v>-148.47904492352745</v>
      </c>
      <c r="H431" s="3">
        <v>23.4393897903298</v>
      </c>
    </row>
    <row r="432" spans="1:8" ht="12.75">
      <c r="A432" s="3">
        <v>79000</v>
      </c>
      <c r="B432" s="3">
        <v>-26.289324255919603</v>
      </c>
      <c r="C432" s="3">
        <v>-90</v>
      </c>
      <c r="D432" s="3">
        <v>2.664621637807833</v>
      </c>
      <c r="E432" s="3">
        <v>-58.77575128431757</v>
      </c>
      <c r="F432" s="3">
        <v>-23.62470261811177</v>
      </c>
      <c r="G432" s="3">
        <v>-148.77575128431758</v>
      </c>
      <c r="H432" s="3">
        <v>23.62470261811177</v>
      </c>
    </row>
    <row r="433" spans="1:8" ht="12.75">
      <c r="A433" s="3">
        <v>80000</v>
      </c>
      <c r="B433" s="3">
        <v>-26.398582169949645</v>
      </c>
      <c r="C433" s="3">
        <v>-90</v>
      </c>
      <c r="D433" s="3">
        <v>2.5903005082473074</v>
      </c>
      <c r="E433" s="3">
        <v>-59.067811387328916</v>
      </c>
      <c r="F433" s="3">
        <v>-23.80828166170234</v>
      </c>
      <c r="G433" s="3">
        <v>-149.0678113873289</v>
      </c>
      <c r="H433" s="3">
        <v>23.80828166170234</v>
      </c>
    </row>
    <row r="434" spans="1:8" ht="12.75">
      <c r="A434" s="3">
        <v>81000</v>
      </c>
      <c r="B434" s="3">
        <v>-26.506482807683764</v>
      </c>
      <c r="C434" s="3">
        <v>-90</v>
      </c>
      <c r="D434" s="3">
        <v>2.5163251564593665</v>
      </c>
      <c r="E434" s="3">
        <v>-59.355305810097946</v>
      </c>
      <c r="F434" s="3">
        <v>-23.990157651224397</v>
      </c>
      <c r="G434" s="3">
        <v>-149.35530581009795</v>
      </c>
      <c r="H434" s="3">
        <v>23.990157651224397</v>
      </c>
    </row>
    <row r="435" spans="1:8" ht="12.75">
      <c r="A435" s="3">
        <v>82000</v>
      </c>
      <c r="B435" s="3">
        <v>-26.613059477785104</v>
      </c>
      <c r="C435" s="3">
        <v>-90</v>
      </c>
      <c r="D435" s="3">
        <v>2.4426990466673386</v>
      </c>
      <c r="E435" s="3">
        <v>-59.63831460223816</v>
      </c>
      <c r="F435" s="3">
        <v>-24.170360431117764</v>
      </c>
      <c r="G435" s="3">
        <v>-149.63831460223815</v>
      </c>
      <c r="H435" s="3">
        <v>24.170360431117764</v>
      </c>
    </row>
    <row r="436" spans="1:8" ht="12.75">
      <c r="A436" s="3">
        <v>83000</v>
      </c>
      <c r="B436" s="3">
        <v>-26.718344277632248</v>
      </c>
      <c r="C436" s="3">
        <v>-90</v>
      </c>
      <c r="D436" s="3">
        <v>2.369425275682245</v>
      </c>
      <c r="E436" s="3">
        <v>-59.91691718473207</v>
      </c>
      <c r="F436" s="3">
        <v>-24.348919001950005</v>
      </c>
      <c r="G436" s="3">
        <v>-149.91691718473206</v>
      </c>
      <c r="H436" s="3">
        <v>24.348919001950005</v>
      </c>
    </row>
    <row r="437" spans="1:8" ht="12.75">
      <c r="A437" s="3">
        <v>84000</v>
      </c>
      <c r="B437" s="3">
        <v>-26.822368151348407</v>
      </c>
      <c r="C437" s="3">
        <v>-90</v>
      </c>
      <c r="D437" s="3">
        <v>2.296506592035172</v>
      </c>
      <c r="E437" s="3">
        <v>-60.19119226125749</v>
      </c>
      <c r="F437" s="3">
        <v>-24.525861559313235</v>
      </c>
      <c r="G437" s="3">
        <v>-150.1911922612575</v>
      </c>
      <c r="H437" s="3">
        <v>24.525861559313235</v>
      </c>
    </row>
    <row r="438" spans="1:8" ht="12.75">
      <c r="A438" s="3">
        <v>85000</v>
      </c>
      <c r="B438" s="3">
        <v>-26.925160944396627</v>
      </c>
      <c r="C438" s="3">
        <v>-90</v>
      </c>
      <c r="D438" s="3">
        <v>2.2239454143375132</v>
      </c>
      <c r="E438" s="3">
        <v>-60.46121774044187</v>
      </c>
      <c r="F438" s="3">
        <v>-24.701215530059113</v>
      </c>
      <c r="G438" s="3">
        <v>-150.46121774044187</v>
      </c>
      <c r="H438" s="3">
        <v>24.701215530059113</v>
      </c>
    </row>
    <row r="439" spans="1:8" ht="12.75">
      <c r="A439" s="3">
        <v>86000</v>
      </c>
      <c r="B439" s="3">
        <v>-27.026751454982126</v>
      </c>
      <c r="C439" s="3">
        <v>-90</v>
      </c>
      <c r="D439" s="3">
        <v>2.1517438488821186</v>
      </c>
      <c r="E439" s="3">
        <v>-60.727070668036305</v>
      </c>
      <c r="F439" s="3">
        <v>-24.87500760610001</v>
      </c>
      <c r="G439" s="3">
        <v>-150.7270706680363</v>
      </c>
      <c r="H439" s="3">
        <v>24.87500760610001</v>
      </c>
    </row>
    <row r="440" spans="1:8" ht="12.75">
      <c r="A440" s="3">
        <v>87000</v>
      </c>
      <c r="B440" s="3">
        <v>-27.127167482483145</v>
      </c>
      <c r="C440" s="3">
        <v>-90</v>
      </c>
      <c r="D440" s="3">
        <v>2.079903706500786</v>
      </c>
      <c r="E440" s="3">
        <v>-60.98882716808916</v>
      </c>
      <c r="F440" s="3">
        <v>-25.04726377598236</v>
      </c>
      <c r="G440" s="3">
        <v>-150.98882716808916</v>
      </c>
      <c r="H440" s="3">
        <v>25.04726377598236</v>
      </c>
    </row>
    <row r="441" spans="1:8" ht="12.75">
      <c r="A441" s="3">
        <v>88000</v>
      </c>
      <c r="B441" s="3">
        <v>-27.22643587311414</v>
      </c>
      <c r="C441" s="3">
        <v>-90</v>
      </c>
      <c r="D441" s="3">
        <v>2.0084265186954022</v>
      </c>
      <c r="E441" s="3">
        <v>-61.24656239228035</v>
      </c>
      <c r="F441" s="3">
        <v>-25.21800935441874</v>
      </c>
      <c r="G441" s="3">
        <v>-151.24656239228034</v>
      </c>
      <c r="H441" s="3">
        <v>25.21800935441874</v>
      </c>
    </row>
    <row r="442" spans="1:8" ht="12.75">
      <c r="A442" s="3">
        <v>89000</v>
      </c>
      <c r="B442" s="3">
        <v>-27.32458256300903</v>
      </c>
      <c r="C442" s="3">
        <v>-90</v>
      </c>
      <c r="D442" s="3">
        <v>1.937313553061485</v>
      </c>
      <c r="E442" s="3">
        <v>-61.500350476650375</v>
      </c>
      <c r="F442" s="3">
        <v>-25.387269009947545</v>
      </c>
      <c r="G442" s="3">
        <v>-151.50035047665037</v>
      </c>
      <c r="H442" s="3">
        <v>25.387269009947545</v>
      </c>
    </row>
    <row r="443" spans="1:8" ht="12.75">
      <c r="A443" s="3">
        <v>90000</v>
      </c>
      <c r="B443" s="3">
        <v>-27.42163261889727</v>
      </c>
      <c r="C443" s="3">
        <v>-90</v>
      </c>
      <c r="D443" s="3">
        <v>1.866565828024091</v>
      </c>
      <c r="E443" s="3">
        <v>-61.7502645050257</v>
      </c>
      <c r="F443" s="3">
        <v>-25.555066790873177</v>
      </c>
      <c r="G443" s="3">
        <v>-151.7502645050257</v>
      </c>
      <c r="H443" s="3">
        <v>25.555066790873177</v>
      </c>
    </row>
    <row r="444" spans="1:8" ht="12.75">
      <c r="A444" s="3">
        <v>91000</v>
      </c>
      <c r="B444" s="3">
        <v>-27.517610276532643</v>
      </c>
      <c r="C444" s="3">
        <v>-90</v>
      </c>
      <c r="D444" s="3">
        <v>1.7961841269068861</v>
      </c>
      <c r="E444" s="3">
        <v>-61.996376478502995</v>
      </c>
      <c r="F444" s="3">
        <v>-25.721426149625756</v>
      </c>
      <c r="G444" s="3">
        <v>-151.99637647850298</v>
      </c>
      <c r="H444" s="3">
        <v>25.721426149625756</v>
      </c>
    </row>
    <row r="445" spans="1:8" ht="12.75">
      <c r="A445" s="3">
        <v>92000</v>
      </c>
      <c r="B445" s="3">
        <v>-27.612538977021877</v>
      </c>
      <c r="C445" s="3">
        <v>-90</v>
      </c>
      <c r="D445" s="3">
        <v>1.7261690113557049</v>
      </c>
      <c r="E445" s="3">
        <v>-62.23875729041043</v>
      </c>
      <c r="F445" s="3">
        <v>-25.886369965666173</v>
      </c>
      <c r="G445" s="3">
        <v>-152.23875729041043</v>
      </c>
      <c r="H445" s="3">
        <v>25.886369965666173</v>
      </c>
    </row>
    <row r="446" spans="1:8" ht="12.75">
      <c r="A446" s="3">
        <v>93000</v>
      </c>
      <c r="B446" s="3">
        <v>-27.706441401189473</v>
      </c>
      <c r="C446" s="3">
        <v>-90</v>
      </c>
      <c r="D446" s="3">
        <v>1.6565208341384798</v>
      </c>
      <c r="E446" s="3">
        <v>-62.4774767062154</v>
      </c>
      <c r="F446" s="3">
        <v>-26.049920567050993</v>
      </c>
      <c r="G446" s="3">
        <v>-152.4774767062154</v>
      </c>
      <c r="H446" s="3">
        <v>26.049920567050993</v>
      </c>
    </row>
    <row r="447" spans="1:8" ht="12.75">
      <c r="A447" s="3">
        <v>94000</v>
      </c>
      <c r="B447" s="3">
        <v>-27.799339502104743</v>
      </c>
      <c r="C447" s="3">
        <v>-90</v>
      </c>
      <c r="D447" s="3">
        <v>1.5872397513433967</v>
      </c>
      <c r="E447" s="3">
        <v>-62.71260334789401</v>
      </c>
      <c r="F447" s="3">
        <v>-26.212099750761347</v>
      </c>
      <c r="G447" s="3">
        <v>-152.712603347894</v>
      </c>
      <c r="H447" s="3">
        <v>26.212099750761347</v>
      </c>
    </row>
    <row r="448" spans="1:8" ht="12.75">
      <c r="A448" s="3">
        <v>95000</v>
      </c>
      <c r="B448" s="3">
        <v>-27.891254535887725</v>
      </c>
      <c r="C448" s="3">
        <v>-90</v>
      </c>
      <c r="D448" s="3">
        <v>1.5183257339973664</v>
      </c>
      <c r="E448" s="3">
        <v>-62.944204682320866</v>
      </c>
      <c r="F448" s="3">
        <v>-26.37292880189036</v>
      </c>
      <c r="G448" s="3">
        <v>-152.94420468232087</v>
      </c>
      <c r="H448" s="3">
        <v>26.37292880189036</v>
      </c>
    </row>
    <row r="449" spans="1:8" ht="12.75">
      <c r="A449" s="3">
        <v>96000</v>
      </c>
      <c r="B449" s="3">
        <v>-27.982207090902143</v>
      </c>
      <c r="C449" s="3">
        <v>-90</v>
      </c>
      <c r="D449" s="3">
        <v>1.449778579126707</v>
      </c>
      <c r="E449" s="3">
        <v>-63.17234701327564</v>
      </c>
      <c r="F449" s="3">
        <v>-26.532428511775436</v>
      </c>
      <c r="G449" s="3">
        <v>-153.17234701327564</v>
      </c>
      <c r="H449" s="3">
        <v>26.532428511775436</v>
      </c>
    </row>
    <row r="450" spans="1:8" ht="12.75">
      <c r="A450" s="3">
        <v>97000</v>
      </c>
      <c r="B450" s="3">
        <v>-28.07221711543567</v>
      </c>
      <c r="C450" s="3">
        <v>-90</v>
      </c>
      <c r="D450" s="3">
        <v>1.3815979202817261</v>
      </c>
      <c r="E450" s="3">
        <v>-63.39709547669888</v>
      </c>
      <c r="F450" s="3">
        <v>-26.690619195153943</v>
      </c>
      <c r="G450" s="3">
        <v>-153.39709547669887</v>
      </c>
      <c r="H450" s="3">
        <v>26.690619195153943</v>
      </c>
    </row>
    <row r="451" spans="1:8" ht="12.75">
      <c r="A451" s="3">
        <v>98000</v>
      </c>
      <c r="B451" s="3">
        <v>-28.161303943960668</v>
      </c>
      <c r="C451" s="3">
        <v>-90</v>
      </c>
      <c r="D451" s="3">
        <v>1.3137832375466578</v>
      </c>
      <c r="E451" s="3">
        <v>-63.61851403886168</v>
      </c>
      <c r="F451" s="3">
        <v>-26.84752070641401</v>
      </c>
      <c r="G451" s="3">
        <v>-153.6185140388617</v>
      </c>
      <c r="H451" s="3">
        <v>26.84752070641401</v>
      </c>
    </row>
    <row r="452" spans="1:8" ht="12.75">
      <c r="A452" s="3">
        <v>99000</v>
      </c>
      <c r="B452" s="3">
        <v>-28.24948632206177</v>
      </c>
      <c r="C452" s="3">
        <v>-90</v>
      </c>
      <c r="D452" s="3">
        <v>1.2463338670559907</v>
      </c>
      <c r="E452" s="3">
        <v>-63.8366654971434</v>
      </c>
      <c r="F452" s="3">
        <v>-27.003152455005782</v>
      </c>
      <c r="G452" s="3">
        <v>-153.8366654971434</v>
      </c>
      <c r="H452" s="3">
        <v>27.003152455005782</v>
      </c>
    </row>
    <row r="453" spans="1:8" ht="12.75">
      <c r="A453" s="3">
        <v>100000</v>
      </c>
      <c r="B453" s="3">
        <v>-28.33678243011077</v>
      </c>
      <c r="C453" s="3">
        <v>-90</v>
      </c>
      <c r="D453" s="3">
        <v>1.1792490100377409</v>
      </c>
      <c r="E453" s="3">
        <v>-64.05161148313867</v>
      </c>
      <c r="F453" s="3">
        <v>-27.15753342007303</v>
      </c>
      <c r="G453" s="3">
        <v>-154.05161148313866</v>
      </c>
      <c r="H453" s="3">
        <v>27.15753342007303</v>
      </c>
    </row>
    <row r="454" spans="1:8" ht="12.75">
      <c r="A454" s="3">
        <v>110000</v>
      </c>
      <c r="B454" s="3">
        <v>-29.164636133275273</v>
      </c>
      <c r="C454" s="3">
        <v>-90</v>
      </c>
      <c r="D454" s="3">
        <v>0.528192453164609</v>
      </c>
      <c r="E454" s="3">
        <v>-66.0375110254218</v>
      </c>
      <c r="F454" s="3">
        <v>-28.636443680110663</v>
      </c>
      <c r="G454" s="3">
        <v>-156.0375110254218</v>
      </c>
      <c r="H454" s="3">
        <v>28.636443680110663</v>
      </c>
    </row>
    <row r="455" spans="1:8" ht="12.75">
      <c r="A455" s="3">
        <v>120000</v>
      </c>
      <c r="B455" s="3">
        <v>-29.920407351063268</v>
      </c>
      <c r="C455" s="3">
        <v>-90</v>
      </c>
      <c r="D455" s="3">
        <v>-0.08801205354411375</v>
      </c>
      <c r="E455" s="3">
        <v>-67.76237924422519</v>
      </c>
      <c r="F455" s="3">
        <v>-30.00841940460738</v>
      </c>
      <c r="G455" s="3">
        <v>-157.76237924422517</v>
      </c>
      <c r="H455" s="3">
        <v>30.00841940460738</v>
      </c>
    </row>
    <row r="456" spans="1:8" ht="12.75">
      <c r="A456" s="3">
        <v>130000</v>
      </c>
      <c r="B456" s="3">
        <v>-30.61564947624751</v>
      </c>
      <c r="C456" s="3">
        <v>-90</v>
      </c>
      <c r="D456" s="3">
        <v>-0.6713810564152533</v>
      </c>
      <c r="E456" s="3">
        <v>-69.27049772417601</v>
      </c>
      <c r="F456" s="3">
        <v>-31.28703053266276</v>
      </c>
      <c r="G456" s="3">
        <v>-159.270497724176</v>
      </c>
      <c r="H456" s="3">
        <v>31.28703053266276</v>
      </c>
    </row>
    <row r="457" spans="1:8" ht="12.75">
      <c r="A457" s="3">
        <v>140000</v>
      </c>
      <c r="B457" s="3">
        <v>-31.259343143675533</v>
      </c>
      <c r="C457" s="3">
        <v>-90</v>
      </c>
      <c r="D457" s="3">
        <v>-1.2241674213331055</v>
      </c>
      <c r="E457" s="3">
        <v>-70.59767216178184</v>
      </c>
      <c r="F457" s="3">
        <v>-32.483510565008636</v>
      </c>
      <c r="G457" s="3">
        <v>-160.59767216178184</v>
      </c>
      <c r="H457" s="3">
        <v>32.483510565008636</v>
      </c>
    </row>
    <row r="458" spans="1:8" ht="12.75">
      <c r="A458" s="3">
        <v>150000</v>
      </c>
      <c r="B458" s="3">
        <v>-31.858607611224397</v>
      </c>
      <c r="C458" s="3">
        <v>-90</v>
      </c>
      <c r="D458" s="3">
        <v>-1.7486521753609352</v>
      </c>
      <c r="E458" s="3">
        <v>-71.77284900474822</v>
      </c>
      <c r="F458" s="3">
        <v>-33.60725978658533</v>
      </c>
      <c r="G458" s="3">
        <v>-161.77284900474822</v>
      </c>
      <c r="H458" s="3">
        <v>33.60725978658533</v>
      </c>
    </row>
    <row r="459" spans="1:8" ht="12.75">
      <c r="A459" s="3">
        <v>160000</v>
      </c>
      <c r="B459" s="3">
        <v>-32.419182083229266</v>
      </c>
      <c r="C459" s="3">
        <v>-90</v>
      </c>
      <c r="D459" s="3">
        <v>-2.2470333491286705</v>
      </c>
      <c r="E459" s="3">
        <v>-72.8195027997595</v>
      </c>
      <c r="F459" s="3">
        <v>-34.66621543235794</v>
      </c>
      <c r="G459" s="3">
        <v>-162.8195027997595</v>
      </c>
      <c r="H459" s="3">
        <v>34.66621543235794</v>
      </c>
    </row>
    <row r="460" spans="1:8" ht="12.75">
      <c r="A460" s="3">
        <v>170000</v>
      </c>
      <c r="B460" s="3">
        <v>-32.94576085767625</v>
      </c>
      <c r="C460" s="3">
        <v>-90</v>
      </c>
      <c r="D460" s="3">
        <v>-2.7213712938509738</v>
      </c>
      <c r="E460" s="3">
        <v>-73.75676455588903</v>
      </c>
      <c r="F460" s="3">
        <v>-35.66713215152723</v>
      </c>
      <c r="G460" s="3">
        <v>-163.75676455588902</v>
      </c>
      <c r="H460" s="3">
        <v>35.66713215152723</v>
      </c>
    </row>
    <row r="461" spans="1:8" ht="12.75">
      <c r="A461" s="3">
        <v>180000</v>
      </c>
      <c r="B461" s="3">
        <v>-33.442232532176895</v>
      </c>
      <c r="C461" s="3">
        <v>-90</v>
      </c>
      <c r="D461" s="3">
        <v>-3.1735663268687624</v>
      </c>
      <c r="E461" s="3">
        <v>-74.6003169792084</v>
      </c>
      <c r="F461" s="3">
        <v>-36.615798859045654</v>
      </c>
      <c r="G461" s="3">
        <v>-164.6003169792084</v>
      </c>
      <c r="H461" s="3">
        <v>36.615798859045654</v>
      </c>
    </row>
    <row r="462" spans="1:8" ht="12.75">
      <c r="A462" s="3">
        <v>190000</v>
      </c>
      <c r="B462" s="3">
        <v>-33.91185444916735</v>
      </c>
      <c r="C462" s="3">
        <v>-90</v>
      </c>
      <c r="D462" s="3">
        <v>-3.6053544501244246</v>
      </c>
      <c r="E462" s="3">
        <v>-75.36309697849147</v>
      </c>
      <c r="F462" s="3">
        <v>-37.517208899291774</v>
      </c>
      <c r="G462" s="3">
        <v>-165.36309697849148</v>
      </c>
      <c r="H462" s="3">
        <v>37.517208899291774</v>
      </c>
    </row>
    <row r="463" spans="1:8" ht="12.75">
      <c r="A463" s="3">
        <v>200000</v>
      </c>
      <c r="B463" s="3">
        <v>-34.3573823433904</v>
      </c>
      <c r="C463" s="3">
        <v>-90</v>
      </c>
      <c r="D463" s="3">
        <v>-4.018312780531068</v>
      </c>
      <c r="E463" s="3">
        <v>-76.05584493533844</v>
      </c>
      <c r="F463" s="3">
        <v>-38.37569512392146</v>
      </c>
      <c r="G463" s="3">
        <v>-166.05584493533846</v>
      </c>
      <c r="H463" s="3">
        <v>38.37569512392146</v>
      </c>
    </row>
    <row r="464" spans="1:8" ht="12.75">
      <c r="A464" s="3">
        <v>210000</v>
      </c>
      <c r="B464" s="3">
        <v>-34.78116832478916</v>
      </c>
      <c r="C464" s="3">
        <v>-90</v>
      </c>
      <c r="D464" s="3">
        <v>-4.413869826026926</v>
      </c>
      <c r="E464" s="3">
        <v>-76.68753439415289</v>
      </c>
      <c r="F464" s="3">
        <v>-39.19503815081608</v>
      </c>
      <c r="G464" s="3">
        <v>-166.6875343941529</v>
      </c>
      <c r="H464" s="3">
        <v>39.19503815081608</v>
      </c>
    </row>
    <row r="465" spans="1:8" ht="12.75">
      <c r="A465" s="3">
        <v>220000</v>
      </c>
      <c r="B465" s="3">
        <v>-35.18523604655489</v>
      </c>
      <c r="C465" s="3">
        <v>-90</v>
      </c>
      <c r="D465" s="3">
        <v>-4.7933178093690945</v>
      </c>
      <c r="E465" s="3">
        <v>-77.2657092046524</v>
      </c>
      <c r="F465" s="3">
        <v>-39.978553855923984</v>
      </c>
      <c r="G465" s="3">
        <v>-167.26570920465238</v>
      </c>
      <c r="H465" s="3">
        <v>39.978553855923984</v>
      </c>
    </row>
    <row r="466" spans="1:8" ht="12.75">
      <c r="A466" s="3">
        <v>230000</v>
      </c>
      <c r="B466" s="3">
        <v>-35.571339150462634</v>
      </c>
      <c r="C466" s="3">
        <v>-90</v>
      </c>
      <c r="D466" s="3">
        <v>-5.15782546429287</v>
      </c>
      <c r="E466" s="3">
        <v>-77.79674921508182</v>
      </c>
      <c r="F466" s="3">
        <v>-40.729164614755504</v>
      </c>
      <c r="G466" s="3">
        <v>-167.79674921508183</v>
      </c>
      <c r="H466" s="3">
        <v>40.729164614755504</v>
      </c>
    </row>
    <row r="467" spans="1:8" ht="12.75">
      <c r="A467" s="3">
        <v>240000</v>
      </c>
      <c r="B467" s="3">
        <v>-35.941007264342886</v>
      </c>
      <c r="C467" s="3">
        <v>-90</v>
      </c>
      <c r="D467" s="3">
        <v>-5.5084504495271105</v>
      </c>
      <c r="E467" s="3">
        <v>-78.28608075271617</v>
      </c>
      <c r="F467" s="3">
        <v>-41.44945771387</v>
      </c>
      <c r="G467" s="3">
        <v>-168.28608075271617</v>
      </c>
      <c r="H467" s="3">
        <v>41.44945771387</v>
      </c>
    </row>
    <row r="468" spans="1:8" ht="12.75">
      <c r="A468" s="3">
        <v>250000</v>
      </c>
      <c r="B468" s="3">
        <v>-36.29558260355153</v>
      </c>
      <c r="C468" s="3">
        <v>-90</v>
      </c>
      <c r="D468" s="3">
        <v>-5.8461509487705685</v>
      </c>
      <c r="E468" s="3">
        <v>-78.73834431077435</v>
      </c>
      <c r="F468" s="3">
        <v>-42.141733552322094</v>
      </c>
      <c r="G468" s="3">
        <v>-168.73834431077435</v>
      </c>
      <c r="H468" s="3">
        <v>42.141733552322094</v>
      </c>
    </row>
    <row r="469" spans="1:8" ht="12.75">
      <c r="A469" s="3">
        <v>260000</v>
      </c>
      <c r="B469" s="3">
        <v>-36.63624938952713</v>
      </c>
      <c r="C469" s="3">
        <v>-90</v>
      </c>
      <c r="D469" s="3">
        <v>-6.171796269713887</v>
      </c>
      <c r="E469" s="3">
        <v>-79.15752892676004</v>
      </c>
      <c r="F469" s="3">
        <v>-42.80804565924102</v>
      </c>
      <c r="G469" s="3">
        <v>-169.15752892676002</v>
      </c>
      <c r="H469" s="3">
        <v>42.80804565924102</v>
      </c>
    </row>
    <row r="470" spans="1:8" ht="12.75">
      <c r="A470" s="3">
        <v>270000</v>
      </c>
      <c r="B470" s="3">
        <v>-36.964057713290515</v>
      </c>
      <c r="C470" s="3">
        <v>-90</v>
      </c>
      <c r="D470" s="3">
        <v>-6.486176394313908</v>
      </c>
      <c r="E470" s="3">
        <v>-79.5470805057772</v>
      </c>
      <c r="F470" s="3">
        <v>-43.45023410760442</v>
      </c>
      <c r="G470" s="3">
        <v>-169.54708050577722</v>
      </c>
      <c r="H470" s="3">
        <v>43.45023410760442</v>
      </c>
    </row>
    <row r="471" spans="1:8" ht="12.75">
      <c r="A471" s="3">
        <v>280000</v>
      </c>
      <c r="B471" s="3">
        <v>-37.27994305695516</v>
      </c>
      <c r="C471" s="3">
        <v>-90</v>
      </c>
      <c r="D471" s="3">
        <v>-6.790010508684502</v>
      </c>
      <c r="E471" s="3">
        <v>-79.90998965271952</v>
      </c>
      <c r="F471" s="3">
        <v>-44.06995356563966</v>
      </c>
      <c r="G471" s="3">
        <v>-169.9099896527195</v>
      </c>
      <c r="H471" s="3">
        <v>44.06995356563966</v>
      </c>
    </row>
    <row r="472" spans="1:8" ht="12.75">
      <c r="A472" s="3">
        <v>290000</v>
      </c>
      <c r="B472" s="3">
        <v>-37.58474238808989</v>
      </c>
      <c r="C472" s="3">
        <v>-90</v>
      </c>
      <c r="D472" s="3">
        <v>-7.083954579888286</v>
      </c>
      <c r="E472" s="3">
        <v>-80.24886329873436</v>
      </c>
      <c r="F472" s="3">
        <v>-44.66869696797818</v>
      </c>
      <c r="G472" s="3">
        <v>-170.24886329873436</v>
      </c>
      <c r="H472" s="3">
        <v>44.66869696797818</v>
      </c>
    </row>
    <row r="473" spans="1:8" ht="12.75">
      <c r="A473" s="3">
        <v>300000</v>
      </c>
      <c r="B473" s="3">
        <v>-37.87920752450402</v>
      </c>
      <c r="C473" s="3">
        <v>-90</v>
      </c>
      <c r="D473" s="3">
        <v>-7.368608064064573</v>
      </c>
      <c r="E473" s="3">
        <v>-80.56598343840257</v>
      </c>
      <c r="F473" s="3">
        <v>-45.24781558856859</v>
      </c>
      <c r="G473" s="3">
        <v>-170.56598343840255</v>
      </c>
      <c r="H473" s="3">
        <v>45.24781558856859</v>
      </c>
    </row>
    <row r="474" spans="1:8" ht="12.75">
      <c r="A474" s="3">
        <v>310000</v>
      </c>
      <c r="B474" s="3">
        <v>-38.16401630679623</v>
      </c>
      <c r="C474" s="3">
        <v>-90</v>
      </c>
      <c r="D474" s="3">
        <v>-7.64451983501602</v>
      </c>
      <c r="E474" s="3">
        <v>-80.86335555744974</v>
      </c>
      <c r="F474" s="3">
        <v>-45.80853614181225</v>
      </c>
      <c r="G474" s="3">
        <v>-170.86335555744972</v>
      </c>
      <c r="H474" s="3">
        <v>45.80853614181225</v>
      </c>
    </row>
    <row r="475" spans="1:8" ht="12.75">
      <c r="A475" s="3">
        <v>320000</v>
      </c>
      <c r="B475" s="3">
        <v>-38.439781996508884</v>
      </c>
      <c r="C475" s="3">
        <v>-90</v>
      </c>
      <c r="D475" s="3">
        <v>-7.912193420184169</v>
      </c>
      <c r="E475" s="3">
        <v>-81.14274876855728</v>
      </c>
      <c r="F475" s="3">
        <v>-46.35197541669305</v>
      </c>
      <c r="G475" s="3">
        <v>-171.14274876855728</v>
      </c>
      <c r="H475" s="3">
        <v>46.35197541669305</v>
      </c>
    </row>
    <row r="476" spans="1:8" ht="12.75">
      <c r="A476" s="3">
        <v>330000</v>
      </c>
      <c r="B476" s="3">
        <v>-38.70706122766852</v>
      </c>
      <c r="C476" s="3">
        <v>-90</v>
      </c>
      <c r="D476" s="3">
        <v>-8.172091625203496</v>
      </c>
      <c r="E476" s="3">
        <v>-81.40572924171991</v>
      </c>
      <c r="F476" s="3">
        <v>-46.87915285287201</v>
      </c>
      <c r="G476" s="3">
        <v>-171.4057292417199</v>
      </c>
      <c r="H476" s="3">
        <v>46.87915285287201</v>
      </c>
    </row>
    <row r="477" spans="1:8" ht="12.75">
      <c r="A477" s="3">
        <v>340000</v>
      </c>
      <c r="B477" s="3">
        <v>-38.96636077095587</v>
      </c>
      <c r="C477" s="3">
        <v>-90</v>
      </c>
      <c r="D477" s="3">
        <v>-8.424640620896541</v>
      </c>
      <c r="E477" s="3">
        <v>-81.65368818338165</v>
      </c>
      <c r="F477" s="3">
        <v>-47.39100139185242</v>
      </c>
      <c r="G477" s="3">
        <v>-171.65368818338166</v>
      </c>
      <c r="H477" s="3">
        <v>47.39100139185242</v>
      </c>
    </row>
    <row r="478" spans="1:8" ht="12.75">
      <c r="A478" s="3">
        <v>350000</v>
      </c>
      <c r="B478" s="3">
        <v>-39.21814331711629</v>
      </c>
      <c r="C478" s="3">
        <v>-90</v>
      </c>
      <c r="D478" s="3">
        <v>-8.670233558791523</v>
      </c>
      <c r="E478" s="3">
        <v>-81.88786536126962</v>
      </c>
      <c r="F478" s="3">
        <v>-47.88837687590781</v>
      </c>
      <c r="G478" s="3">
        <v>-171.88786536126963</v>
      </c>
      <c r="H478" s="3">
        <v>47.88837687590781</v>
      </c>
    </row>
    <row r="479" spans="1:8" ht="12.75">
      <c r="A479" s="3">
        <v>360000</v>
      </c>
      <c r="B479" s="3">
        <v>-39.46283244545651</v>
      </c>
      <c r="C479" s="3">
        <v>-90</v>
      </c>
      <c r="D479" s="3">
        <v>-8.909233773637581</v>
      </c>
      <c r="E479" s="3">
        <v>-82.1093689715026</v>
      </c>
      <c r="F479" s="3">
        <v>-48.372066219094094</v>
      </c>
      <c r="G479" s="3">
        <v>-172.10936897150262</v>
      </c>
      <c r="H479" s="3">
        <v>48.372066219094094</v>
      </c>
    </row>
    <row r="480" spans="1:8" ht="12.75">
      <c r="A480" s="3">
        <v>370000</v>
      </c>
      <c r="B480" s="3">
        <v>-39.70081691145067</v>
      </c>
      <c r="C480" s="3">
        <v>-90</v>
      </c>
      <c r="D480" s="3">
        <v>-9.141977624288185</v>
      </c>
      <c r="E480" s="3">
        <v>-82.3191924877506</v>
      </c>
      <c r="F480" s="3">
        <v>-48.842794535738854</v>
      </c>
      <c r="G480" s="3">
        <v>-172.3191924877506</v>
      </c>
      <c r="H480" s="3">
        <v>48.842794535738854</v>
      </c>
    </row>
    <row r="481" spans="1:8" ht="12.75">
      <c r="A481" s="3">
        <v>380000</v>
      </c>
      <c r="B481" s="3">
        <v>-39.932454362446975</v>
      </c>
      <c r="C481" s="3">
        <v>-90</v>
      </c>
      <c r="D481" s="3">
        <v>-9.36877701786898</v>
      </c>
      <c r="E481" s="3">
        <v>-82.51822900886125</v>
      </c>
      <c r="F481" s="3">
        <v>-49.301231380315954</v>
      </c>
      <c r="G481" s="3">
        <v>-172.51822900886125</v>
      </c>
      <c r="H481" s="3">
        <v>49.301231380315954</v>
      </c>
    </row>
    <row r="482" spans="1:8" ht="12.75">
      <c r="A482" s="3">
        <v>390000</v>
      </c>
      <c r="B482" s="3">
        <v>-40.15807457064075</v>
      </c>
      <c r="C482" s="3">
        <v>-90</v>
      </c>
      <c r="D482" s="3">
        <v>-9.589921656385469</v>
      </c>
      <c r="E482" s="3">
        <v>-82.70728352382285</v>
      </c>
      <c r="F482" s="3">
        <v>-49.74799622702622</v>
      </c>
      <c r="G482" s="3">
        <v>-172.70728352382284</v>
      </c>
      <c r="H482" s="3">
        <v>49.74799622702622</v>
      </c>
    </row>
    <row r="483" spans="1:8" ht="12.75">
      <c r="A483" s="3">
        <v>400000</v>
      </c>
      <c r="B483" s="3">
        <v>-40.37798225667001</v>
      </c>
      <c r="C483" s="3">
        <v>-90</v>
      </c>
      <c r="D483" s="3">
        <v>-9.805681039844778</v>
      </c>
      <c r="E483" s="3">
        <v>-82.88708343541079</v>
      </c>
      <c r="F483" s="3">
        <v>-50.18366329651479</v>
      </c>
      <c r="G483" s="3">
        <v>-172.8870834354108</v>
      </c>
      <c r="H483" s="3">
        <v>50.18366329651479</v>
      </c>
    </row>
    <row r="484" spans="1:8" ht="12.75">
      <c r="A484" s="3">
        <v>410000</v>
      </c>
      <c r="B484" s="3">
        <v>-40.592459564505475</v>
      </c>
      <c r="C484" s="3">
        <v>-90</v>
      </c>
      <c r="D484" s="3">
        <v>-10.016306255519181</v>
      </c>
      <c r="E484" s="3">
        <v>-83.05828762195672</v>
      </c>
      <c r="F484" s="3">
        <v>-50.60876582002466</v>
      </c>
      <c r="G484" s="3">
        <v>-173.0582876219567</v>
      </c>
      <c r="H484" s="3">
        <v>50.60876582002466</v>
      </c>
    </row>
    <row r="485" spans="1:8" ht="12.75">
      <c r="A485" s="3">
        <v>420000</v>
      </c>
      <c r="B485" s="3">
        <v>-40.801768238068775</v>
      </c>
      <c r="C485" s="3">
        <v>-90</v>
      </c>
      <c r="D485" s="3">
        <v>-10.222031579108668</v>
      </c>
      <c r="E485" s="3">
        <v>-83.22149426700429</v>
      </c>
      <c r="F485" s="3">
        <v>-51.02379981717745</v>
      </c>
      <c r="G485" s="3">
        <v>-173.2214942670043</v>
      </c>
      <c r="H485" s="3">
        <v>51.02379981717745</v>
      </c>
    </row>
    <row r="486" spans="1:8" ht="12.75">
      <c r="A486" s="3">
        <v>430000</v>
      </c>
      <c r="B486" s="3">
        <v>-41.0061515417025</v>
      </c>
      <c r="C486" s="3">
        <v>-90</v>
      </c>
      <c r="D486" s="3">
        <v>-10.423075910202437</v>
      </c>
      <c r="E486" s="3">
        <v>-83.37724764657301</v>
      </c>
      <c r="F486" s="3">
        <v>-51.42922745190494</v>
      </c>
      <c r="G486" s="3">
        <v>-173.377247646573</v>
      </c>
      <c r="H486" s="3">
        <v>51.42922745190494</v>
      </c>
    </row>
    <row r="487" spans="1:8" ht="12.75">
      <c r="A487" s="3">
        <v>440000</v>
      </c>
      <c r="B487" s="3">
        <v>-41.205835959834516</v>
      </c>
      <c r="C487" s="3">
        <v>-90</v>
      </c>
      <c r="D487" s="3">
        <v>-10.619644061533391</v>
      </c>
      <c r="E487" s="3">
        <v>-83.52604403132769</v>
      </c>
      <c r="F487" s="3">
        <v>-51.82548002136791</v>
      </c>
      <c r="G487" s="3">
        <v>-173.52604403132767</v>
      </c>
      <c r="H487" s="3">
        <v>51.82548002136791</v>
      </c>
    </row>
    <row r="488" spans="1:8" ht="12.75">
      <c r="A488" s="3">
        <v>450000</v>
      </c>
      <c r="B488" s="3">
        <v>-41.40103270561764</v>
      </c>
      <c r="C488" s="3">
        <v>-90</v>
      </c>
      <c r="D488" s="3">
        <v>-10.8119279190076</v>
      </c>
      <c r="E488" s="3">
        <v>-83.66833683458493</v>
      </c>
      <c r="F488" s="3">
        <v>-52.21296062462524</v>
      </c>
      <c r="G488" s="3">
        <v>-173.66833683458492</v>
      </c>
      <c r="H488" s="3">
        <v>52.21296062462524</v>
      </c>
    </row>
    <row r="489" spans="1:8" ht="12.75">
      <c r="A489" s="3">
        <v>460000</v>
      </c>
      <c r="B489" s="3">
        <v>-41.59193906374226</v>
      </c>
      <c r="C489" s="3">
        <v>-90</v>
      </c>
      <c r="D489" s="3">
        <v>-11.000107487320129</v>
      </c>
      <c r="E489" s="3">
        <v>-83.80454111555446</v>
      </c>
      <c r="F489" s="3">
        <v>-52.59204655106239</v>
      </c>
      <c r="G489" s="3">
        <v>-173.80454111555446</v>
      </c>
      <c r="H489" s="3">
        <v>52.59204655106239</v>
      </c>
    </row>
    <row r="490" spans="1:8" ht="12.75">
      <c r="A490" s="3">
        <v>470000</v>
      </c>
      <c r="B490" s="3">
        <v>-41.77873958882512</v>
      </c>
      <c r="C490" s="3">
        <v>-90</v>
      </c>
      <c r="D490" s="3">
        <v>-11.184351834093063</v>
      </c>
      <c r="E490" s="3">
        <v>-83.93503752955762</v>
      </c>
      <c r="F490" s="3">
        <v>-52.96309142291818</v>
      </c>
      <c r="G490" s="3">
        <v>-173.9350375295576</v>
      </c>
      <c r="H490" s="3">
        <v>52.96309142291818</v>
      </c>
    </row>
    <row r="491" spans="1:8" ht="12.75">
      <c r="A491" s="3">
        <v>480000</v>
      </c>
      <c r="B491" s="3">
        <v>-41.96160717762251</v>
      </c>
      <c r="C491" s="3">
        <v>-90</v>
      </c>
      <c r="D491" s="3">
        <v>-11.364819943850096</v>
      </c>
      <c r="E491" s="3">
        <v>-84.0601758024321</v>
      </c>
      <c r="F491" s="3">
        <v>-53.326427121472605</v>
      </c>
      <c r="G491" s="3">
        <v>-174.0601758024321</v>
      </c>
      <c r="H491" s="3">
        <v>53.326427121472605</v>
      </c>
    </row>
    <row r="492" spans="1:8" ht="12.75">
      <c r="A492" s="3">
        <v>490000</v>
      </c>
      <c r="B492" s="3">
        <v>-42.140704030681036</v>
      </c>
      <c r="C492" s="3">
        <v>-90</v>
      </c>
      <c r="D492" s="3">
        <v>-11.541661491739436</v>
      </c>
      <c r="E492" s="3">
        <v>-84.18027779432103</v>
      </c>
      <c r="F492" s="3">
        <v>-53.682365522420476</v>
      </c>
      <c r="G492" s="3">
        <v>-174.18027779432103</v>
      </c>
      <c r="H492" s="3">
        <v>53.682365522420476</v>
      </c>
    </row>
    <row r="493" spans="1:8" ht="12.75">
      <c r="A493" s="3">
        <v>500000</v>
      </c>
      <c r="B493" s="3">
        <v>-42.31618251683115</v>
      </c>
      <c r="C493" s="3">
        <v>-90</v>
      </c>
      <c r="D493" s="3">
        <v>-11.715017545701949</v>
      </c>
      <c r="E493" s="3">
        <v>-84.29564020808593</v>
      </c>
      <c r="F493" s="3">
        <v>-54.031200062533095</v>
      </c>
      <c r="G493" s="3">
        <v>-174.29564020808593</v>
      </c>
      <c r="H493" s="3">
        <v>54.031200062533095</v>
      </c>
    </row>
    <row r="494" spans="1:8" ht="12.75">
      <c r="A494" s="3">
        <v>510000</v>
      </c>
      <c r="B494" s="3">
        <v>-42.48818595206949</v>
      </c>
      <c r="C494" s="3">
        <v>-90</v>
      </c>
      <c r="D494" s="3">
        <v>-11.885021204728163</v>
      </c>
      <c r="E494" s="3">
        <v>-84.40653698929255</v>
      </c>
      <c r="F494" s="3">
        <v>-54.37320715679766</v>
      </c>
      <c r="G494" s="3">
        <v>-174.40653698929253</v>
      </c>
      <c r="H494" s="3">
        <v>54.37320715679766</v>
      </c>
    </row>
    <row r="495" spans="1:8" ht="12.75">
      <c r="A495" s="3">
        <v>520000</v>
      </c>
      <c r="B495" s="3">
        <v>-42.65684930280675</v>
      </c>
      <c r="C495" s="3">
        <v>-90</v>
      </c>
      <c r="D495" s="3">
        <v>-12.051798179933705</v>
      </c>
      <c r="E495" s="3">
        <v>-84.51322145779568</v>
      </c>
      <c r="F495" s="3">
        <v>-54.70864748274045</v>
      </c>
      <c r="G495" s="3">
        <v>-174.51322145779568</v>
      </c>
      <c r="H495" s="3">
        <v>54.70864748274045</v>
      </c>
    </row>
    <row r="496" spans="1:8" ht="12.75">
      <c r="A496" s="3">
        <v>530000</v>
      </c>
      <c r="B496" s="3">
        <v>-42.82229982212655</v>
      </c>
      <c r="C496" s="3">
        <v>-90</v>
      </c>
      <c r="D496" s="3">
        <v>-12.215467324387316</v>
      </c>
      <c r="E496" s="3">
        <v>-84.61592820514818</v>
      </c>
      <c r="F496" s="3">
        <v>-55.037767146513865</v>
      </c>
      <c r="G496" s="3">
        <v>-174.61592820514818</v>
      </c>
      <c r="H496" s="3">
        <v>55.037767146513865</v>
      </c>
    </row>
    <row r="497" spans="1:8" ht="12.75">
      <c r="A497" s="3">
        <v>540000</v>
      </c>
      <c r="B497" s="3">
        <v>-42.98465762657014</v>
      </c>
      <c r="C497" s="3">
        <v>-90</v>
      </c>
      <c r="D497" s="3">
        <v>-12.376141116933919</v>
      </c>
      <c r="E497" s="3">
        <v>-84.71487478718257</v>
      </c>
      <c r="F497" s="3">
        <v>-55.36079874350406</v>
      </c>
      <c r="G497" s="3">
        <v>-174.71487478718257</v>
      </c>
      <c r="H497" s="3">
        <v>55.36079874350406</v>
      </c>
    </row>
    <row r="498" spans="1:8" ht="12.75">
      <c r="A498" s="3">
        <v>550000</v>
      </c>
      <c r="B498" s="3">
        <v>-43.144036219995655</v>
      </c>
      <c r="C498" s="3">
        <v>-90</v>
      </c>
      <c r="D498" s="3">
        <v>-12.533926104651346</v>
      </c>
      <c r="E498" s="3">
        <v>-84.81026323700232</v>
      </c>
      <c r="F498" s="3">
        <v>-55.677962324647</v>
      </c>
      <c r="G498" s="3">
        <v>-174.81026323700232</v>
      </c>
      <c r="H498" s="3">
        <v>55.677962324647</v>
      </c>
    </row>
    <row r="499" spans="1:8" ht="12.75">
      <c r="A499" s="3">
        <v>560000</v>
      </c>
      <c r="B499" s="3">
        <v>-43.30054297023477</v>
      </c>
      <c r="C499" s="3">
        <v>-90</v>
      </c>
      <c r="D499" s="3">
        <v>-12.688923308052221</v>
      </c>
      <c r="E499" s="3">
        <v>-84.90228142014124</v>
      </c>
      <c r="F499" s="3">
        <v>-55.989466278287</v>
      </c>
      <c r="G499" s="3">
        <v>-174.90228142014124</v>
      </c>
      <c r="H499" s="3">
        <v>55.989466278287</v>
      </c>
    </row>
    <row r="500" spans="1:8" ht="12.75">
      <c r="A500" s="3">
        <v>570000</v>
      </c>
      <c r="B500" s="3">
        <v>-43.4542795435606</v>
      </c>
      <c r="C500" s="3">
        <v>-90</v>
      </c>
      <c r="D500" s="3">
        <v>-12.841228592681267</v>
      </c>
      <c r="E500" s="3">
        <v>-84.9911042507004</v>
      </c>
      <c r="F500" s="3">
        <v>-56.295508136241864</v>
      </c>
      <c r="G500" s="3">
        <v>-174.9911042507004</v>
      </c>
      <c r="H500" s="3">
        <v>56.295508136241864</v>
      </c>
    </row>
    <row r="501" spans="1:8" ht="12.75">
      <c r="A501" s="3">
        <v>580000</v>
      </c>
      <c r="B501" s="3">
        <v>-43.60534230136952</v>
      </c>
      <c r="C501" s="3">
        <v>-90</v>
      </c>
      <c r="D501" s="3">
        <v>-12.99093301035427</v>
      </c>
      <c r="E501" s="3">
        <v>-85.07689478476215</v>
      </c>
      <c r="F501" s="3">
        <v>-56.59627531172379</v>
      </c>
      <c r="G501" s="3">
        <v>-175.07689478476215</v>
      </c>
      <c r="H501" s="3">
        <v>56.59627531172379</v>
      </c>
    </row>
    <row r="502" spans="1:8" ht="12.75">
      <c r="A502" s="3">
        <v>590000</v>
      </c>
      <c r="B502" s="3">
        <v>-43.75382266295365</v>
      </c>
      <c r="C502" s="3">
        <v>-90</v>
      </c>
      <c r="D502" s="3">
        <v>-13.138123112930026</v>
      </c>
      <c r="E502" s="3">
        <v>-85.15980520524042</v>
      </c>
      <c r="F502" s="3">
        <v>-56.891945775883684</v>
      </c>
      <c r="G502" s="3">
        <v>-175.15980520524042</v>
      </c>
      <c r="H502" s="3">
        <v>56.891945775883684</v>
      </c>
    </row>
    <row r="503" spans="1:8" ht="12.75">
      <c r="A503" s="3">
        <v>600000</v>
      </c>
      <c r="B503" s="3">
        <v>-43.899807437783636</v>
      </c>
      <c r="C503" s="3">
        <v>-90</v>
      </c>
      <c r="D503" s="3">
        <v>-13.282881241194971</v>
      </c>
      <c r="E503" s="3">
        <v>-85.23997771049706</v>
      </c>
      <c r="F503" s="3">
        <v>-57.18268867897861</v>
      </c>
      <c r="G503" s="3">
        <v>-175.23997771049707</v>
      </c>
      <c r="H503" s="3">
        <v>57.18268867897861</v>
      </c>
    </row>
    <row r="504" spans="1:8" ht="12.75">
      <c r="A504" s="3">
        <v>610000</v>
      </c>
      <c r="B504" s="3">
        <v>-44.043379130326116</v>
      </c>
      <c r="C504" s="3">
        <v>-90</v>
      </c>
      <c r="D504" s="3">
        <v>-13.425285791165456</v>
      </c>
      <c r="E504" s="3">
        <v>-85.31754531748342</v>
      </c>
      <c r="F504" s="3">
        <v>-57.468664921491566</v>
      </c>
      <c r="G504" s="3">
        <v>-175.31754531748342</v>
      </c>
      <c r="H504" s="3">
        <v>57.468664921491566</v>
      </c>
    </row>
    <row r="505" spans="1:8" ht="12.75">
      <c r="A505" s="3">
        <v>620000</v>
      </c>
      <c r="B505" s="3">
        <v>-44.184616220075846</v>
      </c>
      <c r="C505" s="3">
        <v>-90</v>
      </c>
      <c r="D505" s="3">
        <v>-13.565411459870527</v>
      </c>
      <c r="E505" s="3">
        <v>-85.39263258881827</v>
      </c>
      <c r="F505" s="3">
        <v>-57.75002767994637</v>
      </c>
      <c r="G505" s="3">
        <v>-175.39263258881826</v>
      </c>
      <c r="H505" s="3">
        <v>57.75002767994637</v>
      </c>
    </row>
    <row r="506" spans="1:8" ht="12.75">
      <c r="A506" s="3">
        <v>630000</v>
      </c>
      <c r="B506" s="3">
        <v>-44.3235934191824</v>
      </c>
      <c r="C506" s="3">
        <v>-90</v>
      </c>
      <c r="D506" s="3">
        <v>-13.703329472464063</v>
      </c>
      <c r="E506" s="3">
        <v>-85.46535629205094</v>
      </c>
      <c r="F506" s="3">
        <v>-58.026922891646464</v>
      </c>
      <c r="G506" s="3">
        <v>-175.46535629205093</v>
      </c>
      <c r="H506" s="3">
        <v>58.026922891646464</v>
      </c>
    </row>
    <row r="507" spans="1:8" ht="12.75">
      <c r="A507" s="3">
        <v>640000</v>
      </c>
      <c r="B507" s="3">
        <v>-44.46038190978851</v>
      </c>
      <c r="C507" s="3">
        <v>-90</v>
      </c>
      <c r="D507" s="3">
        <v>-13.839107792325935</v>
      </c>
      <c r="E507" s="3">
        <v>-85.53582599835455</v>
      </c>
      <c r="F507" s="3">
        <v>-58.29948970211445</v>
      </c>
      <c r="G507" s="3">
        <v>-175.53582599835454</v>
      </c>
      <c r="H507" s="3">
        <v>58.29948970211445</v>
      </c>
    </row>
    <row r="508" spans="1:8" ht="12.75">
      <c r="A508" s="3">
        <v>650000</v>
      </c>
      <c r="B508" s="3">
        <v>-44.59504956296789</v>
      </c>
      <c r="C508" s="3">
        <v>-90</v>
      </c>
      <c r="D508" s="3">
        <v>-13.972811315644007</v>
      </c>
      <c r="E508" s="3">
        <v>-85.6041446270257</v>
      </c>
      <c r="F508" s="3">
        <v>-58.56786087861189</v>
      </c>
      <c r="G508" s="3">
        <v>-175.6041446270257</v>
      </c>
      <c r="H508" s="3">
        <v>58.56786087861189</v>
      </c>
    </row>
    <row r="509" spans="1:8" ht="12.75">
      <c r="A509" s="3">
        <v>660000</v>
      </c>
      <c r="B509" s="3">
        <v>-44.72766114094814</v>
      </c>
      <c r="C509" s="3">
        <v>-90</v>
      </c>
      <c r="D509" s="3">
        <v>-14.104502051819988</v>
      </c>
      <c r="E509" s="3">
        <v>-85.67040894141323</v>
      </c>
      <c r="F509" s="3">
        <v>-58.832163192768135</v>
      </c>
      <c r="G509" s="3">
        <v>-175.67040894141323</v>
      </c>
      <c r="H509" s="3">
        <v>58.832163192768135</v>
      </c>
    </row>
    <row r="510" spans="1:8" ht="12.75">
      <c r="A510" s="3">
        <v>670000</v>
      </c>
      <c r="B510" s="3">
        <v>-44.8582784841273</v>
      </c>
      <c r="C510" s="3">
        <v>-90</v>
      </c>
      <c r="D510" s="3">
        <v>-14.23423929090983</v>
      </c>
      <c r="E510" s="3">
        <v>-85.73471000124357</v>
      </c>
      <c r="F510" s="3">
        <v>-59.09251777503713</v>
      </c>
      <c r="G510" s="3">
        <v>-175.73471000124357</v>
      </c>
      <c r="H510" s="3">
        <v>59.09251777503713</v>
      </c>
    </row>
    <row r="511" spans="1:8" ht="12.75">
      <c r="A511" s="3">
        <v>680000</v>
      </c>
      <c r="B511" s="3">
        <v>-44.9869606842355</v>
      </c>
      <c r="C511" s="3">
        <v>-90</v>
      </c>
      <c r="D511" s="3">
        <v>-14.362079759191491</v>
      </c>
      <c r="E511" s="3">
        <v>-85.79713357573952</v>
      </c>
      <c r="F511" s="3">
        <v>-59.34904044342699</v>
      </c>
      <c r="G511" s="3">
        <v>-175.7971335757395</v>
      </c>
      <c r="H511" s="3">
        <v>59.34904044342699</v>
      </c>
    </row>
    <row r="512" spans="1:8" ht="12.75">
      <c r="A512" s="3">
        <v>690000</v>
      </c>
      <c r="B512" s="3">
        <v>-45.113764244855886</v>
      </c>
      <c r="C512" s="3">
        <v>-90</v>
      </c>
      <c r="D512" s="3">
        <v>-14.488077763848002</v>
      </c>
      <c r="E512" s="3">
        <v>-85.85776052143086</v>
      </c>
      <c r="F512" s="3">
        <v>-59.60184200870388</v>
      </c>
      <c r="G512" s="3">
        <v>-175.85776052143086</v>
      </c>
      <c r="H512" s="3">
        <v>59.60184200870388</v>
      </c>
    </row>
    <row r="513" spans="1:8" ht="12.75">
      <c r="A513" s="3">
        <v>700000</v>
      </c>
      <c r="B513" s="3">
        <v>-45.2387432303959</v>
      </c>
      <c r="C513" s="3">
        <v>-90</v>
      </c>
      <c r="D513" s="3">
        <v>-14.612285327659917</v>
      </c>
      <c r="E513" s="3">
        <v>-85.91666712811963</v>
      </c>
      <c r="F513" s="3">
        <v>-59.851028558055816</v>
      </c>
      <c r="G513" s="3">
        <v>-175.91666712811963</v>
      </c>
      <c r="H513" s="3">
        <v>59.851028558055816</v>
      </c>
    </row>
    <row r="514" spans="1:8" ht="12.75">
      <c r="A514" s="3">
        <v>710000</v>
      </c>
      <c r="B514" s="3">
        <v>-45.36194940449228</v>
      </c>
      <c r="C514" s="3">
        <v>-90</v>
      </c>
      <c r="D514" s="3">
        <v>-14.734752314517419</v>
      </c>
      <c r="E514" s="3">
        <v>-85.97392543608112</v>
      </c>
      <c r="F514" s="3">
        <v>-60.0967017190097</v>
      </c>
      <c r="G514" s="3">
        <v>-175.97392543608112</v>
      </c>
      <c r="H514" s="3">
        <v>60.0967017190097</v>
      </c>
    </row>
    <row r="515" spans="1:8" ht="12.75">
      <c r="A515" s="3">
        <v>720000</v>
      </c>
      <c r="B515" s="3">
        <v>-45.48343235873614</v>
      </c>
      <c r="C515" s="3">
        <v>-90</v>
      </c>
      <c r="D515" s="3">
        <v>-14.855526546487432</v>
      </c>
      <c r="E515" s="3">
        <v>-86.0296035272462</v>
      </c>
      <c r="F515" s="3">
        <v>-60.33895890522357</v>
      </c>
      <c r="G515" s="3">
        <v>-176.0296035272462</v>
      </c>
      <c r="H515" s="3">
        <v>60.33895890522357</v>
      </c>
    </row>
    <row r="516" spans="1:8" ht="12.75">
      <c r="A516" s="3">
        <v>730000</v>
      </c>
      <c r="B516" s="3">
        <v>-45.60323963251989</v>
      </c>
      <c r="C516" s="3">
        <v>-90</v>
      </c>
      <c r="D516" s="3">
        <v>-14.974653913103664</v>
      </c>
      <c r="E516" s="3">
        <v>-86.083765792816</v>
      </c>
      <c r="F516" s="3">
        <v>-60.57789354562355</v>
      </c>
      <c r="G516" s="3">
        <v>-176.083765792816</v>
      </c>
      <c r="H516" s="3">
        <v>60.57789354562355</v>
      </c>
    </row>
    <row r="517" spans="1:8" ht="12.75">
      <c r="A517" s="3">
        <v>740000</v>
      </c>
      <c r="B517" s="3">
        <v>-45.7214168247303</v>
      </c>
      <c r="C517" s="3">
        <v>-90</v>
      </c>
      <c r="D517" s="3">
        <v>-15.092178473487275</v>
      </c>
      <c r="E517" s="3">
        <v>-86.13647317949976</v>
      </c>
      <c r="F517" s="3">
        <v>-60.81359529821757</v>
      </c>
      <c r="G517" s="3">
        <v>-176.13647317949977</v>
      </c>
      <c r="H517" s="3">
        <v>60.81359529821757</v>
      </c>
    </row>
    <row r="518" spans="1:8" ht="12.75">
      <c r="A518" s="3">
        <v>750000</v>
      </c>
      <c r="B518" s="3">
        <v>-45.838007697944775</v>
      </c>
      <c r="C518" s="3">
        <v>-90</v>
      </c>
      <c r="D518" s="3">
        <v>-15.20814255185141</v>
      </c>
      <c r="E518" s="3">
        <v>-86.18778341633818</v>
      </c>
      <c r="F518" s="3">
        <v>-61.04615024979618</v>
      </c>
      <c r="G518" s="3">
        <v>-176.18778341633816</v>
      </c>
      <c r="H518" s="3">
        <v>61.04615024979618</v>
      </c>
    </row>
    <row r="519" spans="1:8" ht="12.75">
      <c r="A519" s="3">
        <v>760000</v>
      </c>
      <c r="B519" s="3">
        <v>-45.9530542757266</v>
      </c>
      <c r="C519" s="3">
        <v>-90</v>
      </c>
      <c r="D519" s="3">
        <v>-15.322586826894222</v>
      </c>
      <c r="E519" s="3">
        <v>-86.23775122387093</v>
      </c>
      <c r="F519" s="3">
        <v>-61.27564110262082</v>
      </c>
      <c r="G519" s="3">
        <v>-176.23775122387093</v>
      </c>
      <c r="H519" s="3">
        <v>61.27564110262082</v>
      </c>
    </row>
    <row r="520" spans="1:8" ht="12.75">
      <c r="A520" s="3">
        <v>770000</v>
      </c>
      <c r="B520" s="3">
        <v>-46.06659693356042</v>
      </c>
      <c r="C520" s="3">
        <v>-90</v>
      </c>
      <c r="D520" s="3">
        <v>-15.43555041554078</v>
      </c>
      <c r="E520" s="3">
        <v>-86.28642850722842</v>
      </c>
      <c r="F520" s="3">
        <v>-61.50214734910119</v>
      </c>
      <c r="G520" s="3">
        <v>-176.2864285072284</v>
      </c>
      <c r="H520" s="3">
        <v>61.50214734910119</v>
      </c>
    </row>
    <row r="521" spans="1:8" ht="12.75">
      <c r="A521" s="3">
        <v>780000</v>
      </c>
      <c r="B521" s="3">
        <v>-46.178674483920375</v>
      </c>
      <c r="C521" s="3">
        <v>-90</v>
      </c>
      <c r="D521" s="3">
        <v>-15.547070951454657</v>
      </c>
      <c r="E521" s="3">
        <v>-86.3338645345679</v>
      </c>
      <c r="F521" s="3">
        <v>-61.72574543537503</v>
      </c>
      <c r="G521" s="3">
        <v>-176.33386453456788</v>
      </c>
      <c r="H521" s="3">
        <v>61.72574543537503</v>
      </c>
    </row>
    <row r="522" spans="1:8" ht="12.75">
      <c r="A522" s="3">
        <v>790000</v>
      </c>
      <c r="B522" s="3">
        <v>-46.289324255919595</v>
      </c>
      <c r="C522" s="3">
        <v>-90</v>
      </c>
      <c r="D522" s="3">
        <v>-15.657184658704082</v>
      </c>
      <c r="E522" s="3">
        <v>-86.38010610213348</v>
      </c>
      <c r="F522" s="3">
        <v>-61.94650891462368</v>
      </c>
      <c r="G522" s="3">
        <v>-176.38010610213348</v>
      </c>
      <c r="H522" s="3">
        <v>61.94650891462368</v>
      </c>
    </row>
    <row r="523" spans="1:8" ht="12.75">
      <c r="A523" s="3">
        <v>800000</v>
      </c>
      <c r="B523" s="3">
        <v>-46.398582169949634</v>
      </c>
      <c r="C523" s="3">
        <v>-90</v>
      </c>
      <c r="D523" s="3">
        <v>-15.765926420935143</v>
      </c>
      <c r="E523" s="3">
        <v>-86.42519768709303</v>
      </c>
      <c r="F523" s="3">
        <v>-62.16450859088478</v>
      </c>
      <c r="G523" s="3">
        <v>-176.42519768709303</v>
      </c>
      <c r="H523" s="3">
        <v>62.16450859088478</v>
      </c>
    </row>
    <row r="524" spans="1:8" ht="12.75">
      <c r="A524" s="3">
        <v>810000</v>
      </c>
      <c r="B524" s="3">
        <v>-46.50648280768376</v>
      </c>
      <c r="C524" s="3">
        <v>-90</v>
      </c>
      <c r="D524" s="3">
        <v>-15.873329846375068</v>
      </c>
      <c r="E524" s="3">
        <v>-86.46918158919338</v>
      </c>
      <c r="F524" s="3">
        <v>-62.37981265405883</v>
      </c>
      <c r="G524" s="3">
        <v>-176.4691815891934</v>
      </c>
      <c r="H524" s="3">
        <v>62.37981265405883</v>
      </c>
    </row>
    <row r="525" spans="1:8" ht="12.75">
      <c r="A525" s="3">
        <v>820000</v>
      </c>
      <c r="B525" s="3">
        <v>-46.61305947778509</v>
      </c>
      <c r="C525" s="3">
        <v>-90</v>
      </c>
      <c r="D525" s="3">
        <v>-15.979427328962066</v>
      </c>
      <c r="E525" s="3">
        <v>-86.51209806217513</v>
      </c>
      <c r="F525" s="3">
        <v>-62.59248680674716</v>
      </c>
      <c r="G525" s="3">
        <v>-176.5120980621751</v>
      </c>
      <c r="H525" s="3">
        <v>62.59248680674716</v>
      </c>
    </row>
    <row r="526" spans="1:8" ht="12.75">
      <c r="A526" s="3">
        <v>830000</v>
      </c>
      <c r="B526" s="3">
        <v>-46.71834427763224</v>
      </c>
      <c r="C526" s="3">
        <v>-90</v>
      </c>
      <c r="D526" s="3">
        <v>-16.08425010587402</v>
      </c>
      <c r="E526" s="3">
        <v>-86.5539854357989</v>
      </c>
      <c r="F526" s="3">
        <v>-62.80259438350627</v>
      </c>
      <c r="G526" s="3">
        <v>-176.5539854357989</v>
      </c>
      <c r="H526" s="3">
        <v>62.80259438350627</v>
      </c>
    </row>
    <row r="527" spans="1:8" ht="12.75">
      <c r="A527" s="3">
        <v>840000</v>
      </c>
      <c r="B527" s="3">
        <v>-46.8223681513484</v>
      </c>
      <c r="C527" s="3">
        <v>-90</v>
      </c>
      <c r="D527" s="3">
        <v>-16.1878283117063</v>
      </c>
      <c r="E527" s="3">
        <v>-86.59488022925522</v>
      </c>
      <c r="F527" s="3">
        <v>-63.010196463054704</v>
      </c>
      <c r="G527" s="3">
        <v>-176.5948802292552</v>
      </c>
      <c r="H527" s="3">
        <v>63.010196463054704</v>
      </c>
    </row>
    <row r="528" spans="1:8" ht="12.75">
      <c r="A528" s="3">
        <v>850000</v>
      </c>
      <c r="B528" s="3">
        <v>-46.92516094439662</v>
      </c>
      <c r="C528" s="3">
        <v>-90</v>
      </c>
      <c r="D528" s="3">
        <v>-16.29019102952919</v>
      </c>
      <c r="E528" s="3">
        <v>-86.6348172566584</v>
      </c>
      <c r="F528" s="3">
        <v>-63.21535197392581</v>
      </c>
      <c r="G528" s="3">
        <v>-176.63481725665838</v>
      </c>
      <c r="H528" s="3">
        <v>63.21535197392581</v>
      </c>
    </row>
    <row r="529" spans="1:8" ht="12.75">
      <c r="A529" s="3">
        <v>860000</v>
      </c>
      <c r="B529" s="3">
        <v>-47.02675145498212</v>
      </c>
      <c r="C529" s="3">
        <v>-90</v>
      </c>
      <c r="D529" s="3">
        <v>-16.391366339036942</v>
      </c>
      <c r="E529" s="3">
        <v>-86.67382972526056</v>
      </c>
      <c r="F529" s="3">
        <v>-63.41811779401906</v>
      </c>
      <c r="G529" s="3">
        <v>-176.67382972526056</v>
      </c>
      <c r="H529" s="3">
        <v>63.41811779401906</v>
      </c>
    </row>
    <row r="530" spans="1:8" ht="12.75">
      <c r="A530" s="3">
        <v>870000</v>
      </c>
      <c r="B530" s="3">
        <v>-47.127167482483145</v>
      </c>
      <c r="C530" s="3">
        <v>-90</v>
      </c>
      <c r="D530" s="3">
        <v>-16.491381361984306</v>
      </c>
      <c r="E530" s="3">
        <v>-86.71194932696451</v>
      </c>
      <c r="F530" s="3">
        <v>-63.61854884446745</v>
      </c>
      <c r="G530" s="3">
        <v>-176.71194932696451</v>
      </c>
      <c r="H530" s="3">
        <v>63.61854884446745</v>
      </c>
    </row>
    <row r="531" spans="1:8" ht="12.75">
      <c r="A531" s="3">
        <v>880000</v>
      </c>
      <c r="B531" s="3">
        <v>-47.22643587311414</v>
      </c>
      <c r="C531" s="3">
        <v>-90</v>
      </c>
      <c r="D531" s="3">
        <v>-16.590262305090874</v>
      </c>
      <c r="E531" s="3">
        <v>-86.74920632366195</v>
      </c>
      <c r="F531" s="3">
        <v>-63.816698178205016</v>
      </c>
      <c r="G531" s="3">
        <v>-176.74920632366195</v>
      </c>
      <c r="H531" s="3">
        <v>63.816698178205016</v>
      </c>
    </row>
    <row r="532" spans="1:8" ht="12.75">
      <c r="A532" s="3">
        <v>890000</v>
      </c>
      <c r="B532" s="3">
        <v>-47.324582563009024</v>
      </c>
      <c r="C532" s="3">
        <v>-90</v>
      </c>
      <c r="D532" s="3">
        <v>-16.68803450058002</v>
      </c>
      <c r="E532" s="3">
        <v>-86.78562962687703</v>
      </c>
      <c r="F532" s="3">
        <v>-64.01261706358905</v>
      </c>
      <c r="G532" s="3">
        <v>-176.785629626877</v>
      </c>
      <c r="H532" s="3">
        <v>64.01261706358905</v>
      </c>
    </row>
    <row r="533" spans="1:8" ht="12.75">
      <c r="A533" s="3">
        <v>900000</v>
      </c>
      <c r="B533" s="3">
        <v>-47.42163261889726</v>
      </c>
      <c r="C533" s="3">
        <v>-90</v>
      </c>
      <c r="D533" s="3">
        <v>-16.78472244450665</v>
      </c>
      <c r="E533" s="3">
        <v>-86.82124687215311</v>
      </c>
      <c r="F533" s="3">
        <v>-64.20635506340392</v>
      </c>
      <c r="G533" s="3">
        <v>-176.82124687215313</v>
      </c>
      <c r="H533" s="3">
        <v>64.20635506340392</v>
      </c>
    </row>
    <row r="534" spans="1:8" ht="12.75">
      <c r="A534" s="3">
        <v>910000</v>
      </c>
      <c r="B534" s="3">
        <v>-47.517610276532636</v>
      </c>
      <c r="C534" s="3">
        <v>-90</v>
      </c>
      <c r="D534" s="3">
        <v>-16.88034983301616</v>
      </c>
      <c r="E534" s="3">
        <v>-86.85608448858268</v>
      </c>
      <c r="F534" s="3">
        <v>-64.3979601095488</v>
      </c>
      <c r="G534" s="3">
        <v>-176.85608448858267</v>
      </c>
      <c r="H534" s="3">
        <v>64.3979601095488</v>
      </c>
    </row>
    <row r="535" spans="1:8" ht="12.75">
      <c r="A535" s="3">
        <v>920000</v>
      </c>
      <c r="B535" s="3">
        <v>-47.612538977021885</v>
      </c>
      <c r="C535" s="3">
        <v>-90</v>
      </c>
      <c r="D535" s="3">
        <v>-16.974939596666772</v>
      </c>
      <c r="E535" s="3">
        <v>-86.89016776384553</v>
      </c>
      <c r="F535" s="3">
        <v>-64.58747857368866</v>
      </c>
      <c r="G535" s="3">
        <v>-176.8901677638455</v>
      </c>
      <c r="H535" s="3">
        <v>64.58747857368866</v>
      </c>
    </row>
    <row r="536" spans="1:8" ht="12.75">
      <c r="A536" s="3">
        <v>930000</v>
      </c>
      <c r="B536" s="3">
        <v>-47.706441401189466</v>
      </c>
      <c r="C536" s="3">
        <v>-90</v>
      </c>
      <c r="D536" s="3">
        <v>-17.06851393293749</v>
      </c>
      <c r="E536" s="3">
        <v>-86.9235209050901</v>
      </c>
      <c r="F536" s="3">
        <v>-64.77495533412696</v>
      </c>
      <c r="G536" s="3">
        <v>-176.9235209050901</v>
      </c>
      <c r="H536" s="3">
        <v>64.77495533412696</v>
      </c>
    </row>
    <row r="537" spans="1:8" ht="12.75">
      <c r="A537" s="3">
        <v>940000</v>
      </c>
      <c r="B537" s="3">
        <v>-47.79933950210474</v>
      </c>
      <c r="C537" s="3">
        <v>-90</v>
      </c>
      <c r="D537" s="3">
        <v>-17.161094337035127</v>
      </c>
      <c r="E537" s="3">
        <v>-86.95616709596419</v>
      </c>
      <c r="F537" s="3">
        <v>-64.96043383913987</v>
      </c>
      <c r="G537" s="3">
        <v>-176.9561670959642</v>
      </c>
      <c r="H537" s="3">
        <v>64.96043383913987</v>
      </c>
    </row>
    <row r="538" spans="1:8" ht="12.75">
      <c r="A538" s="3">
        <v>950000</v>
      </c>
      <c r="B538" s="3">
        <v>-47.891254535887725</v>
      </c>
      <c r="C538" s="3">
        <v>-90</v>
      </c>
      <c r="D538" s="3">
        <v>-17.252701631105765</v>
      </c>
      <c r="E538" s="3">
        <v>-86.98812855007552</v>
      </c>
      <c r="F538" s="3">
        <v>-65.14395616699349</v>
      </c>
      <c r="G538" s="3">
        <v>-176.98812855007552</v>
      </c>
      <c r="H538" s="3">
        <v>65.14395616699349</v>
      </c>
    </row>
    <row r="539" spans="1:8" ht="12.75">
      <c r="A539" s="3">
        <v>960000</v>
      </c>
      <c r="B539" s="3">
        <v>-47.982207090902136</v>
      </c>
      <c r="C539" s="3">
        <v>-90</v>
      </c>
      <c r="D539" s="3">
        <v>-17.3433559919483</v>
      </c>
      <c r="E539" s="3">
        <v>-87.01942656114046</v>
      </c>
      <c r="F539" s="3">
        <v>-65.32556308285044</v>
      </c>
      <c r="G539" s="3">
        <v>-177.01942656114048</v>
      </c>
      <c r="H539" s="3">
        <v>65.32556308285044</v>
      </c>
    </row>
    <row r="540" spans="1:8" ht="12.75">
      <c r="A540" s="3">
        <v>970000</v>
      </c>
      <c r="B540" s="3">
        <v>-48.07221711543566</v>
      </c>
      <c r="C540" s="3">
        <v>-90</v>
      </c>
      <c r="D540" s="3">
        <v>-17.433076977321125</v>
      </c>
      <c r="E540" s="3">
        <v>-87.05008155005687</v>
      </c>
      <c r="F540" s="3">
        <v>-65.50529409275678</v>
      </c>
      <c r="G540" s="3">
        <v>-177.0500815500569</v>
      </c>
      <c r="H540" s="3">
        <v>65.50529409275678</v>
      </c>
    </row>
    <row r="541" spans="1:8" ht="12.75">
      <c r="A541" s="3">
        <v>980000</v>
      </c>
      <c r="B541" s="3">
        <v>-48.16130394396066</v>
      </c>
      <c r="C541" s="3">
        <v>-90</v>
      </c>
      <c r="D541" s="3">
        <v>-17.521883550926376</v>
      </c>
      <c r="E541" s="3">
        <v>-87.08011310911934</v>
      </c>
      <c r="F541" s="3">
        <v>-65.68318749488704</v>
      </c>
      <c r="G541" s="3">
        <v>-177.08011310911934</v>
      </c>
      <c r="H541" s="3">
        <v>65.68318749488704</v>
      </c>
    </row>
    <row r="542" spans="1:8" ht="12.75">
      <c r="A542" s="3">
        <v>990000</v>
      </c>
      <c r="B542" s="3">
        <v>-48.24948632206177</v>
      </c>
      <c r="C542" s="3">
        <v>-90</v>
      </c>
      <c r="D542" s="3">
        <v>-17.609794106150517</v>
      </c>
      <c r="E542" s="3">
        <v>-87.10954004357636</v>
      </c>
      <c r="F542" s="3">
        <v>-65.85928042821229</v>
      </c>
      <c r="G542" s="3">
        <v>-177.10954004357635</v>
      </c>
      <c r="H542" s="3">
        <v>65.85928042821229</v>
      </c>
    </row>
    <row r="543" spans="1:8" ht="12.75">
      <c r="A543" s="3">
        <v>929990</v>
      </c>
      <c r="B543" s="3">
        <v>-48.256511578619225</v>
      </c>
      <c r="C543" s="3">
        <v>-90</v>
      </c>
      <c r="D543" s="3">
        <v>-17.225472442094837</v>
      </c>
      <c r="E543" s="3">
        <v>-87.05441996239229</v>
      </c>
      <c r="F543" s="3">
        <v>-65.48198402071407</v>
      </c>
      <c r="G543" s="3">
        <v>-177.0544199623923</v>
      </c>
      <c r="H543" s="3">
        <v>65.48198402071407</v>
      </c>
    </row>
    <row r="544" spans="1:8" ht="12.75">
      <c r="A544" s="3">
        <v>939990</v>
      </c>
      <c r="B544" s="3">
        <v>-48.34941067312664</v>
      </c>
      <c r="C544" s="3">
        <v>-90</v>
      </c>
      <c r="D544" s="3">
        <v>-17.318031727857292</v>
      </c>
      <c r="E544" s="3">
        <v>-87.08566279412817</v>
      </c>
      <c r="F544" s="3">
        <v>-65.66744240098394</v>
      </c>
      <c r="G544" s="3">
        <v>-177.08566279412815</v>
      </c>
      <c r="H544" s="3">
        <v>65.66744240098394</v>
      </c>
    </row>
    <row r="545" spans="1:8" ht="12.75">
      <c r="A545" s="3">
        <v>949990</v>
      </c>
      <c r="B545" s="3">
        <v>-48.44132667958394</v>
      </c>
      <c r="C545" s="3">
        <v>-90</v>
      </c>
      <c r="D545" s="3">
        <v>-17.40961857310095</v>
      </c>
      <c r="E545" s="3">
        <v>-87.11625077147552</v>
      </c>
      <c r="F545" s="3">
        <v>-65.85094525268488</v>
      </c>
      <c r="G545" s="3">
        <v>-177.1162507714755</v>
      </c>
      <c r="H545" s="3">
        <v>65.85094525268488</v>
      </c>
    </row>
    <row r="546" spans="1:8" ht="12.75">
      <c r="A546" s="3">
        <v>959990</v>
      </c>
      <c r="B546" s="3">
        <v>-48.532280187008496</v>
      </c>
      <c r="C546" s="3">
        <v>-90</v>
      </c>
      <c r="D546" s="3">
        <v>-17.500253126873627</v>
      </c>
      <c r="E546" s="3">
        <v>-87.14620424047611</v>
      </c>
      <c r="F546" s="3">
        <v>-66.03253331388213</v>
      </c>
      <c r="G546" s="3">
        <v>-177.1462042404761</v>
      </c>
      <c r="H546" s="3">
        <v>66.03253331388213</v>
      </c>
    </row>
    <row r="547" spans="1:8" ht="12.75">
      <c r="A547" s="3">
        <v>969990</v>
      </c>
      <c r="B547" s="3">
        <v>-48.62229114431476</v>
      </c>
      <c r="C547" s="3">
        <v>-90</v>
      </c>
      <c r="D547" s="3">
        <v>-17.58995492059938</v>
      </c>
      <c r="E547" s="3">
        <v>-87.17554271413275</v>
      </c>
      <c r="F547" s="3">
        <v>-66.21224606491414</v>
      </c>
      <c r="G547" s="3">
        <v>-177.17554271413275</v>
      </c>
      <c r="H547" s="3">
        <v>66.21224606491414</v>
      </c>
    </row>
    <row r="548" spans="1:8" ht="12.75">
      <c r="A548" s="3">
        <v>979990</v>
      </c>
      <c r="B548" s="3">
        <v>-48.711378886576206</v>
      </c>
      <c r="C548" s="3">
        <v>-90</v>
      </c>
      <c r="D548" s="3">
        <v>-17.67874289297709</v>
      </c>
      <c r="E548" s="3">
        <v>-87.20428491455284</v>
      </c>
      <c r="F548" s="3">
        <v>-66.3901217795533</v>
      </c>
      <c r="G548" s="3">
        <v>-177.20428491455286</v>
      </c>
      <c r="H548" s="3">
        <v>66.3901217795533</v>
      </c>
    </row>
    <row r="549" spans="1:8" ht="12.75">
      <c r="A549" s="3">
        <v>989990</v>
      </c>
      <c r="B549" s="3">
        <v>-48.79956215995434</v>
      </c>
      <c r="C549" s="3">
        <v>-90</v>
      </c>
      <c r="D549" s="3">
        <v>-17.766635413641364</v>
      </c>
      <c r="E549" s="3">
        <v>-87.23244881256272</v>
      </c>
      <c r="F549" s="3">
        <v>-66.5661975735957</v>
      </c>
      <c r="G549" s="3">
        <v>-177.23244881256272</v>
      </c>
      <c r="H549" s="3">
        <v>66.5661975735957</v>
      </c>
    </row>
    <row r="550" spans="1:8" ht="12.75">
      <c r="A550" s="3">
        <v>999990</v>
      </c>
      <c r="B550" s="3">
        <v>-48.88685914537476</v>
      </c>
      <c r="C550" s="3">
        <v>-90</v>
      </c>
      <c r="D550" s="3">
        <v>-17.853650305658526</v>
      </c>
      <c r="E550" s="3">
        <v>-87.26005166496752</v>
      </c>
      <c r="F550" s="3">
        <v>-66.74050945103329</v>
      </c>
      <c r="G550" s="3">
        <v>-177.26005166496753</v>
      </c>
      <c r="H550" s="3">
        <v>66.74050945103329</v>
      </c>
    </row>
    <row r="551" spans="1:8" ht="12.75">
      <c r="A551" s="3">
        <v>990000.1</v>
      </c>
      <c r="B551" s="3">
        <v>-48.79965077401898</v>
      </c>
      <c r="C551" s="3">
        <v>-90</v>
      </c>
      <c r="D551" s="3">
        <v>-17.76672373848185</v>
      </c>
      <c r="E551" s="3">
        <v>-87.23247697163895</v>
      </c>
      <c r="F551" s="3">
        <v>-66.56637451250083</v>
      </c>
      <c r="G551" s="3">
        <v>-177.23247697163893</v>
      </c>
      <c r="H551" s="3">
        <v>66.56637451250083</v>
      </c>
    </row>
    <row r="552" spans="1:8" ht="12.75">
      <c r="A552" s="3">
        <v>1000000.1</v>
      </c>
      <c r="B552" s="3">
        <v>-48.88694687329435</v>
      </c>
      <c r="C552" s="3">
        <v>-90</v>
      </c>
      <c r="D552" s="3">
        <v>-17.853737752924992</v>
      </c>
      <c r="E552" s="3">
        <v>-87.2600792658794</v>
      </c>
      <c r="F552" s="3">
        <v>-66.74068462621935</v>
      </c>
      <c r="G552" s="3">
        <v>-177.2600792658794</v>
      </c>
      <c r="H552" s="3">
        <v>66.74068462621935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J280"/>
  <sheetViews>
    <sheetView zoomScalePageLayoutView="0" workbookViewId="0" topLeftCell="A1">
      <selection activeCell="C288" sqref="C288"/>
    </sheetView>
  </sheetViews>
  <sheetFormatPr defaultColWidth="9.140625" defaultRowHeight="12.75"/>
  <cols>
    <col min="1" max="1" width="9.140625" style="3" customWidth="1"/>
    <col min="2" max="2" width="16.57421875" style="3" customWidth="1"/>
    <col min="3" max="3" width="18.8515625" style="3" customWidth="1"/>
    <col min="4" max="4" width="16.00390625" style="3" customWidth="1"/>
    <col min="5" max="5" width="17.8515625" style="3" customWidth="1"/>
    <col min="6" max="6" width="15.421875" style="3" customWidth="1"/>
    <col min="7" max="7" width="16.28125" style="3" customWidth="1"/>
    <col min="8" max="16384" width="9.140625" style="3" customWidth="1"/>
  </cols>
  <sheetData>
    <row r="1" spans="1:7" ht="12.75">
      <c r="A1" s="3" t="s">
        <v>127</v>
      </c>
      <c r="B1" s="3" t="s">
        <v>128</v>
      </c>
      <c r="C1" s="3" t="s">
        <v>129</v>
      </c>
      <c r="D1" s="3" t="s">
        <v>130</v>
      </c>
      <c r="E1" s="3" t="s">
        <v>131</v>
      </c>
      <c r="F1" s="3" t="s">
        <v>132</v>
      </c>
      <c r="G1" s="3" t="s">
        <v>133</v>
      </c>
    </row>
    <row r="2" spans="1:10" ht="12.75">
      <c r="A2" s="3">
        <v>1</v>
      </c>
      <c r="B2" s="3">
        <v>39.45813451294394</v>
      </c>
      <c r="C2" s="3">
        <v>-90</v>
      </c>
      <c r="D2" s="3">
        <v>-16.804224232259273</v>
      </c>
      <c r="E2" s="3">
        <v>-51.10146838336366</v>
      </c>
      <c r="F2" s="3">
        <v>22.65391028068467</v>
      </c>
      <c r="G2" s="3">
        <v>-141.10146838336365</v>
      </c>
      <c r="H2" s="3">
        <v>22.65391028068467</v>
      </c>
      <c r="I2" s="3">
        <v>7.899999999999989</v>
      </c>
      <c r="J2" s="3">
        <v>10</v>
      </c>
    </row>
    <row r="3" spans="1:10" ht="12.75">
      <c r="A3" s="3">
        <v>1.1</v>
      </c>
      <c r="B3" s="3">
        <v>38.63028080977944</v>
      </c>
      <c r="C3" s="3">
        <v>-90</v>
      </c>
      <c r="D3" s="3">
        <v>-17.2212769655413</v>
      </c>
      <c r="E3" s="3">
        <v>-48.869192352771336</v>
      </c>
      <c r="F3" s="3">
        <v>21.409003844238143</v>
      </c>
      <c r="G3" s="3">
        <v>-138.86919235277134</v>
      </c>
      <c r="H3" s="3">
        <v>21.409003844238143</v>
      </c>
      <c r="I3" s="3">
        <v>7.899999999999989</v>
      </c>
      <c r="J3" s="3">
        <v>-10</v>
      </c>
    </row>
    <row r="4" spans="1:10" ht="12.75">
      <c r="A4" s="3">
        <v>1.2</v>
      </c>
      <c r="B4" s="3">
        <v>37.87450959199144</v>
      </c>
      <c r="C4" s="3">
        <v>-90</v>
      </c>
      <c r="D4" s="3">
        <v>-17.568964566535765</v>
      </c>
      <c r="E4" s="3">
        <v>-46.88594479532311</v>
      </c>
      <c r="F4" s="3">
        <v>20.30554502545568</v>
      </c>
      <c r="G4" s="3">
        <v>-136.8859447953231</v>
      </c>
      <c r="H4" s="3">
        <v>20.30554502545568</v>
      </c>
      <c r="I4" s="3">
        <v>7.899999999999989</v>
      </c>
      <c r="J4" s="3">
        <v>-180</v>
      </c>
    </row>
    <row r="5" spans="1:10" ht="12.75">
      <c r="A5" s="3">
        <v>1.3</v>
      </c>
      <c r="B5" s="3">
        <v>37.179267466807204</v>
      </c>
      <c r="C5" s="3">
        <v>-90</v>
      </c>
      <c r="D5" s="3">
        <v>-17.861624447290158</v>
      </c>
      <c r="E5" s="3">
        <v>-45.126955452869424</v>
      </c>
      <c r="F5" s="3">
        <v>19.31764301951705</v>
      </c>
      <c r="G5" s="3">
        <v>-135.12695545286942</v>
      </c>
      <c r="H5" s="3">
        <v>19.31764301951705</v>
      </c>
      <c r="I5" s="3">
        <v>7.899999999999989</v>
      </c>
      <c r="J5" s="3">
        <v>-132.14134145915992</v>
      </c>
    </row>
    <row r="6" spans="1:10" ht="12.75">
      <c r="A6" s="3">
        <v>1.4</v>
      </c>
      <c r="B6" s="3">
        <v>36.53557379937918</v>
      </c>
      <c r="C6" s="3">
        <v>-90</v>
      </c>
      <c r="D6" s="3">
        <v>-18.110229412744154</v>
      </c>
      <c r="E6" s="3">
        <v>-43.56892013522904</v>
      </c>
      <c r="F6" s="3">
        <v>18.42534438663503</v>
      </c>
      <c r="G6" s="3">
        <v>-133.56892013522904</v>
      </c>
      <c r="H6" s="3">
        <v>18.42534438663503</v>
      </c>
      <c r="J6" s="3" t="s">
        <v>194</v>
      </c>
    </row>
    <row r="7" spans="1:10" ht="12.75">
      <c r="A7" s="3">
        <v>1.5</v>
      </c>
      <c r="B7" s="3">
        <v>35.936309331830316</v>
      </c>
      <c r="C7" s="3">
        <v>-90</v>
      </c>
      <c r="D7" s="3">
        <v>-18.32327229676811</v>
      </c>
      <c r="E7" s="3">
        <v>-42.19041751116697</v>
      </c>
      <c r="F7" s="3">
        <v>17.613037035062202</v>
      </c>
      <c r="G7" s="3">
        <v>-132.19041751116697</v>
      </c>
      <c r="H7" s="3">
        <v>17.613037035062202</v>
      </c>
      <c r="J7" s="3" t="s">
        <v>195</v>
      </c>
    </row>
    <row r="8" spans="1:8" ht="12.75">
      <c r="A8" s="3">
        <v>1.6</v>
      </c>
      <c r="B8" s="3">
        <v>35.37573485982544</v>
      </c>
      <c r="C8" s="3">
        <v>-90</v>
      </c>
      <c r="D8" s="3">
        <v>-18.50739146002427</v>
      </c>
      <c r="E8" s="3">
        <v>-40.97206221854473</v>
      </c>
      <c r="F8" s="3">
        <v>16.868343399801176</v>
      </c>
      <c r="G8" s="3">
        <v>-130.97206221854472</v>
      </c>
      <c r="H8" s="3">
        <v>16.868343399801176</v>
      </c>
    </row>
    <row r="9" spans="1:8" ht="12.75">
      <c r="A9" s="3">
        <v>1.7</v>
      </c>
      <c r="B9" s="3">
        <v>34.84915608537846</v>
      </c>
      <c r="C9" s="3">
        <v>-90</v>
      </c>
      <c r="D9" s="3">
        <v>-18.6678220228658</v>
      </c>
      <c r="E9" s="3">
        <v>-39.89649447012712</v>
      </c>
      <c r="F9" s="3">
        <v>16.181334062512658</v>
      </c>
      <c r="G9" s="3">
        <v>-129.89649447012712</v>
      </c>
      <c r="H9" s="3">
        <v>16.181334062512658</v>
      </c>
    </row>
    <row r="10" spans="1:8" ht="12.75">
      <c r="A10" s="3">
        <v>1.8</v>
      </c>
      <c r="B10" s="3">
        <v>34.35268441087781</v>
      </c>
      <c r="C10" s="3">
        <v>-90</v>
      </c>
      <c r="D10" s="3">
        <v>-18.808726443613793</v>
      </c>
      <c r="E10" s="3">
        <v>-38.948275564627025</v>
      </c>
      <c r="F10" s="3">
        <v>15.543957967264024</v>
      </c>
      <c r="G10" s="3">
        <v>-128.94827556462704</v>
      </c>
      <c r="H10" s="3">
        <v>15.543957967264024</v>
      </c>
    </row>
    <row r="11" spans="1:8" ht="12.75">
      <c r="A11" s="3">
        <v>1.9</v>
      </c>
      <c r="B11" s="3">
        <v>33.88306249388736</v>
      </c>
      <c r="C11" s="3">
        <v>-90</v>
      </c>
      <c r="D11" s="3">
        <v>-18.933439733375263</v>
      </c>
      <c r="E11" s="3">
        <v>-38.11373514197692</v>
      </c>
      <c r="F11" s="3">
        <v>14.949622760512096</v>
      </c>
      <c r="G11" s="3">
        <v>-128.11373514197692</v>
      </c>
      <c r="H11" s="3">
        <v>14.949622760512096</v>
      </c>
    </row>
    <row r="12" spans="1:8" ht="12.75">
      <c r="A12" s="3">
        <v>2</v>
      </c>
      <c r="B12" s="3">
        <v>33.43753459966431</v>
      </c>
      <c r="C12" s="3">
        <v>-90</v>
      </c>
      <c r="D12" s="3">
        <v>-19.044653270805888</v>
      </c>
      <c r="E12" s="3">
        <v>-37.38079915274153</v>
      </c>
      <c r="F12" s="3">
        <v>14.392881328858424</v>
      </c>
      <c r="G12" s="3">
        <v>-127.38079915274153</v>
      </c>
      <c r="H12" s="3">
        <v>14.392881328858424</v>
      </c>
    </row>
    <row r="13" spans="1:8" ht="12.75">
      <c r="A13" s="3">
        <v>2.1</v>
      </c>
      <c r="B13" s="3">
        <v>33.01374861826555</v>
      </c>
      <c r="C13" s="3">
        <v>-90</v>
      </c>
      <c r="D13" s="3">
        <v>-19.144553870208362</v>
      </c>
      <c r="E13" s="3">
        <v>-36.73881599523256</v>
      </c>
      <c r="F13" s="3">
        <v>13.869194748057192</v>
      </c>
      <c r="G13" s="3">
        <v>-126.73881599523256</v>
      </c>
      <c r="H13" s="3">
        <v>13.869194748057192</v>
      </c>
    </row>
    <row r="14" spans="1:8" ht="12.75">
      <c r="A14" s="3">
        <v>2.2</v>
      </c>
      <c r="B14" s="3">
        <v>32.60968089649981</v>
      </c>
      <c r="C14" s="3">
        <v>-90</v>
      </c>
      <c r="D14" s="3">
        <v>-19.23492988228619</v>
      </c>
      <c r="E14" s="3">
        <v>-36.17839069518262</v>
      </c>
      <c r="F14" s="3">
        <v>13.374751014213626</v>
      </c>
      <c r="G14" s="3">
        <v>-126.17839069518261</v>
      </c>
      <c r="H14" s="3">
        <v>13.374751014213626</v>
      </c>
    </row>
    <row r="15" spans="1:8" ht="12.75">
      <c r="A15" s="3">
        <v>2.3</v>
      </c>
      <c r="B15" s="3">
        <v>32.22357779259208</v>
      </c>
      <c r="C15" s="3">
        <v>-90</v>
      </c>
      <c r="D15" s="3">
        <v>-19.317252775694275</v>
      </c>
      <c r="E15" s="3">
        <v>-35.69123217478808</v>
      </c>
      <c r="F15" s="3">
        <v>12.906325016897803</v>
      </c>
      <c r="G15" s="3">
        <v>-125.69123217478808</v>
      </c>
      <c r="H15" s="3">
        <v>12.906325016897803</v>
      </c>
    </row>
    <row r="16" spans="1:8" ht="12.75">
      <c r="A16" s="3">
        <v>2.4</v>
      </c>
      <c r="B16" s="3">
        <v>31.85390967871182</v>
      </c>
      <c r="C16" s="3">
        <v>-90</v>
      </c>
      <c r="D16" s="3">
        <v>-19.392740327589497</v>
      </c>
      <c r="E16" s="3">
        <v>-35.270015683037364</v>
      </c>
      <c r="F16" s="3">
        <v>12.46116935112232</v>
      </c>
      <c r="G16" s="3">
        <v>-125.27001568303737</v>
      </c>
      <c r="H16" s="3">
        <v>12.46116935112232</v>
      </c>
    </row>
    <row r="17" spans="1:8" ht="12.75">
      <c r="A17" s="3">
        <v>2.5</v>
      </c>
      <c r="B17" s="3">
        <v>31.499334339503186</v>
      </c>
      <c r="C17" s="3">
        <v>-90</v>
      </c>
      <c r="D17" s="3">
        <v>-19.462405911801408</v>
      </c>
      <c r="E17" s="3">
        <v>-34.90826069833057</v>
      </c>
      <c r="F17" s="3">
        <v>12.036928427701778</v>
      </c>
      <c r="G17" s="3">
        <v>-124.90826069833058</v>
      </c>
      <c r="H17" s="3">
        <v>12.036928427701778</v>
      </c>
    </row>
    <row r="18" spans="1:8" ht="12.75">
      <c r="A18" s="3">
        <v>2.6</v>
      </c>
      <c r="B18" s="3">
        <v>31.158667553527582</v>
      </c>
      <c r="C18" s="3">
        <v>-90</v>
      </c>
      <c r="D18" s="3">
        <v>-19.52709720064859</v>
      </c>
      <c r="E18" s="3">
        <v>-34.600223629612444</v>
      </c>
      <c r="F18" s="3">
        <v>11.631570352878992</v>
      </c>
      <c r="G18" s="3">
        <v>-124.60022362961244</v>
      </c>
      <c r="H18" s="3">
        <v>11.631570352878992</v>
      </c>
    </row>
    <row r="19" spans="1:8" ht="12.75">
      <c r="A19" s="3">
        <v>2.7</v>
      </c>
      <c r="B19" s="3">
        <v>30.83085922976419</v>
      </c>
      <c r="C19" s="3">
        <v>-90</v>
      </c>
      <c r="D19" s="3">
        <v>-19.587526749389088</v>
      </c>
      <c r="E19" s="3">
        <v>-34.340804141798365</v>
      </c>
      <c r="F19" s="3">
        <v>11.243332480375102</v>
      </c>
      <c r="G19" s="3">
        <v>-124.34080414179837</v>
      </c>
      <c r="H19" s="3">
        <v>11.243332480375102</v>
      </c>
    </row>
    <row r="20" spans="1:8" ht="12.75">
      <c r="A20" s="3">
        <v>2.8</v>
      </c>
      <c r="B20" s="3">
        <v>30.514973886099554</v>
      </c>
      <c r="C20" s="3">
        <v>-90</v>
      </c>
      <c r="D20" s="3">
        <v>-19.64429631506233</v>
      </c>
      <c r="E20" s="3">
        <v>-34.12546372483561</v>
      </c>
      <c r="F20" s="3">
        <v>10.870677571037222</v>
      </c>
      <c r="G20" s="3">
        <v>-124.12546372483561</v>
      </c>
      <c r="H20" s="3">
        <v>10.870677571037222</v>
      </c>
    </row>
    <row r="21" spans="1:8" ht="12.75">
      <c r="A21" s="3">
        <v>2.9</v>
      </c>
      <c r="B21" s="3">
        <v>30.210174554964816</v>
      </c>
      <c r="C21" s="3">
        <v>-90</v>
      </c>
      <c r="D21" s="3">
        <v>-19.697916308151857</v>
      </c>
      <c r="E21" s="3">
        <v>-33.95015509141536</v>
      </c>
      <c r="F21" s="3">
        <v>10.512258246812959</v>
      </c>
      <c r="G21" s="3">
        <v>-123.95015509141537</v>
      </c>
      <c r="H21" s="3">
        <v>10.512258246812959</v>
      </c>
    </row>
    <row r="22" spans="1:8" ht="12.75">
      <c r="A22" s="3">
        <v>3</v>
      </c>
      <c r="B22" s="3">
        <v>29.91570941855069</v>
      </c>
      <c r="C22" s="3">
        <v>-90</v>
      </c>
      <c r="D22" s="3">
        <v>-19.74882144011807</v>
      </c>
      <c r="E22" s="3">
        <v>-33.811261049464306</v>
      </c>
      <c r="F22" s="3">
        <v>10.166887978432618</v>
      </c>
      <c r="G22" s="3">
        <v>-123.8112610494643</v>
      </c>
      <c r="H22" s="3">
        <v>10.166887978432618</v>
      </c>
    </row>
    <row r="23" spans="1:8" ht="12.75">
      <c r="A23" s="3">
        <v>3.1</v>
      </c>
      <c r="B23" s="3">
        <v>29.630900636258485</v>
      </c>
      <c r="C23" s="3">
        <v>-90</v>
      </c>
      <c r="D23" s="3">
        <v>-19.797383380024925</v>
      </c>
      <c r="E23" s="3">
        <v>-33.70554160481332</v>
      </c>
      <c r="F23" s="3">
        <v>9.833517256233558</v>
      </c>
      <c r="G23" s="3">
        <v>-123.70554160481332</v>
      </c>
      <c r="H23" s="3">
        <v>9.833517256233558</v>
      </c>
    </row>
    <row r="24" spans="1:8" ht="12.75">
      <c r="A24" s="3">
        <v>3.2</v>
      </c>
      <c r="B24" s="3">
        <v>29.355134946545817</v>
      </c>
      <c r="C24" s="3">
        <v>-90</v>
      </c>
      <c r="D24" s="3">
        <v>-19.843921046172586</v>
      </c>
      <c r="E24" s="3">
        <v>-33.63008817842623</v>
      </c>
      <c r="F24" s="3">
        <v>9.51121390037323</v>
      </c>
      <c r="G24" s="3">
        <v>-123.63008817842622</v>
      </c>
      <c r="H24" s="3">
        <v>9.51121390037323</v>
      </c>
    </row>
    <row r="25" spans="1:8" ht="12.75">
      <c r="A25" s="3">
        <v>3.3</v>
      </c>
      <c r="B25" s="3">
        <v>29.087855715386187</v>
      </c>
      <c r="C25" s="3">
        <v>-90</v>
      </c>
      <c r="D25" s="3">
        <v>-19.888709017324704</v>
      </c>
      <c r="E25" s="3">
        <v>-33.58228395474632</v>
      </c>
      <c r="F25" s="3">
        <v>9.199146698061483</v>
      </c>
      <c r="G25" s="3">
        <v>-123.58228395474633</v>
      </c>
      <c r="H25" s="3">
        <v>9.199146698061483</v>
      </c>
    </row>
    <row r="26" spans="1:8" ht="12.75">
      <c r="A26" s="3">
        <v>3.4</v>
      </c>
      <c r="B26" s="3">
        <v>28.82855617209884</v>
      </c>
      <c r="C26" s="3">
        <v>-90</v>
      </c>
      <c r="D26" s="3">
        <v>-19.931984440847767</v>
      </c>
      <c r="E26" s="3">
        <v>-33.55976950398448</v>
      </c>
      <c r="F26" s="3">
        <v>8.89657173125107</v>
      </c>
      <c r="G26" s="3">
        <v>-123.55976950398447</v>
      </c>
      <c r="H26" s="3">
        <v>8.89657173125107</v>
      </c>
    </row>
    <row r="27" spans="1:8" ht="12.75">
      <c r="A27" s="3">
        <v>3.5</v>
      </c>
      <c r="B27" s="3">
        <v>28.57677362593843</v>
      </c>
      <c r="C27" s="3">
        <v>-90</v>
      </c>
      <c r="D27" s="3">
        <v>-19.973952733178987</v>
      </c>
      <c r="E27" s="3">
        <v>-33.56041293697635</v>
      </c>
      <c r="F27" s="3">
        <v>8.60282089275944</v>
      </c>
      <c r="G27" s="3">
        <v>-123.56041293697635</v>
      </c>
      <c r="H27" s="3">
        <v>8.60282089275944</v>
      </c>
    </row>
    <row r="28" spans="1:8" ht="12.75">
      <c r="A28" s="3">
        <v>3.6</v>
      </c>
      <c r="B28" s="3">
        <v>28.332084497598192</v>
      </c>
      <c r="C28" s="3">
        <v>-90</v>
      </c>
      <c r="D28" s="3">
        <v>-20.01479230515318</v>
      </c>
      <c r="E28" s="3">
        <v>-33.58228395474632</v>
      </c>
      <c r="F28" s="3">
        <v>8.317292192445013</v>
      </c>
      <c r="G28" s="3">
        <v>-123.58228395474633</v>
      </c>
      <c r="H28" s="3">
        <v>8.317292192445013</v>
      </c>
    </row>
    <row r="29" spans="1:8" ht="12.75">
      <c r="A29" s="3">
        <v>3.7</v>
      </c>
      <c r="B29" s="3">
        <v>28.094100031604036</v>
      </c>
      <c r="C29" s="3">
        <v>-90</v>
      </c>
      <c r="D29" s="3">
        <v>-20.05465849616769</v>
      </c>
      <c r="E29" s="3">
        <v>-33.6236312458698</v>
      </c>
      <c r="F29" s="3">
        <v>8.039441535436346</v>
      </c>
      <c r="G29" s="3">
        <v>-123.6236312458698</v>
      </c>
      <c r="H29" s="3">
        <v>8.039441535436346</v>
      </c>
    </row>
    <row r="30" spans="1:8" ht="12.75">
      <c r="A30" s="3">
        <v>3.8</v>
      </c>
      <c r="B30" s="3">
        <v>27.862462580607733</v>
      </c>
      <c r="C30" s="3">
        <v>-90</v>
      </c>
      <c r="D30" s="3">
        <v>-20.09368686347965</v>
      </c>
      <c r="E30" s="3">
        <v>-33.682862763721275</v>
      </c>
      <c r="F30" s="3">
        <v>7.768775717128085</v>
      </c>
      <c r="G30" s="3">
        <v>-123.68286276372127</v>
      </c>
      <c r="H30" s="3">
        <v>7.768775717128085</v>
      </c>
    </row>
    <row r="31" spans="1:8" ht="12.75">
      <c r="A31" s="3">
        <v>3.9</v>
      </c>
      <c r="B31" s="3">
        <v>27.636842372413955</v>
      </c>
      <c r="C31" s="3">
        <v>-90</v>
      </c>
      <c r="D31" s="3">
        <v>-20.13199594352823</v>
      </c>
      <c r="E31" s="3">
        <v>-33.75852848375767</v>
      </c>
      <c r="F31" s="3">
        <v>7.504846428885723</v>
      </c>
      <c r="G31" s="3">
        <v>-123.75852848375767</v>
      </c>
      <c r="H31" s="3">
        <v>7.504846428885723</v>
      </c>
    </row>
    <row r="32" spans="1:8" ht="12.75">
      <c r="A32" s="3">
        <v>4</v>
      </c>
      <c r="B32" s="3">
        <v>27.416934686384693</v>
      </c>
      <c r="C32" s="3">
        <v>-90</v>
      </c>
      <c r="D32" s="3">
        <v>-20.169689579119982</v>
      </c>
      <c r="E32" s="3">
        <v>-33.8493052993038</v>
      </c>
      <c r="F32" s="3">
        <v>7.24724510726471</v>
      </c>
      <c r="G32" s="3">
        <v>-123.8493052993038</v>
      </c>
      <c r="H32" s="3">
        <v>7.24724510726471</v>
      </c>
    </row>
    <row r="33" spans="1:8" ht="12.75">
      <c r="A33" s="3">
        <v>4.1</v>
      </c>
      <c r="B33" s="3">
        <v>27.202457378549227</v>
      </c>
      <c r="C33" s="3">
        <v>-90</v>
      </c>
      <c r="D33" s="3">
        <v>-20.206858888149494</v>
      </c>
      <c r="E33" s="3">
        <v>-33.953983764089394</v>
      </c>
      <c r="F33" s="3">
        <v>6.995598490399733</v>
      </c>
      <c r="G33" s="3">
        <v>-123.95398376408939</v>
      </c>
      <c r="H33" s="3">
        <v>6.995598490399733</v>
      </c>
    </row>
    <row r="34" spans="1:8" ht="12.75">
      <c r="A34" s="3">
        <v>4.2</v>
      </c>
      <c r="B34" s="3">
        <v>26.99314870498593</v>
      </c>
      <c r="C34" s="3">
        <v>-90</v>
      </c>
      <c r="D34" s="3">
        <v>-20.24358393514631</v>
      </c>
      <c r="E34" s="3">
        <v>-34.071456432181655</v>
      </c>
      <c r="F34" s="3">
        <v>6.74956476983962</v>
      </c>
      <c r="G34" s="3">
        <v>-124.07145643218165</v>
      </c>
      <c r="H34" s="3">
        <v>6.74956476983962</v>
      </c>
    </row>
    <row r="35" spans="1:8" ht="12.75">
      <c r="A35" s="3">
        <v>4.3</v>
      </c>
      <c r="B35" s="3">
        <v>26.78876540135221</v>
      </c>
      <c r="C35" s="3">
        <v>-90</v>
      </c>
      <c r="D35" s="3">
        <v>-20.279935155501253</v>
      </c>
      <c r="E35" s="3">
        <v>-34.20070758200783</v>
      </c>
      <c r="F35" s="3">
        <v>6.508830245850961</v>
      </c>
      <c r="G35" s="3">
        <v>-124.20070758200784</v>
      </c>
      <c r="H35" s="3">
        <v>6.508830245850961</v>
      </c>
    </row>
    <row r="36" spans="1:8" ht="12.75">
      <c r="A36" s="3">
        <v>4.4</v>
      </c>
      <c r="B36" s="3">
        <v>26.589080983220192</v>
      </c>
      <c r="C36" s="3">
        <v>-90</v>
      </c>
      <c r="D36" s="3">
        <v>-20.315974573088788</v>
      </c>
      <c r="E36" s="3">
        <v>-34.34080414179837</v>
      </c>
      <c r="F36" s="3">
        <v>6.273106410131404</v>
      </c>
      <c r="G36" s="3">
        <v>-124.34080414179837</v>
      </c>
      <c r="H36" s="3">
        <v>6.273106410131404</v>
      </c>
    </row>
    <row r="37" spans="1:8" ht="12.75">
      <c r="A37" s="3">
        <v>4.5</v>
      </c>
      <c r="B37" s="3">
        <v>26.393884237437067</v>
      </c>
      <c r="C37" s="3">
        <v>-90</v>
      </c>
      <c r="D37" s="3">
        <v>-20.351756844671634</v>
      </c>
      <c r="E37" s="3">
        <v>-34.4908876598117</v>
      </c>
      <c r="F37" s="3">
        <v>6.042127392765431</v>
      </c>
      <c r="G37" s="3">
        <v>-124.49088765981169</v>
      </c>
      <c r="H37" s="3">
        <v>6.042127392765431</v>
      </c>
    </row>
    <row r="38" spans="1:8" ht="12.75">
      <c r="A38" s="3">
        <v>4.6</v>
      </c>
      <c r="B38" s="3">
        <v>26.20297787931246</v>
      </c>
      <c r="C38" s="3">
        <v>-90</v>
      </c>
      <c r="D38" s="3">
        <v>-20.3873301585684</v>
      </c>
      <c r="E38" s="3">
        <v>-34.65016718482782</v>
      </c>
      <c r="F38" s="3">
        <v>5.815647720744059</v>
      </c>
      <c r="G38" s="3">
        <v>-124.65016718482782</v>
      </c>
      <c r="H38" s="3">
        <v>5.815647720744059</v>
      </c>
    </row>
    <row r="39" spans="1:8" ht="12.75">
      <c r="A39" s="3">
        <v>4.7</v>
      </c>
      <c r="B39" s="3">
        <v>26.016177354229594</v>
      </c>
      <c r="C39" s="3">
        <v>-90</v>
      </c>
      <c r="D39" s="3">
        <v>-20.42273701028843</v>
      </c>
      <c r="E39" s="3">
        <v>-34.8179129412171</v>
      </c>
      <c r="F39" s="3">
        <v>5.593440343941167</v>
      </c>
      <c r="G39" s="3">
        <v>-124.8179129412171</v>
      </c>
      <c r="H39" s="3">
        <v>5.593440343941167</v>
      </c>
    </row>
    <row r="40" spans="1:8" ht="12.75">
      <c r="A40" s="3">
        <v>4.8</v>
      </c>
      <c r="B40" s="3">
        <v>25.833309765432197</v>
      </c>
      <c r="C40" s="3">
        <v>-90</v>
      </c>
      <c r="D40" s="3">
        <v>-20.45801487395866</v>
      </c>
      <c r="E40" s="3">
        <v>-34.99345069891141</v>
      </c>
      <c r="F40" s="3">
        <v>5.375294891473539</v>
      </c>
      <c r="G40" s="3">
        <v>-124.99345069891142</v>
      </c>
      <c r="H40" s="3">
        <v>5.375294891473539</v>
      </c>
    </row>
    <row r="41" spans="1:8" ht="12.75">
      <c r="A41" s="3">
        <v>4.9</v>
      </c>
      <c r="B41" s="3">
        <v>25.654212912373673</v>
      </c>
      <c r="C41" s="3">
        <v>-90</v>
      </c>
      <c r="D41" s="3">
        <v>-20.493196785205733</v>
      </c>
      <c r="E41" s="3">
        <v>-35.17615675226173</v>
      </c>
      <c r="F41" s="3">
        <v>5.161016127167941</v>
      </c>
      <c r="G41" s="3">
        <v>-125.17615675226173</v>
      </c>
      <c r="H41" s="3">
        <v>5.161016127167941</v>
      </c>
    </row>
    <row r="42" spans="1:8" ht="12.75">
      <c r="A42" s="3">
        <v>5</v>
      </c>
      <c r="B42" s="3">
        <v>25.47873442622357</v>
      </c>
      <c r="C42" s="3">
        <v>-90</v>
      </c>
      <c r="D42" s="3">
        <v>-20.52831184856926</v>
      </c>
      <c r="E42" s="3">
        <v>-35.36545343341996</v>
      </c>
      <c r="F42" s="3">
        <v>4.95042257765431</v>
      </c>
      <c r="G42" s="3">
        <v>-125.36545343341996</v>
      </c>
      <c r="H42" s="3">
        <v>4.95042257765431</v>
      </c>
    </row>
    <row r="43" spans="1:8" ht="12.75">
      <c r="A43" s="3">
        <v>5.1</v>
      </c>
      <c r="B43" s="3">
        <v>25.306730990985216</v>
      </c>
      <c r="C43" s="3">
        <v>-90</v>
      </c>
      <c r="D43" s="3">
        <v>-20.56338568039855</v>
      </c>
      <c r="E43" s="3">
        <v>-35.560805095843705</v>
      </c>
      <c r="F43" s="3">
        <v>4.743345310586666</v>
      </c>
      <c r="G43" s="3">
        <v>-125.5608050958437</v>
      </c>
      <c r="H43" s="3">
        <v>4.743345310586666</v>
      </c>
    </row>
    <row r="44" spans="1:8" ht="12.75">
      <c r="A44" s="3">
        <v>5.2</v>
      </c>
      <c r="B44" s="3">
        <v>25.138067640247964</v>
      </c>
      <c r="C44" s="3">
        <v>-90</v>
      </c>
      <c r="D44" s="3">
        <v>-20.598440796434918</v>
      </c>
      <c r="E44" s="3">
        <v>-35.761714512049394</v>
      </c>
      <c r="F44" s="3">
        <v>4.539626843813047</v>
      </c>
      <c r="G44" s="3">
        <v>-125.7617145120494</v>
      </c>
      <c r="H44" s="3">
        <v>4.539626843813047</v>
      </c>
    </row>
    <row r="45" spans="1:8" ht="12.75">
      <c r="A45" s="3">
        <v>5.3</v>
      </c>
      <c r="B45" s="3">
        <v>24.972617120928167</v>
      </c>
      <c r="C45" s="3">
        <v>-90</v>
      </c>
      <c r="D45" s="3">
        <v>-20.63349695183511</v>
      </c>
      <c r="E45" s="3">
        <v>-35.96771963704889</v>
      </c>
      <c r="F45" s="3">
        <v>4.339120169093058</v>
      </c>
      <c r="G45" s="3">
        <v>-125.96771963704889</v>
      </c>
      <c r="H45" s="3">
        <v>4.339120169093058</v>
      </c>
    </row>
    <row r="46" spans="1:8" ht="12.75">
      <c r="A46" s="3">
        <v>5.4</v>
      </c>
      <c r="B46" s="3">
        <v>24.810259316484576</v>
      </c>
      <c r="C46" s="3">
        <v>-90</v>
      </c>
      <c r="D46" s="3">
        <v>-20.6685714401917</v>
      </c>
      <c r="E46" s="3">
        <v>-36.17839069518263</v>
      </c>
      <c r="F46" s="3">
        <v>4.141687876292881</v>
      </c>
      <c r="G46" s="3">
        <v>-126.17839069518263</v>
      </c>
      <c r="H46" s="3">
        <v>4.141687876292881</v>
      </c>
    </row>
    <row r="47" spans="1:8" ht="12.75">
      <c r="A47" s="3">
        <v>5.5</v>
      </c>
      <c r="B47" s="3">
        <v>24.650880723059068</v>
      </c>
      <c r="C47" s="3">
        <v>-90</v>
      </c>
      <c r="D47" s="3">
        <v>-20.703679357108125</v>
      </c>
      <c r="E47" s="3">
        <v>-36.393327553462825</v>
      </c>
      <c r="F47" s="3">
        <v>3.947201365950943</v>
      </c>
      <c r="G47" s="3">
        <v>-126.39332755346283</v>
      </c>
      <c r="H47" s="3">
        <v>3.947201365950943</v>
      </c>
    </row>
    <row r="48" spans="1:8" ht="12.75">
      <c r="A48" s="3">
        <v>5.6</v>
      </c>
      <c r="B48" s="3">
        <v>24.49437397281994</v>
      </c>
      <c r="C48" s="3">
        <v>-90</v>
      </c>
      <c r="D48" s="3">
        <v>-20.73883383305327</v>
      </c>
      <c r="E48" s="3">
        <v>-36.61215734919333</v>
      </c>
      <c r="F48" s="3">
        <v>3.755540139766671</v>
      </c>
      <c r="G48" s="3">
        <v>-126.61215734919334</v>
      </c>
      <c r="H48" s="3">
        <v>3.755540139766671</v>
      </c>
    </row>
    <row r="49" spans="1:8" ht="12.75">
      <c r="A49" s="3">
        <v>5.7</v>
      </c>
      <c r="B49" s="3">
        <v>24.34063739949412</v>
      </c>
      <c r="C49" s="3">
        <v>-90</v>
      </c>
      <c r="D49" s="3">
        <v>-20.77404623952298</v>
      </c>
      <c r="E49" s="3">
        <v>-36.83453234365003</v>
      </c>
      <c r="F49" s="3">
        <v>3.5665911599711375</v>
      </c>
      <c r="G49" s="3">
        <v>-126.83453234365003</v>
      </c>
      <c r="H49" s="3">
        <v>3.5665911599711375</v>
      </c>
    </row>
    <row r="50" spans="1:8" ht="12.75">
      <c r="A50" s="3">
        <v>5.8</v>
      </c>
      <c r="B50" s="3">
        <v>24.189574641685205</v>
      </c>
      <c r="C50" s="3">
        <v>-90</v>
      </c>
      <c r="D50" s="3">
        <v>-20.809326371951173</v>
      </c>
      <c r="E50" s="3">
        <v>-37.06012797707875</v>
      </c>
      <c r="F50" s="3">
        <v>3.3802482697340297</v>
      </c>
      <c r="G50" s="3">
        <v>-127.06012797707875</v>
      </c>
      <c r="H50" s="3">
        <v>3.3802482697340297</v>
      </c>
    </row>
    <row r="51" spans="1:8" ht="12.75">
      <c r="A51" s="3">
        <v>5.9</v>
      </c>
      <c r="B51" s="3">
        <v>24.041094280101063</v>
      </c>
      <c r="C51" s="3">
        <v>-90</v>
      </c>
      <c r="D51" s="3">
        <v>-20.844682612320348</v>
      </c>
      <c r="E51" s="3">
        <v>-37.28864110327628</v>
      </c>
      <c r="F51" s="3">
        <v>3.1964116677807164</v>
      </c>
      <c r="G51" s="3">
        <v>-127.28864110327628</v>
      </c>
      <c r="H51" s="3">
        <v>3.1964116677807164</v>
      </c>
    </row>
    <row r="52" spans="1:8" ht="12.75">
      <c r="A52" s="3">
        <v>6</v>
      </c>
      <c r="B52" s="3">
        <v>23.895109505271073</v>
      </c>
      <c r="C52" s="3">
        <v>-90</v>
      </c>
      <c r="D52" s="3">
        <v>-20.88012207400562</v>
      </c>
      <c r="E52" s="3">
        <v>-37.51978838463037</v>
      </c>
      <c r="F52" s="3">
        <v>3.0149874312654523</v>
      </c>
      <c r="G52" s="3">
        <v>-127.51978838463037</v>
      </c>
      <c r="H52" s="3">
        <v>3.0149874312654523</v>
      </c>
    </row>
    <row r="53" spans="1:8" ht="12.75">
      <c r="A53" s="3">
        <v>6.1</v>
      </c>
      <c r="B53" s="3">
        <v>23.75153781272861</v>
      </c>
      <c r="C53" s="3">
        <v>-90</v>
      </c>
      <c r="D53" s="3">
        <v>-20.915650731034706</v>
      </c>
      <c r="E53" s="3">
        <v>-37.75330483076384</v>
      </c>
      <c r="F53" s="3">
        <v>2.8358870816939064</v>
      </c>
      <c r="G53" s="3">
        <v>-127.75330483076384</v>
      </c>
      <c r="H53" s="3">
        <v>2.8358870816939064</v>
      </c>
    </row>
    <row r="54" spans="1:8" ht="12.75">
      <c r="A54" s="3">
        <v>6.199999999999995</v>
      </c>
      <c r="B54" s="3">
        <v>23.61030072297887</v>
      </c>
      <c r="C54" s="3">
        <v>-90</v>
      </c>
      <c r="D54" s="3">
        <v>-20.951273533647623</v>
      </c>
      <c r="E54" s="3">
        <v>-37.988942465902824</v>
      </c>
      <c r="F54" s="3">
        <v>2.659027189331251</v>
      </c>
      <c r="G54" s="3">
        <v>-127.98894246590282</v>
      </c>
      <c r="H54" s="3">
        <v>2.659027189331251</v>
      </c>
    </row>
    <row r="55" spans="1:8" ht="12.75">
      <c r="A55" s="3">
        <v>6.2999999999999945</v>
      </c>
      <c r="B55" s="3">
        <v>23.471323523872314</v>
      </c>
      <c r="C55" s="3">
        <v>-90</v>
      </c>
      <c r="D55" s="3">
        <v>-20.98699451178622</v>
      </c>
      <c r="E55" s="3">
        <v>-38.226469111812214</v>
      </c>
      <c r="F55" s="3">
        <v>2.484329012086093</v>
      </c>
      <c r="G55" s="3">
        <v>-128.2264691118122</v>
      </c>
      <c r="H55" s="3">
        <v>2.484329012086093</v>
      </c>
    </row>
    <row r="56" spans="1:8" ht="12.75">
      <c r="A56" s="3">
        <v>6.399999999999994</v>
      </c>
      <c r="B56" s="3">
        <v>23.334535033266206</v>
      </c>
      <c r="C56" s="3">
        <v>-90</v>
      </c>
      <c r="D56" s="3">
        <v>-21.022816867926977</v>
      </c>
      <c r="E56" s="3">
        <v>-38.46566727464618</v>
      </c>
      <c r="F56" s="3">
        <v>2.3117181653392294</v>
      </c>
      <c r="G56" s="3">
        <v>-128.4656672746462</v>
      </c>
      <c r="H56" s="3">
        <v>2.3117181653392294</v>
      </c>
    </row>
    <row r="57" spans="1:8" ht="12.75">
      <c r="A57" s="3">
        <v>6.499999999999994</v>
      </c>
      <c r="B57" s="3">
        <v>23.19986738008684</v>
      </c>
      <c r="C57" s="3">
        <v>-90</v>
      </c>
      <c r="D57" s="3">
        <v>-21.05874306048568</v>
      </c>
      <c r="E57" s="3">
        <v>-38.7063331253779</v>
      </c>
      <c r="F57" s="3">
        <v>2.141124319601162</v>
      </c>
      <c r="G57" s="3">
        <v>-128.7063331253779</v>
      </c>
      <c r="H57" s="3">
        <v>2.141124319601162</v>
      </c>
    </row>
    <row r="58" spans="1:8" ht="12.75">
      <c r="A58" s="3">
        <v>6.599999999999993</v>
      </c>
      <c r="B58" s="3">
        <v>23.06725580210658</v>
      </c>
      <c r="C58" s="3">
        <v>-90</v>
      </c>
      <c r="D58" s="3">
        <v>-21.094774878864087</v>
      </c>
      <c r="E58" s="3">
        <v>-38.948275564627025</v>
      </c>
      <c r="F58" s="3">
        <v>1.9724809232424922</v>
      </c>
      <c r="G58" s="3">
        <v>-128.948275564627</v>
      </c>
      <c r="H58" s="3">
        <v>1.9724809232424922</v>
      </c>
    </row>
    <row r="59" spans="1:8" ht="12.75">
      <c r="A59" s="3">
        <v>6.699999999999993</v>
      </c>
      <c r="B59" s="3">
        <v>22.93663845892742</v>
      </c>
      <c r="C59" s="3">
        <v>-90</v>
      </c>
      <c r="D59" s="3">
        <v>-21.130913511072666</v>
      </c>
      <c r="E59" s="3">
        <v>-39.19131536371571</v>
      </c>
      <c r="F59" s="3">
        <v>1.8057249478547543</v>
      </c>
      <c r="G59" s="3">
        <v>-129.19131536371572</v>
      </c>
      <c r="H59" s="3">
        <v>1.8057249478547543</v>
      </c>
    </row>
    <row r="60" spans="1:8" ht="12.75">
      <c r="A60" s="3">
        <v>6.799999999999993</v>
      </c>
      <c r="B60" s="3">
        <v>22.807956258819225</v>
      </c>
      <c r="C60" s="3">
        <v>-90</v>
      </c>
      <c r="D60" s="3">
        <v>-21.1671596047464</v>
      </c>
      <c r="E60" s="3">
        <v>-39.435284374674836</v>
      </c>
      <c r="F60" s="3">
        <v>1.640796654072827</v>
      </c>
      <c r="G60" s="3">
        <v>-129.43528437467484</v>
      </c>
      <c r="H60" s="3">
        <v>1.640796654072827</v>
      </c>
    </row>
    <row r="61" spans="1:8" ht="12.75">
      <c r="A61" s="3">
        <v>6.899999999999992</v>
      </c>
      <c r="B61" s="3">
        <v>22.68115269819885</v>
      </c>
      <c r="C61" s="3">
        <v>-90</v>
      </c>
      <c r="D61" s="3">
        <v>-21.20351332226982</v>
      </c>
      <c r="E61" s="3">
        <v>-39.68002480270519</v>
      </c>
      <c r="F61" s="3">
        <v>1.4776393759290274</v>
      </c>
      <c r="G61" s="3">
        <v>-129.6800248027052</v>
      </c>
      <c r="H61" s="3">
        <v>1.4776393759290274</v>
      </c>
    </row>
    <row r="62" spans="1:8" ht="12.75">
      <c r="A62" s="3">
        <v>6.999999999999992</v>
      </c>
      <c r="B62" s="3">
        <v>22.556173712658815</v>
      </c>
      <c r="C62" s="3">
        <v>-90</v>
      </c>
      <c r="D62" s="3">
        <v>-21.239974390640167</v>
      </c>
      <c r="E62" s="3">
        <v>-39.92538853529061</v>
      </c>
      <c r="F62" s="3">
        <v>1.3161993220186474</v>
      </c>
      <c r="G62" s="3">
        <v>-129.9253885352906</v>
      </c>
      <c r="H62" s="3">
        <v>1.3161993220186474</v>
      </c>
    </row>
    <row r="63" spans="1:8" ht="12.75">
      <c r="A63" s="3">
        <v>7.099999999999992</v>
      </c>
      <c r="B63" s="3">
        <v>22.432967538562444</v>
      </c>
      <c r="C63" s="3">
        <v>-90</v>
      </c>
      <c r="D63" s="3">
        <v>-21.2765421466221</v>
      </c>
      <c r="E63" s="3">
        <v>-40.17123652276928</v>
      </c>
      <c r="F63" s="3">
        <v>1.1564253919403455</v>
      </c>
      <c r="G63" s="3">
        <v>-130.17123652276928</v>
      </c>
      <c r="H63" s="3">
        <v>1.1564253919403455</v>
      </c>
    </row>
    <row r="64" spans="1:8" ht="12.75">
      <c r="A64" s="3">
        <v>7.199999999999991</v>
      </c>
      <c r="B64" s="3">
        <v>22.311484584318585</v>
      </c>
      <c r="C64" s="3">
        <v>-90</v>
      </c>
      <c r="D64" s="3">
        <v>-21.31321557768191</v>
      </c>
      <c r="E64" s="3">
        <v>-40.41743820571014</v>
      </c>
      <c r="F64" s="3">
        <v>0.998269006636674</v>
      </c>
      <c r="G64" s="3">
        <v>-130.41743820571014</v>
      </c>
      <c r="H64" s="3">
        <v>0.998269006636674</v>
      </c>
    </row>
    <row r="65" spans="1:8" ht="12.75">
      <c r="A65" s="3">
        <v>7.299999999999991</v>
      </c>
      <c r="B65" s="3">
        <v>22.191677310534835</v>
      </c>
      <c r="C65" s="3">
        <v>-90</v>
      </c>
      <c r="D65" s="3">
        <v>-21.349993359132213</v>
      </c>
      <c r="E65" s="3">
        <v>-40.6638709849187</v>
      </c>
      <c r="F65" s="3">
        <v>0.8416839514026231</v>
      </c>
      <c r="G65" s="3">
        <v>-130.6638709849187</v>
      </c>
      <c r="H65" s="3">
        <v>0.8416839514026231</v>
      </c>
    </row>
    <row r="66" spans="1:8" ht="12.75">
      <c r="A66" s="3">
        <v>7.399999999999991</v>
      </c>
      <c r="B66" s="3">
        <v>22.073500118324432</v>
      </c>
      <c r="C66" s="3">
        <v>-90</v>
      </c>
      <c r="D66" s="3">
        <v>-21.386873887868624</v>
      </c>
      <c r="E66" s="3">
        <v>-40.9104197303206</v>
      </c>
      <c r="F66" s="3">
        <v>0.6866262304558113</v>
      </c>
      <c r="G66" s="3">
        <v>-130.9104197303206</v>
      </c>
      <c r="H66" s="3">
        <v>0.6866262304558113</v>
      </c>
    </row>
    <row r="67" spans="1:8" ht="12.75">
      <c r="A67" s="3">
        <v>7.49999999999999</v>
      </c>
      <c r="B67" s="3">
        <v>21.95690924510995</v>
      </c>
      <c r="C67" s="3">
        <v>-90</v>
      </c>
      <c r="D67" s="3">
        <v>-21.423855313036423</v>
      </c>
      <c r="E67" s="3">
        <v>-41.156976325347934</v>
      </c>
      <c r="F67" s="3">
        <v>0.5330539320735284</v>
      </c>
      <c r="G67" s="3">
        <v>-131.15697632534793</v>
      </c>
      <c r="H67" s="3">
        <v>0.5330539320735284</v>
      </c>
    </row>
    <row r="68" spans="1:8" ht="12.75">
      <c r="A68" s="3">
        <v>7.59999999999999</v>
      </c>
      <c r="B68" s="3">
        <v>21.84186266732813</v>
      </c>
      <c r="C68" s="3">
        <v>-90</v>
      </c>
      <c r="D68" s="3">
        <v>-21.460935563927798</v>
      </c>
      <c r="E68" s="3">
        <v>-41.40343924378759</v>
      </c>
      <c r="F68" s="3">
        <v>0.38092710340033253</v>
      </c>
      <c r="G68" s="3">
        <v>-131.4034392437876</v>
      </c>
      <c r="H68" s="3">
        <v>0.38092710340033253</v>
      </c>
    </row>
    <row r="69" spans="1:8" ht="12.75">
      <c r="A69" s="3">
        <v>7.6999999999999895</v>
      </c>
      <c r="B69" s="3">
        <v>21.72832000949432</v>
      </c>
      <c r="C69" s="3">
        <v>-90</v>
      </c>
      <c r="D69" s="3">
        <v>-21.498112375376685</v>
      </c>
      <c r="E69" s="3">
        <v>-41.64971315634924</v>
      </c>
      <c r="F69" s="3">
        <v>0.230207634117634</v>
      </c>
      <c r="G69" s="3">
        <v>-131.64971315634924</v>
      </c>
      <c r="H69" s="3">
        <v>0.230207634117634</v>
      </c>
    </row>
    <row r="70" spans="1:8" ht="12.75">
      <c r="A70" s="3">
        <v>7.799999999999989</v>
      </c>
      <c r="B70" s="3">
        <v>21.616242459134348</v>
      </c>
      <c r="C70" s="3">
        <v>-90</v>
      </c>
      <c r="D70" s="3">
        <v>-21.535383310889536</v>
      </c>
      <c r="E70" s="3">
        <v>-41.89570856447631</v>
      </c>
      <c r="F70" s="3">
        <v>0.08085914824480955</v>
      </c>
      <c r="G70" s="3">
        <v>-131.8957085644763</v>
      </c>
      <c r="H70" s="3">
        <v>0.08085914824480955</v>
      </c>
    </row>
    <row r="71" spans="1:8" ht="12.75">
      <c r="A71" s="3">
        <v>7.899999999999989</v>
      </c>
      <c r="B71" s="3">
        <v>21.505592687135128</v>
      </c>
      <c r="C71" s="3">
        <v>-90</v>
      </c>
      <c r="D71" s="3">
        <v>-21.57274578372467</v>
      </c>
      <c r="E71" s="3">
        <v>-42.14134145915992</v>
      </c>
      <c r="F71" s="3">
        <v>-0.06715309658954283</v>
      </c>
      <c r="G71" s="3">
        <v>-132.14134145915992</v>
      </c>
      <c r="H71" s="3">
        <v>0.06715309658954283</v>
      </c>
    </row>
    <row r="72" spans="1:8" ht="12.75">
      <c r="A72" s="3">
        <v>7.9999999999999885</v>
      </c>
      <c r="B72" s="3">
        <v>21.39633477310508</v>
      </c>
      <c r="C72" s="3">
        <v>-90</v>
      </c>
      <c r="D72" s="3">
        <v>-21.610197076110286</v>
      </c>
      <c r="E72" s="3">
        <v>-42.38653300272853</v>
      </c>
      <c r="F72" s="3">
        <v>-0.21386230300520115</v>
      </c>
      <c r="G72" s="3">
        <v>-132.38653300272853</v>
      </c>
      <c r="H72" s="3">
        <v>0.21386230300520115</v>
      </c>
    </row>
    <row r="73" spans="1:8" ht="12.75">
      <c r="A73" s="3">
        <v>8.099999999999989</v>
      </c>
      <c r="B73" s="3">
        <v>21.28843413537096</v>
      </c>
      <c r="C73" s="3">
        <v>-90</v>
      </c>
      <c r="D73" s="3">
        <v>-21.647734356771654</v>
      </c>
      <c r="E73" s="3">
        <v>-42.63120923177499</v>
      </c>
      <c r="F73" s="3">
        <v>-0.3593002214006935</v>
      </c>
      <c r="G73" s="3">
        <v>-132.631209231775</v>
      </c>
      <c r="H73" s="3">
        <v>0.3593002214006935</v>
      </c>
    </row>
    <row r="74" spans="1:8" ht="12.75">
      <c r="A74" s="3">
        <v>8.199999999999989</v>
      </c>
      <c r="B74" s="3">
        <v>21.18185746526962</v>
      </c>
      <c r="C74" s="3">
        <v>-90</v>
      </c>
      <c r="D74" s="3">
        <v>-21.68535469692024</v>
      </c>
      <c r="E74" s="3">
        <v>-42.87530077955309</v>
      </c>
      <c r="F74" s="3">
        <v>-0.5034972316506181</v>
      </c>
      <c r="G74" s="3">
        <v>-132.8753007795531</v>
      </c>
      <c r="H74" s="3">
        <v>0.5034972316506181</v>
      </c>
    </row>
    <row r="75" spans="1:8" ht="12.75">
      <c r="A75" s="3">
        <v>8.299999999999988</v>
      </c>
      <c r="B75" s="3">
        <v>21.07657266542248</v>
      </c>
      <c r="C75" s="3">
        <v>-90</v>
      </c>
      <c r="D75" s="3">
        <v>-21.72305508484218</v>
      </c>
      <c r="E75" s="3">
        <v>-43.11874261632778</v>
      </c>
      <c r="F75" s="3">
        <v>-0.6464824194197005</v>
      </c>
      <c r="G75" s="3">
        <v>-133.11874261632778</v>
      </c>
      <c r="H75" s="3">
        <v>0.6464824194197005</v>
      </c>
    </row>
    <row r="76" spans="1:8" ht="12.75">
      <c r="A76" s="3">
        <v>8.399999999999988</v>
      </c>
      <c r="B76" s="3">
        <v>20.972548791706323</v>
      </c>
      <c r="C76" s="3">
        <v>-90</v>
      </c>
      <c r="D76" s="3">
        <v>-21.760832439209736</v>
      </c>
      <c r="E76" s="3">
        <v>-43.36147380630048</v>
      </c>
      <c r="F76" s="3">
        <v>-0.7882836475034116</v>
      </c>
      <c r="G76" s="3">
        <v>-133.36147380630047</v>
      </c>
      <c r="H76" s="3">
        <v>0.7882836475034116</v>
      </c>
    </row>
    <row r="77" spans="1:8" ht="12.75">
      <c r="A77" s="3">
        <v>8.499999999999988</v>
      </c>
      <c r="B77" s="3">
        <v>20.8697559986581</v>
      </c>
      <c r="C77" s="3">
        <v>-90</v>
      </c>
      <c r="D77" s="3">
        <v>-21.798683621227227</v>
      </c>
      <c r="E77" s="3">
        <v>-43.60343727985367</v>
      </c>
      <c r="F77" s="3">
        <v>-0.9289276225691268</v>
      </c>
      <c r="G77" s="3">
        <v>-133.60343727985367</v>
      </c>
      <c r="H77" s="3">
        <v>0.9289276225691268</v>
      </c>
    </row>
    <row r="78" spans="1:8" ht="12.75">
      <c r="A78" s="3">
        <v>8.599999999999987</v>
      </c>
      <c r="B78" s="3">
        <v>20.7681654880726</v>
      </c>
      <c r="C78" s="3">
        <v>-90</v>
      </c>
      <c r="D78" s="3">
        <v>-21.836605445712003</v>
      </c>
      <c r="E78" s="3">
        <v>-43.84457961996979</v>
      </c>
      <c r="F78" s="3">
        <v>-1.0684399576394021</v>
      </c>
      <c r="G78" s="3">
        <v>-133.8445796199698</v>
      </c>
      <c r="H78" s="3">
        <v>1.0684399576394021</v>
      </c>
    </row>
    <row r="79" spans="1:8" ht="12.75">
      <c r="A79" s="3">
        <v>8.699999999999987</v>
      </c>
      <c r="B79" s="3">
        <v>20.667749460571585</v>
      </c>
      <c r="C79" s="3">
        <v>-90</v>
      </c>
      <c r="D79" s="3">
        <v>-21.874594691201462</v>
      </c>
      <c r="E79" s="3">
        <v>-44.08485086177945</v>
      </c>
      <c r="F79" s="3">
        <v>-1.2068452306298783</v>
      </c>
      <c r="G79" s="3">
        <v>-134.08485086177944</v>
      </c>
      <c r="H79" s="3">
        <v>1.2068452306298783</v>
      </c>
    </row>
    <row r="80" spans="1:8" ht="12.75">
      <c r="A80" s="3">
        <v>8.799999999999986</v>
      </c>
      <c r="B80" s="3">
        <v>20.568481069940585</v>
      </c>
      <c r="C80" s="3">
        <v>-90</v>
      </c>
      <c r="D80" s="3">
        <v>-21.912648109168614</v>
      </c>
      <c r="E80" s="3">
        <v>-44.32420430428363</v>
      </c>
      <c r="F80" s="3">
        <v>-1.3441670392280303</v>
      </c>
      <c r="G80" s="3">
        <v>-134.32420430428363</v>
      </c>
      <c r="H80" s="3">
        <v>1.3441670392280303</v>
      </c>
    </row>
    <row r="81" spans="1:8" ht="12.75">
      <c r="A81" s="3">
        <v>8.899999999999986</v>
      </c>
      <c r="B81" s="3">
        <v>20.470334380045703</v>
      </c>
      <c r="C81" s="3">
        <v>-90</v>
      </c>
      <c r="D81" s="3">
        <v>-21.950762432420593</v>
      </c>
      <c r="E81" s="3">
        <v>-44.56259633337643</v>
      </c>
      <c r="F81" s="3">
        <v>-1.4804280523748892</v>
      </c>
      <c r="G81" s="3">
        <v>-134.56259633337643</v>
      </c>
      <c r="H81" s="3">
        <v>1.4804280523748892</v>
      </c>
    </row>
    <row r="82" spans="1:8" ht="12.75">
      <c r="A82" s="3">
        <v>8.999999999999986</v>
      </c>
      <c r="B82" s="3">
        <v>20.37328432415746</v>
      </c>
      <c r="C82" s="3">
        <v>-90</v>
      </c>
      <c r="D82" s="3">
        <v>-21.98893438274828</v>
      </c>
      <c r="E82" s="3">
        <v>-44.79998625536757</v>
      </c>
      <c r="F82" s="3">
        <v>-1.6156500585908207</v>
      </c>
      <c r="G82" s="3">
        <v>-134.79998625536757</v>
      </c>
      <c r="H82" s="3">
        <v>1.6156500585908207</v>
      </c>
    </row>
    <row r="83" spans="1:8" ht="12.75">
      <c r="A83" s="3">
        <v>9.099999999999985</v>
      </c>
      <c r="B83" s="3">
        <v>20.277306666522087</v>
      </c>
      <c r="C83" s="3">
        <v>-90</v>
      </c>
      <c r="D83" s="3">
        <v>-22.027160677888446</v>
      </c>
      <c r="E83" s="3">
        <v>-45.03633614027145</v>
      </c>
      <c r="F83" s="3">
        <v>-1.7498540113663585</v>
      </c>
      <c r="G83" s="3">
        <v>-135.03633614027146</v>
      </c>
      <c r="H83" s="3">
        <v>1.7498540113663585</v>
      </c>
    </row>
    <row r="84" spans="1:8" ht="12.75">
      <c r="A84" s="3">
        <v>9.199999999999985</v>
      </c>
      <c r="B84" s="3">
        <v>20.182377966032853</v>
      </c>
      <c r="C84" s="3">
        <v>-90</v>
      </c>
      <c r="D84" s="3">
        <v>-22.065438037854634</v>
      </c>
      <c r="E84" s="3">
        <v>-45.27161067418874</v>
      </c>
      <c r="F84" s="3">
        <v>-1.8830600718217827</v>
      </c>
      <c r="G84" s="3">
        <v>-135.27161067418874</v>
      </c>
      <c r="H84" s="3">
        <v>1.8830600718217827</v>
      </c>
    </row>
    <row r="85" spans="1:8" ht="12.75">
      <c r="A85" s="3">
        <v>9.299999999999985</v>
      </c>
      <c r="B85" s="3">
        <v>20.088475541865254</v>
      </c>
      <c r="C85" s="3">
        <v>-90</v>
      </c>
      <c r="D85" s="3">
        <v>-22.103763190687978</v>
      </c>
      <c r="E85" s="3">
        <v>-45.50577702016192</v>
      </c>
      <c r="F85" s="3">
        <v>-2.0152876488227234</v>
      </c>
      <c r="G85" s="3">
        <v>-135.50577702016193</v>
      </c>
      <c r="H85" s="3">
        <v>2.0152876488227234</v>
      </c>
    </row>
    <row r="86" spans="1:8" ht="12.75">
      <c r="A86" s="3">
        <v>9.399999999999984</v>
      </c>
      <c r="B86" s="3">
        <v>19.995577440949983</v>
      </c>
      <c r="C86" s="3">
        <v>-90</v>
      </c>
      <c r="D86" s="3">
        <v>-22.142132877674573</v>
      </c>
      <c r="E86" s="3">
        <v>-45.73880468693539</v>
      </c>
      <c r="F86" s="3">
        <v>-2.146555436724591</v>
      </c>
      <c r="G86" s="3">
        <v>-135.7388046869354</v>
      </c>
      <c r="H86" s="3">
        <v>2.146555436724591</v>
      </c>
    </row>
    <row r="87" spans="1:8" ht="12.75">
      <c r="A87" s="3">
        <v>9.499999999999984</v>
      </c>
      <c r="B87" s="3">
        <v>19.903662407167</v>
      </c>
      <c r="C87" s="3">
        <v>-90</v>
      </c>
      <c r="D87" s="3">
        <v>-22.18054385807215</v>
      </c>
      <c r="E87" s="3">
        <v>-45.97066540509602</v>
      </c>
      <c r="F87" s="3">
        <v>-2.2768814509051483</v>
      </c>
      <c r="G87" s="3">
        <v>-135.970665405096</v>
      </c>
      <c r="H87" s="3">
        <v>2.2768814509051483</v>
      </c>
    </row>
    <row r="88" spans="1:8" ht="12.75">
      <c r="A88" s="3">
        <v>9.599999999999984</v>
      </c>
      <c r="B88" s="3">
        <v>19.81270985215259</v>
      </c>
      <c r="C88" s="3">
        <v>-90</v>
      </c>
      <c r="D88" s="3">
        <v>-22.218992913384966</v>
      </c>
      <c r="E88" s="3">
        <v>-46.201333010110886</v>
      </c>
      <c r="F88" s="3">
        <v>-2.406283061232375</v>
      </c>
      <c r="G88" s="3">
        <v>-136.2013330101109</v>
      </c>
      <c r="H88" s="3">
        <v>2.406283061232375</v>
      </c>
    </row>
    <row r="89" spans="1:8" ht="12.75">
      <c r="A89" s="3">
        <v>9.699999999999983</v>
      </c>
      <c r="B89" s="3">
        <v>19.722699827619063</v>
      </c>
      <c r="C89" s="3">
        <v>-90</v>
      </c>
      <c r="D89" s="3">
        <v>-22.257476851222833</v>
      </c>
      <c r="E89" s="3">
        <v>-46.43078333181645</v>
      </c>
      <c r="F89" s="3">
        <v>-2.5347770236037714</v>
      </c>
      <c r="G89" s="3">
        <v>-136.43078333181646</v>
      </c>
      <c r="H89" s="3">
        <v>2.5347770236037714</v>
      </c>
    </row>
    <row r="90" spans="1:8" ht="12.75">
      <c r="A90" s="3">
        <v>9.799999999999983</v>
      </c>
      <c r="B90" s="3">
        <v>19.633612999094062</v>
      </c>
      <c r="C90" s="3">
        <v>-90</v>
      </c>
      <c r="D90" s="3">
        <v>-22.295992508776862</v>
      </c>
      <c r="E90" s="3">
        <v>-46.658994089947164</v>
      </c>
      <c r="F90" s="3">
        <v>-2.6623795096827974</v>
      </c>
      <c r="G90" s="3">
        <v>-136.65899408994716</v>
      </c>
      <c r="H90" s="3">
        <v>2.6623795096827974</v>
      </c>
    </row>
    <row r="91" spans="1:8" ht="12.75">
      <c r="A91" s="3">
        <v>9.899999999999983</v>
      </c>
      <c r="B91" s="3">
        <v>19.54543062099296</v>
      </c>
      <c r="C91" s="3">
        <v>-90</v>
      </c>
      <c r="D91" s="3">
        <v>-22.33453675594211</v>
      </c>
      <c r="E91" s="3">
        <v>-46.885944795323084</v>
      </c>
      <c r="F91" s="3">
        <v>-2.789106134949151</v>
      </c>
      <c r="G91" s="3">
        <v>-136.88594479532307</v>
      </c>
      <c r="H91" s="3">
        <v>2.789106134949151</v>
      </c>
    </row>
    <row r="92" spans="1:8" ht="12.75">
      <c r="A92" s="3">
        <v>9.999999999999982</v>
      </c>
      <c r="B92" s="3">
        <v>19.45813451294396</v>
      </c>
      <c r="C92" s="3">
        <v>-90</v>
      </c>
      <c r="D92" s="3">
        <v>-22.373106498114762</v>
      </c>
      <c r="E92" s="3">
        <v>-47.111616656343685</v>
      </c>
      <c r="F92" s="3">
        <v>-2.9149719851708</v>
      </c>
      <c r="G92" s="3">
        <v>-137.1116166563437</v>
      </c>
      <c r="H92" s="3">
        <v>2.9149719851708</v>
      </c>
    </row>
    <row r="93" spans="1:8" ht="12.75">
      <c r="A93" s="3">
        <v>10</v>
      </c>
      <c r="B93" s="3">
        <v>19.458134512943946</v>
      </c>
      <c r="C93" s="3">
        <v>-90</v>
      </c>
      <c r="D93" s="3">
        <v>-22.373106498114765</v>
      </c>
      <c r="E93" s="3">
        <v>-47.11161665634373</v>
      </c>
      <c r="F93" s="3">
        <v>-2.91497198517082</v>
      </c>
      <c r="G93" s="3">
        <v>-137.11161665634373</v>
      </c>
      <c r="H93" s="3">
        <v>2.91497198517082</v>
      </c>
    </row>
    <row r="94" spans="1:8" ht="12.75">
      <c r="A94" s="3">
        <v>11</v>
      </c>
      <c r="B94" s="3">
        <v>18.630280809779443</v>
      </c>
      <c r="C94" s="3">
        <v>-90</v>
      </c>
      <c r="D94" s="3">
        <v>-22.759554953053506</v>
      </c>
      <c r="E94" s="3">
        <v>-49.294914352490245</v>
      </c>
      <c r="F94" s="3">
        <v>-4.129274143274064</v>
      </c>
      <c r="G94" s="3">
        <v>-139.29491435249025</v>
      </c>
      <c r="H94" s="3">
        <v>4.129274143274064</v>
      </c>
    </row>
    <row r="95" spans="1:8" ht="12.75">
      <c r="A95" s="3">
        <v>12</v>
      </c>
      <c r="B95" s="3">
        <v>17.874509591991448</v>
      </c>
      <c r="C95" s="3">
        <v>-90</v>
      </c>
      <c r="D95" s="3">
        <v>-23.14547924229515</v>
      </c>
      <c r="E95" s="3">
        <v>-51.33937187717237</v>
      </c>
      <c r="F95" s="3">
        <v>-5.270969650303701</v>
      </c>
      <c r="G95" s="3">
        <v>-141.33937187717237</v>
      </c>
      <c r="H95" s="3">
        <v>5.270969650303701</v>
      </c>
    </row>
    <row r="96" spans="1:8" ht="12.75">
      <c r="A96" s="3">
        <v>13</v>
      </c>
      <c r="B96" s="3">
        <v>17.179267466807207</v>
      </c>
      <c r="C96" s="3">
        <v>-90</v>
      </c>
      <c r="D96" s="3">
        <v>-23.52857157786108</v>
      </c>
      <c r="E96" s="3">
        <v>-53.24380593154011</v>
      </c>
      <c r="F96" s="3">
        <v>-6.34930411105387</v>
      </c>
      <c r="G96" s="3">
        <v>-143.24380593154012</v>
      </c>
      <c r="H96" s="3">
        <v>6.34930411105387</v>
      </c>
    </row>
    <row r="97" spans="1:8" ht="12.75">
      <c r="A97" s="3">
        <v>14</v>
      </c>
      <c r="B97" s="3">
        <v>16.535573799379183</v>
      </c>
      <c r="C97" s="3">
        <v>-90</v>
      </c>
      <c r="D97" s="3">
        <v>-23.907020049905636</v>
      </c>
      <c r="E97" s="3">
        <v>-55.012370001317166</v>
      </c>
      <c r="F97" s="3">
        <v>-7.371446250526452</v>
      </c>
      <c r="G97" s="3">
        <v>-145.01237000131718</v>
      </c>
      <c r="H97" s="3">
        <v>7.371446250526452</v>
      </c>
    </row>
    <row r="98" spans="1:8" ht="12.75">
      <c r="A98" s="3">
        <v>15</v>
      </c>
      <c r="B98" s="3">
        <v>15.93630933183032</v>
      </c>
      <c r="C98" s="3">
        <v>-90</v>
      </c>
      <c r="D98" s="3">
        <v>-24.279457592822887</v>
      </c>
      <c r="E98" s="3">
        <v>-56.65212427306523</v>
      </c>
      <c r="F98" s="3">
        <v>-8.343148260992571</v>
      </c>
      <c r="G98" s="3">
        <v>-146.65212427306523</v>
      </c>
      <c r="H98" s="3">
        <v>8.343148260992571</v>
      </c>
    </row>
    <row r="99" spans="1:8" ht="12.75">
      <c r="A99" s="3">
        <v>16</v>
      </c>
      <c r="B99" s="3">
        <v>15.37573485982545</v>
      </c>
      <c r="C99" s="3">
        <v>-90</v>
      </c>
      <c r="D99" s="3">
        <v>-24.644893243148317</v>
      </c>
      <c r="E99" s="3">
        <v>-58.17154477373543</v>
      </c>
      <c r="F99" s="3">
        <v>-9.269158383322868</v>
      </c>
      <c r="G99" s="3">
        <v>-148.17154477373543</v>
      </c>
      <c r="H99" s="3">
        <v>9.269158383322868</v>
      </c>
    </row>
    <row r="100" spans="1:8" ht="12.75">
      <c r="A100" s="3">
        <v>17</v>
      </c>
      <c r="B100" s="3">
        <v>14.849156085378466</v>
      </c>
      <c r="C100" s="3">
        <v>-90</v>
      </c>
      <c r="D100" s="3">
        <v>-25.002642695718865</v>
      </c>
      <c r="E100" s="3">
        <v>-59.57961378713011</v>
      </c>
      <c r="F100" s="3">
        <v>-10.153486610340401</v>
      </c>
      <c r="G100" s="3">
        <v>-149.5796137871301</v>
      </c>
      <c r="H100" s="3">
        <v>10.153486610340401</v>
      </c>
    </row>
    <row r="101" spans="1:8" ht="12.75">
      <c r="A101" s="3">
        <v>18</v>
      </c>
      <c r="B101" s="3">
        <v>14.352684410877822</v>
      </c>
      <c r="C101" s="3">
        <v>-90</v>
      </c>
      <c r="D101" s="3">
        <v>-25.35226550768931</v>
      </c>
      <c r="E101" s="3">
        <v>-60.88527521679585</v>
      </c>
      <c r="F101" s="3">
        <v>-10.999581096811488</v>
      </c>
      <c r="G101" s="3">
        <v>-150.88527521679586</v>
      </c>
      <c r="H101" s="3">
        <v>10.999581096811488</v>
      </c>
    </row>
    <row r="102" spans="1:8" ht="12.75">
      <c r="A102" s="3">
        <v>19</v>
      </c>
      <c r="B102" s="3">
        <v>13.883062493887364</v>
      </c>
      <c r="C102" s="3">
        <v>-90</v>
      </c>
      <c r="D102" s="3">
        <v>-25.693511485278012</v>
      </c>
      <c r="E102" s="3">
        <v>-62.09712038751578</v>
      </c>
      <c r="F102" s="3">
        <v>-11.81044899139065</v>
      </c>
      <c r="G102" s="3">
        <v>-152.0971203875158</v>
      </c>
      <c r="H102" s="3">
        <v>11.81044899139065</v>
      </c>
    </row>
    <row r="103" spans="1:8" ht="12.75">
      <c r="A103" s="3">
        <v>20</v>
      </c>
      <c r="B103" s="3">
        <v>13.437534599664321</v>
      </c>
      <c r="C103" s="3">
        <v>-90</v>
      </c>
      <c r="D103" s="3">
        <v>-26.026276458456547</v>
      </c>
      <c r="E103" s="3">
        <v>-63.2232191493778</v>
      </c>
      <c r="F103" s="3">
        <v>-12.588741858792227</v>
      </c>
      <c r="G103" s="3">
        <v>-153.2232191493778</v>
      </c>
      <c r="H103" s="3">
        <v>12.588741858792227</v>
      </c>
    </row>
    <row r="104" spans="1:8" ht="12.75">
      <c r="A104" s="3">
        <v>21</v>
      </c>
      <c r="B104" s="3">
        <v>13.01374861826556</v>
      </c>
      <c r="C104" s="3">
        <v>-90</v>
      </c>
      <c r="D104" s="3">
        <v>-26.35056661074261</v>
      </c>
      <c r="E104" s="3">
        <v>-64.2710418428946</v>
      </c>
      <c r="F104" s="3">
        <v>-13.336817992477052</v>
      </c>
      <c r="G104" s="3">
        <v>-154.2710418428946</v>
      </c>
      <c r="H104" s="3">
        <v>13.336817992477052</v>
      </c>
    </row>
    <row r="105" spans="1:8" ht="12.75">
      <c r="A105" s="3">
        <v>22</v>
      </c>
      <c r="B105" s="3">
        <v>12.60968089649982</v>
      </c>
      <c r="C105" s="3">
        <v>-90</v>
      </c>
      <c r="D105" s="3">
        <v>-26.66647015667303</v>
      </c>
      <c r="E105" s="3">
        <v>-65.24743714667665</v>
      </c>
      <c r="F105" s="3">
        <v>-14.056789260173208</v>
      </c>
      <c r="G105" s="3">
        <v>-155.24743714667665</v>
      </c>
      <c r="H105" s="3">
        <v>14.056789260173208</v>
      </c>
    </row>
    <row r="106" spans="1:8" ht="12.75">
      <c r="A106" s="3">
        <v>23</v>
      </c>
      <c r="B106" s="3">
        <v>12.223577792592087</v>
      </c>
      <c r="C106" s="3">
        <v>-90</v>
      </c>
      <c r="D106" s="3">
        <v>-26.974135112750783</v>
      </c>
      <c r="E106" s="3">
        <v>-66.15864332649213</v>
      </c>
      <c r="F106" s="3">
        <v>-14.750557320158697</v>
      </c>
      <c r="G106" s="3">
        <v>-156.15864332649213</v>
      </c>
      <c r="H106" s="3">
        <v>14.750557320158697</v>
      </c>
    </row>
    <row r="107" spans="1:8" ht="12.75">
      <c r="A107" s="3">
        <v>24</v>
      </c>
      <c r="B107" s="3">
        <v>11.853909678711824</v>
      </c>
      <c r="C107" s="3">
        <v>-90</v>
      </c>
      <c r="D107" s="3">
        <v>-27.27375200989568</v>
      </c>
      <c r="E107" s="3">
        <v>-67.0103184903226</v>
      </c>
      <c r="F107" s="3">
        <v>-15.419842331183855</v>
      </c>
      <c r="G107" s="3">
        <v>-157.0103184903226</v>
      </c>
      <c r="H107" s="3">
        <v>15.419842331183855</v>
      </c>
    </row>
    <row r="108" spans="1:8" ht="12.75">
      <c r="A108" s="3">
        <v>25</v>
      </c>
      <c r="B108" s="3">
        <v>11.499334339503191</v>
      </c>
      <c r="C108" s="3">
        <v>-90</v>
      </c>
      <c r="D108" s="3">
        <v>-27.565540553405896</v>
      </c>
      <c r="E108" s="3">
        <v>-67.80758070660475</v>
      </c>
      <c r="F108" s="3">
        <v>-16.066206213902703</v>
      </c>
      <c r="G108" s="3">
        <v>-157.80758070660477</v>
      </c>
      <c r="H108" s="3">
        <v>16.066206213902703</v>
      </c>
    </row>
    <row r="109" spans="1:8" ht="12.75">
      <c r="A109" s="3">
        <v>26</v>
      </c>
      <c r="B109" s="3">
        <v>11.158667553527586</v>
      </c>
      <c r="C109" s="3">
        <v>-90</v>
      </c>
      <c r="D109" s="3">
        <v>-27.849739403518797</v>
      </c>
      <c r="E109" s="3">
        <v>-68.555052259141</v>
      </c>
      <c r="F109" s="3">
        <v>-16.69107184999121</v>
      </c>
      <c r="G109" s="3">
        <v>-158.55505225914098</v>
      </c>
      <c r="H109" s="3">
        <v>16.69107184999121</v>
      </c>
    </row>
    <row r="110" spans="1:8" ht="12.75">
      <c r="A110" s="3">
        <v>27</v>
      </c>
      <c r="B110" s="3">
        <v>10.8308592297642</v>
      </c>
      <c r="C110" s="3">
        <v>-90</v>
      </c>
      <c r="D110" s="3">
        <v>-28.12659840434502</v>
      </c>
      <c r="E110" s="3">
        <v>-69.25690453123354</v>
      </c>
      <c r="F110" s="3">
        <v>-17.29573917458082</v>
      </c>
      <c r="G110" s="3">
        <v>-159.25690453123354</v>
      </c>
      <c r="H110" s="3">
        <v>17.29573917458082</v>
      </c>
    </row>
    <row r="111" spans="1:8" ht="12.75">
      <c r="A111" s="3">
        <v>28</v>
      </c>
      <c r="B111" s="3">
        <v>10.514973886099561</v>
      </c>
      <c r="C111" s="3">
        <v>-90</v>
      </c>
      <c r="D111" s="3">
        <v>-28.396372722967808</v>
      </c>
      <c r="E111" s="3">
        <v>-69.9169014473089</v>
      </c>
      <c r="F111" s="3">
        <v>-17.881398836868247</v>
      </c>
      <c r="G111" s="3">
        <v>-159.9169014473089</v>
      </c>
      <c r="H111" s="3">
        <v>17.881398836868247</v>
      </c>
    </row>
    <row r="112" spans="1:8" ht="12.75">
      <c r="A112" s="3">
        <v>29</v>
      </c>
      <c r="B112" s="3">
        <v>10.210174554964823</v>
      </c>
      <c r="C112" s="3">
        <v>-90</v>
      </c>
      <c r="D112" s="3">
        <v>-28.659318472236922</v>
      </c>
      <c r="E112" s="3">
        <v>-70.53844032254186</v>
      </c>
      <c r="F112" s="3">
        <v>-18.4491439172721</v>
      </c>
      <c r="G112" s="3">
        <v>-160.53844032254185</v>
      </c>
      <c r="H112" s="3">
        <v>18.4491439172721</v>
      </c>
    </row>
    <row r="113" spans="1:8" ht="12.75">
      <c r="A113" s="3">
        <v>30</v>
      </c>
      <c r="B113" s="3">
        <v>9.915709418550694</v>
      </c>
      <c r="C113" s="3">
        <v>-90</v>
      </c>
      <c r="D113" s="3">
        <v>-28.915689481731945</v>
      </c>
      <c r="E113" s="3">
        <v>-71.12458955662845</v>
      </c>
      <c r="F113" s="3">
        <v>-18.99998006318125</v>
      </c>
      <c r="G113" s="3">
        <v>-161.12458955662845</v>
      </c>
      <c r="H113" s="3">
        <v>18.99998006318125</v>
      </c>
    </row>
    <row r="114" spans="1:8" ht="12.75">
      <c r="A114" s="3">
        <v>31</v>
      </c>
      <c r="B114" s="3">
        <v>9.630900636258492</v>
      </c>
      <c r="C114" s="3">
        <v>-90</v>
      </c>
      <c r="D114" s="3">
        <v>-29.165734954234466</v>
      </c>
      <c r="E114" s="3">
        <v>-71.67812297318612</v>
      </c>
      <c r="F114" s="3">
        <v>-19.534834317975974</v>
      </c>
      <c r="G114" s="3">
        <v>-161.6781229731861</v>
      </c>
      <c r="H114" s="3">
        <v>19.534834317975974</v>
      </c>
    </row>
    <row r="115" spans="1:8" ht="12.75">
      <c r="A115" s="3">
        <v>32</v>
      </c>
      <c r="B115" s="3">
        <v>9.355134946545824</v>
      </c>
      <c r="C115" s="3">
        <v>-90</v>
      </c>
      <c r="D115" s="3">
        <v>-29.409697802810758</v>
      </c>
      <c r="E115" s="3">
        <v>-72.2015508279025</v>
      </c>
      <c r="F115" s="3">
        <v>-20.054562856264933</v>
      </c>
      <c r="G115" s="3">
        <v>-162.2015508279025</v>
      </c>
      <c r="H115" s="3">
        <v>20.054562856264933</v>
      </c>
    </row>
    <row r="116" spans="1:8" ht="12.75">
      <c r="A116" s="3">
        <v>33</v>
      </c>
      <c r="B116" s="3">
        <v>9.087855715386192</v>
      </c>
      <c r="C116" s="3">
        <v>-90</v>
      </c>
      <c r="D116" s="3">
        <v>-29.647813509069035</v>
      </c>
      <c r="E116" s="3">
        <v>-72.69714763705346</v>
      </c>
      <c r="F116" s="3">
        <v>-20.55995779368284</v>
      </c>
      <c r="G116" s="3">
        <v>-162.69714763705346</v>
      </c>
      <c r="H116" s="3">
        <v>20.55995779368284</v>
      </c>
    </row>
    <row r="117" spans="1:8" ht="12.75">
      <c r="A117" s="3">
        <v>34</v>
      </c>
      <c r="B117" s="3">
        <v>8.828556172098843</v>
      </c>
      <c r="C117" s="3">
        <v>-90</v>
      </c>
      <c r="D117" s="3">
        <v>-29.880309378763027</v>
      </c>
      <c r="E117" s="3">
        <v>-73.16697704670015</v>
      </c>
      <c r="F117" s="3">
        <v>-21.051753206664184</v>
      </c>
      <c r="G117" s="3">
        <v>-163.16697704670014</v>
      </c>
      <c r="H117" s="3">
        <v>21.051753206664184</v>
      </c>
    </row>
    <row r="118" spans="1:8" ht="12.75">
      <c r="A118" s="3">
        <v>35</v>
      </c>
      <c r="B118" s="3">
        <v>8.576773625938431</v>
      </c>
      <c r="C118" s="3">
        <v>-90</v>
      </c>
      <c r="D118" s="3">
        <v>-30.107404098712422</v>
      </c>
      <c r="E118" s="3">
        <v>-73.61291399370745</v>
      </c>
      <c r="F118" s="3">
        <v>-21.53063047277399</v>
      </c>
      <c r="G118" s="3">
        <v>-163.61291399370745</v>
      </c>
      <c r="H118" s="3">
        <v>21.53063047277399</v>
      </c>
    </row>
    <row r="119" spans="1:8" ht="12.75">
      <c r="A119" s="3">
        <v>36</v>
      </c>
      <c r="B119" s="3">
        <v>8.3320844975982</v>
      </c>
      <c r="C119" s="3">
        <v>-90</v>
      </c>
      <c r="D119" s="3">
        <v>-30.329307520666898</v>
      </c>
      <c r="E119" s="3">
        <v>-74.0366644171166</v>
      </c>
      <c r="F119" s="3">
        <v>-21.9972230230687</v>
      </c>
      <c r="G119" s="3">
        <v>-164.03666441711658</v>
      </c>
      <c r="H119" s="3">
        <v>21.9972230230687</v>
      </c>
    </row>
    <row r="120" spans="1:8" ht="12.75">
      <c r="A120" s="3">
        <v>37</v>
      </c>
      <c r="B120" s="3">
        <v>8.094100031604043</v>
      </c>
      <c r="C120" s="3">
        <v>-90</v>
      </c>
      <c r="D120" s="3">
        <v>-30.54622061458968</v>
      </c>
      <c r="E120" s="3">
        <v>-74.43978277177327</v>
      </c>
      <c r="F120" s="3">
        <v>-22.452120582985636</v>
      </c>
      <c r="G120" s="3">
        <v>-164.43978277177328</v>
      </c>
      <c r="H120" s="3">
        <v>22.452120582985636</v>
      </c>
    </row>
    <row r="121" spans="1:8" ht="12.75">
      <c r="A121" s="3">
        <v>38</v>
      </c>
      <c r="B121" s="3">
        <v>7.86246258060774</v>
      </c>
      <c r="C121" s="3">
        <v>-90</v>
      </c>
      <c r="D121" s="3">
        <v>-30.75833554693506</v>
      </c>
      <c r="E121" s="3">
        <v>-74.82368758156079</v>
      </c>
      <c r="F121" s="3">
        <v>-22.89587296632732</v>
      </c>
      <c r="G121" s="3">
        <v>-164.8236875815608</v>
      </c>
      <c r="H121" s="3">
        <v>22.89587296632732</v>
      </c>
    </row>
    <row r="122" spans="1:8" ht="12.75">
      <c r="A122" s="3">
        <v>39</v>
      </c>
      <c r="B122" s="3">
        <v>7.63684237241396</v>
      </c>
      <c r="C122" s="3">
        <v>-90</v>
      </c>
      <c r="D122" s="3">
        <v>-30.96583584967334</v>
      </c>
      <c r="E122" s="3">
        <v>-75.18967525102896</v>
      </c>
      <c r="F122" s="3">
        <v>-23.32899347725938</v>
      </c>
      <c r="G122" s="3">
        <v>-165.18967525102894</v>
      </c>
      <c r="H122" s="3">
        <v>23.32899347725938</v>
      </c>
    </row>
    <row r="123" spans="1:8" ht="12.75">
      <c r="A123" s="3">
        <v>40</v>
      </c>
      <c r="B123" s="3">
        <v>7.416934686384699</v>
      </c>
      <c r="C123" s="3">
        <v>-90</v>
      </c>
      <c r="D123" s="3">
        <v>-31.16889665372466</v>
      </c>
      <c r="E123" s="3">
        <v>-75.53893233410344</v>
      </c>
      <c r="F123" s="3">
        <v>-23.751961967339962</v>
      </c>
      <c r="G123" s="3">
        <v>-165.53893233410344</v>
      </c>
      <c r="H123" s="3">
        <v>23.751961967339962</v>
      </c>
    </row>
    <row r="124" spans="1:8" ht="12.75">
      <c r="A124" s="3">
        <v>41</v>
      </c>
      <c r="B124" s="3">
        <v>7.202457378549235</v>
      </c>
      <c r="C124" s="3">
        <v>-90</v>
      </c>
      <c r="D124" s="3">
        <v>-31.367684966606877</v>
      </c>
      <c r="E124" s="3">
        <v>-75.8725464384152</v>
      </c>
      <c r="F124" s="3">
        <v>-24.165227588057643</v>
      </c>
      <c r="G124" s="3">
        <v>-165.8725464384152</v>
      </c>
      <c r="H124" s="3">
        <v>24.165227588057643</v>
      </c>
    </row>
    <row r="125" spans="1:8" ht="12.75">
      <c r="A125" s="3">
        <v>42</v>
      </c>
      <c r="B125" s="3">
        <v>6.993148704985935</v>
      </c>
      <c r="C125" s="3">
        <v>-90</v>
      </c>
      <c r="D125" s="3">
        <v>-31.562359978873943</v>
      </c>
      <c r="E125" s="3">
        <v>-76.19151592448954</v>
      </c>
      <c r="F125" s="3">
        <v>-24.569211273888005</v>
      </c>
      <c r="G125" s="3">
        <v>-166.19151592448955</v>
      </c>
      <c r="H125" s="3">
        <v>24.569211273888005</v>
      </c>
    </row>
    <row r="126" spans="1:8" ht="12.75">
      <c r="A126" s="3">
        <v>43</v>
      </c>
      <c r="B126" s="3">
        <v>6.788765401352216</v>
      </c>
      <c r="C126" s="3">
        <v>-90</v>
      </c>
      <c r="D126" s="3">
        <v>-31.753073387626863</v>
      </c>
      <c r="E126" s="3">
        <v>-76.49675854106205</v>
      </c>
      <c r="F126" s="3">
        <v>-24.964307986274648</v>
      </c>
      <c r="G126" s="3">
        <v>-166.49675854106204</v>
      </c>
      <c r="H126" s="3">
        <v>24.964307986274648</v>
      </c>
    </row>
    <row r="127" spans="1:8" ht="12.75">
      <c r="A127" s="3">
        <v>44</v>
      </c>
      <c r="B127" s="3">
        <v>6.589080983220196</v>
      </c>
      <c r="C127" s="3">
        <v>-90</v>
      </c>
      <c r="D127" s="3">
        <v>-31.939969728254866</v>
      </c>
      <c r="E127" s="3">
        <v>-76.78911912136675</v>
      </c>
      <c r="F127" s="3">
        <v>-25.35088874503467</v>
      </c>
      <c r="G127" s="3">
        <v>-166.78911912136675</v>
      </c>
      <c r="H127" s="3">
        <v>25.35088874503467</v>
      </c>
    </row>
    <row r="128" spans="1:8" ht="12.75">
      <c r="A128" s="3">
        <v>45</v>
      </c>
      <c r="B128" s="3">
        <v>6.393884237437071</v>
      </c>
      <c r="C128" s="3">
        <v>-90</v>
      </c>
      <c r="D128" s="3">
        <v>-32.12318670779488</v>
      </c>
      <c r="E128" s="3">
        <v>-77.06937645043497</v>
      </c>
      <c r="F128" s="3">
        <v>-25.729302470357812</v>
      </c>
      <c r="G128" s="3">
        <v>-167.06937645043496</v>
      </c>
      <c r="H128" s="3">
        <v>25.729302470357812</v>
      </c>
    </row>
    <row r="129" spans="1:8" ht="12.75">
      <c r="A129" s="3">
        <v>46</v>
      </c>
      <c r="B129" s="3">
        <v>6.2029778793124635</v>
      </c>
      <c r="C129" s="3">
        <v>-90</v>
      </c>
      <c r="D129" s="3">
        <v>-32.30285553502536</v>
      </c>
      <c r="E129" s="3">
        <v>-77.33824940021775</v>
      </c>
      <c r="F129" s="3">
        <v>-26.0998776557129</v>
      </c>
      <c r="G129" s="3">
        <v>-167.33824940021776</v>
      </c>
      <c r="H129" s="3">
        <v>26.0998776557129</v>
      </c>
    </row>
    <row r="130" spans="1:8" ht="12.75">
      <c r="A130" s="3">
        <v>47</v>
      </c>
      <c r="B130" s="3">
        <v>6.0161773542295975</v>
      </c>
      <c r="C130" s="3">
        <v>-90</v>
      </c>
      <c r="D130" s="3">
        <v>-32.47910124374628</v>
      </c>
      <c r="E130" s="3">
        <v>-77.59640241761267</v>
      </c>
      <c r="F130" s="3">
        <v>-26.462923889516677</v>
      </c>
      <c r="G130" s="3">
        <v>-167.59640241761267</v>
      </c>
      <c r="H130" s="3">
        <v>26.462923889516677</v>
      </c>
    </row>
    <row r="131" spans="1:8" ht="12.75">
      <c r="A131" s="3">
        <v>48</v>
      </c>
      <c r="B131" s="3">
        <v>5.833309765432201</v>
      </c>
      <c r="C131" s="3">
        <v>-90</v>
      </c>
      <c r="D131" s="3">
        <v>-32.652043006728434</v>
      </c>
      <c r="E131" s="3">
        <v>-77.8444504401181</v>
      </c>
      <c r="F131" s="3">
        <v>-26.818733241296236</v>
      </c>
      <c r="G131" s="3">
        <v>-167.8444504401181</v>
      </c>
      <c r="H131" s="3">
        <v>26.818733241296236</v>
      </c>
    </row>
    <row r="132" spans="1:8" ht="12.75">
      <c r="A132" s="3">
        <v>49</v>
      </c>
      <c r="B132" s="3">
        <v>5.654212912373672</v>
      </c>
      <c r="C132" s="3">
        <v>-90</v>
      </c>
      <c r="D132" s="3">
        <v>-32.82179443860793</v>
      </c>
      <c r="E132" s="3">
        <v>-78.08296330472888</v>
      </c>
      <c r="F132" s="3">
        <v>-27.16758152623426</v>
      </c>
      <c r="G132" s="3">
        <v>-168.08296330472888</v>
      </c>
      <c r="H132" s="3">
        <v>27.16758152623426</v>
      </c>
    </row>
    <row r="133" spans="1:8" ht="12.75">
      <c r="A133" s="3">
        <v>50</v>
      </c>
      <c r="B133" s="3">
        <v>5.4787344262235695</v>
      </c>
      <c r="C133" s="3">
        <v>-90</v>
      </c>
      <c r="D133" s="3">
        <v>-32.988463886608976</v>
      </c>
      <c r="E133" s="3">
        <v>-78.31246970769334</v>
      </c>
      <c r="F133" s="3">
        <v>-27.509729460385405</v>
      </c>
      <c r="G133" s="3">
        <v>-168.31246970769334</v>
      </c>
      <c r="H133" s="3">
        <v>27.509729460385405</v>
      </c>
    </row>
    <row r="134" spans="1:8" ht="12.75">
      <c r="A134" s="3">
        <v>51</v>
      </c>
      <c r="B134" s="3">
        <v>5.3067309909852165</v>
      </c>
      <c r="C134" s="3">
        <v>-90</v>
      </c>
      <c r="D134" s="3">
        <v>-33.152154708440975</v>
      </c>
      <c r="E134" s="3">
        <v>-78.5334607657513</v>
      </c>
      <c r="F134" s="3">
        <v>-27.84542371745576</v>
      </c>
      <c r="G134" s="3">
        <v>-168.5334607657513</v>
      </c>
      <c r="H134" s="3">
        <v>27.84542371745576</v>
      </c>
    </row>
    <row r="135" spans="1:8" ht="12.75">
      <c r="A135" s="3">
        <v>52</v>
      </c>
      <c r="B135" s="3">
        <v>5.138067640247962</v>
      </c>
      <c r="C135" s="3">
        <v>-90</v>
      </c>
      <c r="D135" s="3">
        <v>-33.31296553706543</v>
      </c>
      <c r="E135" s="3">
        <v>-78.74639322334713</v>
      </c>
      <c r="F135" s="3">
        <v>-28.17489789681747</v>
      </c>
      <c r="G135" s="3">
        <v>-168.74639322334713</v>
      </c>
      <c r="H135" s="3">
        <v>28.17489789681747</v>
      </c>
    </row>
    <row r="136" spans="1:8" ht="12.75">
      <c r="A136" s="3">
        <v>53</v>
      </c>
      <c r="B136" s="3">
        <v>4.972617120928164</v>
      </c>
      <c r="C136" s="3">
        <v>-90</v>
      </c>
      <c r="D136" s="3">
        <v>-33.47099053229036</v>
      </c>
      <c r="E136" s="3">
        <v>-78.95169234495668</v>
      </c>
      <c r="F136" s="3">
        <v>-28.49837341136219</v>
      </c>
      <c r="G136" s="3">
        <v>-168.95169234495668</v>
      </c>
      <c r="H136" s="3">
        <v>28.49837341136219</v>
      </c>
    </row>
    <row r="137" spans="1:8" ht="12.75">
      <c r="A137" s="3">
        <v>54</v>
      </c>
      <c r="B137" s="3">
        <v>4.810259316484577</v>
      </c>
      <c r="C137" s="3">
        <v>-90</v>
      </c>
      <c r="D137" s="3">
        <v>-33.62631961934346</v>
      </c>
      <c r="E137" s="3">
        <v>-79.14975452698519</v>
      </c>
      <c r="F137" s="3">
        <v>-28.816060302858887</v>
      </c>
      <c r="G137" s="3">
        <v>-169.1497545269852</v>
      </c>
      <c r="H137" s="3">
        <v>28.816060302858887</v>
      </c>
    </row>
    <row r="138" spans="1:8" ht="12.75">
      <c r="A138" s="3">
        <v>55</v>
      </c>
      <c r="B138" s="3">
        <v>4.650880723059068</v>
      </c>
      <c r="C138" s="3">
        <v>-90</v>
      </c>
      <c r="D138" s="3">
        <v>-33.77903871471612</v>
      </c>
      <c r="E138" s="3">
        <v>-79.34094965960136</v>
      </c>
      <c r="F138" s="3">
        <v>-29.128157991657055</v>
      </c>
      <c r="G138" s="3">
        <v>-169.34094965960136</v>
      </c>
      <c r="H138" s="3">
        <v>29.128157991657055</v>
      </c>
    </row>
    <row r="139" spans="1:8" ht="12.75">
      <c r="A139" s="3">
        <v>56</v>
      </c>
      <c r="B139" s="3">
        <v>4.494373972819937</v>
      </c>
      <c r="C139" s="3">
        <v>-90</v>
      </c>
      <c r="D139" s="3">
        <v>-33.92922993966958</v>
      </c>
      <c r="E139" s="3">
        <v>-79.5256232652939</v>
      </c>
      <c r="F139" s="3">
        <v>-29.434855966849643</v>
      </c>
      <c r="G139" s="3">
        <v>-169.52562326529392</v>
      </c>
      <c r="H139" s="3">
        <v>29.434855966849643</v>
      </c>
    </row>
    <row r="140" spans="1:8" ht="12.75">
      <c r="A140" s="3">
        <v>57</v>
      </c>
      <c r="B140" s="3">
        <v>4.340637399494118</v>
      </c>
      <c r="C140" s="3">
        <v>-90</v>
      </c>
      <c r="D140" s="3">
        <v>-34.076971821863076</v>
      </c>
      <c r="E140" s="3">
        <v>-79.70409843780664</v>
      </c>
      <c r="F140" s="3">
        <v>-29.73633442236896</v>
      </c>
      <c r="G140" s="3">
        <v>-169.70409843780664</v>
      </c>
      <c r="H140" s="3">
        <v>29.73633442236896</v>
      </c>
    </row>
    <row r="141" spans="1:8" ht="12.75">
      <c r="A141" s="3">
        <v>58</v>
      </c>
      <c r="B141" s="3">
        <v>4.1895746416851996</v>
      </c>
      <c r="C141" s="3">
        <v>-90</v>
      </c>
      <c r="D141" s="3">
        <v>-34.22233948560682</v>
      </c>
      <c r="E141" s="3">
        <v>-79.876677602367</v>
      </c>
      <c r="F141" s="3">
        <v>-30.03276484392162</v>
      </c>
      <c r="G141" s="3">
        <v>-169.87667760236698</v>
      </c>
      <c r="H141" s="3">
        <v>30.03276484392162</v>
      </c>
    </row>
    <row r="142" spans="1:8" ht="12.75">
      <c r="A142" s="3">
        <v>59</v>
      </c>
      <c r="B142" s="3">
        <v>4.04109428010106</v>
      </c>
      <c r="C142" s="3">
        <v>-90</v>
      </c>
      <c r="D142" s="3">
        <v>-34.36540483126818</v>
      </c>
      <c r="E142" s="3">
        <v>-80.04364411572239</v>
      </c>
      <c r="F142" s="3">
        <v>-30.32431055116712</v>
      </c>
      <c r="G142" s="3">
        <v>-170.0436441157224</v>
      </c>
      <c r="H142" s="3">
        <v>30.32431055116712</v>
      </c>
    </row>
    <row r="143" spans="1:8" ht="12.75">
      <c r="A143" s="3">
        <v>60</v>
      </c>
      <c r="B143" s="3">
        <v>3.8951095052710722</v>
      </c>
      <c r="C143" s="3">
        <v>-90</v>
      </c>
      <c r="D143" s="3">
        <v>-34.506236704370096</v>
      </c>
      <c r="E143" s="3">
        <v>-80.20526372239267</v>
      </c>
      <c r="F143" s="3">
        <v>-30.611127199099023</v>
      </c>
      <c r="G143" s="3">
        <v>-170.20526372239266</v>
      </c>
      <c r="H143" s="3">
        <v>30.611127199099023</v>
      </c>
    </row>
    <row r="144" spans="1:8" ht="12.75">
      <c r="A144" s="3">
        <v>61</v>
      </c>
      <c r="B144" s="3">
        <v>3.751537812728605</v>
      </c>
      <c r="C144" s="3">
        <v>-90</v>
      </c>
      <c r="D144" s="3">
        <v>-34.64490105492143</v>
      </c>
      <c r="E144" s="3">
        <v>-80.36178588169929</v>
      </c>
      <c r="F144" s="3">
        <v>-30.89336324219282</v>
      </c>
      <c r="G144" s="3">
        <v>-170.3617858816993</v>
      </c>
      <c r="H144" s="3">
        <v>30.89336324219282</v>
      </c>
    </row>
    <row r="145" spans="1:8" ht="12.75">
      <c r="A145" s="3">
        <v>62</v>
      </c>
      <c r="B145" s="3">
        <v>3.610300722978868</v>
      </c>
      <c r="C145" s="3">
        <v>-90</v>
      </c>
      <c r="D145" s="3">
        <v>-34.78146108751155</v>
      </c>
      <c r="E145" s="3">
        <v>-80.51344497850776</v>
      </c>
      <c r="F145" s="3">
        <v>-31.171160364532685</v>
      </c>
      <c r="G145" s="3">
        <v>-170.51344497850775</v>
      </c>
      <c r="H145" s="3">
        <v>31.171160364532685</v>
      </c>
    </row>
    <row r="146" spans="1:8" ht="12.75">
      <c r="A146" s="3">
        <v>63</v>
      </c>
      <c r="B146" s="3">
        <v>3.471323523872311</v>
      </c>
      <c r="C146" s="3">
        <v>-90</v>
      </c>
      <c r="D146" s="3">
        <v>-34.915977402688384</v>
      </c>
      <c r="E146" s="3">
        <v>-80.66046142919228</v>
      </c>
      <c r="F146" s="3">
        <v>-31.444653878816077</v>
      </c>
      <c r="G146" s="3">
        <v>-170.66046142919228</v>
      </c>
      <c r="H146" s="3">
        <v>31.444653878816077</v>
      </c>
    </row>
    <row r="147" spans="1:8" ht="12.75">
      <c r="A147" s="3">
        <v>64</v>
      </c>
      <c r="B147" s="3">
        <v>3.334535033266201</v>
      </c>
      <c r="C147" s="3">
        <v>-90</v>
      </c>
      <c r="D147" s="3">
        <v>-35.04850813012221</v>
      </c>
      <c r="E147" s="3">
        <v>-80.80304269307274</v>
      </c>
      <c r="F147" s="3">
        <v>-31.71397309685601</v>
      </c>
      <c r="G147" s="3">
        <v>-170.80304269307274</v>
      </c>
      <c r="H147" s="3">
        <v>31.71397309685601</v>
      </c>
    </row>
    <row r="148" spans="1:8" ht="12.75">
      <c r="A148" s="3">
        <v>65</v>
      </c>
      <c r="B148" s="3">
        <v>3.1998673800868342</v>
      </c>
      <c r="C148" s="3">
        <v>-90</v>
      </c>
      <c r="D148" s="3">
        <v>-35.17910905403789</v>
      </c>
      <c r="E148" s="3">
        <v>-80.94138419846702</v>
      </c>
      <c r="F148" s="3">
        <v>-31.979241673951055</v>
      </c>
      <c r="G148" s="3">
        <v>-170.941384198467</v>
      </c>
      <c r="H148" s="3">
        <v>31.979241673951055</v>
      </c>
    </row>
    <row r="149" spans="1:8" ht="12.75">
      <c r="A149" s="3">
        <v>66</v>
      </c>
      <c r="B149" s="3">
        <v>3.067255802106571</v>
      </c>
      <c r="C149" s="3">
        <v>-90</v>
      </c>
      <c r="D149" s="3">
        <v>-35.307833731376746</v>
      </c>
      <c r="E149" s="3">
        <v>-81.07567019152138</v>
      </c>
      <c r="F149" s="3">
        <v>-32.24057792927018</v>
      </c>
      <c r="G149" s="3">
        <v>-171.07567019152137</v>
      </c>
      <c r="H149" s="3">
        <v>32.24057792927018</v>
      </c>
    </row>
    <row r="150" spans="1:8" ht="12.75">
      <c r="A150" s="3">
        <v>67</v>
      </c>
      <c r="B150" s="3">
        <v>2.936638458927417</v>
      </c>
      <c r="C150" s="3">
        <v>-90</v>
      </c>
      <c r="D150" s="3">
        <v>-35.434733603126794</v>
      </c>
      <c r="E150" s="3">
        <v>-81.20607451511846</v>
      </c>
      <c r="F150" s="3">
        <v>-32.498095144199375</v>
      </c>
      <c r="G150" s="3">
        <v>-171.20607451511847</v>
      </c>
      <c r="H150" s="3">
        <v>32.498095144199375</v>
      </c>
    </row>
    <row r="151" spans="1:8" ht="12.75">
      <c r="A151" s="3">
        <v>68</v>
      </c>
      <c r="B151" s="3">
        <v>2.8079562588192193</v>
      </c>
      <c r="C151" s="3">
        <v>-90</v>
      </c>
      <c r="D151" s="3">
        <v>-35.559858099237644</v>
      </c>
      <c r="E151" s="3">
        <v>-81.33276132439632</v>
      </c>
      <c r="F151" s="3">
        <v>-32.75190184041843</v>
      </c>
      <c r="G151" s="3">
        <v>-171.3327613243963</v>
      </c>
      <c r="H151" s="3">
        <v>32.75190184041843</v>
      </c>
    </row>
    <row r="152" spans="1:8" ht="12.75">
      <c r="A152" s="3">
        <v>69</v>
      </c>
      <c r="B152" s="3">
        <v>2.6811526981988387</v>
      </c>
      <c r="C152" s="3">
        <v>-90</v>
      </c>
      <c r="D152" s="3">
        <v>-35.683254737513295</v>
      </c>
      <c r="E152" s="3">
        <v>-81.45588574473454</v>
      </c>
      <c r="F152" s="3">
        <v>-33.00210203931446</v>
      </c>
      <c r="G152" s="3">
        <v>-171.45588574473453</v>
      </c>
      <c r="H152" s="3">
        <v>33.00210203931446</v>
      </c>
    </row>
    <row r="153" spans="1:8" ht="12.75">
      <c r="A153" s="3">
        <v>70</v>
      </c>
      <c r="B153" s="3">
        <v>2.5561737126588073</v>
      </c>
      <c r="C153" s="3">
        <v>-90</v>
      </c>
      <c r="D153" s="3">
        <v>-35.804969216853934</v>
      </c>
      <c r="E153" s="3">
        <v>-81.57559447746308</v>
      </c>
      <c r="F153" s="3">
        <v>-33.24879550419513</v>
      </c>
      <c r="G153" s="3">
        <v>-171.57559447746308</v>
      </c>
      <c r="H153" s="3">
        <v>33.24879550419513</v>
      </c>
    </row>
    <row r="154" spans="1:8" ht="12.75">
      <c r="A154" s="3">
        <v>71</v>
      </c>
      <c r="B154" s="3">
        <v>2.4329675385624387</v>
      </c>
      <c r="C154" s="3">
        <v>-90</v>
      </c>
      <c r="D154" s="3">
        <v>-35.925045505196096</v>
      </c>
      <c r="E154" s="3">
        <v>-81.69202635801456</v>
      </c>
      <c r="F154" s="3">
        <v>-33.49207796663366</v>
      </c>
      <c r="G154" s="3">
        <v>-171.69202635801454</v>
      </c>
      <c r="H154" s="3">
        <v>33.49207796663366</v>
      </c>
    </row>
    <row r="155" spans="1:8" ht="12.75">
      <c r="A155" s="3">
        <v>72</v>
      </c>
      <c r="B155" s="3">
        <v>2.311484584318576</v>
      </c>
      <c r="C155" s="3">
        <v>-90</v>
      </c>
      <c r="D155" s="3">
        <v>-36.04352592247946</v>
      </c>
      <c r="E155" s="3">
        <v>-81.80531287076744</v>
      </c>
      <c r="F155" s="3">
        <v>-33.73204133816088</v>
      </c>
      <c r="G155" s="3">
        <v>-171.80531287076744</v>
      </c>
      <c r="H155" s="3">
        <v>33.73204133816088</v>
      </c>
    </row>
    <row r="156" spans="1:8" ht="12.75">
      <c r="A156" s="3">
        <v>73</v>
      </c>
      <c r="B156" s="3">
        <v>2.1916773105348275</v>
      </c>
      <c r="C156" s="3">
        <v>-90</v>
      </c>
      <c r="D156" s="3">
        <v>-36.16045121894847</v>
      </c>
      <c r="E156" s="3">
        <v>-81.91557862440499</v>
      </c>
      <c r="F156" s="3">
        <v>-33.96877390841364</v>
      </c>
      <c r="G156" s="3">
        <v>-171.915578624405</v>
      </c>
      <c r="H156" s="3">
        <v>33.96877390841364</v>
      </c>
    </row>
    <row r="157" spans="1:8" ht="12.75">
      <c r="A157" s="3">
        <v>74</v>
      </c>
      <c r="B157" s="3">
        <v>2.0735001183244206</v>
      </c>
      <c r="C157" s="3">
        <v>-90</v>
      </c>
      <c r="D157" s="3">
        <v>-36.275860649077735</v>
      </c>
      <c r="E157" s="3">
        <v>-82.02294179123783</v>
      </c>
      <c r="F157" s="3">
        <v>-34.20236053075332</v>
      </c>
      <c r="G157" s="3">
        <v>-172.02294179123783</v>
      </c>
      <c r="H157" s="3">
        <v>34.20236053075332</v>
      </c>
    </row>
    <row r="158" spans="1:8" ht="12.75">
      <c r="A158" s="3">
        <v>75</v>
      </c>
      <c r="B158" s="3">
        <v>1.9569092451099446</v>
      </c>
      <c r="C158" s="3">
        <v>-90</v>
      </c>
      <c r="D158" s="3">
        <v>-36.38979204139215</v>
      </c>
      <c r="E158" s="3">
        <v>-82.12751451360316</v>
      </c>
      <c r="F158" s="3">
        <v>-34.4328827962822</v>
      </c>
      <c r="G158" s="3">
        <v>-172.12751451360316</v>
      </c>
      <c r="H158" s="3">
        <v>34.4328827962822</v>
      </c>
    </row>
    <row r="159" spans="1:8" ht="12.75">
      <c r="A159" s="3">
        <v>76</v>
      </c>
      <c r="B159" s="3">
        <v>1.8418626673281184</v>
      </c>
      <c r="C159" s="3">
        <v>-90</v>
      </c>
      <c r="D159" s="3">
        <v>-36.50228186443482</v>
      </c>
      <c r="E159" s="3">
        <v>-82.2294032801533</v>
      </c>
      <c r="F159" s="3">
        <v>-34.660419197106705</v>
      </c>
      <c r="G159" s="3">
        <v>-172.2294032801533</v>
      </c>
      <c r="H159" s="3">
        <v>34.660419197106705</v>
      </c>
    </row>
    <row r="160" spans="1:8" ht="12.75">
      <c r="A160" s="3">
        <v>77</v>
      </c>
      <c r="B160" s="3">
        <v>1.7283200094943088</v>
      </c>
      <c r="C160" s="3">
        <v>-90</v>
      </c>
      <c r="D160" s="3">
        <v>-36.6133652891206</v>
      </c>
      <c r="E160" s="3">
        <v>-82.32870927457796</v>
      </c>
      <c r="F160" s="3">
        <v>-34.88504527962629</v>
      </c>
      <c r="G160" s="3">
        <v>-172.32870927457796</v>
      </c>
      <c r="H160" s="3">
        <v>34.88504527962629</v>
      </c>
    </row>
    <row r="161" spans="1:8" ht="12.75">
      <c r="A161" s="3">
        <v>78</v>
      </c>
      <c r="B161" s="3">
        <v>1.6162424591343374</v>
      </c>
      <c r="C161" s="3">
        <v>-90</v>
      </c>
      <c r="D161" s="3">
        <v>-36.723076247696525</v>
      </c>
      <c r="E161" s="3">
        <v>-82.42552869906467</v>
      </c>
      <c r="F161" s="3">
        <v>-35.106833788562184</v>
      </c>
      <c r="G161" s="3">
        <v>-172.42552869906467</v>
      </c>
      <c r="H161" s="3">
        <v>35.106833788562184</v>
      </c>
    </row>
    <row r="162" spans="1:8" ht="12.75">
      <c r="A162" s="3">
        <v>79</v>
      </c>
      <c r="B162" s="3">
        <v>1.5055926871351173</v>
      </c>
      <c r="C162" s="3">
        <v>-90</v>
      </c>
      <c r="D162" s="3">
        <v>-36.83144748951715</v>
      </c>
      <c r="E162" s="3">
        <v>-82.51995307458647</v>
      </c>
      <c r="F162" s="3">
        <v>-35.32585480238203</v>
      </c>
      <c r="G162" s="3">
        <v>-172.51995307458645</v>
      </c>
      <c r="H162" s="3">
        <v>35.32585480238203</v>
      </c>
    </row>
    <row r="163" spans="1:8" ht="12.75">
      <c r="A163" s="3">
        <v>80</v>
      </c>
      <c r="B163" s="3">
        <v>1.3963347731050746</v>
      </c>
      <c r="C163" s="3">
        <v>-90</v>
      </c>
      <c r="D163" s="3">
        <v>-36.93851063382853</v>
      </c>
      <c r="E163" s="3">
        <v>-82.61206951991304</v>
      </c>
      <c r="F163" s="3">
        <v>-35.542175860723454</v>
      </c>
      <c r="G163" s="3">
        <v>-172.61206951991304</v>
      </c>
      <c r="H163" s="3">
        <v>35.542175860723454</v>
      </c>
    </row>
    <row r="164" spans="1:8" ht="12.75">
      <c r="A164" s="3">
        <v>81</v>
      </c>
      <c r="B164" s="3">
        <v>1.2884341353709496</v>
      </c>
      <c r="C164" s="3">
        <v>-90</v>
      </c>
      <c r="D164" s="3">
        <v>-37.04429621974214</v>
      </c>
      <c r="E164" s="3">
        <v>-82.7019610110674</v>
      </c>
      <c r="F164" s="3">
        <v>-35.75586208437119</v>
      </c>
      <c r="G164" s="3">
        <v>-172.7019610110674</v>
      </c>
      <c r="H164" s="3">
        <v>35.75586208437119</v>
      </c>
    </row>
    <row r="165" spans="1:8" ht="12.75">
      <c r="A165" s="3">
        <v>82</v>
      </c>
      <c r="B165" s="3">
        <v>1.1818574652696117</v>
      </c>
      <c r="C165" s="3">
        <v>-90</v>
      </c>
      <c r="D165" s="3">
        <v>-37.14883375356861</v>
      </c>
      <c r="E165" s="3">
        <v>-82.78970662279514</v>
      </c>
      <c r="F165" s="3">
        <v>-35.966976288299</v>
      </c>
      <c r="G165" s="3">
        <v>-172.78970662279514</v>
      </c>
      <c r="H165" s="3">
        <v>35.966976288299</v>
      </c>
    </row>
    <row r="166" spans="1:8" ht="12.75">
      <c r="A166" s="3">
        <v>83</v>
      </c>
      <c r="B166" s="3">
        <v>1.0765726654224665</v>
      </c>
      <c r="C166" s="3">
        <v>-90</v>
      </c>
      <c r="D166" s="3">
        <v>-37.25215175366945</v>
      </c>
      <c r="E166" s="3">
        <v>-82.87538175347176</v>
      </c>
      <c r="F166" s="3">
        <v>-36.175579088246984</v>
      </c>
      <c r="G166" s="3">
        <v>-172.87538175347177</v>
      </c>
      <c r="H166" s="3">
        <v>36.175579088246984</v>
      </c>
    </row>
    <row r="167" spans="1:8" ht="12.75">
      <c r="A167" s="3">
        <v>84</v>
      </c>
      <c r="B167" s="3">
        <v>0.972548791706312</v>
      </c>
      <c r="C167" s="3">
        <v>-90</v>
      </c>
      <c r="D167" s="3">
        <v>-37.354277792975</v>
      </c>
      <c r="E167" s="3">
        <v>-82.95905833474767</v>
      </c>
      <c r="F167" s="3">
        <v>-36.38172900126868</v>
      </c>
      <c r="G167" s="3">
        <v>-172.95905833474768</v>
      </c>
      <c r="H167" s="3">
        <v>36.38172900126868</v>
      </c>
    </row>
    <row r="168" spans="1:8" ht="12.75">
      <c r="A168" s="3">
        <v>85</v>
      </c>
      <c r="B168" s="3">
        <v>0.8697559986580914</v>
      </c>
      <c r="C168" s="3">
        <v>-90</v>
      </c>
      <c r="D168" s="3">
        <v>-37.45523853930725</v>
      </c>
      <c r="E168" s="3">
        <v>-83.04080502711606</v>
      </c>
      <c r="F168" s="3">
        <v>-36.58548254064916</v>
      </c>
      <c r="G168" s="3">
        <v>-173.04080502711608</v>
      </c>
      <c r="H168" s="3">
        <v>36.58548254064916</v>
      </c>
    </row>
    <row r="169" spans="1:8" ht="12.75">
      <c r="A169" s="3">
        <v>86</v>
      </c>
      <c r="B169" s="3">
        <v>0.7681654880725923</v>
      </c>
      <c r="C169" s="3">
        <v>-90</v>
      </c>
      <c r="D169" s="3">
        <v>-37.555059793637</v>
      </c>
      <c r="E169" s="3">
        <v>-83.1206874024858</v>
      </c>
      <c r="F169" s="3">
        <v>-36.7868943055644</v>
      </c>
      <c r="G169" s="3">
        <v>-173.1206874024858</v>
      </c>
      <c r="H169" s="3">
        <v>36.7868943055644</v>
      </c>
    </row>
    <row r="170" spans="1:8" ht="12.75">
      <c r="A170" s="3">
        <v>87</v>
      </c>
      <c r="B170" s="3">
        <v>0.667749460571574</v>
      </c>
      <c r="C170" s="3">
        <v>-90</v>
      </c>
      <c r="D170" s="3">
        <v>-37.65376652639647</v>
      </c>
      <c r="E170" s="3">
        <v>-83.19876811474776</v>
      </c>
      <c r="F170" s="3">
        <v>-36.98601706582489</v>
      </c>
      <c r="G170" s="3">
        <v>-173.19876811474776</v>
      </c>
      <c r="H170" s="3">
        <v>36.98601706582489</v>
      </c>
    </row>
    <row r="171" spans="1:8" ht="12.75">
      <c r="A171" s="3">
        <v>88</v>
      </c>
      <c r="B171" s="3">
        <v>0.5684810699405721</v>
      </c>
      <c r="C171" s="3">
        <v>-90</v>
      </c>
      <c r="D171" s="3">
        <v>-37.75138291196082</v>
      </c>
      <c r="E171" s="3">
        <v>-83.2751070592394</v>
      </c>
      <c r="F171" s="3">
        <v>-37.18290184202025</v>
      </c>
      <c r="G171" s="3">
        <v>-173.27510705923942</v>
      </c>
      <c r="H171" s="3">
        <v>37.18290184202025</v>
      </c>
    </row>
    <row r="172" spans="1:8" ht="12.75">
      <c r="A172" s="3">
        <v>89</v>
      </c>
      <c r="B172" s="3">
        <v>0.4703343800456902</v>
      </c>
      <c r="C172" s="3">
        <v>-90</v>
      </c>
      <c r="D172" s="3">
        <v>-37.847932361404595</v>
      </c>
      <c r="E172" s="3">
        <v>-83.34976152193545</v>
      </c>
      <c r="F172" s="3">
        <v>-37.3775979813589</v>
      </c>
      <c r="G172" s="3">
        <v>-173.34976152193545</v>
      </c>
      <c r="H172" s="3">
        <v>37.3775979813589</v>
      </c>
    </row>
    <row r="173" spans="1:8" ht="12.75">
      <c r="A173" s="3">
        <v>90</v>
      </c>
      <c r="B173" s="3">
        <v>0.3732843241574482</v>
      </c>
      <c r="C173" s="3">
        <v>-90</v>
      </c>
      <c r="D173" s="3">
        <v>-37.943437553632336</v>
      </c>
      <c r="E173" s="3">
        <v>-83.42278631912313</v>
      </c>
      <c r="F173" s="3">
        <v>-37.57015322947489</v>
      </c>
      <c r="G173" s="3">
        <v>-173.42278631912313</v>
      </c>
      <c r="H173" s="3">
        <v>37.57015322947489</v>
      </c>
    </row>
    <row r="174" spans="1:8" ht="12.75">
      <c r="A174" s="3">
        <v>91</v>
      </c>
      <c r="B174" s="3">
        <v>0.2773066665220731</v>
      </c>
      <c r="C174" s="3">
        <v>-90</v>
      </c>
      <c r="D174" s="3">
        <v>-38.037920464976395</v>
      </c>
      <c r="E174" s="3">
        <v>-83.4942339282582</v>
      </c>
      <c r="F174" s="3">
        <v>-37.76061379845432</v>
      </c>
      <c r="G174" s="3">
        <v>-173.4942339282582</v>
      </c>
      <c r="H174" s="3">
        <v>37.76061379845432</v>
      </c>
    </row>
    <row r="175" spans="1:8" ht="12.75">
      <c r="A175" s="3">
        <v>92</v>
      </c>
      <c r="B175" s="3">
        <v>0.18237796603283996</v>
      </c>
      <c r="C175" s="3">
        <v>-90</v>
      </c>
      <c r="D175" s="3">
        <v>-38.13140239734885</v>
      </c>
      <c r="E175" s="3">
        <v>-83.5641546106399</v>
      </c>
      <c r="F175" s="3">
        <v>-37.94902443131601</v>
      </c>
      <c r="G175" s="3">
        <v>-173.5641546106399</v>
      </c>
      <c r="H175" s="3">
        <v>37.94902443131601</v>
      </c>
    </row>
    <row r="176" spans="1:8" ht="12.75">
      <c r="A176" s="3">
        <v>93</v>
      </c>
      <c r="B176" s="3">
        <v>0.08847554186524366</v>
      </c>
      <c r="C176" s="3">
        <v>-90</v>
      </c>
      <c r="D176" s="3">
        <v>-38.2239040050293</v>
      </c>
      <c r="E176" s="3">
        <v>-83.63259652649192</v>
      </c>
      <c r="F176" s="3">
        <v>-38.135428463164054</v>
      </c>
      <c r="G176" s="3">
        <v>-173.6325965264919</v>
      </c>
      <c r="H176" s="3">
        <v>38.135428463164054</v>
      </c>
    </row>
    <row r="177" spans="1:8" ht="12.75">
      <c r="A177" s="3">
        <v>94</v>
      </c>
      <c r="B177" s="3">
        <v>-0.004422559050026431</v>
      </c>
      <c r="C177" s="3">
        <v>-90</v>
      </c>
      <c r="D177" s="3">
        <v>-38.3154453201647</v>
      </c>
      <c r="E177" s="3">
        <v>-83.69960584298859</v>
      </c>
      <c r="F177" s="3">
        <v>-38.319867879214726</v>
      </c>
      <c r="G177" s="3">
        <v>-173.6996058429886</v>
      </c>
      <c r="H177" s="3">
        <v>38.319867879214726</v>
      </c>
    </row>
    <row r="178" spans="1:8" ht="12.75">
      <c r="A178" s="3">
        <v>95</v>
      </c>
      <c r="B178" s="3">
        <v>-0.09633759283301074</v>
      </c>
      <c r="C178" s="3">
        <v>-90</v>
      </c>
      <c r="D178" s="3">
        <v>-38.406045777053215</v>
      </c>
      <c r="E178" s="3">
        <v>-83.76522683572287</v>
      </c>
      <c r="F178" s="3">
        <v>-38.502383369886225</v>
      </c>
      <c r="G178" s="3">
        <v>-173.76522683572287</v>
      </c>
      <c r="H178" s="3">
        <v>38.502383369886225</v>
      </c>
    </row>
    <row r="179" spans="1:8" ht="12.75">
      <c r="A179" s="3">
        <v>96</v>
      </c>
      <c r="B179" s="3">
        <v>-0.18729014784742287</v>
      </c>
      <c r="C179" s="3">
        <v>-90</v>
      </c>
      <c r="D179" s="3">
        <v>-38.49572423527881</v>
      </c>
      <c r="E179" s="3">
        <v>-83.82950198407272</v>
      </c>
      <c r="F179" s="3">
        <v>-38.68301438312623</v>
      </c>
      <c r="G179" s="3">
        <v>-173.82950198407272</v>
      </c>
      <c r="H179" s="3">
        <v>38.68301438312623</v>
      </c>
    </row>
    <row r="180" spans="1:8" ht="12.75">
      <c r="A180" s="3">
        <v>97</v>
      </c>
      <c r="B180" s="3">
        <v>-0.27730017238095217</v>
      </c>
      <c r="C180" s="3">
        <v>-90</v>
      </c>
      <c r="D180" s="3">
        <v>-38.58449900176018</v>
      </c>
      <c r="E180" s="3">
        <v>-83.89247206088797</v>
      </c>
      <c r="F180" s="3">
        <v>-38.86179917414113</v>
      </c>
      <c r="G180" s="3">
        <v>-173.89247206088797</v>
      </c>
      <c r="H180" s="3">
        <v>38.86179917414113</v>
      </c>
    </row>
    <row r="181" spans="1:8" ht="12.75">
      <c r="A181" s="3">
        <v>98</v>
      </c>
      <c r="B181" s="3">
        <v>-0.36638700090595167</v>
      </c>
      <c r="C181" s="3">
        <v>-90</v>
      </c>
      <c r="D181" s="3">
        <v>-38.672387851772726</v>
      </c>
      <c r="E181" s="3">
        <v>-83.95417621688539</v>
      </c>
      <c r="F181" s="3">
        <v>-39.03877485267868</v>
      </c>
      <c r="G181" s="3">
        <v>-173.95417621688537</v>
      </c>
      <c r="H181" s="3">
        <v>39.03877485267868</v>
      </c>
    </row>
    <row r="182" spans="1:8" ht="12.75">
      <c r="A182" s="3">
        <v>99</v>
      </c>
      <c r="B182" s="3">
        <v>-0.45456937900705296</v>
      </c>
      <c r="C182" s="3">
        <v>-90</v>
      </c>
      <c r="D182" s="3">
        <v>-38.759408048999376</v>
      </c>
      <c r="E182" s="3">
        <v>-84.01465206011105</v>
      </c>
      <c r="F182" s="3">
        <v>-39.21397742800642</v>
      </c>
      <c r="G182" s="3">
        <v>-174.01465206011105</v>
      </c>
      <c r="H182" s="3">
        <v>39.21397742800642</v>
      </c>
    </row>
    <row r="183" spans="1:8" ht="12.75">
      <c r="A183" s="3">
        <v>100</v>
      </c>
      <c r="B183" s="3">
        <v>-0.5418654870560542</v>
      </c>
      <c r="C183" s="3">
        <v>-90</v>
      </c>
      <c r="D183" s="3">
        <v>-38.845576364662236</v>
      </c>
      <c r="E183" s="3">
        <v>-84.0739357308013</v>
      </c>
      <c r="F183" s="3">
        <v>-39.387441851718286</v>
      </c>
      <c r="G183" s="3">
        <v>-174.0739357308013</v>
      </c>
      <c r="H183" s="3">
        <v>39.387441851718286</v>
      </c>
    </row>
    <row r="184" spans="1:8" ht="12.75">
      <c r="A184" s="3">
        <v>110</v>
      </c>
      <c r="B184" s="3">
        <v>-1.369719190220556</v>
      </c>
      <c r="C184" s="3">
        <v>-90</v>
      </c>
      <c r="D184" s="3">
        <v>-39.663777821402405</v>
      </c>
      <c r="E184" s="3">
        <v>-84.60823438600488</v>
      </c>
      <c r="F184" s="3">
        <v>-41.03349701162296</v>
      </c>
      <c r="G184" s="3">
        <v>-174.60823438600488</v>
      </c>
      <c r="H184" s="3">
        <v>41.03349701162296</v>
      </c>
    </row>
    <row r="185" spans="1:8" ht="12.75">
      <c r="A185" s="3">
        <v>120</v>
      </c>
      <c r="B185" s="3">
        <v>-2.1254904080085515</v>
      </c>
      <c r="C185" s="3">
        <v>-90</v>
      </c>
      <c r="D185" s="3">
        <v>-40.412193081403764</v>
      </c>
      <c r="E185" s="3">
        <v>-85.05444913566117</v>
      </c>
      <c r="F185" s="3">
        <v>-42.537683489412316</v>
      </c>
      <c r="G185" s="3">
        <v>-175.05444913566117</v>
      </c>
      <c r="H185" s="3">
        <v>42.537683489412316</v>
      </c>
    </row>
    <row r="186" spans="1:8" ht="12.75">
      <c r="A186" s="3">
        <v>130</v>
      </c>
      <c r="B186" s="3">
        <v>-2.820732533192789</v>
      </c>
      <c r="C186" s="3">
        <v>-90</v>
      </c>
      <c r="D186" s="3">
        <v>-41.10170176270654</v>
      </c>
      <c r="E186" s="3">
        <v>-85.43264578802533</v>
      </c>
      <c r="F186" s="3">
        <v>-43.92243429589933</v>
      </c>
      <c r="G186" s="3">
        <v>-175.43264578802533</v>
      </c>
      <c r="H186" s="3">
        <v>43.92243429589933</v>
      </c>
    </row>
    <row r="187" spans="1:8" ht="12.75">
      <c r="A187" s="3">
        <v>140</v>
      </c>
      <c r="B187" s="3">
        <v>-3.4644262006208155</v>
      </c>
      <c r="C187" s="3">
        <v>-90</v>
      </c>
      <c r="D187" s="3">
        <v>-41.74084063543254</v>
      </c>
      <c r="E187" s="3">
        <v>-85.75723971783816</v>
      </c>
      <c r="F187" s="3">
        <v>-45.205266836053354</v>
      </c>
      <c r="G187" s="3">
        <v>-175.75723971783816</v>
      </c>
      <c r="H187" s="3">
        <v>45.205266836053354</v>
      </c>
    </row>
    <row r="188" spans="1:8" ht="12.75">
      <c r="A188" s="3">
        <v>150</v>
      </c>
      <c r="B188" s="3">
        <v>-4.063690668169679</v>
      </c>
      <c r="C188" s="3">
        <v>-90</v>
      </c>
      <c r="D188" s="3">
        <v>-42.33642698388982</v>
      </c>
      <c r="E188" s="3">
        <v>-86.03884985653592</v>
      </c>
      <c r="F188" s="3">
        <v>-46.4001176520595</v>
      </c>
      <c r="G188" s="3">
        <v>-176.03884985653593</v>
      </c>
      <c r="H188" s="3">
        <v>46.4001176520595</v>
      </c>
    </row>
    <row r="189" spans="1:8" ht="12.75">
      <c r="A189" s="3">
        <v>160</v>
      </c>
      <c r="B189" s="3">
        <v>-4.62426514017455</v>
      </c>
      <c r="C189" s="3">
        <v>-90</v>
      </c>
      <c r="D189" s="3">
        <v>-42.89398882629357</v>
      </c>
      <c r="E189" s="3">
        <v>-86.2854690112993</v>
      </c>
      <c r="F189" s="3">
        <v>-47.51825396646812</v>
      </c>
      <c r="G189" s="3">
        <v>-176.28546901129928</v>
      </c>
      <c r="H189" s="3">
        <v>47.51825396646812</v>
      </c>
    </row>
    <row r="190" spans="1:8" ht="12.75">
      <c r="A190" s="3">
        <v>170</v>
      </c>
      <c r="B190" s="3">
        <v>-5.1508439146215315</v>
      </c>
      <c r="C190" s="3">
        <v>-90</v>
      </c>
      <c r="D190" s="3">
        <v>-43.41806919579382</v>
      </c>
      <c r="E190" s="3">
        <v>-86.50322711111241</v>
      </c>
      <c r="F190" s="3">
        <v>-48.568913110415345</v>
      </c>
      <c r="G190" s="3">
        <v>-176.5032271111124</v>
      </c>
      <c r="H190" s="3">
        <v>48.568913110415345</v>
      </c>
    </row>
    <row r="191" spans="1:8" ht="12.75">
      <c r="A191" s="3">
        <v>180</v>
      </c>
      <c r="B191" s="3">
        <v>-5.647315589122175</v>
      </c>
      <c r="C191" s="3">
        <v>-90</v>
      </c>
      <c r="D191" s="3">
        <v>-43.91244605662795</v>
      </c>
      <c r="E191" s="3">
        <v>-86.69690327214029</v>
      </c>
      <c r="F191" s="3">
        <v>-49.55976164575012</v>
      </c>
      <c r="G191" s="3">
        <v>-176.69690327214028</v>
      </c>
      <c r="H191" s="3">
        <v>49.55976164575012</v>
      </c>
    </row>
    <row r="192" spans="1:8" ht="12.75">
      <c r="A192" s="3">
        <v>190</v>
      </c>
      <c r="B192" s="3">
        <v>-6.1169375061126345</v>
      </c>
      <c r="C192" s="3">
        <v>-90</v>
      </c>
      <c r="D192" s="3">
        <v>-44.38029432992082</v>
      </c>
      <c r="E192" s="3">
        <v>-86.87027797857773</v>
      </c>
      <c r="F192" s="3">
        <v>-50.49723183603346</v>
      </c>
      <c r="G192" s="3">
        <v>-176.87027797857775</v>
      </c>
      <c r="H192" s="3">
        <v>50.49723183603346</v>
      </c>
    </row>
    <row r="193" spans="1:8" ht="12.75">
      <c r="A193" s="3">
        <v>200</v>
      </c>
      <c r="B193" s="3">
        <v>-6.562465400335677</v>
      </c>
      <c r="C193" s="3">
        <v>-90</v>
      </c>
      <c r="D193" s="3">
        <v>-44.82430733288422</v>
      </c>
      <c r="E193" s="3">
        <v>-87.02638066997484</v>
      </c>
      <c r="F193" s="3">
        <v>-51.3867727332199</v>
      </c>
      <c r="G193" s="3">
        <v>-177.02638066997483</v>
      </c>
      <c r="H193" s="3">
        <v>51.3867727332199</v>
      </c>
    </row>
    <row r="194" spans="1:8" ht="12.75">
      <c r="A194" s="3">
        <v>210</v>
      </c>
      <c r="B194" s="3">
        <v>-6.986251381734439</v>
      </c>
      <c r="C194" s="3">
        <v>-90</v>
      </c>
      <c r="D194" s="3">
        <v>-45.24678920907494</v>
      </c>
      <c r="E194" s="3">
        <v>-87.1676672267869</v>
      </c>
      <c r="F194" s="3">
        <v>-52.23304059080938</v>
      </c>
      <c r="G194" s="3">
        <v>-177.1676672267869</v>
      </c>
      <c r="H194" s="3">
        <v>52.23304059080938</v>
      </c>
    </row>
    <row r="195" spans="1:8" ht="12.75">
      <c r="A195" s="3">
        <v>220</v>
      </c>
      <c r="B195" s="3">
        <v>-7.390319103500179</v>
      </c>
      <c r="C195" s="3">
        <v>-90</v>
      </c>
      <c r="D195" s="3">
        <v>-45.64972626145823</v>
      </c>
      <c r="E195" s="3">
        <v>-87.29614944453886</v>
      </c>
      <c r="F195" s="3">
        <v>-53.0400453649584</v>
      </c>
      <c r="G195" s="3">
        <v>-177.29614944453886</v>
      </c>
      <c r="H195" s="3">
        <v>53.0400453649584</v>
      </c>
    </row>
    <row r="196" spans="1:8" ht="12.75">
      <c r="A196" s="3">
        <v>230</v>
      </c>
      <c r="B196" s="3">
        <v>-7.776422207407911</v>
      </c>
      <c r="C196" s="3">
        <v>-90</v>
      </c>
      <c r="D196" s="3">
        <v>-46.03484269918181</v>
      </c>
      <c r="E196" s="3">
        <v>-87.41349098142173</v>
      </c>
      <c r="F196" s="3">
        <v>-53.81126490658972</v>
      </c>
      <c r="G196" s="3">
        <v>-177.41349098142172</v>
      </c>
      <c r="H196" s="3">
        <v>53.81126490658972</v>
      </c>
    </row>
    <row r="197" spans="1:8" ht="12.75">
      <c r="A197" s="3">
        <v>240</v>
      </c>
      <c r="B197" s="3">
        <v>-8.146090321288174</v>
      </c>
      <c r="C197" s="3">
        <v>-90</v>
      </c>
      <c r="D197" s="3">
        <v>-46.403644703859406</v>
      </c>
      <c r="E197" s="3">
        <v>-87.521079480377</v>
      </c>
      <c r="F197" s="3">
        <v>-54.549735025147584</v>
      </c>
      <c r="G197" s="3">
        <v>-177.521079480377</v>
      </c>
      <c r="H197" s="3">
        <v>54.549735025147584</v>
      </c>
    </row>
    <row r="198" spans="1:8" ht="12.75">
      <c r="A198" s="3">
        <v>250</v>
      </c>
      <c r="B198" s="3">
        <v>-8.500665660496807</v>
      </c>
      <c r="C198" s="3">
        <v>-90</v>
      </c>
      <c r="D198" s="3">
        <v>-46.75745562768501</v>
      </c>
      <c r="E198" s="3">
        <v>-87.62008148848352</v>
      </c>
      <c r="F198" s="3">
        <v>-55.25812128818182</v>
      </c>
      <c r="G198" s="3">
        <v>-177.62008148848352</v>
      </c>
      <c r="H198" s="3">
        <v>55.25812128818182</v>
      </c>
    </row>
    <row r="199" spans="1:8" ht="12.75">
      <c r="A199" s="3">
        <v>260</v>
      </c>
      <c r="B199" s="3">
        <v>-8.841332446472412</v>
      </c>
      <c r="C199" s="3">
        <v>-90</v>
      </c>
      <c r="D199" s="3">
        <v>-47.097444377854465</v>
      </c>
      <c r="E199" s="3">
        <v>-87.71148477436017</v>
      </c>
      <c r="F199" s="3">
        <v>-55.93877682432688</v>
      </c>
      <c r="G199" s="3">
        <v>-177.71148477436017</v>
      </c>
      <c r="H199" s="3">
        <v>55.93877682432688</v>
      </c>
    </row>
    <row r="200" spans="1:8" ht="12.75">
      <c r="A200" s="3">
        <v>270</v>
      </c>
      <c r="B200" s="3">
        <v>-9.169140770235801</v>
      </c>
      <c r="C200" s="3">
        <v>-90</v>
      </c>
      <c r="D200" s="3">
        <v>-47.42464850819453</v>
      </c>
      <c r="E200" s="3">
        <v>-87.7961312907714</v>
      </c>
      <c r="F200" s="3">
        <v>-56.59378927843033</v>
      </c>
      <c r="G200" s="3">
        <v>-177.7961312907714</v>
      </c>
      <c r="H200" s="3">
        <v>56.59378927843033</v>
      </c>
    </row>
    <row r="201" spans="1:8" ht="12.75">
      <c r="A201" s="3">
        <v>280</v>
      </c>
      <c r="B201" s="3">
        <v>-9.485026113900439</v>
      </c>
      <c r="C201" s="3">
        <v>-90</v>
      </c>
      <c r="D201" s="3">
        <v>-47.73999315773872</v>
      </c>
      <c r="E201" s="3">
        <v>-87.87474310791183</v>
      </c>
      <c r="F201" s="3">
        <v>-57.22501927163917</v>
      </c>
      <c r="G201" s="3">
        <v>-177.87474310791183</v>
      </c>
      <c r="H201" s="3">
        <v>57.22501927163917</v>
      </c>
    </row>
    <row r="202" spans="1:8" ht="12.75">
      <c r="A202" s="3">
        <v>290</v>
      </c>
      <c r="B202" s="3">
        <v>-9.789825445035175</v>
      </c>
      <c r="C202" s="3">
        <v>-90</v>
      </c>
      <c r="D202" s="3">
        <v>-48.044306700041055</v>
      </c>
      <c r="E202" s="3">
        <v>-87.94794300521261</v>
      </c>
      <c r="F202" s="3">
        <v>-57.83413214507623</v>
      </c>
      <c r="G202" s="3">
        <v>-177.9479430052126</v>
      </c>
      <c r="H202" s="3">
        <v>57.83413214507623</v>
      </c>
    </row>
    <row r="203" spans="1:8" ht="12.75">
      <c r="A203" s="3">
        <v>300</v>
      </c>
      <c r="B203" s="3">
        <v>-10.084290581449302</v>
      </c>
      <c r="C203" s="3">
        <v>-90</v>
      </c>
      <c r="D203" s="3">
        <v>-48.33833376475312</v>
      </c>
      <c r="E203" s="3">
        <v>-88.01627096194531</v>
      </c>
      <c r="F203" s="3">
        <v>-58.422624346202426</v>
      </c>
      <c r="G203" s="3">
        <v>-178.0162709619453</v>
      </c>
      <c r="H203" s="3">
        <v>58.422624346202426</v>
      </c>
    </row>
    <row r="204" spans="1:8" ht="12.75">
      <c r="A204" s="3">
        <v>310</v>
      </c>
      <c r="B204" s="3">
        <v>-10.369099363741508</v>
      </c>
      <c r="C204" s="3">
        <v>-90</v>
      </c>
      <c r="D204" s="3">
        <v>-48.622746143023704</v>
      </c>
      <c r="E204" s="3">
        <v>-88.08019746849939</v>
      </c>
      <c r="F204" s="3">
        <v>-58.99184550676521</v>
      </c>
      <c r="G204" s="3">
        <v>-178.0801974684994</v>
      </c>
      <c r="H204" s="3">
        <v>58.99184550676521</v>
      </c>
    </row>
    <row r="205" spans="1:8" ht="12.75">
      <c r="A205" s="3">
        <v>320</v>
      </c>
      <c r="B205" s="3">
        <v>-10.644865053454172</v>
      </c>
      <c r="C205" s="3">
        <v>-90</v>
      </c>
      <c r="D205" s="3">
        <v>-48.89815197589531</v>
      </c>
      <c r="E205" s="3">
        <v>-88.14013435086298</v>
      </c>
      <c r="F205" s="3">
        <v>-59.54301702934948</v>
      </c>
      <c r="G205" s="3">
        <v>-178.14013435086298</v>
      </c>
      <c r="H205" s="3">
        <v>59.54301702934948</v>
      </c>
    </row>
    <row r="206" spans="1:8" ht="12.75">
      <c r="A206" s="3">
        <v>330</v>
      </c>
      <c r="B206" s="3">
        <v>-10.912144284613802</v>
      </c>
      <c r="C206" s="3">
        <v>-90</v>
      </c>
      <c r="D206" s="3">
        <v>-49.16510353981099</v>
      </c>
      <c r="E206" s="3">
        <v>-88.19644363371611</v>
      </c>
      <c r="F206" s="3">
        <v>-60.077247824424795</v>
      </c>
      <c r="G206" s="3">
        <v>-178.19644363371611</v>
      </c>
      <c r="H206" s="3">
        <v>60.077247824424795</v>
      </c>
    </row>
    <row r="207" spans="1:8" ht="12.75">
      <c r="A207" s="3">
        <v>340</v>
      </c>
      <c r="B207" s="3">
        <v>-11.171443827901156</v>
      </c>
      <c r="C207" s="3">
        <v>-90</v>
      </c>
      <c r="D207" s="3">
        <v>-49.42410387836236</v>
      </c>
      <c r="E207" s="3">
        <v>-88.24944484444823</v>
      </c>
      <c r="F207" s="3">
        <v>-60.59554770626351</v>
      </c>
      <c r="G207" s="3">
        <v>-178.24944484444822</v>
      </c>
      <c r="H207" s="3">
        <v>60.59554770626351</v>
      </c>
    </row>
    <row r="208" spans="1:8" ht="12.75">
      <c r="A208" s="3">
        <v>350</v>
      </c>
      <c r="B208" s="3">
        <v>-11.423226374061565</v>
      </c>
      <c r="C208" s="3">
        <v>-90</v>
      </c>
      <c r="D208" s="3">
        <v>-49.675612479333466</v>
      </c>
      <c r="E208" s="3">
        <v>-88.29942106882343</v>
      </c>
      <c r="F208" s="3">
        <v>-61.09883885339503</v>
      </c>
      <c r="G208" s="3">
        <v>-178.29942106882345</v>
      </c>
      <c r="H208" s="3">
        <v>61.09883885339503</v>
      </c>
    </row>
    <row r="209" spans="1:8" ht="12.75">
      <c r="A209" s="3">
        <v>360</v>
      </c>
      <c r="B209" s="3">
        <v>-11.667915502401797</v>
      </c>
      <c r="C209" s="3">
        <v>-90</v>
      </c>
      <c r="D209" s="3">
        <v>-49.920050157189124</v>
      </c>
      <c r="E209" s="3">
        <v>-88.34662400022864</v>
      </c>
      <c r="F209" s="3">
        <v>-61.58796565959092</v>
      </c>
      <c r="G209" s="3">
        <v>-178.34662400022864</v>
      </c>
      <c r="H209" s="3">
        <v>61.58796565959092</v>
      </c>
    </row>
    <row r="210" spans="1:8" ht="12.75">
      <c r="A210" s="3">
        <v>370</v>
      </c>
      <c r="B210" s="3">
        <v>-11.905899968395952</v>
      </c>
      <c r="C210" s="3">
        <v>-90</v>
      </c>
      <c r="D210" s="3">
        <v>-50.15780327069664</v>
      </c>
      <c r="E210" s="3">
        <v>-88.39127817231547</v>
      </c>
      <c r="F210" s="3">
        <v>-62.0637032390926</v>
      </c>
      <c r="G210" s="3">
        <v>-178.39127817231548</v>
      </c>
      <c r="H210" s="3">
        <v>62.0637032390926</v>
      </c>
    </row>
    <row r="211" spans="1:8" ht="12.75">
      <c r="A211" s="3">
        <v>380</v>
      </c>
      <c r="B211" s="3">
        <v>-12.137537419392256</v>
      </c>
      <c r="C211" s="3">
        <v>-90</v>
      </c>
      <c r="D211" s="3">
        <v>-50.38922738134998</v>
      </c>
      <c r="E211" s="3">
        <v>-88.43358452502133</v>
      </c>
      <c r="F211" s="3">
        <v>-62.526764800742235</v>
      </c>
      <c r="G211" s="3">
        <v>-178.43358452502133</v>
      </c>
      <c r="H211" s="3">
        <v>62.526764800742235</v>
      </c>
    </row>
    <row r="212" spans="1:8" ht="12.75">
      <c r="A212" s="3">
        <v>390</v>
      </c>
      <c r="B212" s="3">
        <v>-12.363157627586038</v>
      </c>
      <c r="C212" s="3">
        <v>-90</v>
      </c>
      <c r="D212" s="3">
        <v>-50.61465043919408</v>
      </c>
      <c r="E212" s="3">
        <v>-88.47372342328644</v>
      </c>
      <c r="F212" s="3">
        <v>-62.97780806678011</v>
      </c>
      <c r="G212" s="3">
        <v>-178.47372342328643</v>
      </c>
      <c r="H212" s="3">
        <v>62.97780806678011</v>
      </c>
    </row>
    <row r="213" spans="1:8" ht="12.75">
      <c r="A213" s="3">
        <v>400</v>
      </c>
      <c r="B213" s="3">
        <v>-12.5830653136153</v>
      </c>
      <c r="C213" s="3">
        <v>-90</v>
      </c>
      <c r="D213" s="3">
        <v>-50.834375567407754</v>
      </c>
      <c r="E213" s="3">
        <v>-88.51185722399238</v>
      </c>
      <c r="F213" s="3">
        <v>-63.417440881023055</v>
      </c>
      <c r="G213" s="3">
        <v>-178.51185722399237</v>
      </c>
      <c r="H213" s="3">
        <v>63.417440881023055</v>
      </c>
    </row>
    <row r="214" spans="1:8" ht="12.75">
      <c r="A214" s="3">
        <v>410</v>
      </c>
      <c r="B214" s="3">
        <v>-12.797542621450763</v>
      </c>
      <c r="C214" s="3">
        <v>-90</v>
      </c>
      <c r="D214" s="3">
        <v>-51.048683504751395</v>
      </c>
      <c r="E214" s="3">
        <v>-88.548132468062</v>
      </c>
      <c r="F214" s="3">
        <v>-63.846226126202154</v>
      </c>
      <c r="G214" s="3">
        <v>-178.548132468062</v>
      </c>
      <c r="H214" s="3">
        <v>63.846226126202154</v>
      </c>
    </row>
    <row r="215" spans="1:8" ht="12.75">
      <c r="A215" s="3">
        <v>420</v>
      </c>
      <c r="B215" s="3">
        <v>-13.006851295014062</v>
      </c>
      <c r="C215" s="3">
        <v>-90</v>
      </c>
      <c r="D215" s="3">
        <v>-51.25783475507844</v>
      </c>
      <c r="E215" s="3">
        <v>-88.58268176004508</v>
      </c>
      <c r="F215" s="3">
        <v>-64.26468605009251</v>
      </c>
      <c r="G215" s="3">
        <v>-178.5826817600451</v>
      </c>
      <c r="H215" s="3">
        <v>64.26468605009251</v>
      </c>
    </row>
    <row r="216" spans="1:8" ht="12.75">
      <c r="A216" s="3">
        <v>430</v>
      </c>
      <c r="B216" s="3">
        <v>-13.211234598647783</v>
      </c>
      <c r="C216" s="3">
        <v>-90</v>
      </c>
      <c r="D216" s="3">
        <v>-51.46207148505461</v>
      </c>
      <c r="E216" s="3">
        <v>-88.61562538594879</v>
      </c>
      <c r="F216" s="3">
        <v>-64.67330608370239</v>
      </c>
      <c r="G216" s="3">
        <v>-178.6156253859488</v>
      </c>
      <c r="H216" s="3">
        <v>64.67330608370239</v>
      </c>
    </row>
    <row r="217" spans="1:8" ht="12.75">
      <c r="A217" s="3">
        <v>440</v>
      </c>
      <c r="B217" s="3">
        <v>-13.410919016779804</v>
      </c>
      <c r="C217" s="3">
        <v>-90</v>
      </c>
      <c r="D217" s="3">
        <v>-51.661619204645476</v>
      </c>
      <c r="E217" s="3">
        <v>-88.64707271086587</v>
      </c>
      <c r="F217" s="3">
        <v>-65.07253822142528</v>
      </c>
      <c r="G217" s="3">
        <v>-178.64707271086587</v>
      </c>
      <c r="H217" s="3">
        <v>65.07253822142528</v>
      </c>
    </row>
    <row r="218" spans="1:8" ht="12.75">
      <c r="A218" s="3">
        <v>450</v>
      </c>
      <c r="B218" s="3">
        <v>-13.606115762562927</v>
      </c>
      <c r="C218" s="3">
        <v>-90</v>
      </c>
      <c r="D218" s="3">
        <v>-51.85668825952585</v>
      </c>
      <c r="E218" s="3">
        <v>-88.67712339058406</v>
      </c>
      <c r="F218" s="3">
        <v>-65.46280402208878</v>
      </c>
      <c r="G218" s="3">
        <v>-178.67712339058406</v>
      </c>
      <c r="H218" s="3">
        <v>65.46280402208878</v>
      </c>
    </row>
    <row r="219" spans="1:8" ht="12.75">
      <c r="A219" s="3">
        <v>460</v>
      </c>
      <c r="B219" s="3">
        <v>-13.797022120687535</v>
      </c>
      <c r="C219" s="3">
        <v>-90</v>
      </c>
      <c r="D219" s="3">
        <v>-52.047475160102444</v>
      </c>
      <c r="E219" s="3">
        <v>-88.70586842542765</v>
      </c>
      <c r="F219" s="3">
        <v>-65.84449728078998</v>
      </c>
      <c r="G219" s="3">
        <v>-178.70586842542764</v>
      </c>
      <c r="H219" s="3">
        <v>65.84449728078998</v>
      </c>
    </row>
    <row r="220" spans="1:8" ht="12.75">
      <c r="A220" s="3">
        <v>470</v>
      </c>
      <c r="B220" s="3">
        <v>-13.983822645770402</v>
      </c>
      <c r="C220" s="3">
        <v>-90</v>
      </c>
      <c r="D220" s="3">
        <v>-52.23416376814263</v>
      </c>
      <c r="E220" s="3">
        <v>-88.73339107978494</v>
      </c>
      <c r="F220" s="3">
        <v>-66.21798641391302</v>
      </c>
      <c r="G220" s="3">
        <v>-178.73339107978495</v>
      </c>
      <c r="H220" s="3">
        <v>66.21798641391302</v>
      </c>
    </row>
    <row r="221" spans="1:8" ht="12.75">
      <c r="A221" s="3">
        <v>480</v>
      </c>
      <c r="B221" s="3">
        <v>-14.166690234567799</v>
      </c>
      <c r="C221" s="3">
        <v>-90</v>
      </c>
      <c r="D221" s="3">
        <v>-52.41692635892285</v>
      </c>
      <c r="E221" s="3">
        <v>-88.75976768687335</v>
      </c>
      <c r="F221" s="3">
        <v>-66.58361659349065</v>
      </c>
      <c r="G221" s="3">
        <v>-178.75976768687335</v>
      </c>
      <c r="H221" s="3">
        <v>66.58361659349065</v>
      </c>
    </row>
    <row r="222" spans="1:8" ht="12.75">
      <c r="A222" s="3">
        <v>490</v>
      </c>
      <c r="B222" s="3">
        <v>-14.345787087626325</v>
      </c>
      <c r="C222" s="3">
        <v>-90</v>
      </c>
      <c r="D222" s="3">
        <v>-52.59592457423662</v>
      </c>
      <c r="E222" s="3">
        <v>-88.78506835510888</v>
      </c>
      <c r="F222" s="3">
        <v>-66.94171166186294</v>
      </c>
      <c r="G222" s="3">
        <v>-178.78506835510888</v>
      </c>
      <c r="H222" s="3">
        <v>66.94171166186294</v>
      </c>
    </row>
    <row r="223" spans="1:8" ht="12.75">
      <c r="A223" s="3">
        <v>500</v>
      </c>
      <c r="B223" s="3">
        <v>-14.521265573776429</v>
      </c>
      <c r="C223" s="3">
        <v>-90</v>
      </c>
      <c r="D223" s="3">
        <v>-52.77131027944185</v>
      </c>
      <c r="E223" s="3">
        <v>-88.80935758983225</v>
      </c>
      <c r="F223" s="3">
        <v>-67.29257585321828</v>
      </c>
      <c r="G223" s="3">
        <v>-178.80935758983225</v>
      </c>
      <c r="H223" s="3">
        <v>67.29257585321828</v>
      </c>
    </row>
    <row r="224" spans="1:8" ht="12.75">
      <c r="A224" s="3">
        <v>510</v>
      </c>
      <c r="B224" s="3">
        <v>-14.69326900901478</v>
      </c>
      <c r="C224" s="3">
        <v>-90</v>
      </c>
      <c r="D224" s="3">
        <v>-52.94322633590832</v>
      </c>
      <c r="E224" s="3">
        <v>-88.83269484199126</v>
      </c>
      <c r="F224" s="3">
        <v>-67.6364953449231</v>
      </c>
      <c r="G224" s="3">
        <v>-178.83269484199124</v>
      </c>
      <c r="H224" s="3">
        <v>67.6364953449231</v>
      </c>
    </row>
    <row r="225" spans="1:8" ht="12.75">
      <c r="A225" s="3">
        <v>520</v>
      </c>
      <c r="B225" s="3">
        <v>-14.861932359752037</v>
      </c>
      <c r="C225" s="3">
        <v>-90</v>
      </c>
      <c r="D225" s="3">
        <v>-53.111807298687665</v>
      </c>
      <c r="E225" s="3">
        <v>-88.85513499359703</v>
      </c>
      <c r="F225" s="3">
        <v>-67.9737396584397</v>
      </c>
      <c r="G225" s="3">
        <v>-178.85513499359703</v>
      </c>
      <c r="H225" s="3">
        <v>67.9737396584397</v>
      </c>
    </row>
    <row r="226" spans="1:8" ht="12.75">
      <c r="A226" s="3">
        <v>530</v>
      </c>
      <c r="B226" s="3">
        <v>-15.027382879071833</v>
      </c>
      <c r="C226" s="3">
        <v>-90</v>
      </c>
      <c r="D226" s="3">
        <v>-53.2771800479236</v>
      </c>
      <c r="E226" s="3">
        <v>-88.87672878829267</v>
      </c>
      <c r="F226" s="3">
        <v>-68.30456292699543</v>
      </c>
      <c r="G226" s="3">
        <v>-178.87672878829267</v>
      </c>
      <c r="H226" s="3">
        <v>68.30456292699543</v>
      </c>
    </row>
    <row r="227" spans="1:8" ht="12.75">
      <c r="A227" s="3">
        <v>540</v>
      </c>
      <c r="B227" s="3">
        <v>-15.189740683515424</v>
      </c>
      <c r="C227" s="3">
        <v>-90</v>
      </c>
      <c r="D227" s="3">
        <v>-53.43946436141021</v>
      </c>
      <c r="E227" s="3">
        <v>-88.89752321413901</v>
      </c>
      <c r="F227" s="3">
        <v>-68.62920504492564</v>
      </c>
      <c r="G227" s="3">
        <v>-178.89752321413903</v>
      </c>
      <c r="H227" s="3">
        <v>68.62920504492564</v>
      </c>
    </row>
    <row r="228" spans="1:8" ht="12.75">
      <c r="A228" s="3">
        <v>550</v>
      </c>
      <c r="B228" s="3">
        <v>-15.349119276940929</v>
      </c>
      <c r="C228" s="3">
        <v>-90</v>
      </c>
      <c r="D228" s="3">
        <v>-53.59877343475736</v>
      </c>
      <c r="E228" s="3">
        <v>-88.91756184469145</v>
      </c>
      <c r="F228" s="3">
        <v>-68.94789271169829</v>
      </c>
      <c r="G228" s="3">
        <v>-178.91756184469145</v>
      </c>
      <c r="H228" s="3">
        <v>68.94789271169829</v>
      </c>
    </row>
    <row r="229" spans="1:8" ht="12.75">
      <c r="A229" s="3">
        <v>560</v>
      </c>
      <c r="B229" s="3">
        <v>-15.505626027180064</v>
      </c>
      <c r="C229" s="3">
        <v>-90</v>
      </c>
      <c r="D229" s="3">
        <v>-53.75521435481086</v>
      </c>
      <c r="E229" s="3">
        <v>-88.93688514357359</v>
      </c>
      <c r="F229" s="3">
        <v>-69.26084038199092</v>
      </c>
      <c r="G229" s="3">
        <v>-178.9368851435736</v>
      </c>
      <c r="H229" s="3">
        <v>69.26084038199092</v>
      </c>
    </row>
    <row r="230" spans="1:8" ht="12.75">
      <c r="A230" s="3">
        <v>570</v>
      </c>
      <c r="B230" s="3">
        <v>-15.659362600505881</v>
      </c>
      <c r="C230" s="3">
        <v>-90</v>
      </c>
      <c r="D230" s="3">
        <v>-53.90888853127738</v>
      </c>
      <c r="E230" s="3">
        <v>-88.95553073702594</v>
      </c>
      <c r="F230" s="3">
        <v>-69.56825113178326</v>
      </c>
      <c r="G230" s="3">
        <v>-178.95553073702592</v>
      </c>
      <c r="H230" s="3">
        <v>69.56825113178326</v>
      </c>
    </row>
    <row r="231" spans="1:8" ht="12.75">
      <c r="A231" s="3">
        <v>580</v>
      </c>
      <c r="B231" s="3">
        <v>-15.810425358314799</v>
      </c>
      <c r="C231" s="3">
        <v>-90</v>
      </c>
      <c r="D231" s="3">
        <v>-54.05989209090351</v>
      </c>
      <c r="E231" s="3">
        <v>-88.97353365828936</v>
      </c>
      <c r="F231" s="3">
        <v>-69.8703174492183</v>
      </c>
      <c r="G231" s="3">
        <v>-178.97353365828934</v>
      </c>
      <c r="H231" s="3">
        <v>69.8703174492183</v>
      </c>
    </row>
    <row r="232" spans="1:8" ht="12.75">
      <c r="A232" s="3">
        <v>590</v>
      </c>
      <c r="B232" s="3">
        <v>-15.958905719898937</v>
      </c>
      <c r="C232" s="3">
        <v>-90</v>
      </c>
      <c r="D232" s="3">
        <v>-54.208316238039515</v>
      </c>
      <c r="E232" s="3">
        <v>-88.99092656716115</v>
      </c>
      <c r="F232" s="3">
        <v>-70.16722195793845</v>
      </c>
      <c r="G232" s="3">
        <v>-178.99092656716115</v>
      </c>
      <c r="H232" s="3">
        <v>70.16722195793845</v>
      </c>
    </row>
    <row r="233" spans="1:8" ht="12.75">
      <c r="A233" s="3">
        <v>600</v>
      </c>
      <c r="B233" s="3">
        <v>-16.104890494728924</v>
      </c>
      <c r="C233" s="3">
        <v>-90</v>
      </c>
      <c r="D233" s="3">
        <v>-54.35424758496869</v>
      </c>
      <c r="E233" s="3">
        <v>-89.00773994761734</v>
      </c>
      <c r="F233" s="3">
        <v>-70.45913807969761</v>
      </c>
      <c r="G233" s="3">
        <v>-179.00773994761732</v>
      </c>
      <c r="H233" s="3">
        <v>70.45913807969761</v>
      </c>
    </row>
    <row r="234" spans="1:8" ht="12.75">
      <c r="A234" s="3">
        <v>610</v>
      </c>
      <c r="B234" s="3">
        <v>-16.248462187271393</v>
      </c>
      <c r="C234" s="3">
        <v>-90</v>
      </c>
      <c r="D234" s="3">
        <v>-54.49776845499382</v>
      </c>
      <c r="E234" s="3">
        <v>-89.02400228601486</v>
      </c>
      <c r="F234" s="3">
        <v>-70.7462306422652</v>
      </c>
      <c r="G234" s="3">
        <v>-179.02400228601485</v>
      </c>
      <c r="H234" s="3">
        <v>70.7462306422652</v>
      </c>
    </row>
    <row r="235" spans="1:8" ht="12.75">
      <c r="A235" s="3">
        <v>620</v>
      </c>
      <c r="B235" s="3">
        <v>-16.389699277021133</v>
      </c>
      <c r="C235" s="3">
        <v>-90</v>
      </c>
      <c r="D235" s="3">
        <v>-54.63895716093192</v>
      </c>
      <c r="E235" s="3">
        <v>-89.03974023206433</v>
      </c>
      <c r="F235" s="3">
        <v>-71.02865643795306</v>
      </c>
      <c r="G235" s="3">
        <v>-179.03974023206433</v>
      </c>
      <c r="H235" s="3">
        <v>71.02865643795306</v>
      </c>
    </row>
    <row r="236" spans="1:8" ht="12.75">
      <c r="A236" s="3">
        <v>630</v>
      </c>
      <c r="B236" s="3">
        <v>-16.52867647612769</v>
      </c>
      <c r="C236" s="3">
        <v>-90</v>
      </c>
      <c r="D236" s="3">
        <v>-54.777888261372894</v>
      </c>
      <c r="E236" s="3">
        <v>-89.05497874448575</v>
      </c>
      <c r="F236" s="3">
        <v>-71.30656473750058</v>
      </c>
      <c r="G236" s="3">
        <v>-179.05497874448574</v>
      </c>
      <c r="H236" s="3">
        <v>71.30656473750058</v>
      </c>
    </row>
    <row r="237" spans="1:8" ht="12.75">
      <c r="A237" s="3">
        <v>640</v>
      </c>
      <c r="B237" s="3">
        <v>-16.665464966733797</v>
      </c>
      <c r="C237" s="3">
        <v>-90</v>
      </c>
      <c r="D237" s="3">
        <v>-54.91463279679819</v>
      </c>
      <c r="E237" s="3">
        <v>-89.06974122302056</v>
      </c>
      <c r="F237" s="3">
        <v>-71.58009776353198</v>
      </c>
      <c r="G237" s="3">
        <v>-179.06974122302057</v>
      </c>
      <c r="H237" s="3">
        <v>71.58009776353198</v>
      </c>
    </row>
    <row r="238" spans="1:8" ht="12.75">
      <c r="A238" s="3">
        <v>650</v>
      </c>
      <c r="B238" s="3">
        <v>-16.800132619913164</v>
      </c>
      <c r="C238" s="3">
        <v>-90</v>
      </c>
      <c r="D238" s="3">
        <v>-55.04925850742935</v>
      </c>
      <c r="E238" s="3">
        <v>-89.08404962826823</v>
      </c>
      <c r="F238" s="3">
        <v>-71.84939112734251</v>
      </c>
      <c r="G238" s="3">
        <v>-179.08404962826825</v>
      </c>
      <c r="H238" s="3">
        <v>71.84939112734251</v>
      </c>
    </row>
    <row r="239" spans="1:8" ht="12.75">
      <c r="A239" s="3">
        <v>660</v>
      </c>
      <c r="B239" s="3">
        <v>-16.932744197893427</v>
      </c>
      <c r="C239" s="3">
        <v>-90</v>
      </c>
      <c r="D239" s="3">
        <v>-55.18183003447614</v>
      </c>
      <c r="E239" s="3">
        <v>-89.09792459063743</v>
      </c>
      <c r="F239" s="3">
        <v>-72.11457423236958</v>
      </c>
      <c r="G239" s="3">
        <v>-179.09792459063743</v>
      </c>
      <c r="H239" s="3">
        <v>72.11457423236958</v>
      </c>
    </row>
    <row r="240" spans="1:8" ht="12.75">
      <c r="A240" s="3">
        <v>670</v>
      </c>
      <c r="B240" s="3">
        <v>-17.063361541072585</v>
      </c>
      <c r="C240" s="3">
        <v>-90</v>
      </c>
      <c r="D240" s="3">
        <v>-55.31240910627929</v>
      </c>
      <c r="E240" s="3">
        <v>-89.11138550954787</v>
      </c>
      <c r="F240" s="3">
        <v>-72.37577064735187</v>
      </c>
      <c r="G240" s="3">
        <v>-179.11138550954786</v>
      </c>
      <c r="H240" s="3">
        <v>72.37577064735187</v>
      </c>
    </row>
    <row r="241" spans="1:8" ht="12.75">
      <c r="A241" s="3">
        <v>680</v>
      </c>
      <c r="B241" s="3">
        <v>-17.19204374118078</v>
      </c>
      <c r="C241" s="3">
        <v>-90</v>
      </c>
      <c r="D241" s="3">
        <v>-55.441054710687695</v>
      </c>
      <c r="E241" s="3">
        <v>-89.12445064388591</v>
      </c>
      <c r="F241" s="3">
        <v>-72.63309845186848</v>
      </c>
      <c r="G241" s="3">
        <v>-179.1244506438859</v>
      </c>
      <c r="H241" s="3">
        <v>72.63309845186848</v>
      </c>
    </row>
    <row r="242" spans="1:8" ht="12.75">
      <c r="A242" s="3">
        <v>690</v>
      </c>
      <c r="B242" s="3">
        <v>-17.31884730180116</v>
      </c>
      <c r="C242" s="3">
        <v>-90</v>
      </c>
      <c r="D242" s="3">
        <v>-55.56782325487386</v>
      </c>
      <c r="E242" s="3">
        <v>-89.13713719459994</v>
      </c>
      <c r="F242" s="3">
        <v>-72.88667055667501</v>
      </c>
      <c r="G242" s="3">
        <v>-179.13713719459994</v>
      </c>
      <c r="H242" s="3">
        <v>72.88667055667501</v>
      </c>
    </row>
    <row r="243" spans="1:8" ht="12.75">
      <c r="A243" s="3">
        <v>700</v>
      </c>
      <c r="B243" s="3">
        <v>-17.443826287341192</v>
      </c>
      <c r="C243" s="3">
        <v>-90</v>
      </c>
      <c r="D243" s="3">
        <v>-55.69276871366962</v>
      </c>
      <c r="E243" s="3">
        <v>-89.14946138022155</v>
      </c>
      <c r="F243" s="3">
        <v>-73.13659500101082</v>
      </c>
      <c r="G243" s="3">
        <v>-179.14946138022157</v>
      </c>
      <c r="H243" s="3">
        <v>73.13659500101082</v>
      </c>
    </row>
    <row r="244" spans="1:8" ht="12.75">
      <c r="A244" s="3">
        <v>710</v>
      </c>
      <c r="B244" s="3">
        <v>-17.567032461437556</v>
      </c>
      <c r="C244" s="3">
        <v>-90</v>
      </c>
      <c r="D244" s="3">
        <v>-55.81594276739777</v>
      </c>
      <c r="E244" s="3">
        <v>-89.16143850600892</v>
      </c>
      <c r="F244" s="3">
        <v>-73.38297522883532</v>
      </c>
      <c r="G244" s="3">
        <v>-179.16143850600892</v>
      </c>
      <c r="H244" s="3">
        <v>73.38297522883532</v>
      </c>
    </row>
    <row r="245" spans="1:8" ht="12.75">
      <c r="A245" s="3">
        <v>720</v>
      </c>
      <c r="B245" s="3">
        <v>-17.688515415681422</v>
      </c>
      <c r="C245" s="3">
        <v>-90</v>
      </c>
      <c r="D245" s="3">
        <v>-55.93739493007928</v>
      </c>
      <c r="E245" s="3">
        <v>-89.17308302733205</v>
      </c>
      <c r="F245" s="3">
        <v>-73.6259103457607</v>
      </c>
      <c r="G245" s="3">
        <v>-179.17308302733204</v>
      </c>
      <c r="H245" s="3">
        <v>73.6259103457607</v>
      </c>
    </row>
    <row r="246" spans="1:8" ht="12.75">
      <c r="A246" s="3">
        <v>730</v>
      </c>
      <c r="B246" s="3">
        <v>-17.80832268946517</v>
      </c>
      <c r="C246" s="3">
        <v>-90</v>
      </c>
      <c r="D246" s="3">
        <v>-56.057172668811425</v>
      </c>
      <c r="E246" s="3">
        <v>-89.18440860785185</v>
      </c>
      <c r="F246" s="3">
        <v>-73.86549535827659</v>
      </c>
      <c r="G246" s="3">
        <v>-179.18440860785185</v>
      </c>
      <c r="H246" s="3">
        <v>73.86549535827659</v>
      </c>
    </row>
    <row r="247" spans="1:8" ht="12.75">
      <c r="A247" s="3">
        <v>740</v>
      </c>
      <c r="B247" s="3">
        <v>-17.926499881675575</v>
      </c>
      <c r="C247" s="3">
        <v>-90</v>
      </c>
      <c r="D247" s="3">
        <v>-56.17532151503623</v>
      </c>
      <c r="E247" s="3">
        <v>-89.1954281729849</v>
      </c>
      <c r="F247" s="3">
        <v>-74.1018213967118</v>
      </c>
      <c r="G247" s="3">
        <v>-179.19542817298492</v>
      </c>
      <c r="H247" s="3">
        <v>74.1018213967118</v>
      </c>
    </row>
    <row r="248" spans="1:8" ht="12.75">
      <c r="A248" s="3">
        <v>750</v>
      </c>
      <c r="B248" s="3">
        <v>-18.043090754890052</v>
      </c>
      <c r="C248" s="3">
        <v>-90</v>
      </c>
      <c r="D248" s="3">
        <v>-56.29188516835143</v>
      </c>
      <c r="E248" s="3">
        <v>-89.20615395909375</v>
      </c>
      <c r="F248" s="3">
        <v>-74.33497592324147</v>
      </c>
      <c r="G248" s="3">
        <v>-179.20615395909377</v>
      </c>
      <c r="H248" s="3">
        <v>74.33497592324147</v>
      </c>
    </row>
    <row r="249" spans="1:8" ht="12.75">
      <c r="A249" s="3">
        <v>760</v>
      </c>
      <c r="B249" s="3">
        <v>-18.15813733267188</v>
      </c>
      <c r="C249" s="3">
        <v>-90</v>
      </c>
      <c r="D249" s="3">
        <v>-56.406905593455605</v>
      </c>
      <c r="E249" s="3">
        <v>-89.21659755879611</v>
      </c>
      <c r="F249" s="3">
        <v>-74.56504292612749</v>
      </c>
      <c r="G249" s="3">
        <v>-179.2165975587961</v>
      </c>
      <c r="H249" s="3">
        <v>74.56504292612749</v>
      </c>
    </row>
    <row r="250" spans="1:8" ht="12.75">
      <c r="A250" s="3">
        <v>770</v>
      </c>
      <c r="B250" s="3">
        <v>-18.271679990505692</v>
      </c>
      <c r="C250" s="3">
        <v>-90</v>
      </c>
      <c r="D250" s="3">
        <v>-56.52042311076525</v>
      </c>
      <c r="E250" s="3">
        <v>-89.2267699627454</v>
      </c>
      <c r="F250" s="3">
        <v>-74.79210310127094</v>
      </c>
      <c r="G250" s="3">
        <v>-179.2267699627454</v>
      </c>
      <c r="H250" s="3">
        <v>74.79210310127094</v>
      </c>
    </row>
    <row r="251" spans="1:8" ht="12.75">
      <c r="A251" s="3">
        <v>780</v>
      </c>
      <c r="B251" s="3">
        <v>-18.38375754086566</v>
      </c>
      <c r="C251" s="3">
        <v>-90</v>
      </c>
      <c r="D251" s="3">
        <v>-56.63247648119285</v>
      </c>
      <c r="E251" s="3">
        <v>-89.23668159819951</v>
      </c>
      <c r="F251" s="3">
        <v>-75.01623402205851</v>
      </c>
      <c r="G251" s="3">
        <v>-179.2366815981995</v>
      </c>
      <c r="H251" s="3">
        <v>75.01623402205851</v>
      </c>
    </row>
    <row r="252" spans="1:8" ht="12.75">
      <c r="A252" s="3">
        <v>790</v>
      </c>
      <c r="B252" s="3">
        <v>-18.494407312864883</v>
      </c>
      <c r="C252" s="3">
        <v>-90</v>
      </c>
      <c r="D252" s="3">
        <v>-56.74310298553172</v>
      </c>
      <c r="E252" s="3">
        <v>-89.24634236466176</v>
      </c>
      <c r="F252" s="3">
        <v>-75.2375102983966</v>
      </c>
      <c r="G252" s="3">
        <v>-179.24634236466176</v>
      </c>
      <c r="H252" s="3">
        <v>75.2375102983966</v>
      </c>
    </row>
    <row r="253" spans="1:8" ht="12.75">
      <c r="A253" s="3">
        <v>800</v>
      </c>
      <c r="B253" s="3">
        <v>-18.603665226894922</v>
      </c>
      <c r="C253" s="3">
        <v>-90</v>
      </c>
      <c r="D253" s="3">
        <v>-56.85233849885398</v>
      </c>
      <c r="E253" s="3">
        <v>-89.25576166685022</v>
      </c>
      <c r="F253" s="3">
        <v>-75.4560037257489</v>
      </c>
      <c r="G253" s="3">
        <v>-179.25576166685022</v>
      </c>
      <c r="H253" s="3">
        <v>75.4560037257489</v>
      </c>
    </row>
    <row r="254" spans="1:8" ht="12.75">
      <c r="A254" s="3">
        <v>810</v>
      </c>
      <c r="B254" s="3">
        <v>-18.71156586462905</v>
      </c>
      <c r="C254" s="3">
        <v>-90</v>
      </c>
      <c r="D254" s="3">
        <v>-56.96021756029304</v>
      </c>
      <c r="E254" s="3">
        <v>-89.26494844522622</v>
      </c>
      <c r="F254" s="3">
        <v>-75.6717834249221</v>
      </c>
      <c r="G254" s="3">
        <v>-179.26494844522622</v>
      </c>
      <c r="H254" s="3">
        <v>75.6717834249221</v>
      </c>
    </row>
    <row r="255" spans="1:8" ht="12.75">
      <c r="A255" s="3">
        <v>820</v>
      </c>
      <c r="B255" s="3">
        <v>-18.818142534730388</v>
      </c>
      <c r="C255" s="3">
        <v>-90</v>
      </c>
      <c r="D255" s="3">
        <v>-57.066773438549625</v>
      </c>
      <c r="E255" s="3">
        <v>-89.27391120429021</v>
      </c>
      <c r="F255" s="3">
        <v>-75.88491597328002</v>
      </c>
      <c r="G255" s="3">
        <v>-179.27391120429021</v>
      </c>
      <c r="H255" s="3">
        <v>75.88491597328002</v>
      </c>
    </row>
    <row r="256" spans="1:8" ht="12.75">
      <c r="A256" s="3">
        <v>830</v>
      </c>
      <c r="B256" s="3">
        <v>-18.923427334577532</v>
      </c>
      <c r="C256" s="3">
        <v>-90</v>
      </c>
      <c r="D256" s="3">
        <v>-57.172038193432215</v>
      </c>
      <c r="E256" s="3">
        <v>-89.28265803883325</v>
      </c>
      <c r="F256" s="3">
        <v>-76.09546552800974</v>
      </c>
      <c r="G256" s="3">
        <v>-179.28265803883323</v>
      </c>
      <c r="H256" s="3">
        <v>76.09546552800974</v>
      </c>
    </row>
    <row r="257" spans="1:8" ht="12.75">
      <c r="A257" s="3">
        <v>840</v>
      </c>
      <c r="B257" s="3">
        <v>-19.027451208293687</v>
      </c>
      <c r="C257" s="3">
        <v>-90</v>
      </c>
      <c r="D257" s="3">
        <v>-57.27604273371642</v>
      </c>
      <c r="E257" s="3">
        <v>-89.291196658314</v>
      </c>
      <c r="F257" s="3">
        <v>-76.3034939420101</v>
      </c>
      <c r="G257" s="3">
        <v>-179.29119665831402</v>
      </c>
      <c r="H257" s="3">
        <v>76.3034939420101</v>
      </c>
    </row>
    <row r="258" spans="1:8" ht="12.75">
      <c r="A258" s="3">
        <v>850</v>
      </c>
      <c r="B258" s="3">
        <v>-19.130244001341907</v>
      </c>
      <c r="C258" s="3">
        <v>-90</v>
      </c>
      <c r="D258" s="3">
        <v>-57.378816871584306</v>
      </c>
      <c r="E258" s="3">
        <v>-89.29953440951638</v>
      </c>
      <c r="F258" s="3">
        <v>-76.50906087292621</v>
      </c>
      <c r="G258" s="3">
        <v>-179.29953440951638</v>
      </c>
      <c r="H258" s="3">
        <v>76.50906087292621</v>
      </c>
    </row>
    <row r="259" spans="1:8" ht="12.75">
      <c r="A259" s="3">
        <v>860</v>
      </c>
      <c r="B259" s="3">
        <v>-19.231834511927406</v>
      </c>
      <c r="C259" s="3">
        <v>-90</v>
      </c>
      <c r="D259" s="3">
        <v>-57.48038937388331</v>
      </c>
      <c r="E259" s="3">
        <v>-89.30767829762657</v>
      </c>
      <c r="F259" s="3">
        <v>-76.71222388581072</v>
      </c>
      <c r="G259" s="3">
        <v>-179.30767829762658</v>
      </c>
      <c r="H259" s="3">
        <v>76.71222388581072</v>
      </c>
    </row>
    <row r="260" spans="1:8" ht="12.75">
      <c r="A260" s="3">
        <v>870</v>
      </c>
      <c r="B260" s="3">
        <v>-19.332250539428426</v>
      </c>
      <c r="C260" s="3">
        <v>-90</v>
      </c>
      <c r="D260" s="3">
        <v>-57.58078801042541</v>
      </c>
      <c r="E260" s="3">
        <v>-89.31563500585756</v>
      </c>
      <c r="F260" s="3">
        <v>-76.91303854985384</v>
      </c>
      <c r="G260" s="3">
        <v>-179.31563500585756</v>
      </c>
      <c r="H260" s="3">
        <v>76.91303854985384</v>
      </c>
    </row>
    <row r="261" spans="1:8" ht="12.75">
      <c r="A261" s="3">
        <v>880</v>
      </c>
      <c r="B261" s="3">
        <v>-19.431518930059426</v>
      </c>
      <c r="C261" s="3">
        <v>-90</v>
      </c>
      <c r="D261" s="3">
        <v>-57.68003959952875</v>
      </c>
      <c r="E261" s="3">
        <v>-89.32341091373604</v>
      </c>
      <c r="F261" s="3">
        <v>-77.11155852958818</v>
      </c>
      <c r="G261" s="3">
        <v>-179.32341091373604</v>
      </c>
      <c r="H261" s="3">
        <v>77.11155852958818</v>
      </c>
    </row>
    <row r="262" spans="1:8" ht="12.75">
      <c r="A262" s="3">
        <v>890</v>
      </c>
      <c r="B262" s="3">
        <v>-19.529665619954308</v>
      </c>
      <c r="C262" s="3">
        <v>-90</v>
      </c>
      <c r="D262" s="3">
        <v>-57.77817005098904</v>
      </c>
      <c r="E262" s="3">
        <v>-89.33101211415703</v>
      </c>
      <c r="F262" s="3">
        <v>-77.30783567094335</v>
      </c>
      <c r="G262" s="3">
        <v>-179.33101211415703</v>
      </c>
      <c r="H262" s="3">
        <v>77.30783567094335</v>
      </c>
    </row>
    <row r="263" spans="1:8" ht="12.75">
      <c r="A263" s="3">
        <v>900</v>
      </c>
      <c r="B263" s="3">
        <v>-19.626715675842547</v>
      </c>
      <c r="C263" s="3">
        <v>-90</v>
      </c>
      <c r="D263" s="3">
        <v>-57.87520440665237</v>
      </c>
      <c r="E263" s="3">
        <v>-89.33844442930216</v>
      </c>
      <c r="F263" s="3">
        <v>-77.50192008249492</v>
      </c>
      <c r="G263" s="3">
        <v>-179.33844442930214</v>
      </c>
      <c r="H263" s="3">
        <v>77.50192008249492</v>
      </c>
    </row>
    <row r="264" spans="1:8" ht="12.75">
      <c r="A264" s="3">
        <v>910</v>
      </c>
      <c r="B264" s="3">
        <v>-19.722693333477924</v>
      </c>
      <c r="C264" s="3">
        <v>-90</v>
      </c>
      <c r="D264" s="3">
        <v>-57.971166878748576</v>
      </c>
      <c r="E264" s="3">
        <v>-89.34571342550858</v>
      </c>
      <c r="F264" s="3">
        <v>-77.6938602122265</v>
      </c>
      <c r="G264" s="3">
        <v>-179.34571342550856</v>
      </c>
      <c r="H264" s="3">
        <v>77.6938602122265</v>
      </c>
    </row>
    <row r="265" spans="1:8" ht="12.75">
      <c r="A265" s="3">
        <v>920</v>
      </c>
      <c r="B265" s="3">
        <v>-19.817622033967158</v>
      </c>
      <c r="C265" s="3">
        <v>-90</v>
      </c>
      <c r="D265" s="3">
        <v>-58.06608088613171</v>
      </c>
      <c r="E265" s="3">
        <v>-89.35282442716877</v>
      </c>
      <c r="F265" s="3">
        <v>-77.88370292009887</v>
      </c>
      <c r="G265" s="3">
        <v>-179.35282442716877</v>
      </c>
      <c r="H265" s="3">
        <v>77.88370292009887</v>
      </c>
    </row>
    <row r="266" spans="1:8" ht="12.75">
      <c r="A266" s="3">
        <v>930</v>
      </c>
      <c r="B266" s="3">
        <v>-19.911524458134757</v>
      </c>
      <c r="C266" s="3">
        <v>-90</v>
      </c>
      <c r="D266" s="3">
        <v>-58.15996908856337</v>
      </c>
      <c r="E266" s="3">
        <v>-89.35978252973393</v>
      </c>
      <c r="F266" s="3">
        <v>-78.07149354669812</v>
      </c>
      <c r="G266" s="3">
        <v>-179.35978252973393</v>
      </c>
      <c r="H266" s="3">
        <v>78.07149354669812</v>
      </c>
    </row>
    <row r="267" spans="1:8" ht="12.75">
      <c r="A267" s="3">
        <v>940</v>
      </c>
      <c r="B267" s="3">
        <v>-20.004422559050028</v>
      </c>
      <c r="C267" s="3">
        <v>-90</v>
      </c>
      <c r="D267" s="3">
        <v>-58.252853419164154</v>
      </c>
      <c r="E267" s="3">
        <v>-89.36659261188753</v>
      </c>
      <c r="F267" s="3">
        <v>-78.25727597821418</v>
      </c>
      <c r="G267" s="3">
        <v>-179.3665926118875</v>
      </c>
      <c r="H267" s="3">
        <v>78.25727597821418</v>
      </c>
    </row>
    <row r="268" spans="1:8" ht="12.75">
      <c r="A268" s="3">
        <v>950</v>
      </c>
      <c r="B268" s="3">
        <v>-20.09633759283301</v>
      </c>
      <c r="C268" s="3">
        <v>-90</v>
      </c>
      <c r="D268" s="3">
        <v>-58.34475511514959</v>
      </c>
      <c r="E268" s="3">
        <v>-89.37325934695045</v>
      </c>
      <c r="F268" s="3">
        <v>-78.44109270798259</v>
      </c>
      <c r="G268" s="3">
        <v>-179.37325934695045</v>
      </c>
      <c r="H268" s="3">
        <v>78.44109270798259</v>
      </c>
    </row>
    <row r="269" spans="1:8" ht="12.75">
      <c r="A269" s="3">
        <v>960</v>
      </c>
      <c r="B269" s="3">
        <v>-20.187290147847424</v>
      </c>
      <c r="C269" s="3">
        <v>-90</v>
      </c>
      <c r="D269" s="3">
        <v>-58.4356947469582</v>
      </c>
      <c r="E269" s="3">
        <v>-89.37978721357358</v>
      </c>
      <c r="F269" s="3">
        <v>-78.62298489480563</v>
      </c>
      <c r="G269" s="3">
        <v>-179.3797872135736</v>
      </c>
      <c r="H269" s="3">
        <v>78.62298489480563</v>
      </c>
    </row>
    <row r="270" spans="1:8" ht="12.75">
      <c r="A270" s="3">
        <v>970</v>
      </c>
      <c r="B270" s="3">
        <v>-20.27730017238095</v>
      </c>
      <c r="C270" s="3">
        <v>-90</v>
      </c>
      <c r="D270" s="3">
        <v>-58.52569224587157</v>
      </c>
      <c r="E270" s="3">
        <v>-89.38618050576915</v>
      </c>
      <c r="F270" s="3">
        <v>-78.80299241825251</v>
      </c>
      <c r="G270" s="3">
        <v>-179.38618050576915</v>
      </c>
      <c r="H270" s="3">
        <v>78.80299241825251</v>
      </c>
    </row>
    <row r="271" spans="1:8" ht="12.75">
      <c r="A271" s="3">
        <v>980</v>
      </c>
      <c r="B271" s="3">
        <v>-20.36638700090595</v>
      </c>
      <c r="C271" s="3">
        <v>-90</v>
      </c>
      <c r="D271" s="3">
        <v>-58.61476693021899</v>
      </c>
      <c r="E271" s="3">
        <v>-89.39244334232816</v>
      </c>
      <c r="F271" s="3">
        <v>-78.98115393112494</v>
      </c>
      <c r="G271" s="3">
        <v>-179.39244334232816</v>
      </c>
      <c r="H271" s="3">
        <v>78.98115393112494</v>
      </c>
    </row>
    <row r="272" spans="1:8" ht="12.75">
      <c r="A272" s="3">
        <v>990</v>
      </c>
      <c r="B272" s="3">
        <v>-20.454569379007054</v>
      </c>
      <c r="C272" s="3">
        <v>-90</v>
      </c>
      <c r="D272" s="3">
        <v>-58.70293753025314</v>
      </c>
      <c r="E272" s="3">
        <v>-89.39857967566734</v>
      </c>
      <c r="F272" s="3">
        <v>-79.15750690926019</v>
      </c>
      <c r="G272" s="3">
        <v>-179.39857967566732</v>
      </c>
      <c r="H272" s="3">
        <v>79.15750690926019</v>
      </c>
    </row>
    <row r="273" spans="1:8" ht="12.75">
      <c r="A273" s="3">
        <v>920</v>
      </c>
      <c r="B273" s="3">
        <v>-19.90491814201616</v>
      </c>
      <c r="C273" s="3">
        <v>-90</v>
      </c>
      <c r="D273" s="3">
        <v>-57.9787847780827</v>
      </c>
      <c r="E273" s="3">
        <v>-89.35282442716877</v>
      </c>
      <c r="F273" s="3">
        <v>-77.88370292009887</v>
      </c>
      <c r="G273" s="3">
        <v>-179.35282442716877</v>
      </c>
      <c r="H273" s="3">
        <v>77.88370292009887</v>
      </c>
    </row>
    <row r="274" spans="1:8" ht="12.75">
      <c r="A274" s="3">
        <v>930</v>
      </c>
      <c r="B274" s="3">
        <v>-19.99882056618376</v>
      </c>
      <c r="C274" s="3">
        <v>-90</v>
      </c>
      <c r="D274" s="3">
        <v>-58.07267298051436</v>
      </c>
      <c r="E274" s="3">
        <v>-89.35978252973392</v>
      </c>
      <c r="F274" s="3">
        <v>-78.07149354669812</v>
      </c>
      <c r="G274" s="3">
        <v>-179.3597825297339</v>
      </c>
      <c r="H274" s="3">
        <v>78.07149354669812</v>
      </c>
    </row>
    <row r="275" spans="1:8" ht="12.75">
      <c r="A275" s="3">
        <v>940</v>
      </c>
      <c r="B275" s="3">
        <v>-20.091718667099027</v>
      </c>
      <c r="C275" s="3">
        <v>-90</v>
      </c>
      <c r="D275" s="3">
        <v>-58.16555731111514</v>
      </c>
      <c r="E275" s="3">
        <v>-89.36659261188753</v>
      </c>
      <c r="F275" s="3">
        <v>-78.25727597821417</v>
      </c>
      <c r="G275" s="3">
        <v>-179.3665926118875</v>
      </c>
      <c r="H275" s="3">
        <v>78.25727597821417</v>
      </c>
    </row>
    <row r="276" spans="1:8" ht="12.75">
      <c r="A276" s="3">
        <v>950</v>
      </c>
      <c r="B276" s="3">
        <v>-20.18363370088201</v>
      </c>
      <c r="C276" s="3">
        <v>-90</v>
      </c>
      <c r="D276" s="3">
        <v>-58.25745900710058</v>
      </c>
      <c r="E276" s="3">
        <v>-89.37325934695045</v>
      </c>
      <c r="F276" s="3">
        <v>-78.44109270798259</v>
      </c>
      <c r="G276" s="3">
        <v>-179.37325934695045</v>
      </c>
      <c r="H276" s="3">
        <v>78.44109270798259</v>
      </c>
    </row>
    <row r="277" spans="1:8" ht="12.75">
      <c r="A277" s="3">
        <v>960</v>
      </c>
      <c r="B277" s="3">
        <v>-20.274586255896423</v>
      </c>
      <c r="C277" s="3">
        <v>-90</v>
      </c>
      <c r="D277" s="3">
        <v>-58.348398638909195</v>
      </c>
      <c r="E277" s="3">
        <v>-89.37978721357358</v>
      </c>
      <c r="F277" s="3">
        <v>-78.62298489480563</v>
      </c>
      <c r="G277" s="3">
        <v>-179.3797872135736</v>
      </c>
      <c r="H277" s="3">
        <v>78.62298489480563</v>
      </c>
    </row>
    <row r="278" spans="1:8" ht="12.75">
      <c r="A278" s="3">
        <v>970</v>
      </c>
      <c r="B278" s="3">
        <v>-20.36459628042995</v>
      </c>
      <c r="C278" s="3">
        <v>-90</v>
      </c>
      <c r="D278" s="3">
        <v>-58.43839613782255</v>
      </c>
      <c r="E278" s="3">
        <v>-89.38618050576915</v>
      </c>
      <c r="F278" s="3">
        <v>-78.8029924182525</v>
      </c>
      <c r="G278" s="3">
        <v>-179.38618050576915</v>
      </c>
      <c r="H278" s="3">
        <v>78.8029924182525</v>
      </c>
    </row>
    <row r="279" spans="1:8" ht="12.75">
      <c r="A279" s="3">
        <v>980</v>
      </c>
      <c r="B279" s="3">
        <v>-20.453683108954948</v>
      </c>
      <c r="C279" s="3">
        <v>-90</v>
      </c>
      <c r="D279" s="3">
        <v>-58.52747082216999</v>
      </c>
      <c r="E279" s="3">
        <v>-89.39244334232816</v>
      </c>
      <c r="F279" s="3">
        <v>-78.98115393112494</v>
      </c>
      <c r="G279" s="3">
        <v>-179.39244334232816</v>
      </c>
      <c r="H279" s="3">
        <v>78.98115393112494</v>
      </c>
    </row>
    <row r="280" spans="1:8" ht="12.75">
      <c r="A280" s="3">
        <v>990</v>
      </c>
      <c r="B280" s="3">
        <v>-20.541865487056054</v>
      </c>
      <c r="C280" s="3">
        <v>-90</v>
      </c>
      <c r="D280" s="3">
        <v>-58.61564142220412</v>
      </c>
      <c r="E280" s="3">
        <v>-89.39857967566734</v>
      </c>
      <c r="F280" s="3">
        <v>-79.15750690926018</v>
      </c>
      <c r="G280" s="3">
        <v>-179.39857967566732</v>
      </c>
      <c r="H280" s="3">
        <v>79.15750690926018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6"/>
  <dimension ref="A1:K550"/>
  <sheetViews>
    <sheetView zoomScalePageLayoutView="0" workbookViewId="0" topLeftCell="A1">
      <selection activeCell="O6" sqref="O6"/>
    </sheetView>
  </sheetViews>
  <sheetFormatPr defaultColWidth="9.140625" defaultRowHeight="12.75"/>
  <cols>
    <col min="1" max="1" width="15.00390625" style="3" customWidth="1"/>
    <col min="2" max="16384" width="9.140625" style="3" customWidth="1"/>
  </cols>
  <sheetData>
    <row r="1" spans="1:11" ht="12.75">
      <c r="A1" s="3" t="str">
        <f>ILoop!A1</f>
        <v>Freq</v>
      </c>
      <c r="B1" s="3" t="str">
        <f>ILoop!B1</f>
        <v>IL: Plant Gain</v>
      </c>
      <c r="C1" s="3" t="str">
        <f>ILoop!C1</f>
        <v>IL: Plant Phase</v>
      </c>
      <c r="D1" s="3" t="str">
        <f>ILoop!D1</f>
        <v>IL: Comp Gain</v>
      </c>
      <c r="E1" s="3" t="str">
        <f>ILoop!E1</f>
        <v>IL: Comp Phase</v>
      </c>
      <c r="F1" s="3" t="str">
        <f>ILoop!F1</f>
        <v>IL: OL Gain</v>
      </c>
      <c r="G1" s="3" t="str">
        <f>ILoop!G1</f>
        <v>IL: OL Phase</v>
      </c>
      <c r="J1" s="3" t="s">
        <v>141</v>
      </c>
      <c r="K1" s="3" t="b">
        <v>1</v>
      </c>
    </row>
    <row r="2" spans="1:11" ht="12.75">
      <c r="A2" s="3">
        <f>ILoop!A2</f>
        <v>1</v>
      </c>
      <c r="B2" s="3">
        <f>IF($K$1,ILoop!B2,NA())</f>
        <v>71.66321756988923</v>
      </c>
      <c r="C2" s="3">
        <f>IF($K$1,ILoop!C2,NA())</f>
        <v>-90</v>
      </c>
      <c r="D2" s="3">
        <f>IF($K$2,ILoop!D2,NA())</f>
        <v>81.48832898594875</v>
      </c>
      <c r="E2" s="3">
        <f>IF($K$2,ILoop!E2,NA())</f>
        <v>-89.98958258569574</v>
      </c>
      <c r="F2" s="3">
        <f>IF($K$3,ILoop!F2,NA())</f>
        <v>153.15154655583797</v>
      </c>
      <c r="G2" s="3">
        <f>IF($K$3,ILoop!G2,NA())</f>
        <v>-179.98958258569576</v>
      </c>
      <c r="J2" s="3" t="s">
        <v>142</v>
      </c>
      <c r="K2" s="3" t="b">
        <v>1</v>
      </c>
    </row>
    <row r="3" spans="1:11" ht="12.75">
      <c r="A3" s="3">
        <f>ILoop!A3</f>
        <v>1.1</v>
      </c>
      <c r="B3" s="3">
        <f>IF($K$1,ILoop!B3,NA())</f>
        <v>70.83536386672472</v>
      </c>
      <c r="C3" s="3">
        <f>IF($K$1,ILoop!C3,NA())</f>
        <v>-90</v>
      </c>
      <c r="D3" s="3">
        <f>IF($K$2,ILoop!D3,NA())</f>
        <v>80.6604753189635</v>
      </c>
      <c r="E3" s="3">
        <f>IF($K$2,ILoop!E3,NA())</f>
        <v>-89.98854084430059</v>
      </c>
      <c r="F3" s="3">
        <f>IF($K$3,ILoop!F3,NA())</f>
        <v>151.49583918568823</v>
      </c>
      <c r="G3" s="3">
        <f>IF($K$3,ILoop!G3,NA())</f>
        <v>-179.9885408443006</v>
      </c>
      <c r="J3" s="3" t="s">
        <v>143</v>
      </c>
      <c r="K3" s="3" t="b">
        <v>1</v>
      </c>
    </row>
    <row r="4" spans="1:7" ht="12.75">
      <c r="A4" s="3">
        <f>ILoop!A4</f>
        <v>1.2</v>
      </c>
      <c r="B4" s="3">
        <f>IF($K$1,ILoop!B4,NA())</f>
        <v>70.07959264893672</v>
      </c>
      <c r="C4" s="3">
        <f>IF($K$1,ILoop!C4,NA())</f>
        <v>-90</v>
      </c>
      <c r="D4" s="3">
        <f>IF($K$2,ILoop!D4,NA())</f>
        <v>79.90470414080039</v>
      </c>
      <c r="E4" s="3">
        <f>IF($K$2,ILoop!E4,NA())</f>
        <v>-89.9874991029155</v>
      </c>
      <c r="F4" s="3">
        <f>IF($K$3,ILoop!F4,NA())</f>
        <v>149.98429678973713</v>
      </c>
      <c r="G4" s="3">
        <f>IF($K$3,ILoop!G4,NA())</f>
        <v>-179.9874991029155</v>
      </c>
    </row>
    <row r="5" spans="1:7" ht="12.75">
      <c r="A5" s="3">
        <f>ILoop!A5</f>
        <v>1.3</v>
      </c>
      <c r="B5" s="3">
        <f>IF($K$1,ILoop!B5,NA())</f>
        <v>69.38435052375249</v>
      </c>
      <c r="C5" s="3">
        <f>IF($K$1,ILoop!C5,NA())</f>
        <v>-90</v>
      </c>
      <c r="D5" s="3">
        <f>IF($K$2,ILoop!D5,NA())</f>
        <v>79.20946205868668</v>
      </c>
      <c r="E5" s="3">
        <f>IF($K$2,ILoop!E5,NA())</f>
        <v>-89.98645736154143</v>
      </c>
      <c r="F5" s="3">
        <f>IF($K$3,ILoop!F5,NA())</f>
        <v>148.59381258243917</v>
      </c>
      <c r="G5" s="3">
        <f>IF($K$3,ILoop!G5,NA())</f>
        <v>-179.98645736154143</v>
      </c>
    </row>
    <row r="6" spans="1:7" ht="12.75">
      <c r="A6" s="3">
        <f>ILoop!A6</f>
        <v>1.4</v>
      </c>
      <c r="B6" s="3">
        <f>IF($K$1,ILoop!B6,NA())</f>
        <v>68.74065685632446</v>
      </c>
      <c r="C6" s="3">
        <f>IF($K$1,ILoop!C6,NA())</f>
        <v>-90</v>
      </c>
      <c r="D6" s="3">
        <f>IF($K$2,ILoop!D6,NA())</f>
        <v>78.5657684377748</v>
      </c>
      <c r="E6" s="3">
        <f>IF($K$2,ILoop!E6,NA())</f>
        <v>-89.98541562017924</v>
      </c>
      <c r="F6" s="3">
        <f>IF($K$3,ILoop!F6,NA())</f>
        <v>147.30642529409926</v>
      </c>
      <c r="G6" s="3">
        <f>IF($K$3,ILoop!G6,NA())</f>
        <v>-179.98541562017925</v>
      </c>
    </row>
    <row r="7" spans="1:7" ht="12.75">
      <c r="A7" s="3">
        <f>ILoop!A7</f>
        <v>1.5</v>
      </c>
      <c r="B7" s="3">
        <f>IF($K$1,ILoop!B7,NA())</f>
        <v>68.1413923887756</v>
      </c>
      <c r="C7" s="3">
        <f>IF($K$1,ILoop!C7,NA())</f>
        <v>-90</v>
      </c>
      <c r="D7" s="3">
        <f>IF($K$2,ILoop!D7,NA())</f>
        <v>77.96650402018774</v>
      </c>
      <c r="E7" s="3">
        <f>IF($K$2,ILoop!E7,NA())</f>
        <v>-89.98437387882989</v>
      </c>
      <c r="F7" s="3">
        <f>IF($K$3,ILoop!F7,NA())</f>
        <v>146.10789640896334</v>
      </c>
      <c r="G7" s="3">
        <f>IF($K$3,ILoop!G7,NA())</f>
        <v>-179.9843738788299</v>
      </c>
    </row>
    <row r="8" spans="1:7" ht="12.75">
      <c r="A8" s="3">
        <f>ILoop!A8</f>
        <v>1.6</v>
      </c>
      <c r="B8" s="3">
        <f>IF($K$1,ILoop!B8,NA())</f>
        <v>67.58081791677073</v>
      </c>
      <c r="C8" s="3">
        <f>IF($K$1,ILoop!C8,NA())</f>
        <v>-90</v>
      </c>
      <c r="D8" s="3">
        <f>IF($K$2,ILoop!D8,NA())</f>
        <v>77.40592960159033</v>
      </c>
      <c r="E8" s="3">
        <f>IF($K$2,ILoop!E8,NA())</f>
        <v>-89.98333213749427</v>
      </c>
      <c r="F8" s="3">
        <f>IF($K$3,ILoop!F8,NA())</f>
        <v>144.98674751836106</v>
      </c>
      <c r="G8" s="3">
        <f>IF($K$3,ILoop!G8,NA())</f>
        <v>-179.98333213749427</v>
      </c>
    </row>
    <row r="9" spans="1:7" ht="12.75">
      <c r="A9" s="3">
        <f>ILoop!A9</f>
        <v>1.7</v>
      </c>
      <c r="B9" s="3">
        <f>IF($K$1,ILoop!B9,NA())</f>
        <v>67.05423914232374</v>
      </c>
      <c r="C9" s="3">
        <f>IF($K$1,ILoop!C9,NA())</f>
        <v>-90</v>
      </c>
      <c r="D9" s="3">
        <f>IF($K$2,ILoop!D9,NA())</f>
        <v>76.87935088399644</v>
      </c>
      <c r="E9" s="3">
        <f>IF($K$2,ILoop!E9,NA())</f>
        <v>-89.98229039617331</v>
      </c>
      <c r="F9" s="3">
        <f>IF($K$3,ILoop!F9,NA())</f>
        <v>143.9335900263202</v>
      </c>
      <c r="G9" s="3">
        <f>IF($K$3,ILoop!G9,NA())</f>
        <v>-179.9822903961733</v>
      </c>
    </row>
    <row r="10" spans="1:7" ht="12.75">
      <c r="A10" s="3">
        <f>ILoop!A10</f>
        <v>1.8</v>
      </c>
      <c r="B10" s="3">
        <f>IF($K$1,ILoop!B10,NA())</f>
        <v>66.5577674678231</v>
      </c>
      <c r="C10" s="3">
        <f>IF($K$1,ILoop!C10,NA())</f>
        <v>-90</v>
      </c>
      <c r="D10" s="3">
        <f>IF($K$2,ILoop!D10,NA())</f>
        <v>76.38287926979453</v>
      </c>
      <c r="E10" s="3">
        <f>IF($K$2,ILoop!E10,NA())</f>
        <v>-89.98124865486793</v>
      </c>
      <c r="F10" s="3">
        <f>IF($K$3,ILoop!F10,NA())</f>
        <v>142.9406467376176</v>
      </c>
      <c r="G10" s="3">
        <f>IF($K$3,ILoop!G10,NA())</f>
        <v>-179.98124865486793</v>
      </c>
    </row>
    <row r="11" spans="1:7" ht="12.75">
      <c r="A11" s="3">
        <f>ILoop!A11</f>
        <v>1.9</v>
      </c>
      <c r="B11" s="3">
        <f>IF($K$1,ILoop!B11,NA())</f>
        <v>66.08814555083264</v>
      </c>
      <c r="C11" s="3">
        <f>IF($K$1,ILoop!C11,NA())</f>
        <v>-90</v>
      </c>
      <c r="D11" s="3">
        <f>IF($K$2,ILoop!D11,NA())</f>
        <v>75.91325741654843</v>
      </c>
      <c r="E11" s="3">
        <f>IF($K$2,ILoop!E11,NA())</f>
        <v>-89.98020691357904</v>
      </c>
      <c r="F11" s="3">
        <f>IF($K$3,ILoop!F11,NA())</f>
        <v>142.00140296738107</v>
      </c>
      <c r="G11" s="3">
        <f>IF($K$3,ILoop!G11,NA())</f>
        <v>-179.98020691357902</v>
      </c>
    </row>
    <row r="12" spans="1:7" ht="12.75">
      <c r="A12" s="3">
        <f>ILoop!A12</f>
        <v>2</v>
      </c>
      <c r="B12" s="3">
        <f>IF($K$1,ILoop!B12,NA())</f>
        <v>65.6426176566096</v>
      </c>
      <c r="C12" s="3">
        <f>IF($K$1,ILoop!C12,NA())</f>
        <v>-90</v>
      </c>
      <c r="D12" s="3">
        <f>IF($K$2,ILoop!D12,NA())</f>
        <v>75.46772958951541</v>
      </c>
      <c r="E12" s="3">
        <f>IF($K$2,ILoop!E12,NA())</f>
        <v>-89.97916517230755</v>
      </c>
      <c r="F12" s="3">
        <f>IF($K$3,ILoop!F12,NA())</f>
        <v>141.110347246125</v>
      </c>
      <c r="G12" s="3">
        <f>IF($K$3,ILoop!G12,NA())</f>
        <v>-179.97916517230755</v>
      </c>
    </row>
    <row r="13" spans="1:7" ht="12.75">
      <c r="A13" s="3">
        <f>ILoop!A13</f>
        <v>2.1</v>
      </c>
      <c r="B13" s="3">
        <f>IF($K$1,ILoop!B13,NA())</f>
        <v>65.21883167521084</v>
      </c>
      <c r="C13" s="3">
        <f>IF($K$1,ILoop!C13,NA())</f>
        <v>-90</v>
      </c>
      <c r="D13" s="3">
        <f>IF($K$2,ILoop!D13,NA())</f>
        <v>75.04394367875229</v>
      </c>
      <c r="E13" s="3">
        <f>IF($K$2,ILoop!E13,NA())</f>
        <v>-89.97812343105437</v>
      </c>
      <c r="F13" s="3">
        <f>IF($K$3,ILoop!F13,NA())</f>
        <v>140.26277535396312</v>
      </c>
      <c r="G13" s="3">
        <f>IF($K$3,ILoop!G13,NA())</f>
        <v>-179.97812343105437</v>
      </c>
    </row>
    <row r="14" spans="1:7" ht="12.75">
      <c r="A14" s="3">
        <f>ILoop!A14</f>
        <v>2.2</v>
      </c>
      <c r="B14" s="3">
        <f>IF($K$1,ILoop!B14,NA())</f>
        <v>64.8147639534451</v>
      </c>
      <c r="C14" s="3">
        <f>IF($K$1,ILoop!C14,NA())</f>
        <v>-90</v>
      </c>
      <c r="D14" s="3">
        <f>IF($K$2,ILoop!D14,NA())</f>
        <v>74.63987603106784</v>
      </c>
      <c r="E14" s="3">
        <f>IF($K$2,ILoop!E14,NA())</f>
        <v>-89.97708168982044</v>
      </c>
      <c r="F14" s="3">
        <f>IF($K$3,ILoop!F14,NA())</f>
        <v>139.45463998451294</v>
      </c>
      <c r="G14" s="3">
        <f>IF($K$3,ILoop!G14,NA())</f>
        <v>-179.97708168982044</v>
      </c>
    </row>
    <row r="15" spans="1:7" ht="12.75">
      <c r="A15" s="3">
        <f>ILoop!A15</f>
        <v>2.3</v>
      </c>
      <c r="B15" s="3">
        <f>IF($K$1,ILoop!B15,NA())</f>
        <v>64.42866084953735</v>
      </c>
      <c r="C15" s="3">
        <f>IF($K$1,ILoop!C15,NA())</f>
        <v>-90</v>
      </c>
      <c r="D15" s="3">
        <f>IF($K$2,ILoop!D15,NA())</f>
        <v>74.25377300468705</v>
      </c>
      <c r="E15" s="3">
        <f>IF($K$2,ILoop!E15,NA())</f>
        <v>-89.97603994860665</v>
      </c>
      <c r="F15" s="3">
        <f>IF($K$3,ILoop!F15,NA())</f>
        <v>138.6824338542244</v>
      </c>
      <c r="G15" s="3">
        <f>IF($K$3,ILoop!G15,NA())</f>
        <v>-179.97603994860665</v>
      </c>
    </row>
    <row r="16" spans="1:7" ht="12.75">
      <c r="A16" s="3">
        <f>ILoop!A16</f>
        <v>2.4</v>
      </c>
      <c r="B16" s="3">
        <f>IF($K$1,ILoop!B16,NA())</f>
        <v>64.0589927356571</v>
      </c>
      <c r="C16" s="3">
        <f>IF($K$1,ILoop!C16,NA())</f>
        <v>-90</v>
      </c>
      <c r="D16" s="3">
        <f>IF($K$2,ILoop!D16,NA())</f>
        <v>73.88410497177935</v>
      </c>
      <c r="E16" s="3">
        <f>IF($K$2,ILoop!E16,NA())</f>
        <v>-89.97499820741395</v>
      </c>
      <c r="F16" s="3">
        <f>IF($K$3,ILoop!F16,NA())</f>
        <v>137.94309770743644</v>
      </c>
      <c r="G16" s="3">
        <f>IF($K$3,ILoop!G16,NA())</f>
        <v>-179.97499820741393</v>
      </c>
    </row>
    <row r="17" spans="1:7" ht="12.75">
      <c r="A17" s="3">
        <f>ILoop!A17</f>
        <v>2.5</v>
      </c>
      <c r="B17" s="3">
        <f>IF($K$1,ILoop!B17,NA())</f>
        <v>63.70441739644846</v>
      </c>
      <c r="C17" s="3">
        <f>IF($K$1,ILoop!C17,NA())</f>
        <v>-90</v>
      </c>
      <c r="D17" s="3">
        <f>IF($K$2,ILoop!D17,NA())</f>
        <v>73.52952971698893</v>
      </c>
      <c r="E17" s="3">
        <f>IF($K$2,ILoop!E17,NA())</f>
        <v>-89.97395646624322</v>
      </c>
      <c r="F17" s="3">
        <f>IF($K$3,ILoop!F17,NA())</f>
        <v>137.23394711343738</v>
      </c>
      <c r="G17" s="3">
        <f>IF($K$3,ILoop!G17,NA())</f>
        <v>-179.9739564662432</v>
      </c>
    </row>
    <row r="18" spans="1:7" ht="12.75">
      <c r="A18" s="3">
        <f>ILoop!A18</f>
        <v>2.6</v>
      </c>
      <c r="B18" s="3">
        <f>IF($K$1,ILoop!B18,NA())</f>
        <v>63.363750610472856</v>
      </c>
      <c r="C18" s="3">
        <f>IF($K$1,ILoop!C18,NA())</f>
        <v>-90</v>
      </c>
      <c r="D18" s="3">
        <f>IF($K$2,ILoop!D18,NA())</f>
        <v>73.18886301887719</v>
      </c>
      <c r="E18" s="3">
        <f>IF($K$2,ILoop!E18,NA())</f>
        <v>-89.9729147250954</v>
      </c>
      <c r="F18" s="3">
        <f>IF($K$3,ILoop!F18,NA())</f>
        <v>136.55261362935005</v>
      </c>
      <c r="G18" s="3">
        <f>IF($K$3,ILoop!G18,NA())</f>
        <v>-179.9729147250954</v>
      </c>
    </row>
    <row r="19" spans="1:7" ht="12.75">
      <c r="A19" s="3">
        <f>ILoop!A19</f>
        <v>2.7</v>
      </c>
      <c r="B19" s="3">
        <f>IF($K$1,ILoop!B19,NA())</f>
        <v>63.035942286709464</v>
      </c>
      <c r="C19" s="3">
        <f>IF($K$1,ILoop!C19,NA())</f>
        <v>-90</v>
      </c>
      <c r="D19" s="3">
        <f>IF($K$2,ILoop!D19,NA())</f>
        <v>72.8610547864233</v>
      </c>
      <c r="E19" s="3">
        <f>IF($K$2,ILoop!E19,NA())</f>
        <v>-89.97187298397138</v>
      </c>
      <c r="F19" s="3">
        <f>IF($K$3,ILoop!F19,NA())</f>
        <v>135.89699707313275</v>
      </c>
      <c r="G19" s="3">
        <f>IF($K$3,ILoop!G19,NA())</f>
        <v>-179.9718729839714</v>
      </c>
    </row>
    <row r="20" spans="1:7" ht="12.75">
      <c r="A20" s="3">
        <f>ILoop!A20</f>
        <v>2.8</v>
      </c>
      <c r="B20" s="3">
        <f>IF($K$1,ILoop!B20,NA())</f>
        <v>62.72005694304483</v>
      </c>
      <c r="C20" s="3">
        <f>IF($K$1,ILoop!C20,NA())</f>
        <v>-90</v>
      </c>
      <c r="D20" s="3">
        <f>IF($K$2,ILoop!D20,NA())</f>
        <v>72.54516953751379</v>
      </c>
      <c r="E20" s="3">
        <f>IF($K$2,ILoop!E20,NA())</f>
        <v>-89.97083124287211</v>
      </c>
      <c r="F20" s="3">
        <f>IF($K$3,ILoop!F20,NA())</f>
        <v>135.26522648055862</v>
      </c>
      <c r="G20" s="3">
        <f>IF($K$3,ILoop!G20,NA())</f>
        <v>-179.97083124287212</v>
      </c>
    </row>
    <row r="21" spans="1:7" ht="12.75">
      <c r="A21" s="3">
        <f>ILoop!A21</f>
        <v>2.9</v>
      </c>
      <c r="B21" s="3">
        <f>IF($K$1,ILoop!B21,NA())</f>
        <v>62.41525761191009</v>
      </c>
      <c r="C21" s="3">
        <f>IF($K$1,ILoop!C21,NA())</f>
        <v>-90</v>
      </c>
      <c r="D21" s="3">
        <f>IF($K$2,ILoop!D21,NA())</f>
        <v>72.24037030457981</v>
      </c>
      <c r="E21" s="3">
        <f>IF($K$2,ILoop!E21,NA())</f>
        <v>-89.96978950179849</v>
      </c>
      <c r="F21" s="3">
        <f>IF($K$3,ILoop!F21,NA())</f>
        <v>134.6556279164899</v>
      </c>
      <c r="G21" s="3">
        <f>IF($K$3,ILoop!G21,NA())</f>
        <v>-179.9697895017985</v>
      </c>
    </row>
    <row r="22" spans="1:7" ht="12.75">
      <c r="A22" s="3">
        <f>ILoop!A22</f>
        <v>3</v>
      </c>
      <c r="B22" s="3">
        <f>IF($K$1,ILoop!B22,NA())</f>
        <v>62.12079247549597</v>
      </c>
      <c r="C22" s="3">
        <f>IF($K$1,ILoop!C22,NA())</f>
        <v>-90</v>
      </c>
      <c r="D22" s="3">
        <f>IF($K$2,ILoop!D22,NA())</f>
        <v>71.9459052698121</v>
      </c>
      <c r="E22" s="3">
        <f>IF($K$2,ILoop!E22,NA())</f>
        <v>-89.96874776075143</v>
      </c>
      <c r="F22" s="3">
        <f>IF($K$3,ILoop!F22,NA())</f>
        <v>134.06669774530806</v>
      </c>
      <c r="G22" s="3">
        <f>IF($K$3,ILoop!G22,NA())</f>
        <v>-179.96874776075143</v>
      </c>
    </row>
    <row r="23" spans="1:7" ht="12.75">
      <c r="A23" s="3">
        <f>ILoop!A23</f>
        <v>3.1</v>
      </c>
      <c r="B23" s="3">
        <f>IF($K$1,ILoop!B23,NA())</f>
        <v>61.83598369320376</v>
      </c>
      <c r="C23" s="3">
        <f>IF($K$1,ILoop!C23,NA())</f>
        <v>-90</v>
      </c>
      <c r="D23" s="3">
        <f>IF($K$2,ILoop!D23,NA())</f>
        <v>71.66109659261194</v>
      </c>
      <c r="E23" s="3">
        <f>IF($K$2,ILoop!E23,NA())</f>
        <v>-89.96770601973185</v>
      </c>
      <c r="F23" s="3">
        <f>IF($K$3,ILoop!F23,NA())</f>
        <v>133.49708028581568</v>
      </c>
      <c r="G23" s="3">
        <f>IF($K$3,ILoop!G23,NA())</f>
        <v>-179.96770601973185</v>
      </c>
    </row>
    <row r="24" spans="1:7" ht="12.75">
      <c r="A24" s="3">
        <f>ILoop!A24</f>
        <v>3.2</v>
      </c>
      <c r="B24" s="3">
        <f>IF($K$1,ILoop!B24,NA())</f>
        <v>61.560218003491094</v>
      </c>
      <c r="C24" s="3">
        <f>IF($K$1,ILoop!C24,NA())</f>
        <v>-90</v>
      </c>
      <c r="D24" s="3">
        <f>IF($K$2,ILoop!D24,NA())</f>
        <v>71.38533101143696</v>
      </c>
      <c r="E24" s="3">
        <f>IF($K$2,ILoop!E24,NA())</f>
        <v>-89.96666427874067</v>
      </c>
      <c r="F24" s="3">
        <f>IF($K$3,ILoop!F24,NA())</f>
        <v>132.94554901492805</v>
      </c>
      <c r="G24" s="3">
        <f>IF($K$3,ILoop!G24,NA())</f>
        <v>-179.96666427874067</v>
      </c>
    </row>
    <row r="25" spans="1:7" ht="12.75">
      <c r="A25" s="3">
        <f>ILoop!A25</f>
        <v>3.3</v>
      </c>
      <c r="B25" s="3">
        <f>IF($K$1,ILoop!B25,NA())</f>
        <v>61.29293877233147</v>
      </c>
      <c r="C25" s="3">
        <f>IF($K$1,ILoop!C25,NA())</f>
        <v>-90</v>
      </c>
      <c r="D25" s="3">
        <f>IF($K$2,ILoop!D25,NA())</f>
        <v>71.11805189226065</v>
      </c>
      <c r="E25" s="3">
        <f>IF($K$2,ILoop!E25,NA())</f>
        <v>-89.9656225377788</v>
      </c>
      <c r="F25" s="3">
        <f>IF($K$3,ILoop!F25,NA())</f>
        <v>132.41099066459213</v>
      </c>
      <c r="G25" s="3">
        <f>IF($K$3,ILoop!G25,NA())</f>
        <v>-179.96562253777878</v>
      </c>
    </row>
    <row r="26" spans="1:7" ht="12.75">
      <c r="A26" s="3">
        <f>ILoop!A26</f>
        <v>3.4</v>
      </c>
      <c r="B26" s="3">
        <f>IF($K$1,ILoop!B26,NA())</f>
        <v>61.033639229044105</v>
      </c>
      <c r="C26" s="3">
        <f>IF($K$1,ILoop!C26,NA())</f>
        <v>-90</v>
      </c>
      <c r="D26" s="3">
        <f>IF($K$2,ILoop!D26,NA())</f>
        <v>70.85875246440226</v>
      </c>
      <c r="E26" s="3">
        <f>IF($K$2,ILoop!E26,NA())</f>
        <v>-89.96458079684716</v>
      </c>
      <c r="F26" s="3">
        <f>IF($K$3,ILoop!F26,NA())</f>
        <v>131.89239169344637</v>
      </c>
      <c r="G26" s="3">
        <f>IF($K$3,ILoop!G26,NA())</f>
        <v>-179.96458079684714</v>
      </c>
    </row>
    <row r="27" spans="1:7" ht="12.75">
      <c r="A27" s="3">
        <f>ILoop!A27</f>
        <v>3.5</v>
      </c>
      <c r="B27" s="3">
        <f>IF($K$1,ILoop!B27,NA())</f>
        <v>60.7818566828837</v>
      </c>
      <c r="C27" s="3">
        <f>IF($K$1,ILoop!C27,NA())</f>
        <v>-90</v>
      </c>
      <c r="D27" s="3">
        <f>IF($K$2,ILoop!D27,NA())</f>
        <v>70.60697003711644</v>
      </c>
      <c r="E27" s="3">
        <f>IF($K$2,ILoop!E27,NA())</f>
        <v>-89.96353905594665</v>
      </c>
      <c r="F27" s="3">
        <f>IF($K$3,ILoop!F27,NA())</f>
        <v>131.38882672000014</v>
      </c>
      <c r="G27" s="3">
        <f>IF($K$3,ILoop!G27,NA())</f>
        <v>-179.96353905594665</v>
      </c>
    </row>
    <row r="28" spans="1:7" ht="12.75">
      <c r="A28" s="3">
        <f>ILoop!A28</f>
        <v>3.6</v>
      </c>
      <c r="B28" s="3">
        <f>IF($K$1,ILoop!B28,NA())</f>
        <v>60.537167554543466</v>
      </c>
      <c r="C28" s="3">
        <f>IF($K$1,ILoop!C28,NA())</f>
        <v>-90</v>
      </c>
      <c r="D28" s="3">
        <f>IF($K$2,ILoop!D28,NA())</f>
        <v>70.36228103109644</v>
      </c>
      <c r="E28" s="3">
        <f>IF($K$2,ILoop!E28,NA())</f>
        <v>-89.96249731507822</v>
      </c>
      <c r="F28" s="3">
        <f>IF($K$3,ILoop!F28,NA())</f>
        <v>130.8994485856399</v>
      </c>
      <c r="G28" s="3">
        <f>IF($K$3,ILoop!G28,NA())</f>
        <v>-179.96249731507822</v>
      </c>
    </row>
    <row r="29" spans="1:7" ht="12.75">
      <c r="A29" s="3">
        <f>ILoop!A29</f>
        <v>3.7</v>
      </c>
      <c r="B29" s="3">
        <f>IF($K$1,ILoop!B29,NA())</f>
        <v>60.29918308854932</v>
      </c>
      <c r="C29" s="3">
        <f>IF($K$1,ILoop!C29,NA())</f>
        <v>-90</v>
      </c>
      <c r="D29" s="3">
        <f>IF($K$2,ILoop!D29,NA())</f>
        <v>70.12429669086816</v>
      </c>
      <c r="E29" s="3">
        <f>IF($K$2,ILoop!E29,NA())</f>
        <v>-89.96145557424278</v>
      </c>
      <c r="F29" s="3">
        <f>IF($K$3,ILoop!F29,NA())</f>
        <v>130.4234797794175</v>
      </c>
      <c r="G29" s="3">
        <f>IF($K$3,ILoop!G29,NA())</f>
        <v>-179.96145557424276</v>
      </c>
    </row>
    <row r="30" spans="1:7" ht="12.75">
      <c r="A30" s="3">
        <f>ILoop!A30</f>
        <v>3.8</v>
      </c>
      <c r="B30" s="3">
        <f>IF($K$1,ILoop!B30,NA())</f>
        <v>60.06754563755301</v>
      </c>
      <c r="C30" s="3">
        <f>IF($K$1,ILoop!C30,NA())</f>
        <v>-90</v>
      </c>
      <c r="D30" s="3">
        <f>IF($K$2,ILoop!D30,NA())</f>
        <v>69.89265936908336</v>
      </c>
      <c r="E30" s="3">
        <f>IF($K$2,ILoop!E30,NA())</f>
        <v>-89.96041383344121</v>
      </c>
      <c r="F30" s="3">
        <f>IF($K$3,ILoop!F30,NA())</f>
        <v>129.9602050066364</v>
      </c>
      <c r="G30" s="3">
        <f>IF($K$3,ILoop!G30,NA())</f>
        <v>-179.9604138334412</v>
      </c>
    </row>
    <row r="31" spans="1:7" ht="12.75">
      <c r="A31" s="3">
        <f>ILoop!A31</f>
        <v>3.9</v>
      </c>
      <c r="B31" s="3">
        <f>IF($K$1,ILoop!B31,NA())</f>
        <v>59.84192542935923</v>
      </c>
      <c r="C31" s="3">
        <f>IF($K$1,ILoop!C31,NA())</f>
        <v>-90</v>
      </c>
      <c r="D31" s="3">
        <f>IF($K$2,ILoop!D31,NA())</f>
        <v>69.66703929354674</v>
      </c>
      <c r="E31" s="3">
        <f>IF($K$2,ILoop!E31,NA())</f>
        <v>-89.95937209267446</v>
      </c>
      <c r="F31" s="3">
        <f>IF($K$3,ILoop!F31,NA())</f>
        <v>129.50896472290597</v>
      </c>
      <c r="G31" s="3">
        <f>IF($K$3,ILoop!G31,NA())</f>
        <v>-179.95937209267447</v>
      </c>
    </row>
    <row r="32" spans="1:7" ht="12.75">
      <c r="A32" s="3">
        <f>ILoop!A32</f>
        <v>4</v>
      </c>
      <c r="B32" s="3">
        <f>IF($K$1,ILoop!B32,NA())</f>
        <v>59.62201774332997</v>
      </c>
      <c r="C32" s="3">
        <f>IF($K$1,ILoop!C32,NA())</f>
        <v>-90</v>
      </c>
      <c r="D32" s="3">
        <f>IF($K$2,ILoop!D32,NA())</f>
        <v>69.44713174362025</v>
      </c>
      <c r="E32" s="3">
        <f>IF($K$2,ILoop!E32,NA())</f>
        <v>-89.95833035194343</v>
      </c>
      <c r="F32" s="3">
        <f>IF($K$3,ILoop!F32,NA())</f>
        <v>129.0691494869502</v>
      </c>
      <c r="G32" s="3">
        <f>IF($K$3,ILoop!G32,NA())</f>
        <v>-179.95833035194343</v>
      </c>
    </row>
    <row r="33" spans="1:7" ht="12.75">
      <c r="A33" s="3">
        <f>ILoop!A33</f>
        <v>4.1</v>
      </c>
      <c r="B33" s="3">
        <f>IF($K$1,ILoop!B33,NA())</f>
        <v>59.407540435494504</v>
      </c>
      <c r="C33" s="3">
        <f>IF($K$1,ILoop!C33,NA())</f>
        <v>-90</v>
      </c>
      <c r="D33" s="3">
        <f>IF($K$2,ILoop!D33,NA())</f>
        <v>69.2326545753332</v>
      </c>
      <c r="E33" s="3">
        <f>IF($K$2,ILoop!E33,NA())</f>
        <v>-89.95728861124906</v>
      </c>
      <c r="F33" s="3">
        <f>IF($K$3,ILoop!F33,NA())</f>
        <v>128.6401950108277</v>
      </c>
      <c r="G33" s="3">
        <f>IF($K$3,ILoop!G33,NA())</f>
        <v>-179.95728861124906</v>
      </c>
    </row>
    <row r="34" spans="1:7" ht="12.75">
      <c r="A34" s="3">
        <f>ILoop!A34</f>
        <v>4.2</v>
      </c>
      <c r="B34" s="3">
        <f>IF($K$1,ILoop!B34,NA())</f>
        <v>59.198231761931204</v>
      </c>
      <c r="C34" s="3">
        <f>IF($K$1,ILoop!C34,NA())</f>
        <v>-90</v>
      </c>
      <c r="D34" s="3">
        <f>IF($K$2,ILoop!D34,NA())</f>
        <v>69.02334604476395</v>
      </c>
      <c r="E34" s="3">
        <f>IF($K$2,ILoop!E34,NA())</f>
        <v>-89.95624687059222</v>
      </c>
      <c r="F34" s="3">
        <f>IF($K$3,ILoop!F34,NA())</f>
        <v>128.22157780669517</v>
      </c>
      <c r="G34" s="3">
        <f>IF($K$3,ILoop!G34,NA())</f>
        <v>-179.95624687059222</v>
      </c>
    </row>
    <row r="35" spans="1:7" ht="12.75">
      <c r="A35" s="3">
        <f>ILoop!A35</f>
        <v>4.3</v>
      </c>
      <c r="B35" s="3">
        <f>IF($K$1,ILoop!B35,NA())</f>
        <v>58.99384845829749</v>
      </c>
      <c r="C35" s="3">
        <f>IF($K$1,ILoop!C35,NA())</f>
        <v>-90</v>
      </c>
      <c r="D35" s="3">
        <f>IF($K$2,ILoop!D35,NA())</f>
        <v>68.81896288756992</v>
      </c>
      <c r="E35" s="3">
        <f>IF($K$2,ILoop!E35,NA())</f>
        <v>-89.95520512997386</v>
      </c>
      <c r="F35" s="3">
        <f>IF($K$3,ILoop!F35,NA())</f>
        <v>127.81281134586742</v>
      </c>
      <c r="G35" s="3">
        <f>IF($K$3,ILoop!G35,NA())</f>
        <v>-179.95520512997388</v>
      </c>
    </row>
    <row r="36" spans="1:7" ht="12.75">
      <c r="A36" s="3">
        <f>ILoop!A36</f>
        <v>4.4</v>
      </c>
      <c r="B36" s="3">
        <f>IF($K$1,ILoop!B36,NA())</f>
        <v>58.79416404016547</v>
      </c>
      <c r="C36" s="3">
        <f>IF($K$1,ILoop!C36,NA())</f>
        <v>-90</v>
      </c>
      <c r="D36" s="3">
        <f>IF($K$2,ILoop!D36,NA())</f>
        <v>68.61927861932323</v>
      </c>
      <c r="E36" s="3">
        <f>IF($K$2,ILoop!E36,NA())</f>
        <v>-89.9541633893949</v>
      </c>
      <c r="F36" s="3">
        <f>IF($K$3,ILoop!F36,NA())</f>
        <v>127.4134426594887</v>
      </c>
      <c r="G36" s="3">
        <f>IF($K$3,ILoop!G36,NA())</f>
        <v>-179.9541633893949</v>
      </c>
    </row>
    <row r="37" spans="1:7" ht="12.75">
      <c r="A37" s="3">
        <f>ILoop!A37</f>
        <v>4.5</v>
      </c>
      <c r="B37" s="3">
        <f>IF($K$1,ILoop!B37,NA())</f>
        <v>58.59896729438234</v>
      </c>
      <c r="C37" s="3">
        <f>IF($K$1,ILoop!C37,NA())</f>
        <v>-90</v>
      </c>
      <c r="D37" s="3">
        <f>IF($K$2,ILoop!D37,NA())</f>
        <v>68.42408202687105</v>
      </c>
      <c r="E37" s="3">
        <f>IF($K$2,ILoop!E37,NA())</f>
        <v>-89.95312164885625</v>
      </c>
      <c r="F37" s="3">
        <f>IF($K$3,ILoop!F37,NA())</f>
        <v>127.0230493212534</v>
      </c>
      <c r="G37" s="3">
        <f>IF($K$3,ILoop!G37,NA())</f>
        <v>-179.95312164885624</v>
      </c>
    </row>
    <row r="38" spans="1:7" ht="12.75">
      <c r="A38" s="3">
        <f>ILoop!A38</f>
        <v>4.6</v>
      </c>
      <c r="B38" s="3">
        <f>IF($K$1,ILoop!B38,NA())</f>
        <v>58.40806093625773</v>
      </c>
      <c r="C38" s="3">
        <f>IF($K$1,ILoop!C38,NA())</f>
        <v>-90</v>
      </c>
      <c r="D38" s="3">
        <f>IF($K$2,ILoop!D38,NA())</f>
        <v>68.23317582552303</v>
      </c>
      <c r="E38" s="3">
        <f>IF($K$2,ILoop!E38,NA())</f>
        <v>-89.95207990835881</v>
      </c>
      <c r="F38" s="3">
        <f>IF($K$3,ILoop!F38,NA())</f>
        <v>126.64123676178077</v>
      </c>
      <c r="G38" s="3">
        <f>IF($K$3,ILoop!G38,NA())</f>
        <v>-179.95207990835883</v>
      </c>
    </row>
    <row r="39" spans="1:7" ht="12.75">
      <c r="A39" s="3">
        <f>ILoop!A39</f>
        <v>4.7</v>
      </c>
      <c r="B39" s="3">
        <f>IF($K$1,ILoop!B39,NA())</f>
        <v>58.22126041117487</v>
      </c>
      <c r="C39" s="3">
        <f>IF($K$1,ILoop!C39,NA())</f>
        <v>-90</v>
      </c>
      <c r="D39" s="3">
        <f>IF($K$2,ILoop!D39,NA())</f>
        <v>68.04637546066239</v>
      </c>
      <c r="E39" s="3">
        <f>IF($K$2,ILoop!E39,NA())</f>
        <v>-89.95103816790352</v>
      </c>
      <c r="F39" s="3">
        <f>IF($K$3,ILoop!F39,NA())</f>
        <v>126.26763587183726</v>
      </c>
      <c r="G39" s="3">
        <f>IF($K$3,ILoop!G39,NA())</f>
        <v>-179.9510381679035</v>
      </c>
    </row>
    <row r="40" spans="1:7" ht="12.75">
      <c r="A40" s="3">
        <f>ILoop!A40</f>
        <v>4.8</v>
      </c>
      <c r="B40" s="3">
        <f>IF($K$1,ILoop!B40,NA())</f>
        <v>58.038392822377475</v>
      </c>
      <c r="C40" s="3">
        <f>IF($K$1,ILoop!C40,NA())</f>
        <v>-90</v>
      </c>
      <c r="D40" s="3">
        <f>IF($K$2,ILoop!D40,NA())</f>
        <v>67.86350803553285</v>
      </c>
      <c r="E40" s="3">
        <f>IF($K$2,ILoop!E40,NA())</f>
        <v>-89.94999642749127</v>
      </c>
      <c r="F40" s="3">
        <f>IF($K$3,ILoop!F40,NA())</f>
        <v>125.90190085791032</v>
      </c>
      <c r="G40" s="3">
        <f>IF($K$3,ILoop!G40,NA())</f>
        <v>-179.94999642749127</v>
      </c>
    </row>
    <row r="41" spans="1:7" ht="12.75">
      <c r="A41" s="3">
        <f>ILoop!A41</f>
        <v>4.9</v>
      </c>
      <c r="B41" s="3">
        <f>IF($K$1,ILoop!B41,NA())</f>
        <v>57.85929596931894</v>
      </c>
      <c r="C41" s="3">
        <f>IF($K$1,ILoop!C41,NA())</f>
        <v>-90</v>
      </c>
      <c r="D41" s="3">
        <f>IF($K$2,ILoop!D41,NA())</f>
        <v>67.6844113495878</v>
      </c>
      <c r="E41" s="3">
        <f>IF($K$2,ILoop!E41,NA())</f>
        <v>-89.948954687123</v>
      </c>
      <c r="F41" s="3">
        <f>IF($K$3,ILoop!F41,NA())</f>
        <v>125.54370731890675</v>
      </c>
      <c r="G41" s="3">
        <f>IF($K$3,ILoop!G41,NA())</f>
        <v>-179.948954687123</v>
      </c>
    </row>
    <row r="42" spans="1:7" ht="12.75">
      <c r="A42" s="3">
        <f>ILoop!A42</f>
        <v>5</v>
      </c>
      <c r="B42" s="3">
        <f>IF($K$1,ILoop!B42,NA())</f>
        <v>57.68381748316884</v>
      </c>
      <c r="C42" s="3">
        <f>IF($K$1,ILoop!C42,NA())</f>
        <v>-90</v>
      </c>
      <c r="D42" s="3">
        <f>IF($K$2,ILoop!D42,NA())</f>
        <v>67.50893303399683</v>
      </c>
      <c r="E42" s="3">
        <f>IF($K$2,ILoop!E42,NA())</f>
        <v>-89.94791294679962</v>
      </c>
      <c r="F42" s="3">
        <f>IF($K$3,ILoop!F42,NA())</f>
        <v>125.19275051716566</v>
      </c>
      <c r="G42" s="3">
        <f>IF($K$3,ILoop!G42,NA())</f>
        <v>-179.94791294679962</v>
      </c>
    </row>
    <row r="43" spans="1:7" ht="12.75">
      <c r="A43" s="3">
        <f>ILoop!A43</f>
        <v>5.1</v>
      </c>
      <c r="B43" s="3">
        <f>IF($K$1,ILoop!B43,NA())</f>
        <v>57.5118140479305</v>
      </c>
      <c r="C43" s="3">
        <f>IF($K$1,ILoop!C43,NA())</f>
        <v>-90</v>
      </c>
      <c r="D43" s="3">
        <f>IF($K$2,ILoop!D43,NA())</f>
        <v>67.33692977276323</v>
      </c>
      <c r="E43" s="3">
        <f>IF($K$2,ILoop!E43,NA())</f>
        <v>-89.94687120652203</v>
      </c>
      <c r="F43" s="3">
        <f>IF($K$3,ILoop!F43,NA())</f>
        <v>124.84874382069373</v>
      </c>
      <c r="G43" s="3">
        <f>IF($K$3,ILoop!G43,NA())</f>
        <v>-179.94687120652202</v>
      </c>
    </row>
    <row r="44" spans="1:7" ht="12.75">
      <c r="A44" s="3">
        <f>ILoop!A44</f>
        <v>5.2</v>
      </c>
      <c r="B44" s="3">
        <f>IF($K$1,ILoop!B44,NA())</f>
        <v>57.34315069719324</v>
      </c>
      <c r="C44" s="3">
        <f>IF($K$1,ILoop!C44,NA())</f>
        <v>-90</v>
      </c>
      <c r="D44" s="3">
        <f>IF($K$2,ILoop!D44,NA())</f>
        <v>67.16826659947634</v>
      </c>
      <c r="E44" s="3">
        <f>IF($K$2,ILoop!E44,NA())</f>
        <v>-89.94582946629116</v>
      </c>
      <c r="F44" s="3">
        <f>IF($K$3,ILoop!F44,NA())</f>
        <v>124.51141729666959</v>
      </c>
      <c r="G44" s="3">
        <f>IF($K$3,ILoop!G44,NA())</f>
        <v>-179.94582946629117</v>
      </c>
    </row>
    <row r="45" spans="1:7" ht="12.75">
      <c r="A45" s="3">
        <f>ILoop!A45</f>
        <v>5.3</v>
      </c>
      <c r="B45" s="3">
        <f>IF($K$1,ILoop!B45,NA())</f>
        <v>57.17770017787344</v>
      </c>
      <c r="C45" s="3">
        <f>IF($K$1,ILoop!C45,NA())</f>
        <v>-90</v>
      </c>
      <c r="D45" s="3">
        <f>IF($K$2,ILoop!D45,NA())</f>
        <v>67.00281626105256</v>
      </c>
      <c r="E45" s="3">
        <f>IF($K$2,ILoop!E45,NA())</f>
        <v>-89.94478772610793</v>
      </c>
      <c r="F45" s="3">
        <f>IF($K$3,ILoop!F45,NA())</f>
        <v>124.18051643892599</v>
      </c>
      <c r="G45" s="3">
        <f>IF($K$3,ILoop!G45,NA())</f>
        <v>-179.94478772610793</v>
      </c>
    </row>
    <row r="46" spans="1:7" ht="12.75">
      <c r="A46" s="3">
        <f>ILoop!A46</f>
        <v>5.4</v>
      </c>
      <c r="B46" s="3">
        <f>IF($K$1,ILoop!B46,NA())</f>
        <v>57.01534237342986</v>
      </c>
      <c r="C46" s="3">
        <f>IF($K$1,ILoop!C46,NA())</f>
        <v>-90</v>
      </c>
      <c r="D46" s="3">
        <f>IF($K$2,ILoop!D46,NA())</f>
        <v>66.84045864095062</v>
      </c>
      <c r="E46" s="3">
        <f>IF($K$2,ILoop!E46,NA())</f>
        <v>-89.94374598597325</v>
      </c>
      <c r="F46" s="3">
        <f>IF($K$3,ILoop!F46,NA())</f>
        <v>123.85580101438048</v>
      </c>
      <c r="G46" s="3">
        <f>IF($K$3,ILoop!G46,NA())</f>
        <v>-179.94374598597324</v>
      </c>
    </row>
    <row r="47" spans="1:7" ht="12.75">
      <c r="A47" s="3">
        <f>ILoop!A47</f>
        <v>5.5</v>
      </c>
      <c r="B47" s="3">
        <f>IF($K$1,ILoop!B47,NA())</f>
        <v>56.855963780004345</v>
      </c>
      <c r="C47" s="3">
        <f>IF($K$1,ILoop!C47,NA())</f>
        <v>-90</v>
      </c>
      <c r="D47" s="3">
        <f>IF($K$2,ILoop!D47,NA())</f>
        <v>66.68108023531238</v>
      </c>
      <c r="E47" s="3">
        <f>IF($K$2,ILoop!E47,NA())</f>
        <v>-89.94270424588802</v>
      </c>
      <c r="F47" s="3">
        <f>IF($K$3,ILoop!F47,NA())</f>
        <v>123.53704401531674</v>
      </c>
      <c r="G47" s="3">
        <f>IF($K$3,ILoop!G47,NA())</f>
        <v>-179.94270424588802</v>
      </c>
    </row>
    <row r="48" spans="1:7" ht="12.75">
      <c r="A48" s="3">
        <f>ILoop!A48</f>
        <v>5.6</v>
      </c>
      <c r="B48" s="3">
        <f>IF($K$1,ILoop!B48,NA())</f>
        <v>56.69945702976521</v>
      </c>
      <c r="C48" s="3">
        <f>IF($K$1,ILoop!C48,NA())</f>
        <v>-90</v>
      </c>
      <c r="D48" s="3">
        <f>IF($K$2,ILoop!D48,NA())</f>
        <v>66.52457367630616</v>
      </c>
      <c r="E48" s="3">
        <f>IF($K$2,ILoop!E48,NA())</f>
        <v>-89.94166250585319</v>
      </c>
      <c r="F48" s="3">
        <f>IF($K$3,ILoop!F48,NA())</f>
        <v>123.22403070607139</v>
      </c>
      <c r="G48" s="3">
        <f>IF($K$3,ILoop!G48,NA())</f>
        <v>-179.9416625058532</v>
      </c>
    </row>
    <row r="49" spans="1:7" ht="12.75">
      <c r="A49" s="3">
        <f>ILoop!A49</f>
        <v>5.7</v>
      </c>
      <c r="B49" s="3">
        <f>IF($K$1,ILoop!B49,NA())</f>
        <v>56.5457204564394</v>
      </c>
      <c r="C49" s="3">
        <f>IF($K$1,ILoop!C49,NA())</f>
        <v>-90</v>
      </c>
      <c r="D49" s="3">
        <f>IF($K$2,ILoop!D49,NA())</f>
        <v>66.37083729765887</v>
      </c>
      <c r="E49" s="3">
        <f>IF($K$2,ILoop!E49,NA())</f>
        <v>-89.94062076586965</v>
      </c>
      <c r="F49" s="3">
        <f>IF($K$3,ILoop!F49,NA())</f>
        <v>122.91655775409826</v>
      </c>
      <c r="G49" s="3">
        <f>IF($K$3,ILoop!G49,NA())</f>
        <v>-179.94062076586965</v>
      </c>
    </row>
    <row r="50" spans="1:7" ht="12.75">
      <c r="A50" s="3">
        <f>ILoop!A50</f>
        <v>5.8</v>
      </c>
      <c r="B50" s="3">
        <f>IF($K$1,ILoop!B50,NA())</f>
        <v>56.394657698630475</v>
      </c>
      <c r="C50" s="3">
        <f>IF($K$1,ILoop!C50,NA())</f>
        <v>-90</v>
      </c>
      <c r="D50" s="3">
        <f>IF($K$2,ILoop!D50,NA())</f>
        <v>66.21977473797412</v>
      </c>
      <c r="E50" s="3">
        <f>IF($K$2,ILoop!E50,NA())</f>
        <v>-89.93957902593834</v>
      </c>
      <c r="F50" s="3">
        <f>IF($K$3,ILoop!F50,NA())</f>
        <v>122.61443243660459</v>
      </c>
      <c r="G50" s="3">
        <f>IF($K$3,ILoop!G50,NA())</f>
        <v>-179.93957902593834</v>
      </c>
    </row>
    <row r="51" spans="1:7" ht="12.75">
      <c r="A51" s="3">
        <f>ILoop!A51</f>
        <v>5.9</v>
      </c>
      <c r="B51" s="3">
        <f>IF($K$1,ILoop!B51,NA())</f>
        <v>56.24617733704635</v>
      </c>
      <c r="C51" s="3">
        <f>IF($K$1,ILoop!C51,NA())</f>
        <v>-90</v>
      </c>
      <c r="D51" s="3">
        <f>IF($K$2,ILoop!D51,NA())</f>
        <v>66.07129457795976</v>
      </c>
      <c r="E51" s="3">
        <f>IF($K$2,ILoop!E51,NA())</f>
        <v>-89.93853728606014</v>
      </c>
      <c r="F51" s="3">
        <f>IF($K$3,ILoop!F51,NA())</f>
        <v>122.31747191500611</v>
      </c>
      <c r="G51" s="3">
        <f>IF($K$3,ILoop!G51,NA())</f>
        <v>-179.93853728606015</v>
      </c>
    </row>
    <row r="52" spans="1:7" ht="12.75">
      <c r="A52" s="3">
        <f>ILoop!A52</f>
        <v>6</v>
      </c>
      <c r="B52" s="3">
        <f>IF($K$1,ILoop!B52,NA())</f>
        <v>56.10019256221635</v>
      </c>
      <c r="C52" s="3">
        <f>IF($K$1,ILoop!C52,NA())</f>
        <v>-90</v>
      </c>
      <c r="D52" s="3">
        <f>IF($K$2,ILoop!D52,NA())</f>
        <v>65.92531000814519</v>
      </c>
      <c r="E52" s="3">
        <f>IF($K$2,ILoop!E52,NA())</f>
        <v>-89.93749554623601</v>
      </c>
      <c r="F52" s="3">
        <f>IF($K$3,ILoop!F52,NA())</f>
        <v>122.02550257036154</v>
      </c>
      <c r="G52" s="3">
        <f>IF($K$3,ILoop!G52,NA())</f>
        <v>-179.937495546236</v>
      </c>
    </row>
    <row r="53" spans="1:7" ht="12.75">
      <c r="A53" s="3">
        <f>ILoop!A53</f>
        <v>6.1</v>
      </c>
      <c r="B53" s="3">
        <f>IF($K$1,ILoop!B53,NA())</f>
        <v>55.956620869673884</v>
      </c>
      <c r="C53" s="3">
        <f>IF($K$1,ILoop!C53,NA())</f>
        <v>-90</v>
      </c>
      <c r="D53" s="3">
        <f>IF($K$2,ILoop!D53,NA())</f>
        <v>65.78173852406377</v>
      </c>
      <c r="E53" s="3">
        <f>IF($K$2,ILoop!E53,NA())</f>
        <v>-89.93645380646682</v>
      </c>
      <c r="F53" s="3">
        <f>IF($K$3,ILoop!F53,NA())</f>
        <v>121.73835939373765</v>
      </c>
      <c r="G53" s="3">
        <f>IF($K$3,ILoop!G53,NA())</f>
        <v>-179.93645380646683</v>
      </c>
    </row>
    <row r="54" spans="1:7" ht="12.75">
      <c r="A54" s="3">
        <f>ILoop!A54</f>
        <v>6.199999999999995</v>
      </c>
      <c r="B54" s="3">
        <f>IF($K$1,ILoop!B54,NA())</f>
        <v>55.815383779924154</v>
      </c>
      <c r="C54" s="3">
        <f>IF($K$1,ILoop!C54,NA())</f>
        <v>-90</v>
      </c>
      <c r="D54" s="3">
        <f>IF($K$2,ILoop!D54,NA())</f>
        <v>65.64050164622071</v>
      </c>
      <c r="E54" s="3">
        <f>IF($K$2,ILoop!E54,NA())</f>
        <v>-89.93541206675351</v>
      </c>
      <c r="F54" s="3">
        <f>IF($K$3,ILoop!F54,NA())</f>
        <v>121.45588542614486</v>
      </c>
      <c r="G54" s="3">
        <f>IF($K$3,ILoop!G54,NA())</f>
        <v>-179.9354120667535</v>
      </c>
    </row>
    <row r="55" spans="1:7" ht="12.75">
      <c r="A55" s="3">
        <f>ILoop!A55</f>
        <v>6.2999999999999945</v>
      </c>
      <c r="B55" s="3">
        <f>IF($K$1,ILoop!B55,NA())</f>
        <v>55.6764065808176</v>
      </c>
      <c r="C55" s="3">
        <f>IF($K$1,ILoop!C55,NA())</f>
        <v>-90</v>
      </c>
      <c r="D55" s="3">
        <f>IF($K$2,ILoop!D55,NA())</f>
        <v>65.50152466246645</v>
      </c>
      <c r="E55" s="3">
        <f>IF($K$2,ILoop!E55,NA())</f>
        <v>-89.934370327097</v>
      </c>
      <c r="F55" s="3">
        <f>IF($K$3,ILoop!F55,NA())</f>
        <v>121.17793124328404</v>
      </c>
      <c r="G55" s="3">
        <f>IF($K$3,ILoop!G55,NA())</f>
        <v>-179.934370327097</v>
      </c>
    </row>
    <row r="56" spans="1:7" ht="12.75">
      <c r="A56" s="3">
        <f>ILoop!A56</f>
        <v>6.399999999999994</v>
      </c>
      <c r="B56" s="3">
        <f>IF($K$1,ILoop!B56,NA())</f>
        <v>55.53961809021149</v>
      </c>
      <c r="C56" s="3">
        <f>IF($K$1,ILoop!C56,NA())</f>
        <v>-90</v>
      </c>
      <c r="D56" s="3">
        <f>IF($K$2,ILoop!D56,NA())</f>
        <v>65.36473639065825</v>
      </c>
      <c r="E56" s="3">
        <f>IF($K$2,ILoop!E56,NA())</f>
        <v>-89.93332858749821</v>
      </c>
      <c r="F56" s="3">
        <f>IF($K$3,ILoop!F56,NA())</f>
        <v>120.90435448086974</v>
      </c>
      <c r="G56" s="3">
        <f>IF($K$3,ILoop!G56,NA())</f>
        <v>-179.9333285874982</v>
      </c>
    </row>
    <row r="57" spans="1:7" ht="12.75">
      <c r="A57" s="3">
        <f>ILoop!A57</f>
        <v>6.499999999999994</v>
      </c>
      <c r="B57" s="3">
        <f>IF($K$1,ILoop!B57,NA())</f>
        <v>55.40495043703211</v>
      </c>
      <c r="C57" s="3">
        <f>IF($K$1,ILoop!C57,NA())</f>
        <v>-90</v>
      </c>
      <c r="D57" s="3">
        <f>IF($K$2,ILoop!D57,NA())</f>
        <v>65.23006895972243</v>
      </c>
      <c r="E57" s="3">
        <f>IF($K$2,ILoop!E57,NA())</f>
        <v>-89.93228684795804</v>
      </c>
      <c r="F57" s="3">
        <f>IF($K$3,ILoop!F57,NA())</f>
        <v>120.63501939675456</v>
      </c>
      <c r="G57" s="3">
        <f>IF($K$3,ILoop!G57,NA())</f>
        <v>-179.93228684795804</v>
      </c>
    </row>
    <row r="58" spans="1:7" ht="12.75">
      <c r="A58" s="3">
        <f>ILoop!A58</f>
        <v>6.599999999999993</v>
      </c>
      <c r="B58" s="3">
        <f>IF($K$1,ILoop!B58,NA())</f>
        <v>55.27233885905186</v>
      </c>
      <c r="C58" s="3">
        <f>IF($K$1,ILoop!C58,NA())</f>
        <v>-90</v>
      </c>
      <c r="D58" s="3">
        <f>IF($K$2,ILoop!D58,NA())</f>
        <v>65.09745760743135</v>
      </c>
      <c r="E58" s="3">
        <f>IF($K$2,ILoop!E58,NA())</f>
        <v>-89.93124510847741</v>
      </c>
      <c r="F58" s="3">
        <f>IF($K$3,ILoop!F58,NA())</f>
        <v>120.36979646648321</v>
      </c>
      <c r="G58" s="3">
        <f>IF($K$3,ILoop!G58,NA())</f>
        <v>-179.9312451084774</v>
      </c>
    </row>
    <row r="59" spans="1:7" ht="12.75">
      <c r="A59" s="3">
        <f>ILoop!A59</f>
        <v>6.699999999999993</v>
      </c>
      <c r="B59" s="3">
        <f>IF($K$1,ILoop!B59,NA())</f>
        <v>55.1417215158727</v>
      </c>
      <c r="C59" s="3">
        <f>IF($K$1,ILoop!C59,NA())</f>
        <v>-90</v>
      </c>
      <c r="D59" s="3">
        <f>IF($K$2,ILoop!D59,NA())</f>
        <v>64.96684049338698</v>
      </c>
      <c r="E59" s="3">
        <f>IF($K$2,ILoop!E59,NA())</f>
        <v>-89.93020336905724</v>
      </c>
      <c r="F59" s="3">
        <f>IF($K$3,ILoop!F59,NA())</f>
        <v>120.10856200925969</v>
      </c>
      <c r="G59" s="3">
        <f>IF($K$3,ILoop!G59,NA())</f>
        <v>-179.93020336905724</v>
      </c>
    </row>
    <row r="60" spans="1:7" ht="12.75">
      <c r="A60" s="3">
        <f>ILoop!A60</f>
        <v>6.799999999999993</v>
      </c>
      <c r="B60" s="3">
        <f>IF($K$1,ILoop!B60,NA())</f>
        <v>55.0130393157645</v>
      </c>
      <c r="C60" s="3">
        <f>IF($K$1,ILoop!C60,NA())</f>
        <v>-90</v>
      </c>
      <c r="D60" s="3">
        <f>IF($K$2,ILoop!D60,NA())</f>
        <v>64.83815852585921</v>
      </c>
      <c r="E60" s="3">
        <f>IF($K$2,ILoop!E60,NA())</f>
        <v>-89.92916162969844</v>
      </c>
      <c r="F60" s="3">
        <f>IF($K$3,ILoop!F60,NA())</f>
        <v>119.8511978416237</v>
      </c>
      <c r="G60" s="3">
        <f>IF($K$3,ILoop!G60,NA())</f>
        <v>-179.92916162969843</v>
      </c>
    </row>
    <row r="61" spans="1:7" ht="12.75">
      <c r="A61" s="3">
        <f>ILoop!A61</f>
        <v>6.899999999999992</v>
      </c>
      <c r="B61" s="3">
        <f>IF($K$1,ILoop!B61,NA())</f>
        <v>54.886235755144114</v>
      </c>
      <c r="C61" s="3">
        <f>IF($K$1,ILoop!C61,NA())</f>
        <v>-90</v>
      </c>
      <c r="D61" s="3">
        <f>IF($K$2,ILoop!D61,NA())</f>
        <v>64.71135520126487</v>
      </c>
      <c r="E61" s="3">
        <f>IF($K$2,ILoop!E61,NA())</f>
        <v>-89.92811989040193</v>
      </c>
      <c r="F61" s="3">
        <f>IF($K$3,ILoop!F61,NA())</f>
        <v>119.597590956409</v>
      </c>
      <c r="G61" s="3">
        <f>IF($K$3,ILoop!G61,NA())</f>
        <v>-179.92811989040194</v>
      </c>
    </row>
    <row r="62" spans="1:7" ht="12.75">
      <c r="A62" s="3">
        <f>ILoop!A62</f>
        <v>6.999999999999992</v>
      </c>
      <c r="B62" s="3">
        <f>IF($K$1,ILoop!B62,NA())</f>
        <v>54.7612567696041</v>
      </c>
      <c r="C62" s="3">
        <f>IF($K$1,ILoop!C62,NA())</f>
        <v>-90</v>
      </c>
      <c r="D62" s="3">
        <f>IF($K$2,ILoop!D62,NA())</f>
        <v>64.5863764551965</v>
      </c>
      <c r="E62" s="3">
        <f>IF($K$2,ILoop!E62,NA())</f>
        <v>-89.92707815116863</v>
      </c>
      <c r="F62" s="3">
        <f>IF($K$3,ILoop!F62,NA())</f>
        <v>119.3476332248006</v>
      </c>
      <c r="G62" s="3">
        <f>IF($K$3,ILoop!G62,NA())</f>
        <v>-179.92707815116864</v>
      </c>
    </row>
    <row r="63" spans="1:7" ht="12.75">
      <c r="A63" s="3">
        <f>ILoop!A63</f>
        <v>7.099999999999992</v>
      </c>
      <c r="B63" s="3">
        <f>IF($K$1,ILoop!B63,NA())</f>
        <v>54.63805059550772</v>
      </c>
      <c r="C63" s="3">
        <f>IF($K$1,ILoop!C63,NA())</f>
        <v>-90</v>
      </c>
      <c r="D63" s="3">
        <f>IF($K$2,ILoop!D63,NA())</f>
        <v>64.46317052401741</v>
      </c>
      <c r="E63" s="3">
        <f>IF($K$2,ILoop!E63,NA())</f>
        <v>-89.92603641199946</v>
      </c>
      <c r="F63" s="3">
        <f>IF($K$3,ILoop!F63,NA())</f>
        <v>119.10122111952515</v>
      </c>
      <c r="G63" s="3">
        <f>IF($K$3,ILoop!G63,NA())</f>
        <v>-179.92603641199946</v>
      </c>
    </row>
    <row r="64" spans="1:7" ht="12.75">
      <c r="A64" s="3">
        <f>ILoop!A64</f>
        <v>7.199999999999991</v>
      </c>
      <c r="B64" s="3">
        <f>IF($K$1,ILoop!B64,NA())</f>
        <v>54.51656764126386</v>
      </c>
      <c r="C64" s="3">
        <f>IF($K$1,ILoop!C64,NA())</f>
        <v>-90</v>
      </c>
      <c r="D64" s="3">
        <f>IF($K$2,ILoop!D64,NA())</f>
        <v>64.34168781613647</v>
      </c>
      <c r="E64" s="3">
        <f>IF($K$2,ILoop!E64,NA())</f>
        <v>-89.92499467289532</v>
      </c>
      <c r="F64" s="3">
        <f>IF($K$3,ILoop!F64,NA())</f>
        <v>118.85825545740032</v>
      </c>
      <c r="G64" s="3">
        <f>IF($K$3,ILoop!G64,NA())</f>
        <v>-179.92499467289534</v>
      </c>
    </row>
    <row r="65" spans="1:7" ht="12.75">
      <c r="A65" s="3">
        <f>ILoop!A65</f>
        <v>7.299999999999991</v>
      </c>
      <c r="B65" s="3">
        <f>IF($K$1,ILoop!B65,NA())</f>
        <v>54.39676036748011</v>
      </c>
      <c r="C65" s="3">
        <f>IF($K$1,ILoop!C65,NA())</f>
        <v>-90</v>
      </c>
      <c r="D65" s="3">
        <f>IF($K$2,ILoop!D65,NA())</f>
        <v>64.22188079216124</v>
      </c>
      <c r="E65" s="3">
        <f>IF($K$2,ILoop!E65,NA())</f>
        <v>-89.92395293385714</v>
      </c>
      <c r="F65" s="3">
        <f>IF($K$3,ILoop!F65,NA())</f>
        <v>118.61864115964136</v>
      </c>
      <c r="G65" s="3">
        <f>IF($K$3,ILoop!G65,NA())</f>
        <v>-179.92395293385715</v>
      </c>
    </row>
    <row r="66" spans="1:7" ht="12.75">
      <c r="A66" s="3">
        <f>ILoop!A66</f>
        <v>7.399999999999991</v>
      </c>
      <c r="B66" s="3">
        <f>IF($K$1,ILoop!B66,NA())</f>
        <v>54.2785831752697</v>
      </c>
      <c r="C66" s="3">
        <f>IF($K$1,ILoop!C66,NA())</f>
        <v>-90</v>
      </c>
      <c r="D66" s="3">
        <f>IF($K$2,ILoop!D66,NA())</f>
        <v>64.10370385320499</v>
      </c>
      <c r="E66" s="3">
        <f>IF($K$2,ILoop!E66,NA())</f>
        <v>-89.92291119488583</v>
      </c>
      <c r="F66" s="3">
        <f>IF($K$3,ILoop!F66,NA())</f>
        <v>118.38228702847469</v>
      </c>
      <c r="G66" s="3">
        <f>IF($K$3,ILoop!G66,NA())</f>
        <v>-179.92291119488584</v>
      </c>
    </row>
    <row r="67" spans="1:7" ht="12.75">
      <c r="A67" s="3">
        <f>ILoop!A67</f>
        <v>7.49999999999999</v>
      </c>
      <c r="B67" s="3">
        <f>IF($K$1,ILoop!B67,NA())</f>
        <v>54.161992302055225</v>
      </c>
      <c r="C67" s="3">
        <f>IF($K$1,ILoop!C67,NA())</f>
        <v>-90</v>
      </c>
      <c r="D67" s="3">
        <f>IF($K$2,ILoop!D67,NA())</f>
        <v>63.98711323669028</v>
      </c>
      <c r="E67" s="3">
        <f>IF($K$2,ILoop!E67,NA())</f>
        <v>-89.9218694559823</v>
      </c>
      <c r="F67" s="3">
        <f>IF($K$3,ILoop!F67,NA())</f>
        <v>118.14910553874552</v>
      </c>
      <c r="G67" s="3">
        <f>IF($K$3,ILoop!G67,NA())</f>
        <v>-179.92186945598232</v>
      </c>
    </row>
    <row r="68" spans="1:7" ht="12.75">
      <c r="A68" s="3">
        <f>ILoop!A68</f>
        <v>7.59999999999999</v>
      </c>
      <c r="B68" s="3">
        <f>IF($K$1,ILoop!B68,NA())</f>
        <v>54.046945724273414</v>
      </c>
      <c r="C68" s="3">
        <f>IF($K$1,ILoop!C68,NA())</f>
        <v>-90</v>
      </c>
      <c r="D68" s="3">
        <f>IF($K$2,ILoop!D68,NA())</f>
        <v>63.87206691905384</v>
      </c>
      <c r="E68" s="3">
        <f>IF($K$2,ILoop!E68,NA())</f>
        <v>-89.92082771714749</v>
      </c>
      <c r="F68" s="3">
        <f>IF($K$3,ILoop!F68,NA())</f>
        <v>117.91901264332725</v>
      </c>
      <c r="G68" s="3">
        <f>IF($K$3,ILoop!G68,NA())</f>
        <v>-179.9208277171475</v>
      </c>
    </row>
    <row r="69" spans="1:7" ht="12.75">
      <c r="A69" s="3">
        <f>ILoop!A69</f>
        <v>7.6999999999999895</v>
      </c>
      <c r="B69" s="3">
        <f>IF($K$1,ILoop!B69,NA())</f>
        <v>53.933403066439595</v>
      </c>
      <c r="C69" s="3">
        <f>IF($K$1,ILoop!C69,NA())</f>
        <v>-90</v>
      </c>
      <c r="D69" s="3">
        <f>IF($K$2,ILoop!D69,NA())</f>
        <v>63.75852452481104</v>
      </c>
      <c r="E69" s="3">
        <f>IF($K$2,ILoop!E69,NA())</f>
        <v>-89.91978597838228</v>
      </c>
      <c r="F69" s="3">
        <f>IF($K$3,ILoop!F69,NA())</f>
        <v>117.69192759125063</v>
      </c>
      <c r="G69" s="3">
        <f>IF($K$3,ILoop!G69,NA())</f>
        <v>-179.9197859783823</v>
      </c>
    </row>
    <row r="70" spans="1:7" ht="12.75">
      <c r="A70" s="3">
        <f>ILoop!A70</f>
        <v>7.799999999999989</v>
      </c>
      <c r="B70" s="3">
        <f>IF($K$1,ILoop!B70,NA())</f>
        <v>53.821325516079625</v>
      </c>
      <c r="C70" s="3">
        <f>IF($K$1,ILoop!C70,NA())</f>
        <v>-90</v>
      </c>
      <c r="D70" s="3">
        <f>IF($K$2,ILoop!D70,NA())</f>
        <v>63.64644724148768</v>
      </c>
      <c r="E70" s="3">
        <f>IF($K$2,ILoop!E70,NA())</f>
        <v>-89.91874423968761</v>
      </c>
      <c r="F70" s="3">
        <f>IF($K$3,ILoop!F70,NA())</f>
        <v>117.4677727575673</v>
      </c>
      <c r="G70" s="3">
        <f>IF($K$3,ILoop!G70,NA())</f>
        <v>-179.9187442396876</v>
      </c>
    </row>
    <row r="71" spans="1:7" ht="12.75">
      <c r="A71" s="3">
        <f>ILoop!A71</f>
        <v>7.899999999999989</v>
      </c>
      <c r="B71" s="3">
        <f>IF($K$1,ILoop!B71,NA())</f>
        <v>53.71067574408041</v>
      </c>
      <c r="C71" s="3">
        <f>IF($K$1,ILoop!C71,NA())</f>
        <v>-90</v>
      </c>
      <c r="D71" s="3">
        <f>IF($K$2,ILoop!D71,NA())</f>
        <v>63.5357977399707</v>
      </c>
      <c r="E71" s="3">
        <f>IF($K$2,ILoop!E71,NA())</f>
        <v>-89.9177025010644</v>
      </c>
      <c r="F71" s="3">
        <f>IF($K$3,ILoop!F71,NA())</f>
        <v>117.24647348405111</v>
      </c>
      <c r="G71" s="3">
        <f>IF($K$3,ILoop!G71,NA())</f>
        <v>-179.9177025010644</v>
      </c>
    </row>
    <row r="72" spans="1:7" ht="12.75">
      <c r="A72" s="3">
        <f>ILoop!A72</f>
        <v>7.9999999999999885</v>
      </c>
      <c r="B72" s="3">
        <f>IF($K$1,ILoop!B72,NA())</f>
        <v>53.601417830050366</v>
      </c>
      <c r="C72" s="3">
        <f>IF($K$1,ILoop!C72,NA())</f>
        <v>-90</v>
      </c>
      <c r="D72" s="3">
        <f>IF($K$2,ILoop!D72,NA())</f>
        <v>63.42654009986852</v>
      </c>
      <c r="E72" s="3">
        <f>IF($K$2,ILoop!E72,NA())</f>
        <v>-89.91666076251356</v>
      </c>
      <c r="F72" s="3">
        <f>IF($K$3,ILoop!F72,NA())</f>
        <v>117.02795792991888</v>
      </c>
      <c r="G72" s="3">
        <f>IF($K$3,ILoop!G72,NA())</f>
        <v>-179.91666076251354</v>
      </c>
    </row>
    <row r="73" spans="1:7" ht="12.75">
      <c r="A73" s="3">
        <f>ILoop!A73</f>
        <v>8.099999999999989</v>
      </c>
      <c r="B73" s="3">
        <f>IF($K$1,ILoop!B73,NA())</f>
        <v>53.49351719231624</v>
      </c>
      <c r="C73" s="3">
        <f>IF($K$1,ILoop!C73,NA())</f>
        <v>-90</v>
      </c>
      <c r="D73" s="3">
        <f>IF($K$2,ILoop!D73,NA())</f>
        <v>63.31863973950785</v>
      </c>
      <c r="E73" s="3">
        <f>IF($K$2,ILoop!E73,NA())</f>
        <v>-89.91561902403599</v>
      </c>
      <c r="F73" s="3">
        <f>IF($K$3,ILoop!F73,NA())</f>
        <v>116.81215693182409</v>
      </c>
      <c r="G73" s="3">
        <f>IF($K$3,ILoop!G73,NA())</f>
        <v>-179.91561902403598</v>
      </c>
    </row>
    <row r="74" spans="1:7" ht="12.75">
      <c r="A74" s="3">
        <f>ILoop!A74</f>
        <v>8.199999999999989</v>
      </c>
      <c r="B74" s="3">
        <f>IF($K$1,ILoop!B74,NA())</f>
        <v>53.38694052221491</v>
      </c>
      <c r="C74" s="3">
        <f>IF($K$1,ILoop!C74,NA())</f>
        <v>-90</v>
      </c>
      <c r="D74" s="3">
        <f>IF($K$2,ILoop!D74,NA())</f>
        <v>63.2120633502256</v>
      </c>
      <c r="E74" s="3">
        <f>IF($K$2,ILoop!E74,NA())</f>
        <v>-89.91457728563262</v>
      </c>
      <c r="F74" s="3">
        <f>IF($K$3,ILoop!F74,NA())</f>
        <v>116.5990038724405</v>
      </c>
      <c r="G74" s="3">
        <f>IF($K$3,ILoop!G74,NA())</f>
        <v>-179.91457728563262</v>
      </c>
    </row>
    <row r="75" spans="1:7" ht="12.75">
      <c r="A75" s="3">
        <f>ILoop!A75</f>
        <v>8.299999999999988</v>
      </c>
      <c r="B75" s="3">
        <f>IF($K$1,ILoop!B75,NA())</f>
        <v>53.28165572236776</v>
      </c>
      <c r="C75" s="3">
        <f>IF($K$1,ILoop!C75,NA())</f>
        <v>-90</v>
      </c>
      <c r="D75" s="3">
        <f>IF($K$2,ILoop!D75,NA())</f>
        <v>63.10677883464316</v>
      </c>
      <c r="E75" s="3">
        <f>IF($K$2,ILoop!E75,NA())</f>
        <v>-89.91353554730436</v>
      </c>
      <c r="F75" s="3">
        <f>IF($K$3,ILoop!F75,NA())</f>
        <v>116.38843455701091</v>
      </c>
      <c r="G75" s="3">
        <f>IF($K$3,ILoop!G75,NA())</f>
        <v>-179.91353554730438</v>
      </c>
    </row>
    <row r="76" spans="1:7" ht="12.75">
      <c r="A76" s="3">
        <f>ILoop!A76</f>
        <v>8.399999999999988</v>
      </c>
      <c r="B76" s="3">
        <f>IF($K$1,ILoop!B76,NA())</f>
        <v>53.1776318486516</v>
      </c>
      <c r="C76" s="3">
        <f>IF($K$1,ILoop!C76,NA())</f>
        <v>-90</v>
      </c>
      <c r="D76" s="3">
        <f>IF($K$2,ILoop!D76,NA())</f>
        <v>63.002755248637314</v>
      </c>
      <c r="E76" s="3">
        <f>IF($K$2,ILoop!E76,NA())</f>
        <v>-89.91249380905215</v>
      </c>
      <c r="F76" s="3">
        <f>IF($K$3,ILoop!F76,NA())</f>
        <v>116.18038709728891</v>
      </c>
      <c r="G76" s="3">
        <f>IF($K$3,ILoop!G76,NA())</f>
        <v>-179.91249380905214</v>
      </c>
    </row>
    <row r="77" spans="1:7" ht="12.75">
      <c r="A77" s="3">
        <f>ILoop!A77</f>
        <v>8.499999999999988</v>
      </c>
      <c r="B77" s="3">
        <f>IF($K$1,ILoop!B77,NA())</f>
        <v>53.074839055603384</v>
      </c>
      <c r="C77" s="3">
        <f>IF($K$1,ILoop!C77,NA())</f>
        <v>-90</v>
      </c>
      <c r="D77" s="3">
        <f>IF($K$2,ILoop!D77,NA())</f>
        <v>62.89996274674502</v>
      </c>
      <c r="E77" s="3">
        <f>IF($K$2,ILoop!E77,NA())</f>
        <v>-89.91145207087688</v>
      </c>
      <c r="F77" s="3">
        <f>IF($K$3,ILoop!F77,NA())</f>
        <v>115.97480180234841</v>
      </c>
      <c r="G77" s="3">
        <f>IF($K$3,ILoop!G77,NA())</f>
        <v>-179.91145207087686</v>
      </c>
    </row>
    <row r="78" spans="1:7" ht="12.75">
      <c r="A78" s="3">
        <f>ILoop!A78</f>
        <v>8.599999999999987</v>
      </c>
      <c r="B78" s="3">
        <f>IF($K$1,ILoop!B78,NA())</f>
        <v>52.97324854501788</v>
      </c>
      <c r="C78" s="3">
        <f>IF($K$1,ILoop!C78,NA())</f>
        <v>-90</v>
      </c>
      <c r="D78" s="3">
        <f>IF($K$2,ILoop!D78,NA())</f>
        <v>62.79837253076106</v>
      </c>
      <c r="E78" s="3">
        <f>IF($K$2,ILoop!E78,NA())</f>
        <v>-89.91041033277946</v>
      </c>
      <c r="F78" s="3">
        <f>IF($K$3,ILoop!F78,NA())</f>
        <v>115.77162107577894</v>
      </c>
      <c r="G78" s="3">
        <f>IF($K$3,ILoop!G78,NA())</f>
        <v>-179.91041033277946</v>
      </c>
    </row>
    <row r="79" spans="1:7" ht="12.75">
      <c r="A79" s="3">
        <f>ILoop!A79</f>
        <v>8.699999999999987</v>
      </c>
      <c r="B79" s="3">
        <f>IF($K$1,ILoop!B79,NA())</f>
        <v>52.87283251751687</v>
      </c>
      <c r="C79" s="3">
        <f>IF($K$1,ILoop!C79,NA())</f>
        <v>-90</v>
      </c>
      <c r="D79" s="3">
        <f>IF($K$2,ILoop!D79,NA())</f>
        <v>62.69795680130719</v>
      </c>
      <c r="E79" s="3">
        <f>IF($K$2,ILoop!E79,NA())</f>
        <v>-89.90936859476083</v>
      </c>
      <c r="F79" s="3">
        <f>IF($K$3,ILoop!F79,NA())</f>
        <v>115.57078931882405</v>
      </c>
      <c r="G79" s="3">
        <f>IF($K$3,ILoop!G79,NA())</f>
        <v>-179.90936859476082</v>
      </c>
    </row>
    <row r="80" spans="1:7" ht="12.75">
      <c r="A80" s="3">
        <f>ILoop!A80</f>
        <v>8.799999999999986</v>
      </c>
      <c r="B80" s="3">
        <f>IF($K$1,ILoop!B80,NA())</f>
        <v>52.77356412688586</v>
      </c>
      <c r="C80" s="3">
        <f>IF($K$1,ILoop!C80,NA())</f>
        <v>-90</v>
      </c>
      <c r="D80" s="3">
        <f>IF($K$2,ILoop!D80,NA())</f>
        <v>62.59868871216895</v>
      </c>
      <c r="E80" s="3">
        <f>IF($K$2,ILoop!E80,NA())</f>
        <v>-89.9083268568219</v>
      </c>
      <c r="F80" s="3">
        <f>IF($K$3,ILoop!F80,NA())</f>
        <v>115.37225283905481</v>
      </c>
      <c r="G80" s="3">
        <f>IF($K$3,ILoop!G80,NA())</f>
        <v>-179.9083268568219</v>
      </c>
    </row>
    <row r="81" spans="1:7" ht="12.75">
      <c r="A81" s="3">
        <f>ILoop!A81</f>
        <v>8.899999999999986</v>
      </c>
      <c r="B81" s="3">
        <f>IF($K$1,ILoop!B81,NA())</f>
        <v>52.67541743699098</v>
      </c>
      <c r="C81" s="3">
        <f>IF($K$1,ILoop!C81,NA())</f>
        <v>-90</v>
      </c>
      <c r="D81" s="3">
        <f>IF($K$2,ILoop!D81,NA())</f>
        <v>62.50054232721243</v>
      </c>
      <c r="E81" s="3">
        <f>IF($K$2,ILoop!E81,NA())</f>
        <v>-89.90728511896357</v>
      </c>
      <c r="F81" s="3">
        <f>IF($K$3,ILoop!F81,NA())</f>
        <v>115.17595976420341</v>
      </c>
      <c r="G81" s="3">
        <f>IF($K$3,ILoop!G81,NA())</f>
        <v>-179.90728511896359</v>
      </c>
    </row>
    <row r="82" spans="1:7" ht="12.75">
      <c r="A82" s="3">
        <f>ILoop!A82</f>
        <v>8.999999999999986</v>
      </c>
      <c r="B82" s="3">
        <f>IF($K$1,ILoop!B82,NA())</f>
        <v>52.57836738110274</v>
      </c>
      <c r="C82" s="3">
        <f>IF($K$1,ILoop!C82,NA())</f>
        <v>-90</v>
      </c>
      <c r="D82" s="3">
        <f>IF($K$2,ILoop!D82,NA())</f>
        <v>62.40349257970817</v>
      </c>
      <c r="E82" s="3">
        <f>IF($K$2,ILoop!E82,NA())</f>
        <v>-89.90624338118678</v>
      </c>
      <c r="F82" s="3">
        <f>IF($K$3,ILoop!F82,NA())</f>
        <v>114.98185996081091</v>
      </c>
      <c r="G82" s="3">
        <f>IF($K$3,ILoop!G82,NA())</f>
        <v>-179.90624338118678</v>
      </c>
    </row>
    <row r="83" spans="1:7" ht="12.75">
      <c r="A83" s="3">
        <f>ILoop!A83</f>
        <v>9.099999999999985</v>
      </c>
      <c r="B83" s="3">
        <f>IF($K$1,ILoop!B83,NA())</f>
        <v>52.482389723467364</v>
      </c>
      <c r="C83" s="3">
        <f>IF($K$1,ILoop!C83,NA())</f>
        <v>-90</v>
      </c>
      <c r="D83" s="3">
        <f>IF($K$2,ILoop!D83,NA())</f>
        <v>62.307515233902386</v>
      </c>
      <c r="E83" s="3">
        <f>IF($K$2,ILoop!E83,NA())</f>
        <v>-89.90520164349243</v>
      </c>
      <c r="F83" s="3">
        <f>IF($K$3,ILoop!F83,NA())</f>
        <v>114.78990495736974</v>
      </c>
      <c r="G83" s="3">
        <f>IF($K$3,ILoop!G83,NA())</f>
        <v>-179.90520164349243</v>
      </c>
    </row>
    <row r="84" spans="1:7" ht="12.75">
      <c r="A84" s="3">
        <f>ILoop!A84</f>
        <v>9.199999999999985</v>
      </c>
      <c r="B84" s="3">
        <f>IF($K$1,ILoop!B84,NA())</f>
        <v>52.38746102297813</v>
      </c>
      <c r="C84" s="3">
        <f>IF($K$1,ILoop!C84,NA())</f>
        <v>-90</v>
      </c>
      <c r="D84" s="3">
        <f>IF($K$2,ILoop!D84,NA())</f>
        <v>62.21258684868833</v>
      </c>
      <c r="E84" s="3">
        <f>IF($K$2,ILoop!E84,NA())</f>
        <v>-89.90415990588143</v>
      </c>
      <c r="F84" s="3">
        <f>IF($K$3,ILoop!F84,NA())</f>
        <v>114.60004787166646</v>
      </c>
      <c r="G84" s="3">
        <f>IF($K$3,ILoop!G84,NA())</f>
        <v>-179.90415990588144</v>
      </c>
    </row>
    <row r="85" spans="1:7" ht="12.75">
      <c r="A85" s="3">
        <f>ILoop!A85</f>
        <v>9.299999999999985</v>
      </c>
      <c r="B85" s="3">
        <f>IF($K$1,ILoop!B85,NA())</f>
        <v>52.293558598810534</v>
      </c>
      <c r="C85" s="3">
        <f>IF($K$1,ILoop!C85,NA())</f>
        <v>-90</v>
      </c>
      <c r="D85" s="3">
        <f>IF($K$2,ILoop!D85,NA())</f>
        <v>62.118684743241545</v>
      </c>
      <c r="E85" s="3">
        <f>IF($K$2,ILoop!E85,NA())</f>
        <v>-89.90311816835471</v>
      </c>
      <c r="F85" s="3">
        <f>IF($K$3,ILoop!F85,NA())</f>
        <v>114.41224334205208</v>
      </c>
      <c r="G85" s="3">
        <f>IF($K$3,ILoop!G85,NA())</f>
        <v>-179.90311816835472</v>
      </c>
    </row>
    <row r="86" spans="1:7" ht="12.75">
      <c r="A86" s="3">
        <f>ILoop!A86</f>
        <v>9.399999999999984</v>
      </c>
      <c r="B86" s="3">
        <f>IF($K$1,ILoop!B86,NA())</f>
        <v>52.200660497895264</v>
      </c>
      <c r="C86" s="3">
        <f>IF($K$1,ILoop!C86,NA())</f>
        <v>-90</v>
      </c>
      <c r="D86" s="3">
        <f>IF($K$2,ILoop!D86,NA())</f>
        <v>62.02578696449268</v>
      </c>
      <c r="E86" s="3">
        <f>IF($K$2,ILoop!E86,NA())</f>
        <v>-89.90207643091318</v>
      </c>
      <c r="F86" s="3">
        <f>IF($K$3,ILoop!F86,NA())</f>
        <v>114.22644746238794</v>
      </c>
      <c r="G86" s="3">
        <f>IF($K$3,ILoop!G86,NA())</f>
        <v>-179.90207643091318</v>
      </c>
    </row>
    <row r="87" spans="1:7" ht="12.75">
      <c r="A87" s="3">
        <f>ILoop!A87</f>
        <v>9.499999999999984</v>
      </c>
      <c r="B87" s="3">
        <f>IF($K$1,ILoop!B87,NA())</f>
        <v>52.108745464112275</v>
      </c>
      <c r="C87" s="3">
        <f>IF($K$1,ILoop!C87,NA())</f>
        <v>-90</v>
      </c>
      <c r="D87" s="3">
        <f>IF($K$2,ILoop!D87,NA())</f>
        <v>61.93387225632171</v>
      </c>
      <c r="E87" s="3">
        <f>IF($K$2,ILoop!E87,NA())</f>
        <v>-89.90103469355776</v>
      </c>
      <c r="F87" s="3">
        <f>IF($K$3,ILoop!F87,NA())</f>
        <v>114.042617720434</v>
      </c>
      <c r="G87" s="3">
        <f>IF($K$3,ILoop!G87,NA())</f>
        <v>-179.90103469355776</v>
      </c>
    </row>
    <row r="88" spans="1:7" ht="12.75">
      <c r="A88" s="3">
        <f>ILoop!A88</f>
        <v>9.599999999999984</v>
      </c>
      <c r="B88" s="3">
        <f>IF($K$1,ILoop!B88,NA())</f>
        <v>52.01779290909787</v>
      </c>
      <c r="C88" s="3">
        <f>IF($K$1,ILoop!C88,NA())</f>
        <v>-90</v>
      </c>
      <c r="D88" s="3">
        <f>IF($K$2,ILoop!D88,NA())</f>
        <v>61.84292003036492</v>
      </c>
      <c r="E88" s="3">
        <f>IF($K$2,ILoop!E88,NA())</f>
        <v>-89.89999295628937</v>
      </c>
      <c r="F88" s="3">
        <f>IF($K$3,ILoop!F88,NA())</f>
        <v>113.86071293946279</v>
      </c>
      <c r="G88" s="3">
        <f>IF($K$3,ILoop!G88,NA())</f>
        <v>-179.89999295628937</v>
      </c>
    </row>
    <row r="89" spans="1:7" ht="12.75">
      <c r="A89" s="3">
        <f>ILoop!A89</f>
        <v>9.699999999999983</v>
      </c>
      <c r="B89" s="3">
        <f>IF($K$1,ILoop!B89,NA())</f>
        <v>51.927782884564344</v>
      </c>
      <c r="C89" s="3">
        <f>IF($K$1,ILoop!C89,NA())</f>
        <v>-90</v>
      </c>
      <c r="D89" s="3">
        <f>IF($K$2,ILoop!D89,NA())</f>
        <v>61.75291033833461</v>
      </c>
      <c r="E89" s="3">
        <f>IF($K$2,ILoop!E89,NA())</f>
        <v>-89.89895121910892</v>
      </c>
      <c r="F89" s="3">
        <f>IF($K$3,ILoop!F89,NA())</f>
        <v>113.68069322289895</v>
      </c>
      <c r="G89" s="3">
        <f>IF($K$3,ILoop!G89,NA())</f>
        <v>-179.8989512191089</v>
      </c>
    </row>
    <row r="90" spans="1:7" ht="12.75">
      <c r="A90" s="3">
        <f>ILoop!A90</f>
        <v>9.799999999999983</v>
      </c>
      <c r="B90" s="3">
        <f>IF($K$1,ILoop!B90,NA())</f>
        <v>51.83869605603934</v>
      </c>
      <c r="C90" s="3">
        <f>IF($K$1,ILoop!C90,NA())</f>
        <v>-90</v>
      </c>
      <c r="D90" s="3">
        <f>IF($K$2,ILoop!D90,NA())</f>
        <v>61.66382384575844</v>
      </c>
      <c r="E90" s="3">
        <f>IF($K$2,ILoop!E90,NA())</f>
        <v>-89.89790948201731</v>
      </c>
      <c r="F90" s="3">
        <f>IF($K$3,ILoop!F90,NA())</f>
        <v>113.50251990179777</v>
      </c>
      <c r="G90" s="3">
        <f>IF($K$3,ILoop!G90,NA())</f>
        <v>-179.89790948201733</v>
      </c>
    </row>
    <row r="91" spans="1:7" ht="12.75">
      <c r="A91" s="3">
        <f>ILoop!A91</f>
        <v>9.899999999999983</v>
      </c>
      <c r="B91" s="3">
        <f>IF($K$1,ILoop!B91,NA())</f>
        <v>51.75051367793824</v>
      </c>
      <c r="C91" s="3">
        <f>IF($K$1,ILoop!C91,NA())</f>
        <v>-90</v>
      </c>
      <c r="D91" s="3">
        <f>IF($K$2,ILoop!D91,NA())</f>
        <v>61.57564180705176</v>
      </c>
      <c r="E91" s="3">
        <f>IF($K$2,ILoop!E91,NA())</f>
        <v>-89.89686774501548</v>
      </c>
      <c r="F91" s="3">
        <f>IF($K$3,ILoop!F91,NA())</f>
        <v>113.32615548499</v>
      </c>
      <c r="G91" s="3">
        <f>IF($K$3,ILoop!G91,NA())</f>
        <v>-179.8968677450155</v>
      </c>
    </row>
    <row r="92" spans="1:7" ht="12.75">
      <c r="A92" s="3">
        <f>ILoop!A92</f>
        <v>9.999999999999982</v>
      </c>
      <c r="B92" s="3">
        <f>IF($K$1,ILoop!B92,NA())</f>
        <v>51.66321756988923</v>
      </c>
      <c r="C92" s="3">
        <f>IF($K$1,ILoop!C92,NA())</f>
        <v>-90</v>
      </c>
      <c r="D92" s="3">
        <f>IF($K$2,ILoop!D92,NA())</f>
        <v>61.488346041842775</v>
      </c>
      <c r="E92" s="3">
        <f>IF($K$2,ILoop!E92,NA())</f>
        <v>-89.89582600810435</v>
      </c>
      <c r="F92" s="3">
        <f>IF($K$3,ILoop!F92,NA())</f>
        <v>113.151563611732</v>
      </c>
      <c r="G92" s="3">
        <f>IF($K$3,ILoop!G92,NA())</f>
        <v>-179.89582600810434</v>
      </c>
    </row>
    <row r="93" spans="1:7" ht="12.75">
      <c r="A93" s="3">
        <f>ILoop!A93</f>
        <v>10</v>
      </c>
      <c r="B93" s="3">
        <f>IF($K$1,ILoop!B93,NA())</f>
        <v>51.66321756988922</v>
      </c>
      <c r="C93" s="3">
        <f>IF($K$1,ILoop!C93,NA())</f>
        <v>-90</v>
      </c>
      <c r="D93" s="3">
        <f>IF($K$2,ILoop!D93,NA())</f>
        <v>61.48834604184277</v>
      </c>
      <c r="E93" s="3">
        <f>IF($K$2,ILoop!E93,NA())</f>
        <v>-89.89582600810435</v>
      </c>
      <c r="F93" s="3">
        <f>IF($K$3,ILoop!F93,NA())</f>
        <v>113.15156361173199</v>
      </c>
      <c r="G93" s="3">
        <f>IF($K$3,ILoop!G93,NA())</f>
        <v>-179.89582600810434</v>
      </c>
    </row>
    <row r="94" spans="1:7" ht="12.75">
      <c r="A94" s="3">
        <f>ILoop!A94</f>
        <v>11</v>
      </c>
      <c r="B94" s="3">
        <f>IF($K$1,ILoop!B94,NA())</f>
        <v>50.83536386672471</v>
      </c>
      <c r="C94" s="3">
        <f>IF($K$1,ILoop!C94,NA())</f>
        <v>-90</v>
      </c>
      <c r="D94" s="3">
        <f>IF($K$2,ILoop!D94,NA())</f>
        <v>60.660495956586416</v>
      </c>
      <c r="E94" s="3">
        <f>IF($K$2,ILoop!E94,NA())</f>
        <v>-89.88540864418228</v>
      </c>
      <c r="F94" s="3">
        <f>IF($K$3,ILoop!F94,NA())</f>
        <v>111.49585982331114</v>
      </c>
      <c r="G94" s="3">
        <f>IF($K$3,ILoop!G94,NA())</f>
        <v>-179.88540864418226</v>
      </c>
    </row>
    <row r="95" spans="1:7" ht="12.75">
      <c r="A95" s="3">
        <f>ILoop!A95</f>
        <v>12</v>
      </c>
      <c r="B95" s="3">
        <f>IF($K$1,ILoop!B95,NA())</f>
        <v>50.079592648936725</v>
      </c>
      <c r="C95" s="3">
        <f>IF($K$1,ILoop!C95,NA())</f>
        <v>-90</v>
      </c>
      <c r="D95" s="3">
        <f>IF($K$2,ILoop!D95,NA())</f>
        <v>59.904728701265746</v>
      </c>
      <c r="E95" s="3">
        <f>IF($K$2,ILoop!E95,NA())</f>
        <v>-89.8749912903366</v>
      </c>
      <c r="F95" s="3">
        <f>IF($K$3,ILoop!F95,NA())</f>
        <v>109.98432135020248</v>
      </c>
      <c r="G95" s="3">
        <f>IF($K$3,ILoop!G95,NA())</f>
        <v>-179.8749912903366</v>
      </c>
    </row>
    <row r="96" spans="1:7" ht="12.75">
      <c r="A96" s="3">
        <f>ILoop!A96</f>
        <v>13</v>
      </c>
      <c r="B96" s="3">
        <f>IF($K$1,ILoop!B96,NA())</f>
        <v>49.38435052375249</v>
      </c>
      <c r="C96" s="3">
        <f>IF($K$1,ILoop!C96,NA())</f>
        <v>-90</v>
      </c>
      <c r="D96" s="3">
        <f>IF($K$2,ILoop!D96,NA())</f>
        <v>59.20949088310703</v>
      </c>
      <c r="E96" s="3">
        <f>IF($K$2,ILoop!E96,NA())</f>
        <v>-89.8645739474833</v>
      </c>
      <c r="F96" s="3">
        <f>IF($K$3,ILoop!F96,NA())</f>
        <v>108.59384140685953</v>
      </c>
      <c r="G96" s="3">
        <f>IF($K$3,ILoop!G96,NA())</f>
        <v>-179.8645739474833</v>
      </c>
    </row>
    <row r="97" spans="1:7" ht="12.75">
      <c r="A97" s="3">
        <f>ILoop!A97</f>
        <v>14</v>
      </c>
      <c r="B97" s="3">
        <f>IF($K$1,ILoop!B97,NA())</f>
        <v>48.740656856324456</v>
      </c>
      <c r="C97" s="3">
        <f>IF($K$1,ILoop!C97,NA())</f>
        <v>-90</v>
      </c>
      <c r="D97" s="3">
        <f>IF($K$2,ILoop!D97,NA())</f>
        <v>58.565801867261705</v>
      </c>
      <c r="E97" s="3">
        <f>IF($K$2,ILoop!E97,NA())</f>
        <v>-89.85415661653842</v>
      </c>
      <c r="F97" s="3">
        <f>IF($K$3,ILoop!F97,NA())</f>
        <v>107.30645872358616</v>
      </c>
      <c r="G97" s="3">
        <f>IF($K$3,ILoop!G97,NA())</f>
        <v>-179.8541566165384</v>
      </c>
    </row>
    <row r="98" spans="1:7" ht="12.75">
      <c r="A98" s="3">
        <f>ILoop!A98</f>
        <v>15</v>
      </c>
      <c r="B98" s="3">
        <f>IF($K$1,ILoop!B98,NA())</f>
        <v>48.14139238877559</v>
      </c>
      <c r="C98" s="3">
        <f>IF($K$1,ILoop!C98,NA())</f>
        <v>-90</v>
      </c>
      <c r="D98" s="3">
        <f>IF($K$2,ILoop!D98,NA())</f>
        <v>57.966542395851576</v>
      </c>
      <c r="E98" s="3">
        <f>IF($K$2,ILoop!E98,NA())</f>
        <v>-89.84373929841794</v>
      </c>
      <c r="F98" s="3">
        <f>IF($K$3,ILoop!F98,NA())</f>
        <v>106.10793478462716</v>
      </c>
      <c r="G98" s="3">
        <f>IF($K$3,ILoop!G98,NA())</f>
        <v>-179.84373929841794</v>
      </c>
    </row>
    <row r="99" spans="1:7" ht="12.75">
      <c r="A99" s="3">
        <f>ILoop!A99</f>
        <v>16</v>
      </c>
      <c r="B99" s="3">
        <f>IF($K$1,ILoop!B99,NA())</f>
        <v>47.58081791677073</v>
      </c>
      <c r="C99" s="3">
        <f>IF($K$1,ILoop!C99,NA())</f>
        <v>-90</v>
      </c>
      <c r="D99" s="3">
        <f>IF($K$2,ILoop!D99,NA())</f>
        <v>57.405973264540265</v>
      </c>
      <c r="E99" s="3">
        <f>IF($K$2,ILoop!E99,NA())</f>
        <v>-89.83332199403787</v>
      </c>
      <c r="F99" s="3">
        <f>IF($K$3,ILoop!F99,NA())</f>
        <v>104.98679118131099</v>
      </c>
      <c r="G99" s="3">
        <f>IF($K$3,ILoop!G99,NA())</f>
        <v>-179.83332199403787</v>
      </c>
    </row>
    <row r="100" spans="1:7" ht="12.75">
      <c r="A100" s="3">
        <f>ILoop!A100</f>
        <v>17</v>
      </c>
      <c r="B100" s="3">
        <f>IF($K$1,ILoop!B100,NA())</f>
        <v>47.05423914232374</v>
      </c>
      <c r="C100" s="3">
        <f>IF($K$1,ILoop!C100,NA())</f>
        <v>-90</v>
      </c>
      <c r="D100" s="3">
        <f>IF($K$2,ILoop!D100,NA())</f>
        <v>56.879400175340386</v>
      </c>
      <c r="E100" s="3">
        <f>IF($K$2,ILoop!E100,NA())</f>
        <v>-89.82290470431421</v>
      </c>
      <c r="F100" s="3">
        <f>IF($K$3,ILoop!F100,NA())</f>
        <v>103.93363931766413</v>
      </c>
      <c r="G100" s="3">
        <f>IF($K$3,ILoop!G100,NA())</f>
        <v>-179.82290470431423</v>
      </c>
    </row>
    <row r="101" spans="1:7" ht="12.75">
      <c r="A101" s="3">
        <f>ILoop!A101</f>
        <v>18</v>
      </c>
      <c r="B101" s="3">
        <f>IF($K$1,ILoop!B101,NA())</f>
        <v>46.5577674678231</v>
      </c>
      <c r="C101" s="3">
        <f>IF($K$1,ILoop!C101,NA())</f>
        <v>-90</v>
      </c>
      <c r="D101" s="3">
        <f>IF($K$2,ILoop!D101,NA())</f>
        <v>56.382934530639005</v>
      </c>
      <c r="E101" s="3">
        <f>IF($K$2,ILoop!E101,NA())</f>
        <v>-89.81248743016293</v>
      </c>
      <c r="F101" s="3">
        <f>IF($K$3,ILoop!F101,NA())</f>
        <v>102.9407019984621</v>
      </c>
      <c r="G101" s="3">
        <f>IF($K$3,ILoop!G101,NA())</f>
        <v>-179.81248743016292</v>
      </c>
    </row>
    <row r="102" spans="1:7" ht="12.75">
      <c r="A102" s="3">
        <f>ILoop!A102</f>
        <v>19</v>
      </c>
      <c r="B102" s="3">
        <f>IF($K$1,ILoop!B102,NA())</f>
        <v>46.08814555083264</v>
      </c>
      <c r="C102" s="3">
        <f>IF($K$1,ILoop!C102,NA())</f>
        <v>-90</v>
      </c>
      <c r="D102" s="3">
        <f>IF($K$2,ILoop!D102,NA())</f>
        <v>55.91331898799851</v>
      </c>
      <c r="E102" s="3">
        <f>IF($K$2,ILoop!E102,NA())</f>
        <v>-89.80207017250001</v>
      </c>
      <c r="F102" s="3">
        <f>IF($K$3,ILoop!F102,NA())</f>
        <v>102.00146453883116</v>
      </c>
      <c r="G102" s="3">
        <f>IF($K$3,ILoop!G102,NA())</f>
        <v>-179.8020701725</v>
      </c>
    </row>
    <row r="103" spans="1:7" ht="12.75">
      <c r="A103" s="3">
        <f>ILoop!A103</f>
        <v>20</v>
      </c>
      <c r="B103" s="3">
        <f>IF($K$1,ILoop!B103,NA())</f>
        <v>45.6426176566096</v>
      </c>
      <c r="C103" s="3">
        <f>IF($K$1,ILoop!C103,NA())</f>
        <v>-90</v>
      </c>
      <c r="D103" s="3">
        <f>IF($K$2,ILoop!D103,NA())</f>
        <v>55.46779781267459</v>
      </c>
      <c r="E103" s="3">
        <f>IF($K$2,ILoop!E103,NA())</f>
        <v>-89.7916529322414</v>
      </c>
      <c r="F103" s="3">
        <f>IF($K$3,ILoop!F103,NA())</f>
        <v>101.11041546928419</v>
      </c>
      <c r="G103" s="3">
        <f>IF($K$3,ILoop!G103,NA())</f>
        <v>-179.79165293224142</v>
      </c>
    </row>
    <row r="104" spans="1:7" ht="12.75">
      <c r="A104" s="3">
        <f>ILoop!A104</f>
        <v>21</v>
      </c>
      <c r="B104" s="3">
        <f>IF($K$1,ILoop!B104,NA())</f>
        <v>45.218831675210836</v>
      </c>
      <c r="C104" s="3">
        <f>IF($K$1,ILoop!C104,NA())</f>
        <v>-90</v>
      </c>
      <c r="D104" s="3">
        <f>IF($K$2,ILoop!D104,NA())</f>
        <v>55.044018894722484</v>
      </c>
      <c r="E104" s="3">
        <f>IF($K$2,ILoop!E104,NA())</f>
        <v>-89.7812357103031</v>
      </c>
      <c r="F104" s="3">
        <f>IF($K$3,ILoop!F104,NA())</f>
        <v>100.26285056993332</v>
      </c>
      <c r="G104" s="3">
        <f>IF($K$3,ILoop!G104,NA())</f>
        <v>-179.7812357103031</v>
      </c>
    </row>
    <row r="105" spans="1:7" ht="12.75">
      <c r="A105" s="3">
        <f>ILoop!A105</f>
        <v>22</v>
      </c>
      <c r="B105" s="3">
        <f>IF($K$1,ILoop!B105,NA())</f>
        <v>44.81476395344509</v>
      </c>
      <c r="C105" s="3">
        <f>IF($K$1,ILoop!C105,NA())</f>
        <v>-90</v>
      </c>
      <c r="D105" s="3">
        <f>IF($K$2,ILoop!D105,NA())</f>
        <v>54.63995858094923</v>
      </c>
      <c r="E105" s="3">
        <f>IF($K$2,ILoop!E105,NA())</f>
        <v>-89.77081850760102</v>
      </c>
      <c r="F105" s="3">
        <f>IF($K$3,ILoop!F105,NA())</f>
        <v>99.45472253439432</v>
      </c>
      <c r="G105" s="3">
        <f>IF($K$3,ILoop!G105,NA())</f>
        <v>-179.77081850760104</v>
      </c>
    </row>
    <row r="106" spans="1:7" ht="12.75">
      <c r="A106" s="3">
        <f>ILoop!A106</f>
        <v>23</v>
      </c>
      <c r="B106" s="3">
        <f>IF($K$1,ILoop!B106,NA())</f>
        <v>44.42866084953736</v>
      </c>
      <c r="C106" s="3">
        <f>IF($K$1,ILoop!C106,NA())</f>
        <v>-90</v>
      </c>
      <c r="D106" s="3">
        <f>IF($K$2,ILoop!D106,NA())</f>
        <v>54.253863229578016</v>
      </c>
      <c r="E106" s="3">
        <f>IF($K$2,ILoop!E106,NA())</f>
        <v>-89.76040132505113</v>
      </c>
      <c r="F106" s="3">
        <f>IF($K$3,ILoop!F106,NA())</f>
        <v>98.68252407911538</v>
      </c>
      <c r="G106" s="3">
        <f>IF($K$3,ILoop!G106,NA())</f>
        <v>-179.76040132505113</v>
      </c>
    </row>
    <row r="107" spans="1:7" ht="12.75">
      <c r="A107" s="3">
        <f>ILoop!A107</f>
        <v>24</v>
      </c>
      <c r="B107" s="3">
        <f>IF($K$1,ILoop!B107,NA())</f>
        <v>44.0589927356571</v>
      </c>
      <c r="C107" s="3">
        <f>IF($K$1,ILoop!C107,NA())</f>
        <v>-90</v>
      </c>
      <c r="D107" s="3">
        <f>IF($K$2,ILoop!D107,NA())</f>
        <v>53.884203212776434</v>
      </c>
      <c r="E107" s="3">
        <f>IF($K$2,ILoop!E107,NA())</f>
        <v>-89.74998416356935</v>
      </c>
      <c r="F107" s="3">
        <f>IF($K$3,ILoop!F107,NA())</f>
        <v>97.94319594843354</v>
      </c>
      <c r="G107" s="3">
        <f>IF($K$3,ILoop!G107,NA())</f>
        <v>-179.74998416356934</v>
      </c>
    </row>
    <row r="108" spans="1:7" ht="12.75">
      <c r="A108" s="3">
        <f>ILoop!A108</f>
        <v>25</v>
      </c>
      <c r="B108" s="3">
        <f>IF($K$1,ILoop!B108,NA())</f>
        <v>43.70441739644847</v>
      </c>
      <c r="C108" s="3">
        <f>IF($K$1,ILoop!C108,NA())</f>
        <v>-90</v>
      </c>
      <c r="D108" s="3">
        <f>IF($K$2,ILoop!D108,NA())</f>
        <v>53.529636315186686</v>
      </c>
      <c r="E108" s="3">
        <f>IF($K$2,ILoop!E108,NA())</f>
        <v>-89.7395670240716</v>
      </c>
      <c r="F108" s="3">
        <f>IF($K$3,ILoop!F108,NA())</f>
        <v>97.23405371163516</v>
      </c>
      <c r="G108" s="3">
        <f>IF($K$3,ILoop!G108,NA())</f>
        <v>-179.7395670240716</v>
      </c>
    </row>
    <row r="109" spans="1:7" ht="12.75">
      <c r="A109" s="3">
        <f>ILoop!A109</f>
        <v>26</v>
      </c>
      <c r="B109" s="3">
        <f>IF($K$1,ILoop!B109,NA())</f>
        <v>43.36375061047286</v>
      </c>
      <c r="C109" s="3">
        <f>IF($K$1,ILoop!C109,NA())</f>
        <v>-90</v>
      </c>
      <c r="D109" s="3">
        <f>IF($K$2,ILoop!D109,NA())</f>
        <v>53.1889783153681</v>
      </c>
      <c r="E109" s="3">
        <f>IF($K$2,ILoop!E109,NA())</f>
        <v>-89.7291499074738</v>
      </c>
      <c r="F109" s="3">
        <f>IF($K$3,ILoop!F109,NA())</f>
        <v>96.55272892584097</v>
      </c>
      <c r="G109" s="3">
        <f>IF($K$3,ILoop!G109,NA())</f>
        <v>-179.7291499074738</v>
      </c>
    </row>
    <row r="110" spans="1:7" ht="12.75">
      <c r="A110" s="3">
        <f>ILoop!A110</f>
        <v>27</v>
      </c>
      <c r="B110" s="3">
        <f>IF($K$1,ILoop!B110,NA())</f>
        <v>43.03594228670947</v>
      </c>
      <c r="C110" s="3">
        <f>IF($K$1,ILoop!C110,NA())</f>
        <v>-90</v>
      </c>
      <c r="D110" s="3">
        <f>IF($K$2,ILoop!D110,NA())</f>
        <v>52.86117912229777</v>
      </c>
      <c r="E110" s="3">
        <f>IF($K$2,ILoop!E110,NA())</f>
        <v>-89.71873281469185</v>
      </c>
      <c r="F110" s="3">
        <f>IF($K$3,ILoop!F110,NA())</f>
        <v>95.89712140900724</v>
      </c>
      <c r="G110" s="3">
        <f>IF($K$3,ILoop!G110,NA())</f>
        <v>-179.71873281469186</v>
      </c>
    </row>
    <row r="111" spans="1:7" ht="12.75">
      <c r="A111" s="3">
        <f>ILoop!A111</f>
        <v>28</v>
      </c>
      <c r="B111" s="3">
        <f>IF($K$1,ILoop!B111,NA())</f>
        <v>42.72005694304483</v>
      </c>
      <c r="C111" s="3">
        <f>IF($K$1,ILoop!C111,NA())</f>
        <v>-90</v>
      </c>
      <c r="D111" s="3">
        <f>IF($K$2,ILoop!D111,NA())</f>
        <v>52.545303253860006</v>
      </c>
      <c r="E111" s="3">
        <f>IF($K$2,ILoop!E111,NA())</f>
        <v>-89.70831574664163</v>
      </c>
      <c r="F111" s="3">
        <f>IF($K$3,ILoop!F111,NA())</f>
        <v>95.26536019690484</v>
      </c>
      <c r="G111" s="3">
        <f>IF($K$3,ILoop!G111,NA())</f>
        <v>-179.70831574664163</v>
      </c>
    </row>
    <row r="112" spans="1:7" ht="12.75">
      <c r="A112" s="3">
        <f>ILoop!A112</f>
        <v>29</v>
      </c>
      <c r="B112" s="3">
        <f>IF($K$1,ILoop!B112,NA())</f>
        <v>42.4152576119101</v>
      </c>
      <c r="C112" s="3">
        <f>IF($K$1,ILoop!C112,NA())</f>
        <v>-90</v>
      </c>
      <c r="D112" s="3">
        <f>IF($K$2,ILoop!D112,NA())</f>
        <v>52.24051374248368</v>
      </c>
      <c r="E112" s="3">
        <f>IF($K$2,ILoop!E112,NA())</f>
        <v>-89.69789870423902</v>
      </c>
      <c r="F112" s="3">
        <f>IF($K$3,ILoop!F112,NA())</f>
        <v>94.65577135439378</v>
      </c>
      <c r="G112" s="3">
        <f>IF($K$3,ILoop!G112,NA())</f>
        <v>-179.69789870423904</v>
      </c>
    </row>
    <row r="113" spans="1:7" ht="12.75">
      <c r="A113" s="3">
        <f>ILoop!A113</f>
        <v>30</v>
      </c>
      <c r="B113" s="3">
        <f>IF($K$1,ILoop!B113,NA())</f>
        <v>42.120792475495975</v>
      </c>
      <c r="C113" s="3">
        <f>IF($K$1,ILoop!C113,NA())</f>
        <v>-90</v>
      </c>
      <c r="D113" s="3">
        <f>IF($K$2,ILoop!D113,NA())</f>
        <v>51.94605877035711</v>
      </c>
      <c r="E113" s="3">
        <f>IF($K$2,ILoop!E113,NA())</f>
        <v>-89.6874816883999</v>
      </c>
      <c r="F113" s="3">
        <f>IF($K$3,ILoop!F113,NA())</f>
        <v>94.06685124585309</v>
      </c>
      <c r="G113" s="3">
        <f>IF($K$3,ILoop!G113,NA())</f>
        <v>-179.6874816883999</v>
      </c>
    </row>
    <row r="114" spans="1:7" ht="12.75">
      <c r="A114" s="3">
        <f>ILoop!A114</f>
        <v>31</v>
      </c>
      <c r="B114" s="3">
        <f>IF($K$1,ILoop!B114,NA())</f>
        <v>41.83598369320377</v>
      </c>
      <c r="C114" s="3">
        <f>IF($K$1,ILoop!C114,NA())</f>
        <v>-90</v>
      </c>
      <c r="D114" s="3">
        <f>IF($K$2,ILoop!D114,NA())</f>
        <v>51.66126049687915</v>
      </c>
      <c r="E114" s="3">
        <f>IF($K$2,ILoop!E114,NA())</f>
        <v>-89.6770647000401</v>
      </c>
      <c r="F114" s="3">
        <f>IF($K$3,ILoop!F114,NA())</f>
        <v>93.49724419008292</v>
      </c>
      <c r="G114" s="3">
        <f>IF($K$3,ILoop!G114,NA())</f>
        <v>-179.67706470004012</v>
      </c>
    </row>
    <row r="115" spans="1:7" ht="12.75">
      <c r="A115" s="3">
        <f>ILoop!A115</f>
        <v>32</v>
      </c>
      <c r="B115" s="3">
        <f>IF($K$1,ILoop!B115,NA())</f>
        <v>41.5602180034911</v>
      </c>
      <c r="C115" s="3">
        <f>IF($K$1,ILoop!C115,NA())</f>
        <v>-90</v>
      </c>
      <c r="D115" s="3">
        <f>IF($K$2,ILoop!D115,NA())</f>
        <v>51.38550566050489</v>
      </c>
      <c r="E115" s="3">
        <f>IF($K$2,ILoop!E115,NA())</f>
        <v>-89.66664774007548</v>
      </c>
      <c r="F115" s="3">
        <f>IF($K$3,ILoop!F115,NA())</f>
        <v>92.94572366399599</v>
      </c>
      <c r="G115" s="3">
        <f>IF($K$3,ILoop!G115,NA())</f>
        <v>-179.6666477400755</v>
      </c>
    </row>
    <row r="116" spans="1:7" ht="12.75">
      <c r="A116" s="3">
        <f>ILoop!A116</f>
        <v>33</v>
      </c>
      <c r="B116" s="3">
        <f>IF($K$1,ILoop!B116,NA())</f>
        <v>41.29293877233147</v>
      </c>
      <c r="C116" s="3">
        <f>IF($K$1,ILoop!C116,NA())</f>
        <v>-90</v>
      </c>
      <c r="D116" s="3">
        <f>IF($K$2,ILoop!D116,NA())</f>
        <v>51.118237627205175</v>
      </c>
      <c r="E116" s="3">
        <f>IF($K$2,ILoop!E116,NA())</f>
        <v>-89.65623080942186</v>
      </c>
      <c r="F116" s="3">
        <f>IF($K$3,ILoop!F116,NA())</f>
        <v>92.41117639953664</v>
      </c>
      <c r="G116" s="3">
        <f>IF($K$3,ILoop!G116,NA())</f>
        <v>-179.65623080942186</v>
      </c>
    </row>
    <row r="117" spans="1:7" ht="12.75">
      <c r="A117" s="3">
        <f>ILoop!A117</f>
        <v>34</v>
      </c>
      <c r="B117" s="3">
        <f>IF($K$1,ILoop!B117,NA())</f>
        <v>41.03363922904411</v>
      </c>
      <c r="C117" s="3">
        <f>IF($K$1,ILoop!C117,NA())</f>
        <v>-90</v>
      </c>
      <c r="D117" s="3">
        <f>IF($K$2,ILoop!D117,NA())</f>
        <v>50.85894962629656</v>
      </c>
      <c r="E117" s="3">
        <f>IF($K$2,ILoop!E117,NA())</f>
        <v>-89.64581390899502</v>
      </c>
      <c r="F117" s="3">
        <f>IF($K$3,ILoop!F117,NA())</f>
        <v>91.89258885534068</v>
      </c>
      <c r="G117" s="3">
        <f>IF($K$3,ILoop!G117,NA())</f>
        <v>-179.64581390899502</v>
      </c>
    </row>
    <row r="118" spans="1:7" ht="12.75">
      <c r="A118" s="3">
        <f>ILoop!A118</f>
        <v>35</v>
      </c>
      <c r="B118" s="3">
        <f>IF($K$1,ILoop!B118,NA())</f>
        <v>40.781856682883706</v>
      </c>
      <c r="C118" s="3">
        <f>IF($K$1,ILoop!C118,NA())</f>
        <v>-90</v>
      </c>
      <c r="D118" s="3">
        <f>IF($K$2,ILoop!D118,NA())</f>
        <v>50.6071789670309</v>
      </c>
      <c r="E118" s="3">
        <f>IF($K$2,ILoop!E118,NA())</f>
        <v>-89.63539703971081</v>
      </c>
      <c r="F118" s="3">
        <f>IF($K$3,ILoop!F118,NA())</f>
        <v>91.3890356499146</v>
      </c>
      <c r="G118" s="3">
        <f>IF($K$3,ILoop!G118,NA())</f>
        <v>-179.6353970397108</v>
      </c>
    </row>
    <row r="119" spans="1:7" ht="12.75">
      <c r="A119" s="3">
        <f>ILoop!A119</f>
        <v>36</v>
      </c>
      <c r="B119" s="3">
        <f>IF($K$1,ILoop!B119,NA())</f>
        <v>40.53716755454347</v>
      </c>
      <c r="C119" s="3">
        <f>IF($K$1,ILoop!C119,NA())</f>
        <v>-90</v>
      </c>
      <c r="D119" s="3">
        <f>IF($K$2,ILoop!D119,NA())</f>
        <v>50.36250207009858</v>
      </c>
      <c r="E119" s="3">
        <f>IF($K$2,ILoop!E119,NA())</f>
        <v>-89.62498020248496</v>
      </c>
      <c r="F119" s="3">
        <f>IF($K$3,ILoop!F119,NA())</f>
        <v>90.89966962464206</v>
      </c>
      <c r="G119" s="3">
        <f>IF($K$3,ILoop!G119,NA())</f>
        <v>-179.62498020248498</v>
      </c>
    </row>
    <row r="120" spans="1:7" ht="12.75">
      <c r="A120" s="3">
        <f>ILoop!A120</f>
        <v>37</v>
      </c>
      <c r="B120" s="3">
        <f>IF($K$1,ILoop!B120,NA())</f>
        <v>40.29918308854932</v>
      </c>
      <c r="C120" s="3">
        <f>IF($K$1,ILoop!C120,NA())</f>
        <v>-90</v>
      </c>
      <c r="D120" s="3">
        <f>IF($K$2,ILoop!D120,NA())</f>
        <v>50.124530180022504</v>
      </c>
      <c r="E120" s="3">
        <f>IF($K$2,ILoop!E120,NA())</f>
        <v>-89.61456339823327</v>
      </c>
      <c r="F120" s="3">
        <f>IF($K$3,ILoop!F120,NA())</f>
        <v>90.42371326857182</v>
      </c>
      <c r="G120" s="3">
        <f>IF($K$3,ILoop!G120,NA())</f>
        <v>-179.6145633982333</v>
      </c>
    </row>
    <row r="121" spans="1:7" ht="12.75">
      <c r="A121" s="3">
        <f>ILoop!A121</f>
        <v>38</v>
      </c>
      <c r="B121" s="3">
        <f>IF($K$1,ILoop!B121,NA())</f>
        <v>40.06754563755302</v>
      </c>
      <c r="C121" s="3">
        <f>IF($K$1,ILoop!C121,NA())</f>
        <v>-90</v>
      </c>
      <c r="D121" s="3">
        <f>IF($K$2,ILoop!D121,NA())</f>
        <v>49.89290564945143</v>
      </c>
      <c r="E121" s="3">
        <f>IF($K$2,ILoop!E121,NA())</f>
        <v>-89.6041466278715</v>
      </c>
      <c r="F121" s="3">
        <f>IF($K$3,ILoop!F121,NA())</f>
        <v>89.96045128700445</v>
      </c>
      <c r="G121" s="3">
        <f>IF($K$3,ILoop!G121,NA())</f>
        <v>-179.6041466278715</v>
      </c>
    </row>
    <row r="122" spans="1:7" ht="12.75">
      <c r="A122" s="3">
        <f>ILoop!A122</f>
        <v>39</v>
      </c>
      <c r="B122" s="3">
        <f>IF($K$1,ILoop!B122,NA())</f>
        <v>39.841925429359236</v>
      </c>
      <c r="C122" s="3">
        <f>IF($K$1,ILoop!C122,NA())</f>
        <v>-90</v>
      </c>
      <c r="D122" s="3">
        <f>IF($K$2,ILoop!D122,NA())</f>
        <v>49.66729870618689</v>
      </c>
      <c r="E122" s="3">
        <f>IF($K$2,ILoop!E122,NA())</f>
        <v>-89.59372989231535</v>
      </c>
      <c r="F122" s="3">
        <f>IF($K$3,ILoop!F122,NA())</f>
        <v>89.50922413554613</v>
      </c>
      <c r="G122" s="3">
        <f>IF($K$3,ILoop!G122,NA())</f>
        <v>-179.59372989231534</v>
      </c>
    </row>
    <row r="123" spans="1:7" ht="12.75">
      <c r="A123" s="3">
        <f>ILoop!A123</f>
        <v>40</v>
      </c>
      <c r="B123" s="3">
        <f>IF($K$1,ILoop!B123,NA())</f>
        <v>39.62201774332998</v>
      </c>
      <c r="C123" s="3">
        <f>IF($K$1,ILoop!C123,NA())</f>
        <v>-90</v>
      </c>
      <c r="D123" s="3">
        <f>IF($K$2,ILoop!D123,NA())</f>
        <v>49.44740462958769</v>
      </c>
      <c r="E123" s="3">
        <f>IF($K$2,ILoop!E123,NA())</f>
        <v>-89.58331319248055</v>
      </c>
      <c r="F123" s="3">
        <f>IF($K$3,ILoop!F123,NA())</f>
        <v>89.06942237291766</v>
      </c>
      <c r="G123" s="3">
        <f>IF($K$3,ILoop!G123,NA())</f>
        <v>-179.58331319248055</v>
      </c>
    </row>
    <row r="124" spans="1:7" ht="12.75">
      <c r="A124" s="3">
        <f>ILoop!A124</f>
        <v>41</v>
      </c>
      <c r="B124" s="3">
        <f>IF($K$1,ILoop!B124,NA())</f>
        <v>39.40754043549451</v>
      </c>
      <c r="C124" s="3">
        <f>IF($K$1,ILoop!C124,NA())</f>
        <v>-90</v>
      </c>
      <c r="D124" s="3">
        <f>IF($K$2,ILoop!D124,NA())</f>
        <v>49.232941275679785</v>
      </c>
      <c r="E124" s="3">
        <f>IF($K$2,ILoop!E124,NA())</f>
        <v>-89.57289652928281</v>
      </c>
      <c r="F124" s="3">
        <f>IF($K$3,ILoop!F124,NA())</f>
        <v>88.64048171117429</v>
      </c>
      <c r="G124" s="3">
        <f>IF($K$3,ILoop!G124,NA())</f>
        <v>-179.57289652928281</v>
      </c>
    </row>
    <row r="125" spans="1:7" ht="12.75">
      <c r="A125" s="3">
        <f>ILoop!A125</f>
        <v>42</v>
      </c>
      <c r="B125" s="3">
        <f>IF($K$1,ILoop!B125,NA())</f>
        <v>39.19823176193121</v>
      </c>
      <c r="C125" s="3">
        <f>IF($K$1,ILoop!C125,NA())</f>
        <v>-90</v>
      </c>
      <c r="D125" s="3">
        <f>IF($K$2,ILoop!D125,NA())</f>
        <v>49.02364690053819</v>
      </c>
      <c r="E125" s="3">
        <f>IF($K$2,ILoop!E125,NA())</f>
        <v>-89.56247990363781</v>
      </c>
      <c r="F125" s="3">
        <f>IF($K$3,ILoop!F125,NA())</f>
        <v>88.22187866246941</v>
      </c>
      <c r="G125" s="3">
        <f>IF($K$3,ILoop!G125,NA())</f>
        <v>-179.5624799036378</v>
      </c>
    </row>
    <row r="126" spans="1:7" ht="12.75">
      <c r="A126" s="3">
        <f>ILoop!A126</f>
        <v>43</v>
      </c>
      <c r="B126" s="3">
        <f>IF($K$1,ILoop!B126,NA())</f>
        <v>38.99384845829749</v>
      </c>
      <c r="C126" s="3">
        <f>IF($K$1,ILoop!C126,NA())</f>
        <v>-90</v>
      </c>
      <c r="D126" s="3">
        <f>IF($K$2,ILoop!D126,NA())</f>
        <v>48.81927823981685</v>
      </c>
      <c r="E126" s="3">
        <f>IF($K$2,ILoop!E126,NA())</f>
        <v>-89.5520633164612</v>
      </c>
      <c r="F126" s="3">
        <f>IF($K$3,ILoop!F126,NA())</f>
        <v>87.81312669811435</v>
      </c>
      <c r="G126" s="3">
        <f>IF($K$3,ILoop!G126,NA())</f>
        <v>-179.55206331646121</v>
      </c>
    </row>
    <row r="127" spans="1:7" ht="12.75">
      <c r="A127" s="3">
        <f>ILoop!A127</f>
        <v>44</v>
      </c>
      <c r="B127" s="3">
        <f>IF($K$1,ILoop!B127,NA())</f>
        <v>38.79416404016547</v>
      </c>
      <c r="C127" s="3">
        <f>IF($K$1,ILoop!C127,NA())</f>
        <v>-90</v>
      </c>
      <c r="D127" s="3">
        <f>IF($K$2,ILoop!D127,NA())</f>
        <v>48.61960880908435</v>
      </c>
      <c r="E127" s="3">
        <f>IF($K$2,ILoop!E127,NA())</f>
        <v>-89.54164676866864</v>
      </c>
      <c r="F127" s="3">
        <f>IF($K$3,ILoop!F127,NA())</f>
        <v>87.41377284924982</v>
      </c>
      <c r="G127" s="3">
        <f>IF($K$3,ILoop!G127,NA())</f>
        <v>-179.54164676866864</v>
      </c>
    </row>
    <row r="128" spans="1:7" ht="12.75">
      <c r="A128" s="3">
        <f>ILoop!A128</f>
        <v>45</v>
      </c>
      <c r="B128" s="3">
        <f>IF($K$1,ILoop!B128,NA())</f>
        <v>38.59896729438235</v>
      </c>
      <c r="C128" s="3">
        <f>IF($K$1,ILoop!C128,NA())</f>
        <v>-90</v>
      </c>
      <c r="D128" s="3">
        <f>IF($K$2,ILoop!D128,NA())</f>
        <v>48.42442739518426</v>
      </c>
      <c r="E128" s="3">
        <f>IF($K$2,ILoop!E128,NA())</f>
        <v>-89.53123026117576</v>
      </c>
      <c r="F128" s="3">
        <f>IF($K$3,ILoop!F128,NA())</f>
        <v>87.02339468956662</v>
      </c>
      <c r="G128" s="3">
        <f>IF($K$3,ILoop!G128,NA())</f>
        <v>-179.53123026117578</v>
      </c>
    </row>
    <row r="129" spans="1:7" ht="12.75">
      <c r="A129" s="3">
        <f>ILoop!A129</f>
        <v>46</v>
      </c>
      <c r="B129" s="3">
        <f>IF($K$1,ILoop!B129,NA())</f>
        <v>38.40806093625774</v>
      </c>
      <c r="C129" s="3">
        <f>IF($K$1,ILoop!C129,NA())</f>
        <v>-90</v>
      </c>
      <c r="D129" s="3">
        <f>IF($K$2,ILoop!D129,NA())</f>
        <v>48.233536713422474</v>
      </c>
      <c r="E129" s="3">
        <f>IF($K$2,ILoop!E129,NA())</f>
        <v>-89.52081379489817</v>
      </c>
      <c r="F129" s="3">
        <f>IF($K$3,ILoop!F129,NA())</f>
        <v>86.64159764968022</v>
      </c>
      <c r="G129" s="3">
        <f>IF($K$3,ILoop!G129,NA())</f>
        <v>-179.52081379489817</v>
      </c>
    </row>
    <row r="130" spans="1:7" ht="12.75">
      <c r="A130" s="3">
        <f>ILoop!A130</f>
        <v>47</v>
      </c>
      <c r="B130" s="3">
        <f>IF($K$1,ILoop!B130,NA())</f>
        <v>38.22126041117487</v>
      </c>
      <c r="C130" s="3">
        <f>IF($K$1,ILoop!C130,NA())</f>
        <v>-90</v>
      </c>
      <c r="D130" s="3">
        <f>IF($K$2,ILoop!D130,NA())</f>
        <v>48.04675220917844</v>
      </c>
      <c r="E130" s="3">
        <f>IF($K$2,ILoop!E130,NA())</f>
        <v>-89.51039737075145</v>
      </c>
      <c r="F130" s="3">
        <f>IF($K$3,ILoop!F130,NA())</f>
        <v>86.26801262035332</v>
      </c>
      <c r="G130" s="3">
        <f>IF($K$3,ILoop!G130,NA())</f>
        <v>-179.51039737075146</v>
      </c>
    </row>
    <row r="131" spans="1:7" ht="12.75">
      <c r="A131" s="3">
        <f>ILoop!A131</f>
        <v>48</v>
      </c>
      <c r="B131" s="3">
        <f>IF($K$1,ILoop!B131,NA())</f>
        <v>38.038392822377475</v>
      </c>
      <c r="C131" s="3">
        <f>IF($K$1,ILoop!C131,NA())</f>
        <v>-90</v>
      </c>
      <c r="D131" s="3">
        <f>IF($K$2,ILoop!D131,NA())</f>
        <v>47.86390098569201</v>
      </c>
      <c r="E131" s="3">
        <f>IF($K$2,ILoop!E131,NA())</f>
        <v>-89.49998098965116</v>
      </c>
      <c r="F131" s="3">
        <f>IF($K$3,ILoop!F131,NA())</f>
        <v>85.90229380806949</v>
      </c>
      <c r="G131" s="3">
        <f>IF($K$3,ILoop!G131,NA())</f>
        <v>-179.49998098965116</v>
      </c>
    </row>
    <row r="132" spans="1:7" ht="12.75">
      <c r="A132" s="3">
        <f>ILoop!A132</f>
        <v>49</v>
      </c>
      <c r="B132" s="3">
        <f>IF($K$1,ILoop!B132,NA())</f>
        <v>37.85929596931895</v>
      </c>
      <c r="C132" s="3">
        <f>IF($K$1,ILoop!C132,NA())</f>
        <v>-90</v>
      </c>
      <c r="D132" s="3">
        <f>IF($K$2,ILoop!D132,NA())</f>
        <v>47.684820842412634</v>
      </c>
      <c r="E132" s="3">
        <f>IF($K$2,ILoop!E132,NA())</f>
        <v>-89.48956465251287</v>
      </c>
      <c r="F132" s="3">
        <f>IF($K$3,ILoop!F132,NA())</f>
        <v>85.54411681173158</v>
      </c>
      <c r="G132" s="3">
        <f>IF($K$3,ILoop!G132,NA())</f>
        <v>-179.48956465251288</v>
      </c>
    </row>
    <row r="133" spans="1:7" ht="12.75">
      <c r="A133" s="3">
        <f>ILoop!A133</f>
        <v>50</v>
      </c>
      <c r="B133" s="3">
        <f>IF($K$1,ILoop!B133,NA())</f>
        <v>37.68381748316885</v>
      </c>
      <c r="C133" s="3">
        <f>IF($K$1,ILoop!C133,NA())</f>
        <v>-90</v>
      </c>
      <c r="D133" s="3">
        <f>IF($K$2,ILoop!D133,NA())</f>
        <v>47.509359410505795</v>
      </c>
      <c r="E133" s="3">
        <f>IF($K$2,ILoop!E133,NA())</f>
        <v>-89.47914836025208</v>
      </c>
      <c r="F133" s="3">
        <f>IF($K$3,ILoop!F133,NA())</f>
        <v>85.19317689367465</v>
      </c>
      <c r="G133" s="3">
        <f>IF($K$3,ILoop!G133,NA())</f>
        <v>-179.47914836025208</v>
      </c>
    </row>
    <row r="134" spans="1:7" ht="12.75">
      <c r="A134" s="3">
        <f>ILoop!A134</f>
        <v>51</v>
      </c>
      <c r="B134" s="3">
        <f>IF($K$1,ILoop!B134,NA())</f>
        <v>37.5118140479305</v>
      </c>
      <c r="C134" s="3">
        <f>IF($K$1,ILoop!C134,NA())</f>
        <v>-90</v>
      </c>
      <c r="D134" s="3">
        <f>IF($K$2,ILoop!D134,NA())</f>
        <v>47.33737337397072</v>
      </c>
      <c r="E134" s="3">
        <f>IF($K$2,ILoop!E134,NA())</f>
        <v>-89.46873211378433</v>
      </c>
      <c r="F134" s="3">
        <f>IF($K$3,ILoop!F134,NA())</f>
        <v>84.8491874219012</v>
      </c>
      <c r="G134" s="3">
        <f>IF($K$3,ILoop!G134,NA())</f>
        <v>-179.4687321137843</v>
      </c>
    </row>
    <row r="135" spans="1:7" ht="12.75">
      <c r="A135" s="3">
        <f>ILoop!A135</f>
        <v>52</v>
      </c>
      <c r="B135" s="3">
        <f>IF($K$1,ILoop!B135,NA())</f>
        <v>37.34315069719324</v>
      </c>
      <c r="C135" s="3">
        <f>IF($K$1,ILoop!C135,NA())</f>
        <v>-90</v>
      </c>
      <c r="D135" s="3">
        <f>IF($K$2,ILoop!D135,NA())</f>
        <v>47.168727766392536</v>
      </c>
      <c r="E135" s="3">
        <f>IF($K$2,ILoop!E135,NA())</f>
        <v>-89.45831591402505</v>
      </c>
      <c r="F135" s="3">
        <f>IF($K$3,ILoop!F135,NA())</f>
        <v>84.51187846358577</v>
      </c>
      <c r="G135" s="3">
        <f>IF($K$3,ILoop!G135,NA())</f>
        <v>-179.45831591402506</v>
      </c>
    </row>
    <row r="136" spans="1:7" ht="12.75">
      <c r="A136" s="3">
        <f>ILoop!A136</f>
        <v>53</v>
      </c>
      <c r="B136" s="3">
        <f>IF($K$1,ILoop!B136,NA())</f>
        <v>37.17770017787344</v>
      </c>
      <c r="C136" s="3">
        <f>IF($K$1,ILoop!C136,NA())</f>
        <v>-90</v>
      </c>
      <c r="D136" s="3">
        <f>IF($K$2,ILoop!D136,NA())</f>
        <v>47.0032953346833</v>
      </c>
      <c r="E136" s="3">
        <f>IF($K$2,ILoop!E136,NA())</f>
        <v>-89.44789976188976</v>
      </c>
      <c r="F136" s="3">
        <f>IF($K$3,ILoop!F136,NA())</f>
        <v>84.18099551255675</v>
      </c>
      <c r="G136" s="3">
        <f>IF($K$3,ILoop!G136,NA())</f>
        <v>-179.44789976188974</v>
      </c>
    </row>
    <row r="137" spans="1:7" ht="12.75">
      <c r="A137" s="3">
        <f>ILoop!A137</f>
        <v>54</v>
      </c>
      <c r="B137" s="3">
        <f>IF($K$1,ILoop!B137,NA())</f>
        <v>37.015342373429846</v>
      </c>
      <c r="C137" s="3">
        <f>IF($K$1,ILoop!C137,NA())</f>
        <v>-90</v>
      </c>
      <c r="D137" s="3">
        <f>IF($K$2,ILoop!D137,NA())</f>
        <v>46.840955962297414</v>
      </c>
      <c r="E137" s="3">
        <f>IF($K$2,ILoop!E137,NA())</f>
        <v>-89.43748365829384</v>
      </c>
      <c r="F137" s="3">
        <f>IF($K$3,ILoop!F137,NA())</f>
        <v>83.85629833572726</v>
      </c>
      <c r="G137" s="3">
        <f>IF($K$3,ILoop!G137,NA())</f>
        <v>-179.43748365829384</v>
      </c>
    </row>
    <row r="138" spans="1:7" ht="12.75">
      <c r="A138" s="3">
        <f>ILoop!A138</f>
        <v>55</v>
      </c>
      <c r="B138" s="3">
        <f>IF($K$1,ILoop!B138,NA())</f>
        <v>36.855963780004345</v>
      </c>
      <c r="C138" s="3">
        <f>IF($K$1,ILoop!C138,NA())</f>
        <v>-90</v>
      </c>
      <c r="D138" s="3">
        <f>IF($K$2,ILoop!D138,NA())</f>
        <v>46.681596145372275</v>
      </c>
      <c r="E138" s="3">
        <f>IF($K$2,ILoop!E138,NA())</f>
        <v>-89.42706760415275</v>
      </c>
      <c r="F138" s="3">
        <f>IF($K$3,ILoop!F138,NA())</f>
        <v>83.53755992537661</v>
      </c>
      <c r="G138" s="3">
        <f>IF($K$3,ILoop!G138,NA())</f>
        <v>-179.42706760415277</v>
      </c>
    </row>
    <row r="139" spans="1:7" ht="12.75">
      <c r="A139" s="3">
        <f>ILoop!A139</f>
        <v>56</v>
      </c>
      <c r="B139" s="3">
        <f>IF($K$1,ILoop!B139,NA())</f>
        <v>36.69945702976521</v>
      </c>
      <c r="C139" s="3">
        <f>IF($K$1,ILoop!C139,NA())</f>
        <v>-90</v>
      </c>
      <c r="D139" s="3">
        <f>IF($K$2,ILoop!D139,NA())</f>
        <v>46.525108516071626</v>
      </c>
      <c r="E139" s="3">
        <f>IF($K$2,ILoop!E139,NA())</f>
        <v>-89.41665160038187</v>
      </c>
      <c r="F139" s="3">
        <f>IF($K$3,ILoop!F139,NA())</f>
        <v>83.22456554583684</v>
      </c>
      <c r="G139" s="3">
        <f>IF($K$3,ILoop!G139,NA())</f>
        <v>-179.41665160038187</v>
      </c>
    </row>
    <row r="140" spans="1:7" ht="12.75">
      <c r="A140" s="3">
        <f>ILoop!A140</f>
        <v>57</v>
      </c>
      <c r="B140" s="3">
        <f>IF($K$1,ILoop!B140,NA())</f>
        <v>36.54572045643939</v>
      </c>
      <c r="C140" s="3">
        <f>IF($K$1,ILoop!C140,NA())</f>
        <v>-90</v>
      </c>
      <c r="D140" s="3">
        <f>IF($K$2,ILoop!D140,NA())</f>
        <v>46.3713914081178</v>
      </c>
      <c r="E140" s="3">
        <f>IF($K$2,ILoop!E140,NA())</f>
        <v>-89.40623564789655</v>
      </c>
      <c r="F140" s="3">
        <f>IF($K$3,ILoop!F140,NA())</f>
        <v>82.9171118645572</v>
      </c>
      <c r="G140" s="3">
        <f>IF($K$3,ILoop!G140,NA())</f>
        <v>-179.40623564789655</v>
      </c>
    </row>
    <row r="141" spans="1:7" ht="12.75">
      <c r="A141" s="3">
        <f>ILoop!A141</f>
        <v>58</v>
      </c>
      <c r="B141" s="3">
        <f>IF($K$1,ILoop!B141,NA())</f>
        <v>36.39465769863048</v>
      </c>
      <c r="C141" s="3">
        <f>IF($K$1,ILoop!C141,NA())</f>
        <v>-90</v>
      </c>
      <c r="D141" s="3">
        <f>IF($K$2,ILoop!D141,NA())</f>
        <v>46.22034846010966</v>
      </c>
      <c r="E141" s="3">
        <f>IF($K$2,ILoop!E141,NA())</f>
        <v>-89.39581974761214</v>
      </c>
      <c r="F141" s="3">
        <f>IF($K$3,ILoop!F141,NA())</f>
        <v>82.61500615874014</v>
      </c>
      <c r="G141" s="3">
        <f>IF($K$3,ILoop!G141,NA())</f>
        <v>-179.39581974761214</v>
      </c>
    </row>
    <row r="142" spans="1:7" ht="12.75">
      <c r="A142" s="3">
        <f>ILoop!A142</f>
        <v>59</v>
      </c>
      <c r="B142" s="3">
        <f>IF($K$1,ILoop!B142,NA())</f>
        <v>36.24617733704633</v>
      </c>
      <c r="C142" s="3">
        <f>IF($K$1,ILoop!C142,NA())</f>
        <v>-90</v>
      </c>
      <c r="D142" s="3">
        <f>IF($K$2,ILoop!D142,NA())</f>
        <v>46.0718882527503</v>
      </c>
      <c r="E142" s="3">
        <f>IF($K$2,ILoop!E142,NA())</f>
        <v>-89.38540390044396</v>
      </c>
      <c r="F142" s="3">
        <f>IF($K$3,ILoop!F142,NA())</f>
        <v>82.31806558979663</v>
      </c>
      <c r="G142" s="3">
        <f>IF($K$3,ILoop!G142,NA())</f>
        <v>-179.38540390044395</v>
      </c>
    </row>
    <row r="143" spans="1:7" ht="12.75">
      <c r="A143" s="3">
        <f>ILoop!A143</f>
        <v>60</v>
      </c>
      <c r="B143" s="3">
        <f>IF($K$1,ILoop!B143,NA())</f>
        <v>36.10019256221635</v>
      </c>
      <c r="C143" s="3">
        <f>IF($K$1,ILoop!C143,NA())</f>
        <v>-90</v>
      </c>
      <c r="D143" s="3">
        <f>IF($K$2,ILoop!D143,NA())</f>
        <v>45.92592397656421</v>
      </c>
      <c r="E143" s="3">
        <f>IF($K$2,ILoop!E143,NA())</f>
        <v>-89.37498810730729</v>
      </c>
      <c r="F143" s="3">
        <f>IF($K$3,ILoop!F143,NA())</f>
        <v>82.02611653878056</v>
      </c>
      <c r="G143" s="3">
        <f>IF($K$3,ILoop!G143,NA())</f>
        <v>-179.3749881073073</v>
      </c>
    </row>
    <row r="144" spans="1:7" ht="12.75">
      <c r="A144" s="3">
        <f>ILoop!A144</f>
        <v>61</v>
      </c>
      <c r="B144" s="3">
        <f>IF($K$1,ILoop!B144,NA())</f>
        <v>35.95662086967388</v>
      </c>
      <c r="C144" s="3">
        <f>IF($K$1,ILoop!C144,NA())</f>
        <v>-90</v>
      </c>
      <c r="D144" s="3">
        <f>IF($K$2,ILoop!D144,NA())</f>
        <v>45.78237312707982</v>
      </c>
      <c r="E144" s="3">
        <f>IF($K$2,ILoop!E144,NA())</f>
        <v>-89.36457236911741</v>
      </c>
      <c r="F144" s="3">
        <f>IF($K$3,ILoop!F144,NA())</f>
        <v>81.73899399675369</v>
      </c>
      <c r="G144" s="3">
        <f>IF($K$3,ILoop!G144,NA())</f>
        <v>-179.3645723691174</v>
      </c>
    </row>
    <row r="145" spans="1:7" ht="12.75">
      <c r="A145" s="3">
        <f>ILoop!A145</f>
        <v>62</v>
      </c>
      <c r="B145" s="3">
        <f>IF($K$1,ILoop!B145,NA())</f>
        <v>35.81538377992415</v>
      </c>
      <c r="C145" s="3">
        <f>IF($K$1,ILoop!C145,NA())</f>
        <v>-90</v>
      </c>
      <c r="D145" s="3">
        <f>IF($K$2,ILoop!D145,NA())</f>
        <v>45.64115722479726</v>
      </c>
      <c r="E145" s="3">
        <f>IF($K$2,ILoop!E145,NA())</f>
        <v>-89.35415668678955</v>
      </c>
      <c r="F145" s="3">
        <f>IF($K$3,ILoop!F145,NA())</f>
        <v>81.4565410047214</v>
      </c>
      <c r="G145" s="3">
        <f>IF($K$3,ILoop!G145,NA())</f>
        <v>-179.35415668678957</v>
      </c>
    </row>
    <row r="146" spans="1:7" ht="12.75">
      <c r="A146" s="3">
        <f>ILoop!A146</f>
        <v>63</v>
      </c>
      <c r="B146" s="3">
        <f>IF($K$1,ILoop!B146,NA())</f>
        <v>35.676406580817584</v>
      </c>
      <c r="C146" s="3">
        <f>IF($K$1,ILoop!C146,NA())</f>
        <v>-90</v>
      </c>
      <c r="D146" s="3">
        <f>IF($K$2,ILoop!D146,NA())</f>
        <v>45.50220155756189</v>
      </c>
      <c r="E146" s="3">
        <f>IF($K$2,ILoop!E146,NA())</f>
        <v>-89.34374106123893</v>
      </c>
      <c r="F146" s="3">
        <f>IF($K$3,ILoop!F146,NA())</f>
        <v>81.17860813837947</v>
      </c>
      <c r="G146" s="3">
        <f>IF($K$3,ILoop!G146,NA())</f>
        <v>-179.34374106123894</v>
      </c>
    </row>
    <row r="147" spans="1:7" ht="12.75">
      <c r="A147" s="3">
        <f>ILoop!A147</f>
        <v>64</v>
      </c>
      <c r="B147" s="3">
        <f>IF($K$1,ILoop!B147,NA())</f>
        <v>35.539618090211476</v>
      </c>
      <c r="C147" s="3">
        <f>IF($K$1,ILoop!C147,NA())</f>
        <v>-90</v>
      </c>
      <c r="D147" s="3">
        <f>IF($K$2,ILoop!D147,NA())</f>
        <v>45.36543494322576</v>
      </c>
      <c r="E147" s="3">
        <f>IF($K$2,ILoop!E147,NA())</f>
        <v>-89.33332549338073</v>
      </c>
      <c r="F147" s="3">
        <f>IF($K$3,ILoop!F147,NA())</f>
        <v>80.90505303343724</v>
      </c>
      <c r="G147" s="3">
        <f>IF($K$3,ILoop!G147,NA())</f>
        <v>-179.33332549338073</v>
      </c>
    </row>
    <row r="148" spans="1:7" ht="12.75">
      <c r="A148" s="3">
        <f>ILoop!A148</f>
        <v>65</v>
      </c>
      <c r="B148" s="3">
        <f>IF($K$1,ILoop!B148,NA())</f>
        <v>35.40495043703211</v>
      </c>
      <c r="C148" s="3">
        <f>IF($K$1,ILoop!C148,NA())</f>
        <v>-90</v>
      </c>
      <c r="D148" s="3">
        <f>IF($K$2,ILoop!D148,NA())</f>
        <v>45.230789510709855</v>
      </c>
      <c r="E148" s="3">
        <f>IF($K$2,ILoop!E148,NA())</f>
        <v>-89.32290998413009</v>
      </c>
      <c r="F148" s="3">
        <f>IF($K$3,ILoop!F148,NA())</f>
        <v>80.63573994774197</v>
      </c>
      <c r="G148" s="3">
        <f>IF($K$3,ILoop!G148,NA())</f>
        <v>-179.3229099841301</v>
      </c>
    </row>
    <row r="149" spans="1:7" ht="12.75">
      <c r="A149" s="3">
        <f>ILoop!A149</f>
        <v>66</v>
      </c>
      <c r="B149" s="3">
        <f>IF($K$1,ILoop!B149,NA())</f>
        <v>35.27233885905185</v>
      </c>
      <c r="C149" s="3">
        <f>IF($K$1,ILoop!C149,NA())</f>
        <v>-90</v>
      </c>
      <c r="D149" s="3">
        <f>IF($K$2,ILoop!D149,NA())</f>
        <v>45.09820049778119</v>
      </c>
      <c r="E149" s="3">
        <f>IF($K$2,ILoop!E149,NA())</f>
        <v>-89.31249453440216</v>
      </c>
      <c r="F149" s="3">
        <f>IF($K$3,ILoop!F149,NA())</f>
        <v>80.37053935683304</v>
      </c>
      <c r="G149" s="3">
        <f>IF($K$3,ILoop!G149,NA())</f>
        <v>-179.31249453440216</v>
      </c>
    </row>
    <row r="150" spans="1:7" ht="12.75">
      <c r="A150" s="3">
        <f>ILoop!A150</f>
        <v>67</v>
      </c>
      <c r="B150" s="3">
        <f>IF($K$1,ILoop!B150,NA())</f>
        <v>35.141721515872696</v>
      </c>
      <c r="C150" s="3">
        <f>IF($K$1,ILoop!C150,NA())</f>
        <v>-90</v>
      </c>
      <c r="D150" s="3">
        <f>IF($K$2,ILoop!D150,NA())</f>
        <v>44.967606064036296</v>
      </c>
      <c r="E150" s="3">
        <f>IF($K$2,ILoop!E150,NA())</f>
        <v>-89.30207914511205</v>
      </c>
      <c r="F150" s="3">
        <f>IF($K$3,ILoop!F150,NA())</f>
        <v>80.10932757990899</v>
      </c>
      <c r="G150" s="3">
        <f>IF($K$3,ILoop!G150,NA())</f>
        <v>-179.30207914511203</v>
      </c>
    </row>
    <row r="151" spans="1:7" ht="12.75">
      <c r="A151" s="3">
        <f>ILoop!A151</f>
        <v>68</v>
      </c>
      <c r="B151" s="3">
        <f>IF($K$1,ILoop!B151,NA())</f>
        <v>35.013039315764495</v>
      </c>
      <c r="C151" s="3">
        <f>IF($K$1,ILoop!C151,NA())</f>
        <v>-90</v>
      </c>
      <c r="D151" s="3">
        <f>IF($K$2,ILoop!D151,NA())</f>
        <v>44.838947117739465</v>
      </c>
      <c r="E151" s="3">
        <f>IF($K$2,ILoop!E151,NA())</f>
        <v>-89.2916638171748</v>
      </c>
      <c r="F151" s="3">
        <f>IF($K$3,ILoop!F151,NA())</f>
        <v>79.85198643350397</v>
      </c>
      <c r="G151" s="3">
        <f>IF($K$3,ILoop!G151,NA())</f>
        <v>-179.2916638171748</v>
      </c>
    </row>
    <row r="152" spans="1:7" ht="12.75">
      <c r="A152" s="3">
        <f>ILoop!A152</f>
        <v>69</v>
      </c>
      <c r="B152" s="3">
        <f>IF($K$1,ILoop!B152,NA())</f>
        <v>34.88623575514412</v>
      </c>
      <c r="C152" s="3">
        <f>IF($K$1,ILoop!C152,NA())</f>
        <v>-90</v>
      </c>
      <c r="D152" s="3">
        <f>IF($K$2,ILoop!D152,NA())</f>
        <v>44.71216715530196</v>
      </c>
      <c r="E152" s="3">
        <f>IF($K$2,ILoop!E152,NA())</f>
        <v>-89.28124855150546</v>
      </c>
      <c r="F152" s="3">
        <f>IF($K$3,ILoop!F152,NA())</f>
        <v>79.59840291044608</v>
      </c>
      <c r="G152" s="3">
        <f>IF($K$3,ILoop!G152,NA())</f>
        <v>-179.28124855150546</v>
      </c>
    </row>
    <row r="153" spans="1:7" ht="12.75">
      <c r="A153" s="3">
        <f>ILoop!A153</f>
        <v>70</v>
      </c>
      <c r="B153" s="3">
        <f>IF($K$1,ILoop!B153,NA())</f>
        <v>34.76125676960409</v>
      </c>
      <c r="C153" s="3">
        <f>IF($K$1,ILoop!C153,NA())</f>
        <v>-90</v>
      </c>
      <c r="D153" s="3">
        <f>IF($K$2,ILoop!D153,NA())</f>
        <v>44.587212112310596</v>
      </c>
      <c r="E153" s="3">
        <f>IF($K$2,ILoop!E153,NA())</f>
        <v>-89.27083334901906</v>
      </c>
      <c r="F153" s="3">
        <f>IF($K$3,ILoop!F153,NA())</f>
        <v>79.34846888191468</v>
      </c>
      <c r="G153" s="3">
        <f>IF($K$3,ILoop!G153,NA())</f>
        <v>-179.27083334901906</v>
      </c>
    </row>
    <row r="154" spans="1:7" ht="12.75">
      <c r="A154" s="3">
        <f>ILoop!A154</f>
        <v>71</v>
      </c>
      <c r="B154" s="3">
        <f>IF($K$1,ILoop!B154,NA())</f>
        <v>34.638050595507714</v>
      </c>
      <c r="C154" s="3">
        <f>IF($K$1,ILoop!C154,NA())</f>
        <v>-90</v>
      </c>
      <c r="D154" s="3">
        <f>IF($K$2,ILoop!D154,NA())</f>
        <v>44.46403022512289</v>
      </c>
      <c r="E154" s="3">
        <f>IF($K$2,ILoop!E154,NA())</f>
        <v>-89.26041821063056</v>
      </c>
      <c r="F154" s="3">
        <f>IF($K$3,ILoop!F154,NA())</f>
        <v>79.1020808206306</v>
      </c>
      <c r="G154" s="3">
        <f>IF($K$3,ILoop!G154,NA())</f>
        <v>-179.26041821063058</v>
      </c>
    </row>
    <row r="155" spans="1:7" ht="12.75">
      <c r="A155" s="3">
        <f>ILoop!A155</f>
        <v>72</v>
      </c>
      <c r="B155" s="3">
        <f>IF($K$1,ILoop!B155,NA())</f>
        <v>34.51656764126385</v>
      </c>
      <c r="C155" s="3">
        <f>IF($K$1,ILoop!C155,NA())</f>
        <v>-90</v>
      </c>
      <c r="D155" s="3">
        <f>IF($K$2,ILoop!D155,NA())</f>
        <v>44.34257190214182</v>
      </c>
      <c r="E155" s="3">
        <f>IF($K$2,ILoop!E155,NA())</f>
        <v>-89.25000313725494</v>
      </c>
      <c r="F155" s="3">
        <f>IF($K$3,ILoop!F155,NA())</f>
        <v>78.85913954340567</v>
      </c>
      <c r="G155" s="3">
        <f>IF($K$3,ILoop!G155,NA())</f>
        <v>-179.25000313725494</v>
      </c>
    </row>
    <row r="156" spans="1:7" ht="12.75">
      <c r="A156" s="3">
        <f>ILoop!A156</f>
        <v>73</v>
      </c>
      <c r="B156" s="3">
        <f>IF($K$1,ILoop!B156,NA())</f>
        <v>34.396760367480105</v>
      </c>
      <c r="C156" s="3">
        <f>IF($K$1,ILoop!C156,NA())</f>
        <v>-90</v>
      </c>
      <c r="D156" s="3">
        <f>IF($K$2,ILoop!D156,NA())</f>
        <v>44.22278960396903</v>
      </c>
      <c r="E156" s="3">
        <f>IF($K$2,ILoop!E156,NA())</f>
        <v>-89.23958812980709</v>
      </c>
      <c r="F156" s="3">
        <f>IF($K$3,ILoop!F156,NA())</f>
        <v>78.61954997144913</v>
      </c>
      <c r="G156" s="3">
        <f>IF($K$3,ILoop!G156,NA())</f>
        <v>-179.2395881298071</v>
      </c>
    </row>
    <row r="157" spans="1:7" ht="12.75">
      <c r="A157" s="3">
        <f>ILoop!A157</f>
        <v>74</v>
      </c>
      <c r="B157" s="3">
        <f>IF($K$1,ILoop!B157,NA())</f>
        <v>34.278583175269695</v>
      </c>
      <c r="C157" s="3">
        <f>IF($K$1,ILoop!C157,NA())</f>
        <v>-90</v>
      </c>
      <c r="D157" s="3">
        <f>IF($K$2,ILoop!D157,NA())</f>
        <v>44.1046377317117</v>
      </c>
      <c r="E157" s="3">
        <f>IF($K$2,ILoop!E157,NA())</f>
        <v>-89.2291731892019</v>
      </c>
      <c r="F157" s="3">
        <f>IF($K$3,ILoop!F157,NA())</f>
        <v>78.38322090698139</v>
      </c>
      <c r="G157" s="3">
        <f>IF($K$3,ILoop!G157,NA())</f>
        <v>-179.2291731892019</v>
      </c>
    </row>
    <row r="158" spans="1:7" ht="12.75">
      <c r="A158" s="3">
        <f>ILoop!A158</f>
        <v>75</v>
      </c>
      <c r="B158" s="3">
        <f>IF($K$1,ILoop!B158,NA())</f>
        <v>34.161992302055225</v>
      </c>
      <c r="C158" s="3">
        <f>IF($K$1,ILoop!C158,NA())</f>
        <v>-90</v>
      </c>
      <c r="D158" s="3">
        <f>IF($K$2,ILoop!D158,NA())</f>
        <v>43.988072522786304</v>
      </c>
      <c r="E158" s="3">
        <f>IF($K$2,ILoop!E158,NA())</f>
        <v>-89.21875831635424</v>
      </c>
      <c r="F158" s="3">
        <f>IF($K$3,ILoop!F158,NA())</f>
        <v>78.15006482484154</v>
      </c>
      <c r="G158" s="3">
        <f>IF($K$3,ILoop!G158,NA())</f>
        <v>-179.21875831635424</v>
      </c>
    </row>
    <row r="159" spans="1:7" ht="12.75">
      <c r="A159" s="3">
        <f>ILoop!A159</f>
        <v>76</v>
      </c>
      <c r="B159" s="3">
        <f>IF($K$1,ILoop!B159,NA())</f>
        <v>34.04694572427339</v>
      </c>
      <c r="C159" s="3">
        <f>IF($K$1,ILoop!C159,NA())</f>
        <v>-90</v>
      </c>
      <c r="D159" s="3">
        <f>IF($K$2,ILoop!D159,NA())</f>
        <v>43.87305195362336</v>
      </c>
      <c r="E159" s="3">
        <f>IF($K$2,ILoop!E159,NA())</f>
        <v>-89.20834351217893</v>
      </c>
      <c r="F159" s="3">
        <f>IF($K$3,ILoop!F159,NA())</f>
        <v>77.91999767789675</v>
      </c>
      <c r="G159" s="3">
        <f>IF($K$3,ILoop!G159,NA())</f>
        <v>-179.2083435121789</v>
      </c>
    </row>
    <row r="160" spans="1:7" ht="12.75">
      <c r="A160" s="3">
        <f>ILoop!A160</f>
        <v>77</v>
      </c>
      <c r="B160" s="3">
        <f>IF($K$1,ILoop!B160,NA())</f>
        <v>33.93340306643958</v>
      </c>
      <c r="C160" s="3">
        <f>IF($K$1,ILoop!C160,NA())</f>
        <v>-90</v>
      </c>
      <c r="D160" s="3">
        <f>IF($K$2,ILoop!D160,NA())</f>
        <v>43.75953564873193</v>
      </c>
      <c r="E160" s="3">
        <f>IF($K$2,ILoop!E160,NA())</f>
        <v>-89.19792877759075</v>
      </c>
      <c r="F160" s="3">
        <f>IF($K$3,ILoop!F160,NA())</f>
        <v>77.69293871517151</v>
      </c>
      <c r="G160" s="3">
        <f>IF($K$3,ILoop!G160,NA())</f>
        <v>-179.19792877759076</v>
      </c>
    </row>
    <row r="161" spans="1:7" ht="12.75">
      <c r="A161" s="3">
        <f>ILoop!A161</f>
        <v>78</v>
      </c>
      <c r="B161" s="3">
        <f>IF($K$1,ILoop!B161,NA())</f>
        <v>33.82132551607961</v>
      </c>
      <c r="C161" s="3">
        <f>IF($K$1,ILoop!C161,NA())</f>
        <v>-90</v>
      </c>
      <c r="D161" s="3">
        <f>IF($K$2,ILoop!D161,NA())</f>
        <v>43.64748479563147</v>
      </c>
      <c r="E161" s="3">
        <f>IF($K$2,ILoop!E161,NA())</f>
        <v>-89.18751411350446</v>
      </c>
      <c r="F161" s="3">
        <f>IF($K$3,ILoop!F161,NA())</f>
        <v>77.46881031171108</v>
      </c>
      <c r="G161" s="3">
        <f>IF($K$3,ILoop!G161,NA())</f>
        <v>-179.18751411350448</v>
      </c>
    </row>
    <row r="162" spans="1:7" ht="12.75">
      <c r="A162" s="3">
        <f>ILoop!A162</f>
        <v>79</v>
      </c>
      <c r="B162" s="3">
        <f>IF($K$1,ILoop!B162,NA())</f>
        <v>33.71067574408039</v>
      </c>
      <c r="C162" s="3">
        <f>IF($K$1,ILoop!C162,NA())</f>
        <v>-90</v>
      </c>
      <c r="D162" s="3">
        <f>IF($K$2,ILoop!D162,NA())</f>
        <v>43.53686206520244</v>
      </c>
      <c r="E162" s="3">
        <f>IF($K$2,ILoop!E162,NA())</f>
        <v>-89.1770995208348</v>
      </c>
      <c r="F162" s="3">
        <f>IF($K$3,ILoop!F162,NA())</f>
        <v>77.24753780928283</v>
      </c>
      <c r="G162" s="3">
        <f>IF($K$3,ILoop!G162,NA())</f>
        <v>-179.17709952083482</v>
      </c>
    </row>
    <row r="163" spans="1:7" ht="12.75">
      <c r="A163" s="3">
        <f>ILoop!A163</f>
        <v>80</v>
      </c>
      <c r="B163" s="3">
        <f>IF($K$1,ILoop!B163,NA())</f>
        <v>33.60141783005035</v>
      </c>
      <c r="C163" s="3">
        <f>IF($K$1,ILoop!C163,NA())</f>
        <v>-90</v>
      </c>
      <c r="D163" s="3">
        <f>IF($K$2,ILoop!D163,NA())</f>
        <v>43.42763153704673</v>
      </c>
      <c r="E163" s="3">
        <f>IF($K$2,ILoop!E163,NA())</f>
        <v>-89.16668500049644</v>
      </c>
      <c r="F163" s="3">
        <f>IF($K$3,ILoop!F163,NA())</f>
        <v>77.02904936709707</v>
      </c>
      <c r="G163" s="3">
        <f>IF($K$3,ILoop!G163,NA())</f>
        <v>-179.16668500049644</v>
      </c>
    </row>
    <row r="164" spans="1:7" ht="12.75">
      <c r="A164" s="3">
        <f>ILoop!A164</f>
        <v>81</v>
      </c>
      <c r="B164" s="3">
        <f>IF($K$1,ILoop!B164,NA())</f>
        <v>33.493517192316226</v>
      </c>
      <c r="C164" s="3">
        <f>IF($K$1,ILoop!C164,NA())</f>
        <v>-90</v>
      </c>
      <c r="D164" s="3">
        <f>IF($K$2,ILoop!D164,NA())</f>
        <v>43.31975862948444</v>
      </c>
      <c r="E164" s="3">
        <f>IF($K$2,ILoop!E164,NA())</f>
        <v>-89.15627055340404</v>
      </c>
      <c r="F164" s="3">
        <f>IF($K$3,ILoop!F164,NA())</f>
        <v>76.81327582180067</v>
      </c>
      <c r="G164" s="3">
        <f>IF($K$3,ILoop!G164,NA())</f>
        <v>-179.15627055340406</v>
      </c>
    </row>
    <row r="165" spans="1:7" ht="12.75">
      <c r="A165" s="3">
        <f>ILoop!A165</f>
        <v>82</v>
      </c>
      <c r="B165" s="3">
        <f>IF($K$1,ILoop!B165,NA())</f>
        <v>33.386940522214886</v>
      </c>
      <c r="C165" s="3">
        <f>IF($K$1,ILoop!C165,NA())</f>
        <v>-90</v>
      </c>
      <c r="D165" s="3">
        <f>IF($K$2,ILoop!D165,NA())</f>
        <v>43.21321003384574</v>
      </c>
      <c r="E165" s="3">
        <f>IF($K$2,ILoop!E165,NA())</f>
        <v>-89.14585618047222</v>
      </c>
      <c r="F165" s="3">
        <f>IF($K$3,ILoop!F165,NA())</f>
        <v>76.60015055606063</v>
      </c>
      <c r="G165" s="3">
        <f>IF($K$3,ILoop!G165,NA())</f>
        <v>-179.14585618047224</v>
      </c>
    </row>
    <row r="166" spans="1:7" ht="12.75">
      <c r="A166" s="3">
        <f>ILoop!A166</f>
        <v>83</v>
      </c>
      <c r="B166" s="3">
        <f>IF($K$1,ILoop!B166,NA())</f>
        <v>33.281655722367745</v>
      </c>
      <c r="C166" s="3">
        <f>IF($K$1,ILoop!C166,NA())</f>
        <v>-90</v>
      </c>
      <c r="D166" s="3">
        <f>IF($K$2,ILoop!D166,NA())</f>
        <v>43.10795365274525</v>
      </c>
      <c r="E166" s="3">
        <f>IF($K$2,ILoop!E166,NA())</f>
        <v>-89.13544188261557</v>
      </c>
      <c r="F166" s="3">
        <f>IF($K$3,ILoop!F166,NA())</f>
        <v>76.389609375113</v>
      </c>
      <c r="G166" s="3">
        <f>IF($K$3,ILoop!G166,NA())</f>
        <v>-179.13544188261557</v>
      </c>
    </row>
    <row r="167" spans="1:7" ht="12.75">
      <c r="A167" s="3">
        <f>ILoop!A167</f>
        <v>84</v>
      </c>
      <c r="B167" s="3">
        <f>IF($K$1,ILoop!B167,NA())</f>
        <v>33.177631848651586</v>
      </c>
      <c r="C167" s="3">
        <f>IF($K$1,ILoop!C167,NA())</f>
        <v>-90</v>
      </c>
      <c r="D167" s="3">
        <f>IF($K$2,ILoop!D167,NA())</f>
        <v>43.0039585420529</v>
      </c>
      <c r="E167" s="3">
        <f>IF($K$2,ILoop!E167,NA())</f>
        <v>-89.12502766074861</v>
      </c>
      <c r="F167" s="3">
        <f>IF($K$3,ILoop!F167,NA())</f>
        <v>76.18159039070449</v>
      </c>
      <c r="G167" s="3">
        <f>IF($K$3,ILoop!G167,NA())</f>
        <v>-179.12502766074863</v>
      </c>
    </row>
    <row r="168" spans="1:7" ht="12.75">
      <c r="A168" s="3">
        <f>ILoop!A168</f>
        <v>85</v>
      </c>
      <c r="B168" s="3">
        <f>IF($K$1,ILoop!B168,NA())</f>
        <v>33.07483905560337</v>
      </c>
      <c r="C168" s="3">
        <f>IF($K$1,ILoop!C168,NA())</f>
        <v>-90</v>
      </c>
      <c r="D168" s="3">
        <f>IF($K$2,ILoop!D168,NA())</f>
        <v>42.901194856298666</v>
      </c>
      <c r="E168" s="3">
        <f>IF($K$2,ILoop!E168,NA())</f>
        <v>-89.11461351578589</v>
      </c>
      <c r="F168" s="3">
        <f>IF($K$3,ILoop!F168,NA())</f>
        <v>75.97603391190204</v>
      </c>
      <c r="G168" s="3">
        <f>IF($K$3,ILoop!G168,NA())</f>
        <v>-179.1146135157859</v>
      </c>
    </row>
    <row r="169" spans="1:7" ht="12.75">
      <c r="A169" s="3">
        <f>ILoop!A169</f>
        <v>86</v>
      </c>
      <c r="B169" s="3">
        <f>IF($K$1,ILoop!B169,NA())</f>
        <v>32.97324854501787</v>
      </c>
      <c r="C169" s="3">
        <f>IF($K$1,ILoop!C169,NA())</f>
        <v>-90</v>
      </c>
      <c r="D169" s="3">
        <f>IF($K$2,ILoop!D169,NA())</f>
        <v>42.799633797270296</v>
      </c>
      <c r="E169" s="3">
        <f>IF($K$2,ILoop!E169,NA())</f>
        <v>-89.10419944864185</v>
      </c>
      <c r="F169" s="3">
        <f>IF($K$3,ILoop!F169,NA())</f>
        <v>75.77288234228817</v>
      </c>
      <c r="G169" s="3">
        <f>IF($K$3,ILoop!G169,NA())</f>
        <v>-179.10419944864185</v>
      </c>
    </row>
    <row r="170" spans="1:7" ht="12.75">
      <c r="A170" s="3">
        <f>ILoop!A170</f>
        <v>87</v>
      </c>
      <c r="B170" s="3">
        <f>IF($K$1,ILoop!B170,NA())</f>
        <v>32.872832517516855</v>
      </c>
      <c r="C170" s="3">
        <f>IF($K$1,ILoop!C170,NA())</f>
        <v>-90</v>
      </c>
      <c r="D170" s="3">
        <f>IF($K$2,ILoop!D170,NA())</f>
        <v>42.69924756558244</v>
      </c>
      <c r="E170" s="3">
        <f>IF($K$2,ILoop!E170,NA())</f>
        <v>-89.09378546023095</v>
      </c>
      <c r="F170" s="3">
        <f>IF($K$3,ILoop!F170,NA())</f>
        <v>75.5720800830993</v>
      </c>
      <c r="G170" s="3">
        <f>IF($K$3,ILoop!G170,NA())</f>
        <v>-179.09378546023095</v>
      </c>
    </row>
    <row r="171" spans="1:7" ht="12.75">
      <c r="A171" s="3">
        <f>ILoop!A171</f>
        <v>88</v>
      </c>
      <c r="B171" s="3">
        <f>IF($K$1,ILoop!B171,NA())</f>
        <v>32.773564126885844</v>
      </c>
      <c r="C171" s="3">
        <f>IF($K$1,ILoop!C171,NA())</f>
        <v>-90</v>
      </c>
      <c r="D171" s="3">
        <f>IF($K$2,ILoop!D171,NA())</f>
        <v>42.60000931501342</v>
      </c>
      <c r="E171" s="3">
        <f>IF($K$2,ILoop!E171,NA())</f>
        <v>-89.08337155146756</v>
      </c>
      <c r="F171" s="3">
        <f>IF($K$3,ILoop!F171,NA())</f>
        <v>75.37357344189927</v>
      </c>
      <c r="G171" s="3">
        <f>IF($K$3,ILoop!G171,NA())</f>
        <v>-179.08337155146756</v>
      </c>
    </row>
    <row r="172" spans="1:7" ht="12.75">
      <c r="A172" s="3">
        <f>ILoop!A172</f>
        <v>89</v>
      </c>
      <c r="B172" s="3">
        <f>IF($K$1,ILoop!B172,NA())</f>
        <v>32.67541743699097</v>
      </c>
      <c r="C172" s="3">
        <f>IF($K$1,ILoop!C172,NA())</f>
        <v>-90</v>
      </c>
      <c r="D172" s="3">
        <f>IF($K$2,ILoop!D172,NA())</f>
        <v>42.50189310942207</v>
      </c>
      <c r="E172" s="3">
        <f>IF($K$2,ILoop!E172,NA())</f>
        <v>-89.07295772326609</v>
      </c>
      <c r="F172" s="3">
        <f>IF($K$3,ILoop!F172,NA())</f>
        <v>75.17731054641304</v>
      </c>
      <c r="G172" s="3">
        <f>IF($K$3,ILoop!G172,NA())</f>
        <v>-179.0729577232661</v>
      </c>
    </row>
    <row r="173" spans="1:7" ht="12.75">
      <c r="A173" s="3">
        <f>ILoop!A173</f>
        <v>90</v>
      </c>
      <c r="B173" s="3">
        <f>IF($K$1,ILoop!B173,NA())</f>
        <v>32.57836738110272</v>
      </c>
      <c r="C173" s="3">
        <f>IF($K$1,ILoop!C173,NA())</f>
        <v>-90</v>
      </c>
      <c r="D173" s="3">
        <f>IF($K$2,ILoop!D173,NA())</f>
        <v>42.404873882071506</v>
      </c>
      <c r="E173" s="3">
        <f>IF($K$2,ILoop!E173,NA())</f>
        <v>-89.06254397654081</v>
      </c>
      <c r="F173" s="3">
        <f>IF($K$3,ILoop!F173,NA())</f>
        <v>74.98324126317424</v>
      </c>
      <c r="G173" s="3">
        <f>IF($K$3,ILoop!G173,NA())</f>
        <v>-179.0625439765408</v>
      </c>
    </row>
    <row r="174" spans="1:7" ht="12.75">
      <c r="A174" s="3">
        <f>ILoop!A174</f>
        <v>91</v>
      </c>
      <c r="B174" s="3">
        <f>IF($K$1,ILoop!B174,NA())</f>
        <v>32.48238972346735</v>
      </c>
      <c r="C174" s="3">
        <f>IF($K$1,ILoop!C174,NA())</f>
        <v>-90</v>
      </c>
      <c r="D174" s="3">
        <f>IF($K$2,ILoop!D174,NA())</f>
        <v>42.30892739720052</v>
      </c>
      <c r="E174" s="3">
        <f>IF($K$2,ILoop!E174,NA())</f>
        <v>-89.05213031220602</v>
      </c>
      <c r="F174" s="3">
        <f>IF($K$3,ILoop!F174,NA())</f>
        <v>74.79131712066787</v>
      </c>
      <c r="G174" s="3">
        <f>IF($K$3,ILoop!G174,NA())</f>
        <v>-179.05213031220603</v>
      </c>
    </row>
    <row r="175" spans="1:7" ht="12.75">
      <c r="A175" s="3">
        <f>ILoop!A175</f>
        <v>92</v>
      </c>
      <c r="B175" s="3">
        <f>IF($K$1,ILoop!B175,NA())</f>
        <v>32.387461022978115</v>
      </c>
      <c r="C175" s="3">
        <f>IF($K$1,ILoop!C175,NA())</f>
        <v>-90</v>
      </c>
      <c r="D175" s="3">
        <f>IF($K$2,ILoop!D175,NA())</f>
        <v>42.214030213694855</v>
      </c>
      <c r="E175" s="3">
        <f>IF($K$2,ILoop!E175,NA())</f>
        <v>-89.04171673117598</v>
      </c>
      <c r="F175" s="3">
        <f>IF($K$3,ILoop!F175,NA())</f>
        <v>74.60149123667297</v>
      </c>
      <c r="G175" s="3">
        <f>IF($K$3,ILoop!G175,NA())</f>
        <v>-179.04171673117597</v>
      </c>
    </row>
    <row r="176" spans="1:7" ht="12.75">
      <c r="A176" s="3">
        <f>ILoop!A176</f>
        <v>93</v>
      </c>
      <c r="B176" s="3">
        <f>IF($K$1,ILoop!B176,NA())</f>
        <v>32.29355859881052</v>
      </c>
      <c r="C176" s="3">
        <f>IF($K$1,ILoop!C176,NA())</f>
        <v>-90</v>
      </c>
      <c r="D176" s="3">
        <f>IF($K$2,ILoop!D176,NA())</f>
        <v>42.120159650722364</v>
      </c>
      <c r="E176" s="3">
        <f>IF($K$2,ILoop!E176,NA())</f>
        <v>-89.03130323436487</v>
      </c>
      <c r="F176" s="3">
        <f>IF($K$3,ILoop!F176,NA())</f>
        <v>74.41371824953289</v>
      </c>
      <c r="G176" s="3">
        <f>IF($K$3,ILoop!G176,NA())</f>
        <v>-179.03130323436486</v>
      </c>
    </row>
    <row r="177" spans="1:7" ht="12.75">
      <c r="A177" s="3">
        <f>ILoop!A177</f>
        <v>94</v>
      </c>
      <c r="B177" s="3">
        <f>IF($K$1,ILoop!B177,NA())</f>
        <v>32.20066049789525</v>
      </c>
      <c r="C177" s="3">
        <f>IF($K$1,ILoop!C177,NA())</f>
        <v>-90</v>
      </c>
      <c r="D177" s="3">
        <f>IF($K$2,ILoop!D177,NA())</f>
        <v>42.02729375520605</v>
      </c>
      <c r="E177" s="3">
        <f>IF($K$2,ILoop!E177,NA())</f>
        <v>-89.02088982268687</v>
      </c>
      <c r="F177" s="3">
        <f>IF($K$3,ILoop!F177,NA())</f>
        <v>74.2279542531013</v>
      </c>
      <c r="G177" s="3">
        <f>IF($K$3,ILoop!G177,NA())</f>
        <v>-179.02088982268685</v>
      </c>
    </row>
    <row r="178" spans="1:7" ht="12.75">
      <c r="A178" s="3">
        <f>ILoop!A178</f>
        <v>95</v>
      </c>
      <c r="B178" s="3">
        <f>IF($K$1,ILoop!B178,NA())</f>
        <v>32.10874546411227</v>
      </c>
      <c r="C178" s="3">
        <f>IF($K$1,ILoop!C178,NA())</f>
        <v>-90</v>
      </c>
      <c r="D178" s="3">
        <f>IF($K$2,ILoop!D178,NA())</f>
        <v>41.93541127101809</v>
      </c>
      <c r="E178" s="3">
        <f>IF($K$2,ILoop!E178,NA())</f>
        <v>-89.01047649705609</v>
      </c>
      <c r="F178" s="3">
        <f>IF($K$3,ILoop!F178,NA())</f>
        <v>74.04415673513036</v>
      </c>
      <c r="G178" s="3">
        <f>IF($K$3,ILoop!G178,NA())</f>
        <v>-179.0104764970561</v>
      </c>
    </row>
    <row r="179" spans="1:7" ht="12.75">
      <c r="A179" s="3">
        <f>ILoop!A179</f>
        <v>96</v>
      </c>
      <c r="B179" s="3">
        <f>IF($K$1,ILoop!B179,NA())</f>
        <v>32.01779290909785</v>
      </c>
      <c r="C179" s="3">
        <f>IF($K$1,ILoop!C179,NA())</f>
        <v>-90</v>
      </c>
      <c r="D179" s="3">
        <f>IF($K$2,ILoop!D179,NA())</f>
        <v>41.84449160978688</v>
      </c>
      <c r="E179" s="3">
        <f>IF($K$2,ILoop!E179,NA())</f>
        <v>-89.00006325838662</v>
      </c>
      <c r="F179" s="3">
        <f>IF($K$3,ILoop!F179,NA())</f>
        <v>73.86228451888474</v>
      </c>
      <c r="G179" s="3">
        <f>IF($K$3,ILoop!G179,NA())</f>
        <v>-179.0000632583866</v>
      </c>
    </row>
    <row r="180" spans="1:7" ht="12.75">
      <c r="A180" s="3">
        <f>ILoop!A180</f>
        <v>97</v>
      </c>
      <c r="B180" s="3">
        <f>IF($K$1,ILoop!B180,NA())</f>
        <v>31.927782884564326</v>
      </c>
      <c r="C180" s="3">
        <f>IF($K$1,ILoop!C180,NA())</f>
        <v>-90</v>
      </c>
      <c r="D180" s="3">
        <f>IF($K$2,ILoop!D180,NA())</f>
        <v>41.754514823216795</v>
      </c>
      <c r="E180" s="3">
        <f>IF($K$2,ILoop!E180,NA())</f>
        <v>-88.98965010759248</v>
      </c>
      <c r="F180" s="3">
        <f>IF($K$3,ILoop!F180,NA())</f>
        <v>73.68229770778112</v>
      </c>
      <c r="G180" s="3">
        <f>IF($K$3,ILoop!G180,NA())</f>
        <v>-178.9896501075925</v>
      </c>
    </row>
    <row r="181" spans="1:7" ht="12.75">
      <c r="A181" s="3">
        <f>ILoop!A181</f>
        <v>98</v>
      </c>
      <c r="B181" s="3">
        <f>IF($K$1,ILoop!B181,NA())</f>
        <v>31.838696056039325</v>
      </c>
      <c r="C181" s="3">
        <f>IF($K$1,ILoop!C181,NA())</f>
        <v>-90</v>
      </c>
      <c r="D181" s="3">
        <f>IF($K$2,ILoop!D181,NA())</f>
        <v>41.66546157682744</v>
      </c>
      <c r="E181" s="3">
        <f>IF($K$2,ILoop!E181,NA())</f>
        <v>-88.9792370455877</v>
      </c>
      <c r="F181" s="3">
        <f>IF($K$3,ILoop!F181,NA())</f>
        <v>73.50415763286676</v>
      </c>
      <c r="G181" s="3">
        <f>IF($K$3,ILoop!G181,NA())</f>
        <v>-178.9792370455877</v>
      </c>
    </row>
    <row r="182" spans="1:7" ht="12.75">
      <c r="A182" s="3">
        <f>ILoop!A182</f>
        <v>99</v>
      </c>
      <c r="B182" s="3">
        <f>IF($K$1,ILoop!B182,NA())</f>
        <v>31.750513677938223</v>
      </c>
      <c r="C182" s="3">
        <f>IF($K$1,ILoop!C182,NA())</f>
        <v>-90</v>
      </c>
      <c r="D182" s="3">
        <f>IF($K$2,ILoop!D182,NA())</f>
        <v>41.57731312502605</v>
      </c>
      <c r="E182" s="3">
        <f>IF($K$2,ILoop!E182,NA())</f>
        <v>-88.9688240732862</v>
      </c>
      <c r="F182" s="3">
        <f>IF($K$3,ILoop!F182,NA())</f>
        <v>73.32782680296428</v>
      </c>
      <c r="G182" s="3">
        <f>IF($K$3,ILoop!G182,NA())</f>
        <v>-178.9688240732862</v>
      </c>
    </row>
    <row r="183" spans="1:7" ht="12.75">
      <c r="A183" s="3">
        <f>ILoop!A183</f>
        <v>100</v>
      </c>
      <c r="B183" s="3">
        <f>IF($K$1,ILoop!B183,NA())</f>
        <v>31.663217569889227</v>
      </c>
      <c r="C183" s="3">
        <f>IF($K$1,ILoop!C183,NA())</f>
        <v>-90</v>
      </c>
      <c r="D183" s="3">
        <f>IF($K$2,ILoop!D183,NA())</f>
        <v>41.490051287432664</v>
      </c>
      <c r="E183" s="3">
        <f>IF($K$2,ILoop!E183,NA())</f>
        <v>-88.95841119160191</v>
      </c>
      <c r="F183" s="3">
        <f>IF($K$3,ILoop!F183,NA())</f>
        <v>73.15326885732189</v>
      </c>
      <c r="G183" s="3">
        <f>IF($K$3,ILoop!G183,NA())</f>
        <v>-178.95841119160193</v>
      </c>
    </row>
    <row r="184" spans="1:7" ht="12.75">
      <c r="A184" s="3">
        <f>ILoop!A184</f>
        <v>110</v>
      </c>
      <c r="B184" s="3">
        <f>IF($K$1,ILoop!B184,NA())</f>
        <v>30.835363866724723</v>
      </c>
      <c r="C184" s="3">
        <f>IF($K$1,ILoop!C184,NA())</f>
        <v>-90</v>
      </c>
      <c r="D184" s="3">
        <f>IF($K$2,ILoop!D184,NA())</f>
        <v>40.66255921553367</v>
      </c>
      <c r="E184" s="3">
        <f>IF($K$2,ILoop!E184,NA())</f>
        <v>-88.85428755973419</v>
      </c>
      <c r="F184" s="3">
        <f>IF($K$3,ILoop!F184,NA())</f>
        <v>71.4979230822584</v>
      </c>
      <c r="G184" s="3">
        <f>IF($K$3,ILoop!G184,NA())</f>
        <v>-178.8542875597342</v>
      </c>
    </row>
    <row r="185" spans="1:7" ht="12.75">
      <c r="A185" s="3">
        <f>ILoop!A185</f>
        <v>120</v>
      </c>
      <c r="B185" s="3">
        <f>IF($K$1,ILoop!B185,NA())</f>
        <v>30.07959264893673</v>
      </c>
      <c r="C185" s="3">
        <f>IF($K$1,ILoop!C185,NA())</f>
        <v>-90</v>
      </c>
      <c r="D185" s="3">
        <f>IF($K$2,ILoop!D185,NA())</f>
        <v>39.90718403496021</v>
      </c>
      <c r="E185" s="3">
        <f>IF($K$2,ILoop!E185,NA())</f>
        <v>-88.7501739945529</v>
      </c>
      <c r="F185" s="3">
        <f>IF($K$3,ILoop!F185,NA())</f>
        <v>69.98677668389693</v>
      </c>
      <c r="G185" s="3">
        <f>IF($K$3,ILoop!G185,NA())</f>
        <v>-178.7501739945529</v>
      </c>
    </row>
    <row r="186" spans="1:7" ht="12.75">
      <c r="A186" s="3">
        <f>ILoop!A186</f>
        <v>130</v>
      </c>
      <c r="B186" s="3">
        <f>IF($K$1,ILoop!B186,NA())</f>
        <v>29.384350523752488</v>
      </c>
      <c r="C186" s="3">
        <f>IF($K$1,ILoop!C186,NA())</f>
        <v>-90</v>
      </c>
      <c r="D186" s="3">
        <f>IF($K$2,ILoop!D186,NA())</f>
        <v>39.212372343367946</v>
      </c>
      <c r="E186" s="3">
        <f>IF($K$2,ILoop!E186,NA())</f>
        <v>-88.64607140919045</v>
      </c>
      <c r="F186" s="3">
        <f>IF($K$3,ILoop!F186,NA())</f>
        <v>68.59672286712043</v>
      </c>
      <c r="G186" s="3">
        <f>IF($K$3,ILoop!G186,NA())</f>
        <v>-178.64607140919045</v>
      </c>
    </row>
    <row r="187" spans="1:7" ht="12.75">
      <c r="A187" s="3">
        <f>ILoop!A187</f>
        <v>140</v>
      </c>
      <c r="B187" s="3">
        <f>IF($K$1,ILoop!B187,NA())</f>
        <v>28.740656856324463</v>
      </c>
      <c r="C187" s="3">
        <f>IF($K$1,ILoop!C187,NA())</f>
        <v>-90</v>
      </c>
      <c r="D187" s="3">
        <f>IF($K$2,ILoop!D187,NA())</f>
        <v>38.569143495508776</v>
      </c>
      <c r="E187" s="3">
        <f>IF($K$2,ILoop!E187,NA())</f>
        <v>-88.54198071625275</v>
      </c>
      <c r="F187" s="3">
        <f>IF($K$3,ILoop!F187,NA())</f>
        <v>67.30980035183323</v>
      </c>
      <c r="G187" s="3">
        <f>IF($K$3,ILoop!G187,NA())</f>
        <v>-178.54198071625277</v>
      </c>
    </row>
    <row r="188" spans="1:7" ht="12.75">
      <c r="A188" s="3">
        <f>ILoop!A188</f>
        <v>150</v>
      </c>
      <c r="B188" s="3">
        <f>IF($K$1,ILoop!B188,NA())</f>
        <v>28.1413923887756</v>
      </c>
      <c r="C188" s="3">
        <f>IF($K$1,ILoop!C188,NA())</f>
        <v>-90</v>
      </c>
      <c r="D188" s="3">
        <f>IF($K$2,ILoop!D188,NA())</f>
        <v>37.97037822227692</v>
      </c>
      <c r="E188" s="3">
        <f>IF($K$2,ILoop!E188,NA())</f>
        <v>-88.43790282777563</v>
      </c>
      <c r="F188" s="3">
        <f>IF($K$3,ILoop!F188,NA())</f>
        <v>66.11177061105252</v>
      </c>
      <c r="G188" s="3">
        <f>IF($K$3,ILoop!G188,NA())</f>
        <v>-178.43790282777562</v>
      </c>
    </row>
    <row r="189" spans="1:7" ht="12.75">
      <c r="A189" s="3">
        <f>ILoop!A189</f>
        <v>160</v>
      </c>
      <c r="B189" s="3">
        <f>IF($K$1,ILoop!B189,NA())</f>
        <v>27.58081791677073</v>
      </c>
      <c r="C189" s="3">
        <f>IF($K$1,ILoop!C189,NA())</f>
        <v>-90</v>
      </c>
      <c r="D189" s="3">
        <f>IF($K$2,ILoop!D189,NA())</f>
        <v>37.41033730728124</v>
      </c>
      <c r="E189" s="3">
        <f>IF($K$2,ILoop!E189,NA())</f>
        <v>-88.33383865518125</v>
      </c>
      <c r="F189" s="3">
        <f>IF($K$3,ILoop!F189,NA())</f>
        <v>64.99115522405197</v>
      </c>
      <c r="G189" s="3">
        <f>IF($K$3,ILoop!G189,NA())</f>
        <v>-178.33383865518127</v>
      </c>
    </row>
    <row r="190" spans="1:7" ht="12.75">
      <c r="A190" s="3">
        <f>ILoop!A190</f>
        <v>170</v>
      </c>
      <c r="B190" s="3">
        <f>IF($K$1,ILoop!B190,NA())</f>
        <v>27.054239142323745</v>
      </c>
      <c r="C190" s="3">
        <f>IF($K$1,ILoop!C190,NA())</f>
        <v>-90</v>
      </c>
      <c r="D190" s="3">
        <f>IF($K$2,ILoop!D190,NA())</f>
        <v>36.88432643965335</v>
      </c>
      <c r="E190" s="3">
        <f>IF($K$2,ILoop!E190,NA())</f>
        <v>-88.22978910923476</v>
      </c>
      <c r="F190" s="3">
        <f>IF($K$3,ILoop!F190,NA())</f>
        <v>63.938565581977095</v>
      </c>
      <c r="G190" s="3">
        <f>IF($K$3,ILoop!G190,NA())</f>
        <v>-178.22978910923476</v>
      </c>
    </row>
    <row r="191" spans="1:7" ht="12.75">
      <c r="A191" s="3">
        <f>ILoop!A191</f>
        <v>180</v>
      </c>
      <c r="B191" s="3">
        <f>IF($K$1,ILoop!B191,NA())</f>
        <v>26.5577674678231</v>
      </c>
      <c r="C191" s="3">
        <f>IF($K$1,ILoop!C191,NA())</f>
        <v>-90</v>
      </c>
      <c r="D191" s="3">
        <f>IF($K$2,ILoop!D191,NA())</f>
        <v>36.38845700807416</v>
      </c>
      <c r="E191" s="3">
        <f>IF($K$2,ILoop!E191,NA())</f>
        <v>-88.12575510000084</v>
      </c>
      <c r="F191" s="3">
        <f>IF($K$3,ILoop!F191,NA())</f>
        <v>62.94622447589727</v>
      </c>
      <c r="G191" s="3">
        <f>IF($K$3,ILoop!G191,NA())</f>
        <v>-178.12575510000084</v>
      </c>
    </row>
    <row r="192" spans="1:7" ht="12.75">
      <c r="A192" s="3">
        <f>ILoop!A192</f>
        <v>190</v>
      </c>
      <c r="B192" s="3">
        <f>IF($K$1,ILoop!B192,NA())</f>
        <v>26.088145550832643</v>
      </c>
      <c r="C192" s="3">
        <f>IF($K$1,ILoop!C192,NA())</f>
        <v>-90</v>
      </c>
      <c r="D192" s="3">
        <f>IF($K$2,ILoop!D192,NA())</f>
        <v>35.919471655575805</v>
      </c>
      <c r="E192" s="3">
        <f>IF($K$2,ILoop!E192,NA())</f>
        <v>-88.02173753680047</v>
      </c>
      <c r="F192" s="3">
        <f>IF($K$3,ILoop!F192,NA())</f>
        <v>62.00761720640845</v>
      </c>
      <c r="G192" s="3">
        <f>IF($K$3,ILoop!G192,NA())</f>
        <v>-178.02173753680046</v>
      </c>
    </row>
    <row r="193" spans="1:7" ht="12.75">
      <c r="A193" s="3">
        <f>ILoop!A193</f>
        <v>200</v>
      </c>
      <c r="B193" s="3">
        <f>IF($K$1,ILoop!B193,NA())</f>
        <v>25.642617656609602</v>
      </c>
      <c r="C193" s="3">
        <f>IF($K$1,ILoop!C193,NA())</f>
        <v>-90</v>
      </c>
      <c r="D193" s="3">
        <f>IF($K$2,ILoop!D193,NA())</f>
        <v>35.47461463206076</v>
      </c>
      <c r="E193" s="3">
        <f>IF($K$2,ILoop!E193,NA())</f>
        <v>-87.91773732816768</v>
      </c>
      <c r="F193" s="3">
        <f>IF($K$3,ILoop!F193,NA())</f>
        <v>61.11723228867036</v>
      </c>
      <c r="G193" s="3">
        <f>IF($K$3,ILoop!G193,NA())</f>
        <v>-177.91773732816768</v>
      </c>
    </row>
    <row r="194" spans="1:7" ht="12.75">
      <c r="A194" s="3">
        <f>ILoop!A194</f>
        <v>210</v>
      </c>
      <c r="B194" s="3">
        <f>IF($K$1,ILoop!B194,NA())</f>
        <v>25.21883167521084</v>
      </c>
      <c r="C194" s="3">
        <f>IF($K$1,ILoop!C194,NA())</f>
        <v>-90</v>
      </c>
      <c r="D194" s="3">
        <f>IF($K$2,ILoop!D194,NA())</f>
        <v>35.05153381140935</v>
      </c>
      <c r="E194" s="3">
        <f>IF($K$2,ILoop!E194,NA())</f>
        <v>-87.81375538180646</v>
      </c>
      <c r="F194" s="3">
        <f>IF($K$3,ILoop!F194,NA())</f>
        <v>60.27036548662019</v>
      </c>
      <c r="G194" s="3">
        <f>IF($K$3,ILoop!G194,NA())</f>
        <v>-177.81375538180646</v>
      </c>
    </row>
    <row r="195" spans="1:7" ht="12.75">
      <c r="A195" s="3">
        <f>ILoop!A195</f>
        <v>220</v>
      </c>
      <c r="B195" s="3">
        <f>IF($K$1,ILoop!B195,NA())</f>
        <v>24.814763953445098</v>
      </c>
      <c r="C195" s="3">
        <f>IF($K$1,ILoop!C195,NA())</f>
        <v>-90</v>
      </c>
      <c r="D195" s="3">
        <f>IF($K$2,ILoop!D195,NA())</f>
        <v>34.648205523433276</v>
      </c>
      <c r="E195" s="3">
        <f>IF($K$2,ILoop!E195,NA())</f>
        <v>-87.70979260454783</v>
      </c>
      <c r="F195" s="3">
        <f>IF($K$3,ILoop!F195,NA())</f>
        <v>59.46296947687837</v>
      </c>
      <c r="G195" s="3">
        <f>IF($K$3,ILoop!G195,NA())</f>
        <v>-177.70979260454783</v>
      </c>
    </row>
    <row r="196" spans="1:7" ht="12.75">
      <c r="A196" s="3">
        <f>ILoop!A196</f>
        <v>230</v>
      </c>
      <c r="B196" s="3">
        <f>IF($K$1,ILoop!B196,NA())</f>
        <v>24.428660849537366</v>
      </c>
      <c r="C196" s="3">
        <f>IF($K$1,ILoop!C196,NA())</f>
        <v>-90</v>
      </c>
      <c r="D196" s="3">
        <f>IF($K$2,ILoop!D196,NA())</f>
        <v>34.26287610854131</v>
      </c>
      <c r="E196" s="3">
        <f>IF($K$2,ILoop!E196,NA())</f>
        <v>-87.60584990230683</v>
      </c>
      <c r="F196" s="3">
        <f>IF($K$3,ILoop!F196,NA())</f>
        <v>58.69153695807868</v>
      </c>
      <c r="G196" s="3">
        <f>IF($K$3,ILoop!G196,NA())</f>
        <v>-177.60584990230683</v>
      </c>
    </row>
    <row r="197" spans="1:7" ht="12.75">
      <c r="A197" s="3">
        <f>ILoop!A197</f>
        <v>240</v>
      </c>
      <c r="B197" s="3">
        <f>IF($K$1,ILoop!B197,NA())</f>
        <v>24.058992735657103</v>
      </c>
      <c r="C197" s="3">
        <f>IF($K$1,ILoop!C197,NA())</f>
        <v>-90</v>
      </c>
      <c r="D197" s="3">
        <f>IF($K$2,ILoop!D197,NA())</f>
        <v>33.89401592026898</v>
      </c>
      <c r="E197" s="3">
        <f>IF($K$2,ILoop!E197,NA())</f>
        <v>-87.50192818003978</v>
      </c>
      <c r="F197" s="3">
        <f>IF($K$3,ILoop!F197,NA())</f>
        <v>57.95300865592608</v>
      </c>
      <c r="G197" s="3">
        <f>IF($K$3,ILoop!G197,NA())</f>
        <v>-177.50192818003978</v>
      </c>
    </row>
    <row r="198" spans="1:7" ht="12.75">
      <c r="A198" s="3">
        <f>ILoop!A198</f>
        <v>250</v>
      </c>
      <c r="B198" s="3">
        <f>IF($K$1,ILoop!B198,NA())</f>
        <v>23.70441739644847</v>
      </c>
      <c r="C198" s="3">
        <f>IF($K$1,ILoop!C198,NA())</f>
        <v>-90</v>
      </c>
      <c r="D198" s="3">
        <f>IF($K$2,ILoop!D198,NA())</f>
        <v>33.54028272381021</v>
      </c>
      <c r="E198" s="3">
        <f>IF($K$2,ILoop!E198,NA())</f>
        <v>-87.39802834170162</v>
      </c>
      <c r="F198" s="3">
        <f>IF($K$3,ILoop!F198,NA())</f>
        <v>57.24470012025868</v>
      </c>
      <c r="G198" s="3">
        <f>IF($K$3,ILoop!G198,NA())</f>
        <v>-177.39802834170163</v>
      </c>
    </row>
    <row r="199" spans="1:7" ht="12.75">
      <c r="A199" s="3">
        <f>ILoop!A199</f>
        <v>260</v>
      </c>
      <c r="B199" s="3">
        <f>IF($K$1,ILoop!B199,NA())</f>
        <v>23.363750610472863</v>
      </c>
      <c r="C199" s="3">
        <f>IF($K$1,ILoop!C199,NA())</f>
        <v>-90</v>
      </c>
      <c r="D199" s="3">
        <f>IF($K$2,ILoop!D199,NA())</f>
        <v>33.20049227746146</v>
      </c>
      <c r="E199" s="3">
        <f>IF($K$2,ILoop!E199,NA())</f>
        <v>-87.2941512902033</v>
      </c>
      <c r="F199" s="3">
        <f>IF($K$3,ILoop!F199,NA())</f>
        <v>56.56424288793432</v>
      </c>
      <c r="G199" s="3">
        <f>IF($K$3,ILoop!G199,NA())</f>
        <v>-177.2941512902033</v>
      </c>
    </row>
    <row r="200" spans="1:7" ht="12.75">
      <c r="A200" s="3">
        <f>ILoop!A200</f>
        <v>270</v>
      </c>
      <c r="B200" s="3">
        <f>IF($K$1,ILoop!B200,NA())</f>
        <v>23.035942286709478</v>
      </c>
      <c r="C200" s="3">
        <f>IF($K$1,ILoop!C200,NA())</f>
        <v>-90</v>
      </c>
      <c r="D200" s="3">
        <f>IF($K$2,ILoop!D200,NA())</f>
        <v>32.87359446912388</v>
      </c>
      <c r="E200" s="3">
        <f>IF($K$2,ILoop!E200,NA())</f>
        <v>-87.1902979273694</v>
      </c>
      <c r="F200" s="3">
        <f>IF($K$3,ILoop!F200,NA())</f>
        <v>55.90953675583336</v>
      </c>
      <c r="G200" s="3">
        <f>IF($K$3,ILoop!G200,NA())</f>
        <v>-177.19029792736941</v>
      </c>
    </row>
    <row r="201" spans="1:7" ht="12.75">
      <c r="A201" s="3">
        <f>ILoop!A201</f>
        <v>280</v>
      </c>
      <c r="B201" s="3">
        <f>IF($K$1,ILoop!B201,NA())</f>
        <v>22.720056943044842</v>
      </c>
      <c r="C201" s="3">
        <f>IF($K$1,ILoop!C201,NA())</f>
        <v>-90</v>
      </c>
      <c r="D201" s="3">
        <f>IF($K$2,ILoop!D201,NA())</f>
        <v>32.558653794794516</v>
      </c>
      <c r="E201" s="3">
        <f>IF($K$2,ILoop!E201,NA())</f>
        <v>-87.08646915389579</v>
      </c>
      <c r="F201" s="3">
        <f>IF($K$3,ILoop!F201,NA())</f>
        <v>55.278710737839354</v>
      </c>
      <c r="G201" s="3">
        <f>IF($K$3,ILoop!G201,NA())</f>
        <v>-177.0864691538958</v>
      </c>
    </row>
    <row r="202" spans="1:7" ht="12.75">
      <c r="A202" s="3">
        <f>ILoop!A202</f>
        <v>290</v>
      </c>
      <c r="B202" s="3">
        <f>IF($K$1,ILoop!B202,NA())</f>
        <v>22.4152576119101</v>
      </c>
      <c r="C202" s="3">
        <f>IF($K$1,ILoop!C202,NA())</f>
        <v>-90</v>
      </c>
      <c r="D202" s="3">
        <f>IF($K$2,ILoop!D202,NA())</f>
        <v>32.25483326420531</v>
      </c>
      <c r="E202" s="3">
        <f>IF($K$2,ILoop!E202,NA())</f>
        <v>-86.98266586930745</v>
      </c>
      <c r="F202" s="3">
        <f>IF($K$3,ILoop!F202,NA())</f>
        <v>54.67009087611541</v>
      </c>
      <c r="G202" s="3">
        <f>IF($K$3,ILoop!G202,NA())</f>
        <v>-176.98266586930745</v>
      </c>
    </row>
    <row r="203" spans="1:7" ht="12.75">
      <c r="A203" s="3">
        <f>ILoop!A203</f>
        <v>300</v>
      </c>
      <c r="B203" s="3">
        <f>IF($K$1,ILoop!B203,NA())</f>
        <v>22.120792475495975</v>
      </c>
      <c r="C203" s="3">
        <f>IF($K$1,ILoop!C203,NA())</f>
        <v>-90</v>
      </c>
      <c r="D203" s="3">
        <f>IF($K$2,ILoop!D203,NA())</f>
        <v>31.961381036039867</v>
      </c>
      <c r="E203" s="3">
        <f>IF($K$2,ILoop!E203,NA())</f>
        <v>-86.87888897191648</v>
      </c>
      <c r="F203" s="3">
        <f>IF($K$3,ILoop!F203,NA())</f>
        <v>54.08217351153584</v>
      </c>
      <c r="G203" s="3">
        <f>IF($K$3,ILoop!G203,NA())</f>
        <v>-176.8788889719165</v>
      </c>
    </row>
    <row r="204" spans="1:7" ht="12.75">
      <c r="A204" s="3">
        <f>ILoop!A204</f>
        <v>310</v>
      </c>
      <c r="B204" s="3">
        <f>IF($K$1,ILoop!B204,NA())</f>
        <v>21.83598369320377</v>
      </c>
      <c r="C204" s="3">
        <f>IF($K$1,ILoop!C204,NA())</f>
        <v>-90</v>
      </c>
      <c r="D204" s="3">
        <f>IF($K$2,ILoop!D204,NA())</f>
        <v>31.67761924538631</v>
      </c>
      <c r="E204" s="3">
        <f>IF($K$2,ILoop!E204,NA())</f>
        <v>-86.77513935878018</v>
      </c>
      <c r="F204" s="3">
        <f>IF($K$3,ILoop!F204,NA())</f>
        <v>53.51360293859008</v>
      </c>
      <c r="G204" s="3">
        <f>IF($K$3,ILoop!G204,NA())</f>
        <v>-176.7751393587802</v>
      </c>
    </row>
    <row r="205" spans="1:7" ht="12.75">
      <c r="A205" s="3">
        <f>ILoop!A205</f>
        <v>320</v>
      </c>
      <c r="B205" s="3">
        <f>IF($K$1,ILoop!B205,NA())</f>
        <v>21.560218003491105</v>
      </c>
      <c r="C205" s="3">
        <f>IF($K$1,ILoop!C205,NA())</f>
        <v>-90</v>
      </c>
      <c r="D205" s="3">
        <f>IF($K$2,ILoop!D205,NA())</f>
        <v>31.402934605584978</v>
      </c>
      <c r="E205" s="3">
        <f>IF($K$2,ILoop!E205,NA())</f>
        <v>-86.6714179256593</v>
      </c>
      <c r="F205" s="3">
        <f>IF($K$3,ILoop!F205,NA())</f>
        <v>52.96315260907608</v>
      </c>
      <c r="G205" s="3">
        <f>IF($K$3,ILoop!G205,NA())</f>
        <v>-176.67141792565928</v>
      </c>
    </row>
    <row r="206" spans="1:7" ht="12.75">
      <c r="A206" s="3">
        <f>ILoop!A206</f>
        <v>330</v>
      </c>
      <c r="B206" s="3">
        <f>IF($K$1,ILoop!B206,NA())</f>
        <v>21.292938772331475</v>
      </c>
      <c r="C206" s="3">
        <f>IF($K$1,ILoop!C206,NA())</f>
        <v>-90</v>
      </c>
      <c r="D206" s="3">
        <f>IF($K$2,ILoop!D206,NA())</f>
        <v>31.136770456689888</v>
      </c>
      <c r="E206" s="3">
        <f>IF($K$2,ILoop!E206,NA())</f>
        <v>-86.56772556697646</v>
      </c>
      <c r="F206" s="3">
        <f>IF($K$3,ILoop!F206,NA())</f>
        <v>52.42970922902136</v>
      </c>
      <c r="G206" s="3">
        <f>IF($K$3,ILoop!G206,NA())</f>
        <v>-176.56772556697646</v>
      </c>
    </row>
    <row r="207" spans="1:7" ht="12.75">
      <c r="A207" s="3">
        <f>ILoop!A207</f>
        <v>340</v>
      </c>
      <c r="B207" s="3">
        <f>IF($K$1,ILoop!B207,NA())</f>
        <v>21.03363922904412</v>
      </c>
      <c r="C207" s="3">
        <f>IF($K$1,ILoop!C207,NA())</f>
        <v>-90</v>
      </c>
      <c r="D207" s="3">
        <f>IF($K$2,ILoop!D207,NA())</f>
        <v>30.878620001300725</v>
      </c>
      <c r="E207" s="3">
        <f>IF($K$2,ILoop!E207,NA())</f>
        <v>-86.46406317577475</v>
      </c>
      <c r="F207" s="3">
        <f>IF($K$3,ILoop!F207,NA())</f>
        <v>51.912259230344844</v>
      </c>
      <c r="G207" s="3">
        <f>IF($K$3,ILoop!G207,NA())</f>
        <v>-176.46406317577475</v>
      </c>
    </row>
    <row r="208" spans="1:7" ht="12.75">
      <c r="A208" s="3">
        <f>ILoop!A208</f>
        <v>350</v>
      </c>
      <c r="B208" s="3">
        <f>IF($K$1,ILoop!B208,NA())</f>
        <v>20.781856682883706</v>
      </c>
      <c r="C208" s="3">
        <f>IF($K$1,ILoop!C208,NA())</f>
        <v>-90</v>
      </c>
      <c r="D208" s="3">
        <f>IF($K$2,ILoop!D208,NA())</f>
        <v>30.62802052115458</v>
      </c>
      <c r="E208" s="3">
        <f>IF($K$2,ILoop!E208,NA())</f>
        <v>-86.36043164367642</v>
      </c>
      <c r="F208" s="3">
        <f>IF($K$3,ILoop!F208,NA())</f>
        <v>51.40987720403829</v>
      </c>
      <c r="G208" s="3">
        <f>IF($K$3,ILoop!G208,NA())</f>
        <v>-176.3604316436764</v>
      </c>
    </row>
    <row r="209" spans="1:7" ht="12.75">
      <c r="A209" s="3">
        <f>ILoop!A209</f>
        <v>360</v>
      </c>
      <c r="B209" s="3">
        <f>IF($K$1,ILoop!B209,NA())</f>
        <v>20.53716755454348</v>
      </c>
      <c r="C209" s="3">
        <f>IF($K$1,ILoop!C209,NA())</f>
        <v>-90</v>
      </c>
      <c r="D209" s="3">
        <f>IF($K$2,ILoop!D209,NA())</f>
        <v>30.384548408631282</v>
      </c>
      <c r="E209" s="3">
        <f>IF($K$2,ILoop!E209,NA())</f>
        <v>-86.2568318608418</v>
      </c>
      <c r="F209" s="3">
        <f>IF($K$3,ILoop!F209,NA())</f>
        <v>50.92171596317476</v>
      </c>
      <c r="G209" s="3">
        <f>IF($K$3,ILoop!G209,NA())</f>
        <v>-176.2568318608418</v>
      </c>
    </row>
    <row r="210" spans="1:7" ht="12.75">
      <c r="A210" s="3">
        <f>ILoop!A210</f>
        <v>370</v>
      </c>
      <c r="B210" s="3">
        <f>IF($K$1,ILoop!B210,NA())</f>
        <v>20.299183088549327</v>
      </c>
      <c r="C210" s="3">
        <f>IF($K$1,ILoop!C210,NA())</f>
        <v>-90</v>
      </c>
      <c r="D210" s="3">
        <f>IF($K$2,ILoop!D210,NA())</f>
        <v>30.14781487914972</v>
      </c>
      <c r="E210" s="3">
        <f>IF($K$2,ILoop!E210,NA())</f>
        <v>-86.15326471592836</v>
      </c>
      <c r="F210" s="3">
        <f>IF($K$3,ILoop!F210,NA())</f>
        <v>50.44699796769905</v>
      </c>
      <c r="G210" s="3">
        <f>IF($K$3,ILoop!G210,NA())</f>
        <v>-176.15326471592837</v>
      </c>
    </row>
    <row r="211" spans="1:7" ht="12.75">
      <c r="A211" s="3">
        <f>ILoop!A211</f>
        <v>380</v>
      </c>
      <c r="B211" s="3">
        <f>IF($K$1,ILoop!B211,NA())</f>
        <v>20.067545637553025</v>
      </c>
      <c r="C211" s="3">
        <f>IF($K$1,ILoop!C211,NA())</f>
        <v>-90</v>
      </c>
      <c r="D211" s="3">
        <f>IF($K$2,ILoop!D211,NA())</f>
        <v>29.917462255463306</v>
      </c>
      <c r="E211" s="3">
        <f>IF($K$2,ILoop!E211,NA())</f>
        <v>-86.04973109605</v>
      </c>
      <c r="F211" s="3">
        <f>IF($K$3,ILoop!F211,NA())</f>
        <v>49.98500789301633</v>
      </c>
      <c r="G211" s="3">
        <f>IF($K$3,ILoop!G211,NA())</f>
        <v>-176.04973109605</v>
      </c>
    </row>
    <row r="212" spans="1:7" ht="12.75">
      <c r="A212" s="3">
        <f>ILoop!A212</f>
        <v>390</v>
      </c>
      <c r="B212" s="3">
        <f>IF($K$1,ILoop!B212,NA())</f>
        <v>19.841925429359236</v>
      </c>
      <c r="C212" s="3">
        <f>IF($K$1,ILoop!C212,NA())</f>
        <v>-90</v>
      </c>
      <c r="D212" s="3">
        <f>IF($K$2,ILoop!D212,NA())</f>
        <v>29.69316073468939</v>
      </c>
      <c r="E212" s="3">
        <f>IF($K$2,ILoop!E212,NA())</f>
        <v>-85.9462318867364</v>
      </c>
      <c r="F212" s="3">
        <f>IF($K$3,ILoop!F212,NA())</f>
        <v>49.53508616404863</v>
      </c>
      <c r="G212" s="3">
        <f>IF($K$3,ILoop!G212,NA())</f>
        <v>-175.9462318867364</v>
      </c>
    </row>
    <row r="213" spans="1:7" ht="12.75">
      <c r="A213" s="3">
        <f>ILoop!A213</f>
        <v>400</v>
      </c>
      <c r="B213" s="3">
        <f>IF($K$1,ILoop!B213,NA())</f>
        <v>19.622017743329977</v>
      </c>
      <c r="C213" s="3">
        <f>IF($K$1,ILoop!C213,NA())</f>
        <v>-90</v>
      </c>
      <c r="D213" s="3">
        <f>IF($K$2,ILoop!D213,NA())</f>
        <v>29.474605564716065</v>
      </c>
      <c r="E213" s="3">
        <f>IF($K$2,ILoop!E213,NA())</f>
        <v>-85.84276797189271</v>
      </c>
      <c r="F213" s="3">
        <f>IF($K$3,ILoop!F213,NA())</f>
        <v>49.09662330804604</v>
      </c>
      <c r="G213" s="3">
        <f>IF($K$3,ILoop!G213,NA())</f>
        <v>-175.8427679718927</v>
      </c>
    </row>
    <row r="214" spans="1:7" ht="12.75">
      <c r="A214" s="3">
        <f>ILoop!A214</f>
        <v>410</v>
      </c>
      <c r="B214" s="3">
        <f>IF($K$1,ILoop!B214,NA())</f>
        <v>19.40754043549451</v>
      </c>
      <c r="C214" s="3">
        <f>IF($K$1,ILoop!C214,NA())</f>
        <v>-90</v>
      </c>
      <c r="D214" s="3">
        <f>IF($K$2,ILoop!D214,NA())</f>
        <v>29.26151456931459</v>
      </c>
      <c r="E214" s="3">
        <f>IF($K$2,ILoop!E214,NA())</f>
        <v>-85.73934023375932</v>
      </c>
      <c r="F214" s="3">
        <f>IF($K$3,ILoop!F214,NA())</f>
        <v>48.6690550048091</v>
      </c>
      <c r="G214" s="3">
        <f>IF($K$3,ILoop!G214,NA())</f>
        <v>-175.73934023375932</v>
      </c>
    </row>
    <row r="215" spans="1:7" ht="12.75">
      <c r="A215" s="3">
        <f>ILoop!A215</f>
        <v>420</v>
      </c>
      <c r="B215" s="3">
        <f>IF($K$1,ILoop!B215,NA())</f>
        <v>19.198231761931215</v>
      </c>
      <c r="C215" s="3">
        <f>IF($K$1,ILoop!C215,NA())</f>
        <v>-90</v>
      </c>
      <c r="D215" s="3">
        <f>IF($K$2,ILoop!D215,NA())</f>
        <v>29.053625971523722</v>
      </c>
      <c r="E215" s="3">
        <f>IF($K$2,ILoop!E215,NA())</f>
        <v>-85.63594955287188</v>
      </c>
      <c r="F215" s="3">
        <f>IF($K$3,ILoop!F215,NA())</f>
        <v>48.25185773345494</v>
      </c>
      <c r="G215" s="3">
        <f>IF($K$3,ILoop!G215,NA())</f>
        <v>-175.63594955287186</v>
      </c>
    </row>
    <row r="216" spans="1:7" ht="12.75">
      <c r="A216" s="3">
        <f>ILoop!A216</f>
        <v>430</v>
      </c>
      <c r="B216" s="3">
        <f>IF($K$1,ILoop!B216,NA())</f>
        <v>18.993848458297496</v>
      </c>
      <c r="C216" s="3">
        <f>IF($K$1,ILoop!C216,NA())</f>
        <v>-90</v>
      </c>
      <c r="D216" s="3">
        <f>IF($K$2,ILoop!D216,NA())</f>
        <v>28.850696473182257</v>
      </c>
      <c r="E216" s="3">
        <f>IF($K$2,ILoop!E216,NA())</f>
        <v>-85.53259680802145</v>
      </c>
      <c r="F216" s="3">
        <f>IF($K$3,ILoop!F216,NA())</f>
        <v>47.84454493147975</v>
      </c>
      <c r="G216" s="3">
        <f>IF($K$3,ILoop!G216,NA())</f>
        <v>-175.53259680802145</v>
      </c>
    </row>
    <row r="217" spans="1:7" ht="12.75">
      <c r="A217" s="3">
        <f>ILoop!A217</f>
        <v>440</v>
      </c>
      <c r="B217" s="3">
        <f>IF($K$1,ILoop!B217,NA())</f>
        <v>18.794164040165473</v>
      </c>
      <c r="C217" s="3">
        <f>IF($K$1,ILoop!C217,NA())</f>
        <v>-90</v>
      </c>
      <c r="D217" s="3">
        <f>IF($K$2,ILoop!D217,NA())</f>
        <v>28.65249955526734</v>
      </c>
      <c r="E217" s="3">
        <f>IF($K$2,ILoop!E217,NA())</f>
        <v>-85.42928287621498</v>
      </c>
      <c r="F217" s="3">
        <f>IF($K$3,ILoop!F217,NA())</f>
        <v>47.44666359543282</v>
      </c>
      <c r="G217" s="3">
        <f>IF($K$3,ILoop!G217,NA())</f>
        <v>-175.42928287621498</v>
      </c>
    </row>
    <row r="218" spans="1:7" ht="12.75">
      <c r="A218" s="3">
        <f>ILoop!A218</f>
        <v>450</v>
      </c>
      <c r="B218" s="3">
        <f>IF($K$1,ILoop!B218,NA())</f>
        <v>18.598967294382348</v>
      </c>
      <c r="C218" s="3">
        <f>IF($K$1,ILoop!C218,NA())</f>
        <v>-90</v>
      </c>
      <c r="D218" s="3">
        <f>IF($K$2,ILoop!D218,NA())</f>
        <v>28.458823969257494</v>
      </c>
      <c r="E218" s="3">
        <f>IF($K$2,ILoop!E218,NA())</f>
        <v>-85.32600863263583</v>
      </c>
      <c r="F218" s="3">
        <f>IF($K$3,ILoop!F218,NA())</f>
        <v>47.05779126363984</v>
      </c>
      <c r="G218" s="3">
        <f>IF($K$3,ILoop!G218,NA())</f>
        <v>-175.32600863263585</v>
      </c>
    </row>
    <row r="219" spans="1:7" ht="12.75">
      <c r="A219" s="3">
        <f>ILoop!A219</f>
        <v>460</v>
      </c>
      <c r="B219" s="3">
        <f>IF($K$1,ILoop!B219,NA())</f>
        <v>18.40806093625774</v>
      </c>
      <c r="C219" s="3">
        <f>IF($K$1,ILoop!C219,NA())</f>
        <v>-90</v>
      </c>
      <c r="D219" s="3">
        <f>IF($K$2,ILoop!D219,NA())</f>
        <v>28.269472394322754</v>
      </c>
      <c r="E219" s="3">
        <f>IF($K$2,ILoop!E219,NA())</f>
        <v>-85.22277495060469</v>
      </c>
      <c r="F219" s="3">
        <f>IF($K$3,ILoop!F219,NA())</f>
        <v>46.677533330580495</v>
      </c>
      <c r="G219" s="3">
        <f>IF($K$3,ILoop!G219,NA())</f>
        <v>-175.2227749506047</v>
      </c>
    </row>
    <row r="220" spans="1:7" ht="12.75">
      <c r="A220" s="3">
        <f>ILoop!A220</f>
        <v>470</v>
      </c>
      <c r="B220" s="3">
        <f>IF($K$1,ILoop!B220,NA())</f>
        <v>18.221260411174875</v>
      </c>
      <c r="C220" s="3">
        <f>IF($K$1,ILoop!C220,NA())</f>
        <v>-90</v>
      </c>
      <c r="D220" s="3">
        <f>IF($K$2,ILoop!D220,NA())</f>
        <v>28.084260238938636</v>
      </c>
      <c r="E220" s="3">
        <f>IF($K$2,ILoop!E220,NA())</f>
        <v>-85.11958270154052</v>
      </c>
      <c r="F220" s="3">
        <f>IF($K$3,ILoop!F220,NA())</f>
        <v>46.30552065011351</v>
      </c>
      <c r="G220" s="3">
        <f>IF($K$3,ILoop!G220,NA())</f>
        <v>-175.1195827015405</v>
      </c>
    </row>
    <row r="221" spans="1:7" ht="12.75">
      <c r="A221" s="3">
        <f>ILoop!A221</f>
        <v>480</v>
      </c>
      <c r="B221" s="3">
        <f>IF($K$1,ILoop!B221,NA())</f>
        <v>18.038392822377478</v>
      </c>
      <c r="C221" s="3">
        <f>IF($K$1,ILoop!C221,NA())</f>
        <v>-90</v>
      </c>
      <c r="D221" s="3">
        <f>IF($K$2,ILoop!D221,NA())</f>
        <v>27.90301456867592</v>
      </c>
      <c r="E221" s="3">
        <f>IF($K$2,ILoop!E221,NA())</f>
        <v>-85.01643275492187</v>
      </c>
      <c r="F221" s="3">
        <f>IF($K$3,ILoop!F221,NA())</f>
        <v>45.9414073910534</v>
      </c>
      <c r="G221" s="3">
        <f>IF($K$3,ILoop!G221,NA())</f>
        <v>-175.01643275492188</v>
      </c>
    </row>
    <row r="222" spans="1:7" ht="12.75">
      <c r="A222" s="3">
        <f>ILoop!A222</f>
        <v>490</v>
      </c>
      <c r="B222" s="3">
        <f>IF($K$1,ILoop!B222,NA())</f>
        <v>17.859295969318953</v>
      </c>
      <c r="C222" s="3">
        <f>IF($K$1,ILoop!C222,NA())</f>
        <v>-90</v>
      </c>
      <c r="D222" s="3">
        <f>IF($K$2,ILoop!D222,NA())</f>
        <v>27.725573144552705</v>
      </c>
      <c r="E222" s="3">
        <f>IF($K$2,ILoop!E222,NA())</f>
        <v>-84.91332597824834</v>
      </c>
      <c r="F222" s="3">
        <f>IF($K$3,ILoop!F222,NA())</f>
        <v>45.58486911387166</v>
      </c>
      <c r="G222" s="3">
        <f>IF($K$3,ILoop!G222,NA())</f>
        <v>-174.91332597824834</v>
      </c>
    </row>
    <row r="223" spans="1:7" ht="12.75">
      <c r="A223" s="3">
        <f>ILoop!A223</f>
        <v>500</v>
      </c>
      <c r="B223" s="3">
        <f>IF($K$1,ILoop!B223,NA())</f>
        <v>17.68381748316885</v>
      </c>
      <c r="C223" s="3">
        <f>IF($K$1,ILoop!C223,NA())</f>
        <v>-90</v>
      </c>
      <c r="D223" s="3">
        <f>IF($K$2,ILoop!D223,NA())</f>
        <v>27.55178355854391</v>
      </c>
      <c r="E223" s="3">
        <f>IF($K$2,ILoop!E223,NA())</f>
        <v>-84.8102632370023</v>
      </c>
      <c r="F223" s="3">
        <f>IF($K$3,ILoop!F223,NA())</f>
        <v>45.23560104171276</v>
      </c>
      <c r="G223" s="3">
        <f>IF($K$3,ILoop!G223,NA())</f>
        <v>-174.81026323700232</v>
      </c>
    </row>
    <row r="224" spans="1:7" ht="12.75">
      <c r="A224" s="3">
        <f>ILoop!A224</f>
        <v>510</v>
      </c>
      <c r="B224" s="3">
        <f>IF($K$1,ILoop!B224,NA())</f>
        <v>17.5118140479305</v>
      </c>
      <c r="C224" s="3">
        <f>IF($K$1,ILoop!C224,NA())</f>
        <v>-90</v>
      </c>
      <c r="D224" s="3">
        <f>IF($K$2,ILoop!D224,NA())</f>
        <v>27.381502454701895</v>
      </c>
      <c r="E224" s="3">
        <f>IF($K$2,ILoop!E224,NA())</f>
        <v>-84.70724539461085</v>
      </c>
      <c r="F224" s="3">
        <f>IF($K$3,ILoop!F224,NA())</f>
        <v>44.893316502632395</v>
      </c>
      <c r="G224" s="3">
        <f>IF($K$3,ILoop!G224,NA())</f>
        <v>-174.70724539461085</v>
      </c>
    </row>
    <row r="225" spans="1:7" ht="12.75">
      <c r="A225" s="3">
        <f>ILoop!A225</f>
        <v>520</v>
      </c>
      <c r="B225" s="3">
        <f>IF($K$1,ILoop!B225,NA())</f>
        <v>17.34315069719324</v>
      </c>
      <c r="C225" s="3">
        <f>IF($K$1,ILoop!C225,NA())</f>
        <v>-90</v>
      </c>
      <c r="D225" s="3">
        <f>IF($K$2,ILoop!D225,NA())</f>
        <v>27.21459482591178</v>
      </c>
      <c r="E225" s="3">
        <f>IF($K$2,ILoop!E225,NA())</f>
        <v>-84.60427331240793</v>
      </c>
      <c r="F225" s="3">
        <f>IF($K$3,ILoop!F225,NA())</f>
        <v>44.55774552310502</v>
      </c>
      <c r="G225" s="3">
        <f>IF($K$3,ILoop!G225,NA())</f>
        <v>-174.60427331240794</v>
      </c>
    </row>
    <row r="226" spans="1:7" ht="12.75">
      <c r="A226" s="3">
        <f>ILoop!A226</f>
        <v>530</v>
      </c>
      <c r="B226" s="3">
        <f>IF($K$1,ILoop!B226,NA())</f>
        <v>17.177700177873444</v>
      </c>
      <c r="C226" s="3">
        <f>IF($K$1,ILoop!C226,NA())</f>
        <v>-90</v>
      </c>
      <c r="D226" s="3">
        <f>IF($K$2,ILoop!D226,NA())</f>
        <v>27.0509333776356</v>
      </c>
      <c r="E226" s="3">
        <f>IF($K$2,ILoop!E226,NA())</f>
        <v>-84.50134784959683</v>
      </c>
      <c r="F226" s="3">
        <f>IF($K$3,ILoop!F226,NA())</f>
        <v>44.22863355550904</v>
      </c>
      <c r="G226" s="3">
        <f>IF($K$3,ILoop!G226,NA())</f>
        <v>-174.5013478495968</v>
      </c>
    </row>
    <row r="227" spans="1:7" ht="12.75">
      <c r="A227" s="3">
        <f>ILoop!A227</f>
        <v>540</v>
      </c>
      <c r="B227" s="3">
        <f>IF($K$1,ILoop!B227,NA())</f>
        <v>17.015342373429853</v>
      </c>
      <c r="C227" s="3">
        <f>IF($K$1,ILoop!C227,NA())</f>
        <v>-90</v>
      </c>
      <c r="D227" s="3">
        <f>IF($K$2,ILoop!D227,NA())</f>
        <v>26.890397951130858</v>
      </c>
      <c r="E227" s="3">
        <f>IF($K$2,ILoop!E227,NA())</f>
        <v>-84.39846986321278</v>
      </c>
      <c r="F227" s="3">
        <f>IF($K$3,ILoop!F227,NA())</f>
        <v>43.90574032456071</v>
      </c>
      <c r="G227" s="3">
        <f>IF($K$3,ILoop!G227,NA())</f>
        <v>-174.39846986321277</v>
      </c>
    </row>
    <row r="228" spans="1:7" ht="12.75">
      <c r="A228" s="3">
        <f>ILoop!A228</f>
        <v>550</v>
      </c>
      <c r="B228" s="3">
        <f>IF($K$1,ILoop!B228,NA())</f>
        <v>16.85596378000435</v>
      </c>
      <c r="C228" s="3">
        <f>IF($K$1,ILoop!C228,NA())</f>
        <v>-90</v>
      </c>
      <c r="D228" s="3">
        <f>IF($K$2,ILoop!D228,NA())</f>
        <v>26.732874999594518</v>
      </c>
      <c r="E228" s="3">
        <f>IF($K$2,ILoop!E228,NA())</f>
        <v>-84.29564020808593</v>
      </c>
      <c r="F228" s="3">
        <f>IF($K$3,ILoop!F228,NA())</f>
        <v>43.588838779598866</v>
      </c>
      <c r="G228" s="3">
        <f>IF($K$3,ILoop!G228,NA())</f>
        <v>-174.29564020808593</v>
      </c>
    </row>
    <row r="229" spans="1:7" ht="12.75">
      <c r="A229" s="3">
        <f>ILoop!A229</f>
        <v>560</v>
      </c>
      <c r="B229" s="3">
        <f>IF($K$1,ILoop!B229,NA())</f>
        <v>16.699457029765213</v>
      </c>
      <c r="C229" s="3">
        <f>IF($K$1,ILoop!C229,NA())</f>
        <v>-90</v>
      </c>
      <c r="D229" s="3">
        <f>IF($K$2,ILoop!D229,NA())</f>
        <v>26.57825711150956</v>
      </c>
      <c r="E229" s="3">
        <f>IF($K$2,ILoop!E229,NA())</f>
        <v>-84.19285973680445</v>
      </c>
      <c r="F229" s="3">
        <f>IF($K$3,ILoop!F229,NA())</f>
        <v>43.27771414127478</v>
      </c>
      <c r="G229" s="3">
        <f>IF($K$3,ILoop!G229,NA())</f>
        <v>-174.19285973680445</v>
      </c>
    </row>
    <row r="230" spans="1:7" ht="12.75">
      <c r="A230" s="3">
        <f>ILoop!A230</f>
        <v>570</v>
      </c>
      <c r="B230" s="3">
        <f>IF($K$1,ILoop!B230,NA())</f>
        <v>16.545720456439398</v>
      </c>
      <c r="C230" s="3">
        <f>IF($K$1,ILoop!C230,NA())</f>
        <v>-90</v>
      </c>
      <c r="D230" s="3">
        <f>IF($K$2,ILoop!D230,NA())</f>
        <v>26.426442576180584</v>
      </c>
      <c r="E230" s="3">
        <f>IF($K$2,ILoop!E230,NA())</f>
        <v>-84.09012929967801</v>
      </c>
      <c r="F230" s="3">
        <f>IF($K$3,ILoop!F230,NA())</f>
        <v>42.97216303261998</v>
      </c>
      <c r="G230" s="3">
        <f>IF($K$3,ILoop!G230,NA())</f>
        <v>-174.090129299678</v>
      </c>
    </row>
    <row r="231" spans="1:7" ht="12.75">
      <c r="A231" s="3">
        <f>ILoop!A231</f>
        <v>580</v>
      </c>
      <c r="B231" s="3">
        <f>IF($K$1,ILoop!B231,NA())</f>
        <v>16.39465769863048</v>
      </c>
      <c r="C231" s="3">
        <f>IF($K$1,ILoop!C231,NA())</f>
        <v>-90</v>
      </c>
      <c r="D231" s="3">
        <f>IF($K$2,ILoop!D231,NA())</f>
        <v>26.2773349870552</v>
      </c>
      <c r="E231" s="3">
        <f>IF($K$2,ILoop!E231,NA())</f>
        <v>-83.9874497447014</v>
      </c>
      <c r="F231" s="3">
        <f>IF($K$3,ILoop!F231,NA())</f>
        <v>42.67199268568568</v>
      </c>
      <c r="G231" s="3">
        <f>IF($K$3,ILoop!G231,NA())</f>
        <v>-173.9874497447014</v>
      </c>
    </row>
    <row r="232" spans="1:7" ht="12.75">
      <c r="A232" s="3">
        <f>ILoop!A232</f>
        <v>590</v>
      </c>
      <c r="B232" s="3">
        <f>IF($K$1,ILoop!B232,NA())</f>
        <v>16.24617733704634</v>
      </c>
      <c r="C232" s="3">
        <f>IF($K$1,ILoop!C232,NA())</f>
        <v>-90</v>
      </c>
      <c r="D232" s="3">
        <f>IF($K$2,ILoop!D232,NA())</f>
        <v>26.13084287895512</v>
      </c>
      <c r="E232" s="3">
        <f>IF($K$2,ILoop!E232,NA())</f>
        <v>-83.88482191751851</v>
      </c>
      <c r="F232" s="3">
        <f>IF($K$3,ILoop!F232,NA())</f>
        <v>42.37702021600146</v>
      </c>
      <c r="G232" s="3">
        <f>IF($K$3,ILoop!G232,NA())</f>
        <v>-173.8848219175185</v>
      </c>
    </row>
    <row r="233" spans="1:7" ht="12.75">
      <c r="A233" s="3">
        <f>ILoop!A233</f>
        <v>600</v>
      </c>
      <c r="B233" s="3">
        <f>IF($K$1,ILoop!B233,NA())</f>
        <v>16.10019256221635</v>
      </c>
      <c r="C233" s="3">
        <f>IF($K$1,ILoop!C233,NA())</f>
        <v>-90</v>
      </c>
      <c r="D233" s="3">
        <f>IF($K$2,ILoop!D233,NA())</f>
        <v>25.986879395796848</v>
      </c>
      <c r="E233" s="3">
        <f>IF($K$2,ILoop!E233,NA())</f>
        <v>-83.78224666138655</v>
      </c>
      <c r="F233" s="3">
        <f>IF($K$3,ILoop!F233,NA())</f>
        <v>42.0870719580132</v>
      </c>
      <c r="G233" s="3">
        <f>IF($K$3,ILoop!G233,NA())</f>
        <v>-173.78224666138655</v>
      </c>
    </row>
    <row r="234" spans="1:7" ht="12.75">
      <c r="A234" s="3">
        <f>ILoop!A234</f>
        <v>610</v>
      </c>
      <c r="B234" s="3">
        <f>IF($K$1,ILoop!B234,NA())</f>
        <v>15.956620869673884</v>
      </c>
      <c r="C234" s="3">
        <f>IF($K$1,ILoop!C234,NA())</f>
        <v>-90</v>
      </c>
      <c r="D234" s="3">
        <f>IF($K$2,ILoop!D234,NA())</f>
        <v>25.84536198577772</v>
      </c>
      <c r="E234" s="3">
        <f>IF($K$2,ILoop!E234,NA())</f>
        <v>-83.6797248171405</v>
      </c>
      <c r="F234" s="3">
        <f>IF($K$3,ILoop!F234,NA())</f>
        <v>41.801982855451605</v>
      </c>
      <c r="G234" s="3">
        <f>IF($K$3,ILoop!G234,NA())</f>
        <v>-173.67972481714048</v>
      </c>
    </row>
    <row r="235" spans="1:7" ht="12.75">
      <c r="A235" s="3">
        <f>ILoop!A235</f>
        <v>620</v>
      </c>
      <c r="B235" s="3">
        <f>IF($K$1,ILoop!B235,NA())</f>
        <v>15.815383779924145</v>
      </c>
      <c r="C235" s="3">
        <f>IF($K$1,ILoop!C235,NA())</f>
        <v>-90</v>
      </c>
      <c r="D235" s="3">
        <f>IF($K$2,ILoop!D235,NA())</f>
        <v>25.706212121347388</v>
      </c>
      <c r="E235" s="3">
        <f>IF($K$2,ILoop!E235,NA())</f>
        <v>-83.57725722315783</v>
      </c>
      <c r="F235" s="3">
        <f>IF($K$3,ILoop!F235,NA())</f>
        <v>41.52159590127153</v>
      </c>
      <c r="G235" s="3">
        <f>IF($K$3,ILoop!G235,NA())</f>
        <v>-173.57725722315783</v>
      </c>
    </row>
    <row r="236" spans="1:7" ht="12.75">
      <c r="A236" s="3">
        <f>ILoop!A236</f>
        <v>630</v>
      </c>
      <c r="B236" s="3">
        <f>IF($K$1,ILoop!B236,NA())</f>
        <v>15.67640658081759</v>
      </c>
      <c r="C236" s="3">
        <f>IF($K$1,ILoop!C236,NA())</f>
        <v>-90</v>
      </c>
      <c r="D236" s="3">
        <f>IF($K$2,ILoop!D236,NA())</f>
        <v>25.569355041584814</v>
      </c>
      <c r="E236" s="3">
        <f>IF($K$2,ILoop!E236,NA())</f>
        <v>-83.47484471532366</v>
      </c>
      <c r="F236" s="3">
        <f>IF($K$3,ILoop!F236,NA())</f>
        <v>41.245761622402405</v>
      </c>
      <c r="G236" s="3">
        <f>IF($K$3,ILoop!G236,NA())</f>
        <v>-173.47484471532366</v>
      </c>
    </row>
    <row r="237" spans="1:7" ht="12.75">
      <c r="A237" s="3">
        <f>ILoop!A237</f>
        <v>640</v>
      </c>
      <c r="B237" s="3">
        <f>IF($K$1,ILoop!B237,NA())</f>
        <v>15.53961809021148</v>
      </c>
      <c r="C237" s="3">
        <f>IF($K$1,ILoop!C237,NA())</f>
        <v>-90</v>
      </c>
      <c r="D237" s="3">
        <f>IF($K$2,ILoop!D237,NA())</f>
        <v>25.43471951486356</v>
      </c>
      <c r="E237" s="3">
        <f>IF($K$2,ILoop!E237,NA())</f>
        <v>-83.3724881269959</v>
      </c>
      <c r="F237" s="3">
        <f>IF($K$3,ILoop!F237,NA())</f>
        <v>40.974337605075036</v>
      </c>
      <c r="G237" s="3">
        <f>IF($K$3,ILoop!G237,NA())</f>
        <v>-173.3724881269959</v>
      </c>
    </row>
    <row r="238" spans="1:7" ht="12.75">
      <c r="A238" s="3">
        <f>ILoop!A238</f>
        <v>650</v>
      </c>
      <c r="B238" s="3">
        <f>IF($K$1,ILoop!B238,NA())</f>
        <v>15.404950437032113</v>
      </c>
      <c r="C238" s="3">
        <f>IF($K$1,ILoop!C238,NA())</f>
        <v>-90</v>
      </c>
      <c r="D238" s="3">
        <f>IF($K$2,ILoop!D238,NA())</f>
        <v>25.302237619917722</v>
      </c>
      <c r="E238" s="3">
        <f>IF($K$2,ILoop!E238,NA())</f>
        <v>-83.27018828897097</v>
      </c>
      <c r="F238" s="3">
        <f>IF($K$3,ILoop!F238,NA())</f>
        <v>40.70718805694983</v>
      </c>
      <c r="G238" s="3">
        <f>IF($K$3,ILoop!G238,NA())</f>
        <v>-173.27018828897096</v>
      </c>
    </row>
    <row r="239" spans="1:7" ht="12.75">
      <c r="A239" s="3">
        <f>ILoop!A239</f>
        <v>660</v>
      </c>
      <c r="B239" s="3">
        <f>IF($K$1,ILoop!B239,NA())</f>
        <v>15.27233885905185</v>
      </c>
      <c r="C239" s="3">
        <f>IF($K$1,ILoop!C239,NA())</f>
        <v>-90</v>
      </c>
      <c r="D239" s="3">
        <f>IF($K$2,ILoop!D239,NA())</f>
        <v>25.171844543622782</v>
      </c>
      <c r="E239" s="3">
        <f>IF($K$2,ILoop!E239,NA())</f>
        <v>-83.16794602944961</v>
      </c>
      <c r="F239" s="3">
        <f>IF($K$3,ILoop!F239,NA())</f>
        <v>40.44418340267463</v>
      </c>
      <c r="G239" s="3">
        <f>IF($K$3,ILoop!G239,NA())</f>
        <v>-173.1679460294496</v>
      </c>
    </row>
    <row r="240" spans="1:7" ht="12.75">
      <c r="A240" s="3">
        <f>ILoop!A240</f>
        <v>670</v>
      </c>
      <c r="B240" s="3">
        <f>IF($K$1,ILoop!B240,NA())</f>
        <v>15.141721515872694</v>
      </c>
      <c r="C240" s="3">
        <f>IF($K$1,ILoop!C240,NA())</f>
        <v>-90</v>
      </c>
      <c r="D240" s="3">
        <f>IF($K$2,ILoop!D240,NA())</f>
        <v>25.043478393982976</v>
      </c>
      <c r="E240" s="3">
        <f>IF($K$2,ILoop!E240,NA())</f>
        <v>-83.0657621740031</v>
      </c>
      <c r="F240" s="3">
        <f>IF($K$3,ILoop!F240,NA())</f>
        <v>40.18519990985567</v>
      </c>
      <c r="G240" s="3">
        <f>IF($K$3,ILoop!G240,NA())</f>
        <v>-173.0657621740031</v>
      </c>
    </row>
    <row r="241" spans="1:7" ht="12.75">
      <c r="A241" s="3">
        <f>ILoop!A241</f>
        <v>680</v>
      </c>
      <c r="B241" s="3">
        <f>IF($K$1,ILoop!B241,NA())</f>
        <v>15.013039315764498</v>
      </c>
      <c r="C241" s="3">
        <f>IF($K$1,ILoop!C241,NA())</f>
        <v>-90</v>
      </c>
      <c r="D241" s="3">
        <f>IF($K$2,ILoop!D241,NA())</f>
        <v>24.917080026973416</v>
      </c>
      <c r="E241" s="3">
        <f>IF($K$2,ILoop!E241,NA())</f>
        <v>-82.96363754553965</v>
      </c>
      <c r="F241" s="3">
        <f>IF($K$3,ILoop!F241,NA())</f>
        <v>39.93011934273791</v>
      </c>
      <c r="G241" s="3">
        <f>IF($K$3,ILoop!G241,NA())</f>
        <v>-172.96363754553965</v>
      </c>
    </row>
    <row r="242" spans="1:7" ht="12.75">
      <c r="A242" s="3">
        <f>ILoop!A242</f>
        <v>690</v>
      </c>
      <c r="B242" s="3">
        <f>IF($K$1,ILoop!B242,NA())</f>
        <v>14.886235755144117</v>
      </c>
      <c r="C242" s="3">
        <f>IF($K$1,ILoop!C242,NA())</f>
        <v>-90</v>
      </c>
      <c r="D242" s="3">
        <f>IF($K$2,ILoop!D242,NA())</f>
        <v>24.792592886023122</v>
      </c>
      <c r="E242" s="3">
        <f>IF($K$2,ILoop!E242,NA())</f>
        <v>-82.86157296427128</v>
      </c>
      <c r="F242" s="3">
        <f>IF($K$3,ILoop!F242,NA())</f>
        <v>39.678828641167236</v>
      </c>
      <c r="G242" s="3">
        <f>IF($K$3,ILoop!G242,NA())</f>
        <v>-172.86157296427126</v>
      </c>
    </row>
    <row r="243" spans="1:7" ht="12.75">
      <c r="A243" s="3">
        <f>ILoop!A243</f>
        <v>700</v>
      </c>
      <c r="B243" s="3">
        <f>IF($K$1,ILoop!B243,NA())</f>
        <v>14.761256769604088</v>
      </c>
      <c r="C243" s="3">
        <f>IF($K$1,ILoop!C243,NA())</f>
        <v>-90</v>
      </c>
      <c r="D243" s="3">
        <f>IF($K$2,ILoop!D243,NA())</f>
        <v>24.669962853047693</v>
      </c>
      <c r="E243" s="3">
        <f>IF($K$2,ILoop!E243,NA())</f>
        <v>-82.7595692476807</v>
      </c>
      <c r="F243" s="3">
        <f>IF($K$3,ILoop!F243,NA())</f>
        <v>39.43121962265178</v>
      </c>
      <c r="G243" s="3">
        <f>IF($K$3,ILoop!G243,NA())</f>
        <v>-172.7595692476807</v>
      </c>
    </row>
    <row r="244" spans="1:7" ht="12.75">
      <c r="A244" s="3">
        <f>ILoop!A244</f>
        <v>710</v>
      </c>
      <c r="B244" s="3">
        <f>IF($K$1,ILoop!B244,NA())</f>
        <v>14.63805059550772</v>
      </c>
      <c r="C244" s="3">
        <f>IF($K$1,ILoop!C244,NA())</f>
        <v>-90</v>
      </c>
      <c r="D244" s="3">
        <f>IF($K$2,ILoop!D244,NA())</f>
        <v>24.5491381100484</v>
      </c>
      <c r="E244" s="3">
        <f>IF($K$2,ILoop!E244,NA())</f>
        <v>-82.65762721048888</v>
      </c>
      <c r="F244" s="3">
        <f>IF($K$3,ILoop!F244,NA())</f>
        <v>39.18718870555612</v>
      </c>
      <c r="G244" s="3">
        <f>IF($K$3,ILoop!G244,NA())</f>
        <v>-172.65762721048887</v>
      </c>
    </row>
    <row r="245" spans="1:7" ht="12.75">
      <c r="A245" s="3">
        <f>ILoop!A245</f>
        <v>720</v>
      </c>
      <c r="B245" s="3">
        <f>IF($K$1,ILoop!B245,NA())</f>
        <v>14.516567641263855</v>
      </c>
      <c r="C245" s="3">
        <f>IF($K$1,ILoop!C245,NA())</f>
        <v>-90</v>
      </c>
      <c r="D245" s="3">
        <f>IF($K$2,ILoop!D245,NA())</f>
        <v>24.430069010391</v>
      </c>
      <c r="E245" s="3">
        <f>IF($K$2,ILoop!E245,NA())</f>
        <v>-82.55574766462253</v>
      </c>
      <c r="F245" s="3">
        <f>IF($K$3,ILoop!F245,NA())</f>
        <v>38.946636651654856</v>
      </c>
      <c r="G245" s="3">
        <f>IF($K$3,ILoop!G245,NA())</f>
        <v>-172.55574766462252</v>
      </c>
    </row>
    <row r="246" spans="1:7" ht="12.75">
      <c r="A246" s="3">
        <f>ILoop!A246</f>
        <v>730</v>
      </c>
      <c r="B246" s="3">
        <f>IF($K$1,ILoop!B246,NA())</f>
        <v>14.396760367480104</v>
      </c>
      <c r="C246" s="3">
        <f>IF($K$1,ILoop!C246,NA())</f>
        <v>-90</v>
      </c>
      <c r="D246" s="3">
        <f>IF($K$2,ILoop!D246,NA())</f>
        <v>24.31270795896306</v>
      </c>
      <c r="E246" s="3">
        <f>IF($K$2,ILoop!E246,NA())</f>
        <v>-82.45393141918217</v>
      </c>
      <c r="F246" s="3">
        <f>IF($K$3,ILoop!F246,NA())</f>
        <v>38.70946832644316</v>
      </c>
      <c r="G246" s="3">
        <f>IF($K$3,ILoop!G246,NA())</f>
        <v>-172.45393141918217</v>
      </c>
    </row>
    <row r="247" spans="1:7" ht="12.75">
      <c r="A247" s="3">
        <f>ILoop!A247</f>
        <v>740</v>
      </c>
      <c r="B247" s="3">
        <f>IF($K$1,ILoop!B247,NA())</f>
        <v>14.278583175269702</v>
      </c>
      <c r="C247" s="3">
        <f>IF($K$1,ILoop!C247,NA())</f>
        <v>-90</v>
      </c>
      <c r="D247" s="3">
        <f>IF($K$2,ILoop!D247,NA())</f>
        <v>24.19700930048492</v>
      </c>
      <c r="E247" s="3">
        <f>IF($K$2,ILoop!E247,NA())</f>
        <v>-82.35217928041041</v>
      </c>
      <c r="F247" s="3">
        <f>IF($K$3,ILoop!F247,NA())</f>
        <v>38.47559247575462</v>
      </c>
      <c r="G247" s="3">
        <f>IF($K$3,ILoop!G247,NA())</f>
        <v>-172.3521792804104</v>
      </c>
    </row>
    <row r="248" spans="1:7" ht="12.75">
      <c r="A248" s="3">
        <f>ILoop!A248</f>
        <v>750</v>
      </c>
      <c r="B248" s="3">
        <f>IF($K$1,ILoop!B248,NA())</f>
        <v>14.161992302055221</v>
      </c>
      <c r="C248" s="3">
        <f>IF($K$1,ILoop!C248,NA())</f>
        <v>-90</v>
      </c>
      <c r="D248" s="3">
        <f>IF($K$2,ILoop!D248,NA())</f>
        <v>24.082929215317655</v>
      </c>
      <c r="E248" s="3">
        <f>IF($K$2,ILoop!E248,NA())</f>
        <v>-82.2504920516605</v>
      </c>
      <c r="F248" s="3">
        <f>IF($K$3,ILoop!F248,NA())</f>
        <v>38.24492151737287</v>
      </c>
      <c r="G248" s="3">
        <f>IF($K$3,ILoop!G248,NA())</f>
        <v>-172.2504920516605</v>
      </c>
    </row>
    <row r="249" spans="1:7" ht="12.75">
      <c r="A249" s="3">
        <f>ILoop!A249</f>
        <v>760</v>
      </c>
      <c r="B249" s="3">
        <f>IF($K$1,ILoop!B249,NA())</f>
        <v>14.046945724273396</v>
      </c>
      <c r="C249" s="3">
        <f>IF($K$1,ILoop!C249,NA())</f>
        <v>-90</v>
      </c>
      <c r="D249" s="3">
        <f>IF($K$2,ILoop!D249,NA())</f>
        <v>23.970425622172023</v>
      </c>
      <c r="E249" s="3">
        <f>IF($K$2,ILoop!E249,NA())</f>
        <v>-82.14887053336528</v>
      </c>
      <c r="F249" s="3">
        <f>IF($K$3,ILoop!F249,NA())</f>
        <v>38.01737134644542</v>
      </c>
      <c r="G249" s="3">
        <f>IF($K$3,ILoop!G249,NA())</f>
        <v>-172.14887053336528</v>
      </c>
    </row>
    <row r="250" spans="1:7" ht="12.75">
      <c r="A250" s="3">
        <f>ILoop!A250</f>
        <v>770</v>
      </c>
      <c r="B250" s="3">
        <f>IF($K$1,ILoop!B250,NA())</f>
        <v>13.933403066439588</v>
      </c>
      <c r="C250" s="3">
        <f>IF($K$1,ILoop!C250,NA())</f>
        <v>-90</v>
      </c>
      <c r="D250" s="3">
        <f>IF($K$2,ILoop!D250,NA())</f>
        <v>23.85945808717726</v>
      </c>
      <c r="E250" s="3">
        <f>IF($K$2,ILoop!E250,NA())</f>
        <v>-82.0473155230064</v>
      </c>
      <c r="F250" s="3">
        <f>IF($K$3,ILoop!F250,NA())</f>
        <v>37.79286115361685</v>
      </c>
      <c r="G250" s="3">
        <f>IF($K$3,ILoop!G250,NA())</f>
        <v>-172.0473155230064</v>
      </c>
    </row>
    <row r="251" spans="1:7" ht="12.75">
      <c r="A251" s="3">
        <f>ILoop!A251</f>
        <v>780</v>
      </c>
      <c r="B251" s="3">
        <f>IF($K$1,ILoop!B251,NA())</f>
        <v>13.821325516079614</v>
      </c>
      <c r="C251" s="3">
        <f>IF($K$1,ILoop!C251,NA())</f>
        <v>-90</v>
      </c>
      <c r="D251" s="3">
        <f>IF($K$2,ILoop!D251,NA())</f>
        <v>23.749987738817175</v>
      </c>
      <c r="E251" s="3">
        <f>IF($K$2,ILoop!E251,NA())</f>
        <v>-81.94582781508385</v>
      </c>
      <c r="F251" s="3">
        <f>IF($K$3,ILoop!F251,NA())</f>
        <v>37.57131325489679</v>
      </c>
      <c r="G251" s="3">
        <f>IF($K$3,ILoop!G251,NA())</f>
        <v>-171.94582781508385</v>
      </c>
    </row>
    <row r="252" spans="1:7" ht="12.75">
      <c r="A252" s="3">
        <f>ILoop!A252</f>
        <v>790</v>
      </c>
      <c r="B252" s="3">
        <f>IF($K$1,ILoop!B252,NA())</f>
        <v>13.710675744080394</v>
      </c>
      <c r="C252" s="3">
        <f>IF($K$1,ILoop!C252,NA())</f>
        <v>-90</v>
      </c>
      <c r="D252" s="3">
        <f>IF($K$2,ILoop!D252,NA())</f>
        <v>23.641977188285118</v>
      </c>
      <c r="E252" s="3">
        <f>IF($K$2,ILoop!E252,NA())</f>
        <v>-81.84440820108586</v>
      </c>
      <c r="F252" s="3">
        <f>IF($K$3,ILoop!F252,NA())</f>
        <v>37.35265293236551</v>
      </c>
      <c r="G252" s="3">
        <f>IF($K$3,ILoop!G252,NA())</f>
        <v>-171.84440820108586</v>
      </c>
    </row>
    <row r="253" spans="1:7" ht="12.75">
      <c r="A253" s="3">
        <f>ILoop!A253</f>
        <v>800</v>
      </c>
      <c r="B253" s="3">
        <f>IF($K$1,ILoop!B253,NA())</f>
        <v>13.601417830050355</v>
      </c>
      <c r="C253" s="3">
        <f>IF($K$1,ILoop!C253,NA())</f>
        <v>-90</v>
      </c>
      <c r="D253" s="3">
        <f>IF($K$2,ILoop!D253,NA())</f>
        <v>23.53539045484876</v>
      </c>
      <c r="E253" s="3">
        <f>IF($K$2,ILoop!E253,NA())</f>
        <v>-81.74305746945907</v>
      </c>
      <c r="F253" s="3">
        <f>IF($K$3,ILoop!F253,NA())</f>
        <v>37.13680828489912</v>
      </c>
      <c r="G253" s="3">
        <f>IF($K$3,ILoop!G253,NA())</f>
        <v>-171.74305746945907</v>
      </c>
    </row>
    <row r="254" spans="1:7" ht="12.75">
      <c r="A254" s="3">
        <f>ILoop!A254</f>
        <v>810</v>
      </c>
      <c r="B254" s="3">
        <f>IF($K$1,ILoop!B254,NA())</f>
        <v>13.49351719231623</v>
      </c>
      <c r="C254" s="3">
        <f>IF($K$1,ILoop!C254,NA())</f>
        <v>-90</v>
      </c>
      <c r="D254" s="3">
        <f>IF($K$2,ILoop!D254,NA())</f>
        <v>23.43019289585133</v>
      </c>
      <c r="E254" s="3">
        <f>IF($K$2,ILoop!E254,NA())</f>
        <v>-81.64177640557914</v>
      </c>
      <c r="F254" s="3">
        <f>IF($K$3,ILoop!F254,NA())</f>
        <v>36.92371008816756</v>
      </c>
      <c r="G254" s="3">
        <f>IF($K$3,ILoop!G254,NA())</f>
        <v>-171.64177640557912</v>
      </c>
    </row>
    <row r="255" spans="1:7" ht="12.75">
      <c r="A255" s="3">
        <f>ILoop!A255</f>
        <v>820</v>
      </c>
      <c r="B255" s="3">
        <f>IF($K$1,ILoop!B255,NA())</f>
        <v>13.386940522214893</v>
      </c>
      <c r="C255" s="3">
        <f>IF($K$1,ILoop!C255,NA())</f>
        <v>-90</v>
      </c>
      <c r="D255" s="3">
        <f>IF($K$2,ILoop!D255,NA())</f>
        <v>23.326351141007855</v>
      </c>
      <c r="E255" s="3">
        <f>IF($K$2,ILoop!E255,NA())</f>
        <v>-81.54056579172143</v>
      </c>
      <c r="F255" s="3">
        <f>IF($K$3,ILoop!F255,NA())</f>
        <v>36.71329166322275</v>
      </c>
      <c r="G255" s="3">
        <f>IF($K$3,ILoop!G255,NA())</f>
        <v>-171.54056579172143</v>
      </c>
    </row>
    <row r="256" spans="1:7" ht="12.75">
      <c r="A256" s="3">
        <f>ILoop!A256</f>
        <v>830</v>
      </c>
      <c r="B256" s="3">
        <f>IF($K$1,ILoop!B256,NA())</f>
        <v>13.281655722367747</v>
      </c>
      <c r="C256" s="3">
        <f>IF($K$1,ILoop!C256,NA())</f>
        <v>-90</v>
      </c>
      <c r="D256" s="3">
        <f>IF($K$2,ILoop!D256,NA())</f>
        <v>23.223833030684066</v>
      </c>
      <c r="E256" s="3">
        <f>IF($K$2,ILoop!E256,NA())</f>
        <v>-81.4394264070324</v>
      </c>
      <c r="F256" s="3">
        <f>IF($K$3,ILoop!F256,NA())</f>
        <v>36.505488753051814</v>
      </c>
      <c r="G256" s="3">
        <f>IF($K$3,ILoop!G256,NA())</f>
        <v>-171.4394264070324</v>
      </c>
    </row>
    <row r="257" spans="1:7" ht="12.75">
      <c r="A257" s="3">
        <f>ILoop!A257</f>
        <v>840</v>
      </c>
      <c r="B257" s="3">
        <f>IF($K$1,ILoop!B257,NA())</f>
        <v>13.177631848651592</v>
      </c>
      <c r="C257" s="3">
        <f>IF($K$1,ILoop!C257,NA())</f>
        <v>-90</v>
      </c>
      <c r="D257" s="3">
        <f>IF($K$2,ILoop!D257,NA())</f>
        <v>23.122607557871724</v>
      </c>
      <c r="E257" s="3">
        <f>IF($K$2,ILoop!E257,NA())</f>
        <v>-81.33835902750099</v>
      </c>
      <c r="F257" s="3">
        <f>IF($K$3,ILoop!F257,NA())</f>
        <v>36.30023940652332</v>
      </c>
      <c r="G257" s="3">
        <f>IF($K$3,ILoop!G257,NA())</f>
        <v>-171.33835902750099</v>
      </c>
    </row>
    <row r="258" spans="1:7" ht="12.75">
      <c r="A258" s="3">
        <f>ILoop!A258</f>
        <v>850</v>
      </c>
      <c r="B258" s="3">
        <f>IF($K$1,ILoop!B258,NA())</f>
        <v>13.07483905560337</v>
      </c>
      <c r="C258" s="3">
        <f>IF($K$1,ILoop!C258,NA())</f>
        <v>-90</v>
      </c>
      <c r="D258" s="3">
        <f>IF($K$2,ILoop!D258,NA())</f>
        <v>23.02264481359799</v>
      </c>
      <c r="E258" s="3">
        <f>IF($K$2,ILoop!E258,NA())</f>
        <v>-81.2373644259305</v>
      </c>
      <c r="F258" s="3">
        <f>IF($K$3,ILoop!F258,NA())</f>
        <v>36.097483869201355</v>
      </c>
      <c r="G258" s="3">
        <f>IF($K$3,ILoop!G258,NA())</f>
        <v>-171.23736442593048</v>
      </c>
    </row>
    <row r="259" spans="1:7" ht="12.75">
      <c r="A259" s="3">
        <f>ILoop!A259</f>
        <v>860</v>
      </c>
      <c r="B259" s="3">
        <f>IF($K$1,ILoop!B259,NA())</f>
        <v>12.97324854501787</v>
      </c>
      <c r="C259" s="3">
        <f>IF($K$1,ILoop!C259,NA())</f>
        <v>-90</v>
      </c>
      <c r="D259" s="3">
        <f>IF($K$2,ILoop!D259,NA())</f>
        <v>22.923915935527653</v>
      </c>
      <c r="E259" s="3">
        <f>IF($K$2,ILoop!E259,NA())</f>
        <v>-81.13644337191084</v>
      </c>
      <c r="F259" s="3">
        <f>IF($K$3,ILoop!F259,NA())</f>
        <v>35.89716448054553</v>
      </c>
      <c r="G259" s="3">
        <f>IF($K$3,ILoop!G259,NA())</f>
        <v>-171.13644337191084</v>
      </c>
    </row>
    <row r="260" spans="1:7" ht="12.75">
      <c r="A260" s="3">
        <f>ILoop!A260</f>
        <v>870</v>
      </c>
      <c r="B260" s="3">
        <f>IF($K$1,ILoop!B260,NA())</f>
        <v>12.872832517516851</v>
      </c>
      <c r="C260" s="3">
        <f>IF($K$1,ILoop!C260,NA())</f>
        <v>-90</v>
      </c>
      <c r="D260" s="3">
        <f>IF($K$2,ILoop!D260,NA())</f>
        <v>22.82639305953691</v>
      </c>
      <c r="E260" s="3">
        <f>IF($K$2,ILoop!E260,NA())</f>
        <v>-81.03559663179104</v>
      </c>
      <c r="F260" s="3">
        <f>IF($K$3,ILoop!F260,NA())</f>
        <v>35.69922557705376</v>
      </c>
      <c r="G260" s="3">
        <f>IF($K$3,ILoop!G260,NA())</f>
        <v>-171.03559663179104</v>
      </c>
    </row>
    <row r="261" spans="1:7" ht="12.75">
      <c r="A261" s="3">
        <f>ILoop!A261</f>
        <v>880</v>
      </c>
      <c r="B261" s="3">
        <f>IF($K$1,ILoop!B261,NA())</f>
        <v>12.77356412688585</v>
      </c>
      <c r="C261" s="3">
        <f>IF($K$1,ILoop!C261,NA())</f>
        <v>-90</v>
      </c>
      <c r="D261" s="3">
        <f>IF($K$2,ILoop!D261,NA())</f>
        <v>22.730049274054792</v>
      </c>
      <c r="E261" s="3">
        <f>IF($K$2,ILoop!E261,NA())</f>
        <v>-80.93482496865211</v>
      </c>
      <c r="F261" s="3">
        <f>IF($K$3,ILoop!F261,NA())</f>
        <v>35.503613400940644</v>
      </c>
      <c r="G261" s="3">
        <f>IF($K$3,ILoop!G261,NA())</f>
        <v>-170.93482496865212</v>
      </c>
    </row>
    <row r="262" spans="1:7" ht="12.75">
      <c r="A262" s="3">
        <f>ILoop!A262</f>
        <v>890</v>
      </c>
      <c r="B262" s="3">
        <f>IF($K$1,ILoop!B262,NA())</f>
        <v>12.67541743699097</v>
      </c>
      <c r="C262" s="3">
        <f>IF($K$1,ILoop!C262,NA())</f>
        <v>-90</v>
      </c>
      <c r="D262" s="3">
        <f>IF($K$2,ILoop!D262,NA())</f>
        <v>22.634858576984666</v>
      </c>
      <c r="E262" s="3">
        <f>IF($K$2,ILoop!E262,NA())</f>
        <v>-80.8341291422803</v>
      </c>
      <c r="F262" s="3">
        <f>IF($K$3,ILoop!F262,NA())</f>
        <v>35.31027601397564</v>
      </c>
      <c r="G262" s="3">
        <f>IF($K$3,ILoop!G262,NA())</f>
        <v>-170.8341291422803</v>
      </c>
    </row>
    <row r="263" spans="1:7" ht="12.75">
      <c r="A263" s="3">
        <f>ILoop!A263</f>
        <v>900</v>
      </c>
      <c r="B263" s="3">
        <f>IF($K$1,ILoop!B263,NA())</f>
        <v>12.578367381102726</v>
      </c>
      <c r="C263" s="3">
        <f>IF($K$1,ILoop!C263,NA())</f>
        <v>-90</v>
      </c>
      <c r="D263" s="3">
        <f>IF($K$2,ILoop!D263,NA())</f>
        <v>22.540795835032768</v>
      </c>
      <c r="E263" s="3">
        <f>IF($K$2,ILoop!E263,NA())</f>
        <v>-80.73350990914062</v>
      </c>
      <c r="F263" s="3">
        <f>IF($K$3,ILoop!F263,NA())</f>
        <v>35.11916321613549</v>
      </c>
      <c r="G263" s="3">
        <f>IF($K$3,ILoop!G263,NA())</f>
        <v>-170.73350990914062</v>
      </c>
    </row>
    <row r="264" spans="1:7" ht="12.75">
      <c r="A264" s="3">
        <f>ILoop!A264</f>
        <v>910</v>
      </c>
      <c r="B264" s="3">
        <f>IF($K$1,ILoop!B264,NA())</f>
        <v>12.482389723467351</v>
      </c>
      <c r="C264" s="3">
        <f>IF($K$1,ILoop!C264,NA())</f>
        <v>-90</v>
      </c>
      <c r="D264" s="3">
        <f>IF($K$2,ILoop!D264,NA())</f>
        <v>22.44783674528427</v>
      </c>
      <c r="E264" s="3">
        <f>IF($K$2,ILoop!E264,NA())</f>
        <v>-80.63296802235084</v>
      </c>
      <c r="F264" s="3">
        <f>IF($K$3,ILoop!F264,NA())</f>
        <v>34.93022646875162</v>
      </c>
      <c r="G264" s="3">
        <f>IF($K$3,ILoop!G264,NA())</f>
        <v>-170.63296802235084</v>
      </c>
    </row>
    <row r="265" spans="1:7" ht="12.75">
      <c r="A265" s="3">
        <f>ILoop!A265</f>
        <v>920</v>
      </c>
      <c r="B265" s="3">
        <f>IF($K$1,ILoop!B265,NA())</f>
        <v>12.38746102297812</v>
      </c>
      <c r="C265" s="3">
        <f>IF($K$1,ILoop!C265,NA())</f>
        <v>-90</v>
      </c>
      <c r="D265" s="3">
        <f>IF($K$2,ILoop!D265,NA())</f>
        <v>22.35595779887936</v>
      </c>
      <c r="E265" s="3">
        <f>IF($K$2,ILoop!E265,NA())</f>
        <v>-80.53250423165564</v>
      </c>
      <c r="F265" s="3">
        <f>IF($K$3,ILoop!F265,NA())</f>
        <v>34.74341882185748</v>
      </c>
      <c r="G265" s="3">
        <f>IF($K$3,ILoop!G265,NA())</f>
        <v>-170.53250423165565</v>
      </c>
    </row>
    <row r="266" spans="1:7" ht="12.75">
      <c r="A266" s="3">
        <f>ILoop!A266</f>
        <v>930</v>
      </c>
      <c r="B266" s="3">
        <f>IF($K$1,ILoop!B266,NA())</f>
        <v>12.29355859881052</v>
      </c>
      <c r="C266" s="3">
        <f>IF($K$1,ILoop!C266,NA())</f>
        <v>-90</v>
      </c>
      <c r="D266" s="3">
        <f>IF($K$2,ILoop!D266,NA())</f>
        <v>22.265136246653235</v>
      </c>
      <c r="E266" s="3">
        <f>IF($K$2,ILoop!E266,NA())</f>
        <v>-80.43211928340135</v>
      </c>
      <c r="F266" s="3">
        <f>IF($K$3,ILoop!F266,NA())</f>
        <v>34.558694845463755</v>
      </c>
      <c r="G266" s="3">
        <f>IF($K$3,ILoop!G266,NA())</f>
        <v>-170.43211928340133</v>
      </c>
    </row>
    <row r="267" spans="1:7" ht="12.75">
      <c r="A267" s="3">
        <f>ILoop!A267</f>
        <v>940</v>
      </c>
      <c r="B267" s="3">
        <f>IF($K$1,ILoop!B267,NA())</f>
        <v>12.20066049789525</v>
      </c>
      <c r="C267" s="3">
        <f>IF($K$1,ILoop!C267,NA())</f>
        <v>-90</v>
      </c>
      <c r="D267" s="3">
        <f>IF($K$2,ILoop!D267,NA())</f>
        <v>22.175350066613913</v>
      </c>
      <c r="E267" s="3">
        <f>IF($K$2,ILoop!E267,NA())</f>
        <v>-80.33181392051083</v>
      </c>
      <c r="F267" s="3">
        <f>IF($K$3,ILoop!F267,NA())</f>
        <v>34.376010564509166</v>
      </c>
      <c r="G267" s="3">
        <f>IF($K$3,ILoop!G267,NA())</f>
        <v>-170.33181392051083</v>
      </c>
    </row>
    <row r="268" spans="1:7" ht="12.75">
      <c r="A268" s="3">
        <f>ILoop!A268</f>
        <v>950</v>
      </c>
      <c r="B268" s="3">
        <f>IF($K$1,ILoop!B268,NA())</f>
        <v>12.10874546411227</v>
      </c>
      <c r="C268" s="3">
        <f>IF($K$1,ILoop!C268,NA())</f>
        <v>-90</v>
      </c>
      <c r="D268" s="3">
        <f>IF($K$2,ILoop!D268,NA())</f>
        <v>22.086577933141164</v>
      </c>
      <c r="E268" s="3">
        <f>IF($K$2,ILoop!E268,NA())</f>
        <v>-80.23158888245882</v>
      </c>
      <c r="F268" s="3">
        <f>IF($K$3,ILoop!F268,NA())</f>
        <v>34.19532339725343</v>
      </c>
      <c r="G268" s="3">
        <f>IF($K$3,ILoop!G268,NA())</f>
        <v>-170.23158888245882</v>
      </c>
    </row>
    <row r="269" spans="1:7" ht="12.75">
      <c r="A269" s="3">
        <f>ILoop!A269</f>
        <v>960</v>
      </c>
      <c r="B269" s="3">
        <f>IF($K$1,ILoop!B269,NA())</f>
        <v>12.017792909097855</v>
      </c>
      <c r="C269" s="3">
        <f>IF($K$1,ILoop!C269,NA())</f>
        <v>-90</v>
      </c>
      <c r="D269" s="3">
        <f>IF($K$2,ILoop!D269,NA())</f>
        <v>21.99879918779842</v>
      </c>
      <c r="E269" s="3">
        <f>IF($K$2,ILoop!E269,NA())</f>
        <v>-80.13144490524763</v>
      </c>
      <c r="F269" s="3">
        <f>IF($K$3,ILoop!F269,NA())</f>
        <v>34.016592096896275</v>
      </c>
      <c r="G269" s="3">
        <f>IF($K$3,ILoop!G269,NA())</f>
        <v>-170.13144490524763</v>
      </c>
    </row>
    <row r="270" spans="1:7" ht="12.75">
      <c r="A270" s="3">
        <f>ILoop!A270</f>
        <v>970</v>
      </c>
      <c r="B270" s="3">
        <f>IF($K$1,ILoop!B270,NA())</f>
        <v>11.927782884564326</v>
      </c>
      <c r="C270" s="3">
        <f>IF($K$1,ILoop!C270,NA())</f>
        <v>-90</v>
      </c>
      <c r="D270" s="3">
        <f>IF($K$2,ILoop!D270,NA())</f>
        <v>21.911993811657435</v>
      </c>
      <c r="E270" s="3">
        <f>IF($K$2,ILoop!E270,NA())</f>
        <v>-80.03138272138318</v>
      </c>
      <c r="F270" s="3">
        <f>IF($K$3,ILoop!F270,NA())</f>
        <v>33.83977669622176</v>
      </c>
      <c r="G270" s="3">
        <f>IF($K$3,ILoop!G270,NA())</f>
        <v>-170.03138272138318</v>
      </c>
    </row>
    <row r="271" spans="1:7" ht="12.75">
      <c r="A271" s="3">
        <f>ILoop!A271</f>
        <v>980</v>
      </c>
      <c r="B271" s="3">
        <f>IF($K$1,ILoop!B271,NA())</f>
        <v>11.838696056039327</v>
      </c>
      <c r="C271" s="3">
        <f>IF($K$1,ILoop!C271,NA())</f>
        <v>-90</v>
      </c>
      <c r="D271" s="3">
        <f>IF($K$2,ILoop!D271,NA())</f>
        <v>21.826142399042517</v>
      </c>
      <c r="E271" s="3">
        <f>IF($K$2,ILoop!E271,NA())</f>
        <v>-79.93140305985133</v>
      </c>
      <c r="F271" s="3">
        <f>IF($K$3,ILoop!F271,NA())</f>
        <v>33.66483845508184</v>
      </c>
      <c r="G271" s="3">
        <f>IF($K$3,ILoop!G271,NA())</f>
        <v>-169.93140305985133</v>
      </c>
    </row>
    <row r="272" spans="1:7" ht="12.75">
      <c r="A272" s="3">
        <f>ILoop!A272</f>
        <v>990</v>
      </c>
      <c r="B272" s="3">
        <f>IF($K$1,ILoop!B272,NA())</f>
        <v>11.750513677938226</v>
      </c>
      <c r="C272" s="3">
        <f>IF($K$1,ILoop!C272,NA())</f>
        <v>-90</v>
      </c>
      <c r="D272" s="3">
        <f>IF($K$2,ILoop!D272,NA())</f>
        <v>21.741226132607856</v>
      </c>
      <c r="E272" s="3">
        <f>IF($K$2,ILoop!E272,NA())</f>
        <v>-79.83150664609471</v>
      </c>
      <c r="F272" s="3">
        <f>IF($K$3,ILoop!F272,NA())</f>
        <v>33.491739810546086</v>
      </c>
      <c r="G272" s="3">
        <f>IF($K$3,ILoop!G272,NA())</f>
        <v>-169.8315066460947</v>
      </c>
    </row>
    <row r="273" spans="1:7" ht="12.75">
      <c r="A273" s="3">
        <f>ILoop!A273</f>
        <v>1000</v>
      </c>
      <c r="B273" s="3">
        <f>IF($K$1,ILoop!B273,NA())</f>
        <v>11.663217569889227</v>
      </c>
      <c r="C273" s="3">
        <f>IF($K$1,ILoop!C273,NA())</f>
        <v>-90</v>
      </c>
      <c r="D273" s="3">
        <f>IF($K$2,ILoop!D273,NA())</f>
        <v>21.657226759667658</v>
      </c>
      <c r="E273" s="3">
        <f>IF($K$2,ILoop!E273,NA())</f>
        <v>-79.73169420198975</v>
      </c>
      <c r="F273" s="3">
        <f>IF($K$3,ILoop!F273,NA())</f>
        <v>33.320444329556885</v>
      </c>
      <c r="G273" s="3">
        <f>IF($K$3,ILoop!G273,NA())</f>
        <v>-169.73169420198974</v>
      </c>
    </row>
    <row r="274" spans="1:7" ht="12.75">
      <c r="A274" s="3">
        <f>ILoop!A274</f>
        <v>1100</v>
      </c>
      <c r="B274" s="3">
        <f>IF($K$1,ILoop!B274,NA())</f>
        <v>10.835363866724725</v>
      </c>
      <c r="C274" s="3">
        <f>IF($K$1,ILoop!C274,NA())</f>
        <v>-90</v>
      </c>
      <c r="D274" s="3">
        <f>IF($K$2,ILoop!D274,NA())</f>
        <v>20.864008402663142</v>
      </c>
      <c r="E274" s="3">
        <f>IF($K$2,ILoop!E274,NA())</f>
        <v>-78.73834431077435</v>
      </c>
      <c r="F274" s="3">
        <f>IF($K$3,ILoop!F274,NA())</f>
        <v>31.699372269387865</v>
      </c>
      <c r="G274" s="3">
        <f>IF($K$3,ILoop!G274,NA())</f>
        <v>-168.73834431077435</v>
      </c>
    </row>
    <row r="275" spans="1:7" ht="12.75">
      <c r="A275" s="3">
        <f>ILoop!A275</f>
        <v>1200</v>
      </c>
      <c r="B275" s="3">
        <f>IF($K$1,ILoop!B275,NA())</f>
        <v>10.079592648936728</v>
      </c>
      <c r="C275" s="3">
        <f>IF($K$1,ILoop!C275,NA())</f>
        <v>-90</v>
      </c>
      <c r="D275" s="3">
        <f>IF($K$2,ILoop!D275,NA())</f>
        <v>20.1458514207433</v>
      </c>
      <c r="E275" s="3">
        <f>IF($K$2,ILoop!E275,NA())</f>
        <v>-77.75415814932539</v>
      </c>
      <c r="F275" s="3">
        <f>IF($K$3,ILoop!F275,NA())</f>
        <v>30.225444069680027</v>
      </c>
      <c r="G275" s="3">
        <f>IF($K$3,ILoop!G275,NA())</f>
        <v>-167.75415814932538</v>
      </c>
    </row>
    <row r="276" spans="1:7" ht="12.75">
      <c r="A276" s="3">
        <f>ILoop!A276</f>
        <v>1300</v>
      </c>
      <c r="B276" s="3">
        <f>IF($K$1,ILoop!B276,NA())</f>
        <v>9.384350523752488</v>
      </c>
      <c r="C276" s="3">
        <f>IF($K$1,ILoop!C276,NA())</f>
        <v>-90</v>
      </c>
      <c r="D276" s="3">
        <f>IF($K$2,ILoop!D276,NA())</f>
        <v>19.4911217898322</v>
      </c>
      <c r="E276" s="3">
        <f>IF($K$2,ILoop!E276,NA())</f>
        <v>-76.77979556686299</v>
      </c>
      <c r="F276" s="3">
        <f>IF($K$3,ILoop!F276,NA())</f>
        <v>28.875472313584687</v>
      </c>
      <c r="G276" s="3">
        <f>IF($K$3,ILoop!G276,NA())</f>
        <v>-166.779795566863</v>
      </c>
    </row>
    <row r="277" spans="1:7" ht="12.75">
      <c r="A277" s="3">
        <f>ILoop!A277</f>
        <v>1400</v>
      </c>
      <c r="B277" s="3">
        <f>IF($K$1,ILoop!B277,NA())</f>
        <v>8.740656856324463</v>
      </c>
      <c r="C277" s="3">
        <f>IF($K$1,ILoop!C277,NA())</f>
        <v>-90</v>
      </c>
      <c r="D277" s="3">
        <f>IF($K$2,ILoop!D277,NA())</f>
        <v>18.890753862138766</v>
      </c>
      <c r="E277" s="3">
        <f>IF($K$2,ILoop!E277,NA())</f>
        <v>-75.81587669868848</v>
      </c>
      <c r="F277" s="3">
        <f>IF($K$3,ILoop!F277,NA())</f>
        <v>27.63141071846323</v>
      </c>
      <c r="G277" s="3">
        <f>IF($K$3,ILoop!G277,NA())</f>
        <v>-165.8158766986885</v>
      </c>
    </row>
    <row r="278" spans="1:7" ht="12.75">
      <c r="A278" s="3">
        <f>ILoop!A278</f>
        <v>1500</v>
      </c>
      <c r="B278" s="3">
        <f>IF($K$1,ILoop!B278,NA())</f>
        <v>8.1413923887756</v>
      </c>
      <c r="C278" s="3">
        <f>IF($K$1,ILoop!C278,NA())</f>
        <v>-90</v>
      </c>
      <c r="D278" s="3">
        <f>IF($K$2,ILoop!D278,NA())</f>
        <v>18.337539523176424</v>
      </c>
      <c r="E278" s="3">
        <f>IF($K$2,ILoop!E278,NA())</f>
        <v>-74.86298068284876</v>
      </c>
      <c r="F278" s="3">
        <f>IF($K$3,ILoop!F278,NA())</f>
        <v>26.478931911952024</v>
      </c>
      <c r="G278" s="3">
        <f>IF($K$3,ILoop!G278,NA())</f>
        <v>-164.86298068284876</v>
      </c>
    </row>
    <row r="279" spans="1:7" ht="12.75">
      <c r="A279" s="3">
        <f>ILoop!A279</f>
        <v>1600</v>
      </c>
      <c r="B279" s="3">
        <f>IF($K$1,ILoop!B279,NA())</f>
        <v>7.580817916770731</v>
      </c>
      <c r="C279" s="3">
        <f>IF($K$1,ILoop!C279,NA())</f>
        <v>-90</v>
      </c>
      <c r="D279" s="3">
        <f>IF($K$2,ILoop!D279,NA())</f>
        <v>17.825647408848425</v>
      </c>
      <c r="E279" s="3">
        <f>IF($K$2,ILoop!E279,NA())</f>
        <v>-73.9216447367963</v>
      </c>
      <c r="F279" s="3">
        <f>IF($K$3,ILoop!F279,NA())</f>
        <v>25.406465325619155</v>
      </c>
      <c r="G279" s="3">
        <f>IF($K$3,ILoop!G279,NA())</f>
        <v>-163.92164473679628</v>
      </c>
    </row>
    <row r="280" spans="1:7" ht="12.75">
      <c r="A280" s="3">
        <f>ILoop!A280</f>
        <v>1700</v>
      </c>
      <c r="B280" s="3">
        <f>IF($K$1,ILoop!B280,NA())</f>
        <v>7.054239142323745</v>
      </c>
      <c r="C280" s="3">
        <f>IF($K$1,ILoop!C280,NA())</f>
        <v>-90</v>
      </c>
      <c r="D280" s="3">
        <f>IF($K$2,ILoop!D280,NA())</f>
        <v>17.350288295312797</v>
      </c>
      <c r="E280" s="3">
        <f>IF($K$2,ILoop!E280,NA())</f>
        <v>-72.99236358300853</v>
      </c>
      <c r="F280" s="3">
        <f>IF($K$3,ILoop!F280,NA())</f>
        <v>24.404527437636542</v>
      </c>
      <c r="G280" s="3">
        <f>IF($K$3,ILoop!G280,NA())</f>
        <v>-162.9923635830085</v>
      </c>
    </row>
    <row r="281" spans="1:7" ht="12.75">
      <c r="A281" s="3">
        <f>ILoop!A281</f>
        <v>1800</v>
      </c>
      <c r="B281" s="3">
        <f>IF($K$1,ILoop!B281,NA())</f>
        <v>6.557767467823102</v>
      </c>
      <c r="C281" s="3">
        <f>IF($K$1,ILoop!C281,NA())</f>
        <v>-90</v>
      </c>
      <c r="D281" s="3">
        <f>IF($K$2,ILoop!D281,NA())</f>
        <v>16.907476421084194</v>
      </c>
      <c r="E281" s="3">
        <f>IF($K$2,ILoop!E281,NA())</f>
        <v>-72.07558920807958</v>
      </c>
      <c r="F281" s="3">
        <f>IF($K$3,ILoop!F281,NA())</f>
        <v>23.4652438889073</v>
      </c>
      <c r="G281" s="3">
        <f>IF($K$3,ILoop!G281,NA())</f>
        <v>-162.07558920807958</v>
      </c>
    </row>
    <row r="282" spans="1:7" ht="12.75">
      <c r="A282" s="3">
        <f>ILoop!A282</f>
        <v>1900</v>
      </c>
      <c r="B282" s="3">
        <f>IF($K$1,ILoop!B282,NA())</f>
        <v>6.088145550832648</v>
      </c>
      <c r="C282" s="3">
        <f>IF($K$1,ILoop!C282,NA())</f>
        <v>-90</v>
      </c>
      <c r="D282" s="3">
        <f>IF($K$2,ILoop!D282,NA())</f>
        <v>16.493855555944805</v>
      </c>
      <c r="E282" s="3">
        <f>IF($K$2,ILoop!E282,NA())</f>
        <v>-71.1717309360152</v>
      </c>
      <c r="F282" s="3">
        <f>IF($K$3,ILoop!F282,NA())</f>
        <v>22.58200110677745</v>
      </c>
      <c r="G282" s="3">
        <f>IF($K$3,ILoop!G282,NA())</f>
        <v>-161.1717309360152</v>
      </c>
    </row>
    <row r="283" spans="1:7" ht="12.75">
      <c r="A283" s="3">
        <f>ILoop!A283</f>
        <v>2000</v>
      </c>
      <c r="B283" s="3">
        <f>IF($K$1,ILoop!B283,NA())</f>
        <v>5.642617656609601</v>
      </c>
      <c r="C283" s="3">
        <f>IF($K$1,ILoop!C283,NA())</f>
        <v>-90</v>
      </c>
      <c r="D283" s="3">
        <f>IF($K$2,ILoop!D283,NA())</f>
        <v>16.10656984921254</v>
      </c>
      <c r="E283" s="3">
        <f>IF($K$2,ILoop!E283,NA())</f>
        <v>-70.28115579337906</v>
      </c>
      <c r="F283" s="3">
        <f>IF($K$3,ILoop!F283,NA())</f>
        <v>21.749187505822142</v>
      </c>
      <c r="G283" s="3">
        <f>IF($K$3,ILoop!G283,NA())</f>
        <v>-160.28115579337904</v>
      </c>
    </row>
    <row r="284" spans="1:7" ht="12.75">
      <c r="A284" s="3">
        <f>ILoop!A284</f>
        <v>2100</v>
      </c>
      <c r="B284" s="3">
        <f>IF($K$1,ILoop!B284,NA())</f>
        <v>5.218831675210839</v>
      </c>
      <c r="C284" s="3">
        <f>IF($K$1,ILoop!C284,NA())</f>
        <v>-90</v>
      </c>
      <c r="D284" s="3">
        <f>IF($K$2,ILoop!D284,NA())</f>
        <v>15.743166320465804</v>
      </c>
      <c r="E284" s="3">
        <f>IF($K$2,ILoop!E284,NA())</f>
        <v>-69.40418914156324</v>
      </c>
      <c r="F284" s="3">
        <f>IF($K$3,ILoop!F284,NA())</f>
        <v>20.961997995676644</v>
      </c>
      <c r="G284" s="3">
        <f>IF($K$3,ILoop!G284,NA())</f>
        <v>-159.40418914156322</v>
      </c>
    </row>
    <row r="285" spans="1:7" ht="12.75">
      <c r="A285" s="3">
        <f>ILoop!A285</f>
        <v>2200</v>
      </c>
      <c r="B285" s="3">
        <f>IF($K$1,ILoop!B285,NA())</f>
        <v>4.814763953445102</v>
      </c>
      <c r="C285" s="3">
        <f>IF($K$1,ILoop!C285,NA())</f>
        <v>-90</v>
      </c>
      <c r="D285" s="3">
        <f>IF($K$2,ILoop!D285,NA())</f>
        <v>15.401520139844926</v>
      </c>
      <c r="E285" s="3">
        <f>IF($K$2,ILoop!E285,NA())</f>
        <v>-68.54111554977175</v>
      </c>
      <c r="F285" s="3">
        <f>IF($K$3,ILoop!F285,NA())</f>
        <v>20.216284093290028</v>
      </c>
      <c r="G285" s="3">
        <f>IF($K$3,ILoop!G285,NA())</f>
        <v>-158.54111554977175</v>
      </c>
    </row>
    <row r="286" spans="1:7" ht="12.75">
      <c r="A286" s="3">
        <f>ILoop!A286</f>
        <v>2300</v>
      </c>
      <c r="B286" s="3">
        <f>IF($K$1,ILoop!B286,NA())</f>
        <v>4.428660849537367</v>
      </c>
      <c r="C286" s="3">
        <f>IF($K$1,ILoop!C286,NA())</f>
        <v>-90</v>
      </c>
      <c r="D286" s="3">
        <f>IF($K$2,ILoop!D286,NA())</f>
        <v>15.079776603289607</v>
      </c>
      <c r="E286" s="3">
        <f>IF($K$2,ILoop!E286,NA())</f>
        <v>-67.69217988127983</v>
      </c>
      <c r="F286" s="3">
        <f>IF($K$3,ILoop!F286,NA())</f>
        <v>19.508437452826975</v>
      </c>
      <c r="G286" s="3">
        <f>IF($K$3,ILoop!G286,NA())</f>
        <v>-157.69217988127983</v>
      </c>
    </row>
    <row r="287" spans="1:7" ht="12.75">
      <c r="A287" s="3">
        <f>ILoop!A287</f>
        <v>2400</v>
      </c>
      <c r="B287" s="3">
        <f>IF($K$1,ILoop!B287,NA())</f>
        <v>4.058992735657104</v>
      </c>
      <c r="C287" s="3">
        <f>IF($K$1,ILoop!C287,NA())</f>
        <v>-90</v>
      </c>
      <c r="D287" s="3">
        <f>IF($K$2,ILoop!D287,NA())</f>
        <v>14.776305525968848</v>
      </c>
      <c r="E287" s="3">
        <f>IF($K$2,ILoop!E287,NA())</f>
        <v>-66.85758856511336</v>
      </c>
      <c r="F287" s="3">
        <f>IF($K$3,ILoop!F287,NA())</f>
        <v>18.83529826162595</v>
      </c>
      <c r="G287" s="3">
        <f>IF($K$3,ILoop!G287,NA())</f>
        <v>-156.85758856511336</v>
      </c>
    </row>
    <row r="288" spans="1:7" ht="12.75">
      <c r="A288" s="3">
        <f>ILoop!A288</f>
        <v>2500</v>
      </c>
      <c r="B288" s="3">
        <f>IF($K$1,ILoop!B288,NA())</f>
        <v>3.7044173964484726</v>
      </c>
      <c r="C288" s="3">
        <f>IF($K$1,ILoop!C288,NA())</f>
        <v>-90</v>
      </c>
      <c r="D288" s="3">
        <f>IF($K$2,ILoop!D288,NA())</f>
        <v>14.489665000727962</v>
      </c>
      <c r="E288" s="3">
        <f>IF($K$2,ILoop!E288,NA())</f>
        <v>-66.0375110254218</v>
      </c>
      <c r="F288" s="3">
        <f>IF($K$3,ILoop!F288,NA())</f>
        <v>18.194082397176434</v>
      </c>
      <c r="G288" s="3">
        <f>IF($K$3,ILoop!G288,NA())</f>
        <v>-156.0375110254218</v>
      </c>
    </row>
    <row r="289" spans="1:7" ht="12.75">
      <c r="A289" s="3">
        <f>ILoop!A289</f>
        <v>2600</v>
      </c>
      <c r="B289" s="3">
        <f>IF($K$1,ILoop!B289,NA())</f>
        <v>3.3637506104728656</v>
      </c>
      <c r="C289" s="3">
        <f>IF($K$1,ILoop!C289,NA())</f>
        <v>-90</v>
      </c>
      <c r="D289" s="3">
        <f>IF($K$2,ILoop!D289,NA())</f>
        <v>14.218572307690751</v>
      </c>
      <c r="E289" s="3">
        <f>IF($K$2,ILoop!E289,NA())</f>
        <v>-65.23208124142567</v>
      </c>
      <c r="F289" s="3">
        <f>IF($K$3,ILoop!F289,NA())</f>
        <v>17.582322918163616</v>
      </c>
      <c r="G289" s="3">
        <f>IF($K$3,ILoop!G289,NA())</f>
        <v>-155.23208124142567</v>
      </c>
    </row>
    <row r="290" spans="1:7" ht="12.75">
      <c r="A290" s="3">
        <f>ILoop!A290</f>
        <v>2700</v>
      </c>
      <c r="B290" s="3">
        <f>IF($K$1,ILoop!B290,NA())</f>
        <v>3.0359422867094787</v>
      </c>
      <c r="C290" s="3">
        <f>IF($K$1,ILoop!C290,NA())</f>
        <v>-90</v>
      </c>
      <c r="D290" s="3">
        <f>IF($K$2,ILoop!D290,NA())</f>
        <v>13.961880346884408</v>
      </c>
      <c r="E290" s="3">
        <f>IF($K$2,ILoop!E290,NA())</f>
        <v>-64.44139941183347</v>
      </c>
      <c r="F290" s="3">
        <f>IF($K$3,ILoop!F290,NA())</f>
        <v>16.997822633593888</v>
      </c>
      <c r="G290" s="3">
        <f>IF($K$3,ILoop!G290,NA())</f>
        <v>-154.4413994118335</v>
      </c>
    </row>
    <row r="291" spans="1:7" ht="12.75">
      <c r="A291" s="3">
        <f>ILoop!A291</f>
        <v>2800</v>
      </c>
      <c r="B291" s="3">
        <f>IF($K$1,ILoop!B291,NA())</f>
        <v>2.72005694304484</v>
      </c>
      <c r="C291" s="3">
        <f>IF($K$1,ILoop!C291,NA())</f>
        <v>-90</v>
      </c>
      <c r="D291" s="3">
        <f>IF($K$2,ILoop!D291,NA())</f>
        <v>13.718558380981598</v>
      </c>
      <c r="E291" s="3">
        <f>IF($K$2,ILoop!E291,NA())</f>
        <v>-63.66553369896734</v>
      </c>
      <c r="F291" s="3">
        <f>IF($K$3,ILoop!F291,NA())</f>
        <v>16.43861532402644</v>
      </c>
      <c r="G291" s="3">
        <f>IF($K$3,ILoop!G291,NA())</f>
        <v>-153.66553369896732</v>
      </c>
    </row>
    <row r="292" spans="1:7" ht="12.75">
      <c r="A292" s="3">
        <f>ILoop!A292</f>
        <v>2900</v>
      </c>
      <c r="B292" s="3">
        <f>IF($K$1,ILoop!B292,NA())</f>
        <v>2.415257611910104</v>
      </c>
      <c r="C292" s="3">
        <f>IF($K$1,ILoop!C292,NA())</f>
        <v>-90</v>
      </c>
      <c r="D292" s="3">
        <f>IF($K$2,ILoop!D292,NA())</f>
        <v>13.487676173868994</v>
      </c>
      <c r="E292" s="3">
        <f>IF($K$2,ILoop!E292,NA())</f>
        <v>-62.9045220294428</v>
      </c>
      <c r="F292" s="3">
        <f>IF($K$3,ILoop!F292,NA())</f>
        <v>15.902933785779098</v>
      </c>
      <c r="G292" s="3">
        <f>IF($K$3,ILoop!G292,NA())</f>
        <v>-152.9045220294428</v>
      </c>
    </row>
    <row r="293" spans="1:7" ht="12.75">
      <c r="A293" s="3">
        <f>ILoop!A293</f>
        <v>3000</v>
      </c>
      <c r="B293" s="3">
        <f>IF($K$1,ILoop!B293,NA())</f>
        <v>2.120792475495976</v>
      </c>
      <c r="C293" s="3">
        <f>IF($K$1,ILoop!C293,NA())</f>
        <v>-90</v>
      </c>
      <c r="D293" s="3">
        <f>IF($K$2,ILoop!D293,NA())</f>
        <v>13.268390828353347</v>
      </c>
      <c r="E293" s="3">
        <f>IF($K$2,ILoop!E293,NA())</f>
        <v>-62.15837393004216</v>
      </c>
      <c r="F293" s="3">
        <f>IF($K$3,ILoop!F293,NA())</f>
        <v>15.389183303849324</v>
      </c>
      <c r="G293" s="3">
        <f>IF($K$3,ILoop!G293,NA())</f>
        <v>-152.15837393004216</v>
      </c>
    </row>
    <row r="294" spans="1:7" ht="12.75">
      <c r="A294" s="3">
        <f>ILoop!A294</f>
        <v>3100</v>
      </c>
      <c r="B294" s="3">
        <f>IF($K$1,ILoop!B294,NA())</f>
        <v>1.8359836932037708</v>
      </c>
      <c r="C294" s="3">
        <f>IF($K$1,ILoop!C294,NA())</f>
        <v>-90</v>
      </c>
      <c r="D294" s="3">
        <f>IF($K$2,ILoop!D294,NA())</f>
        <v>13.059935786820278</v>
      </c>
      <c r="E294" s="3">
        <f>IF($K$2,ILoop!E294,NA())</f>
        <v>-61.42707237934346</v>
      </c>
      <c r="F294" s="3">
        <f>IF($K$3,ILoop!F294,NA())</f>
        <v>14.895919480024048</v>
      </c>
      <c r="G294" s="3">
        <f>IF($K$3,ILoop!G294,NA())</f>
        <v>-151.42707237934346</v>
      </c>
    </row>
    <row r="295" spans="1:7" ht="12.75">
      <c r="A295" s="3">
        <f>ILoop!A295</f>
        <v>3200</v>
      </c>
      <c r="B295" s="3">
        <f>IF($K$1,ILoop!B295,NA())</f>
        <v>1.5602180034911073</v>
      </c>
      <c r="C295" s="3">
        <f>IF($K$1,ILoop!C295,NA())</f>
        <v>-90</v>
      </c>
      <c r="D295" s="3">
        <f>IF($K$2,ILoop!D295,NA())</f>
        <v>12.861611578383554</v>
      </c>
      <c r="E295" s="3">
        <f>IF($K$2,ILoop!E295,NA())</f>
        <v>-60.710575657658836</v>
      </c>
      <c r="F295" s="3">
        <f>IF($K$3,ILoop!F295,NA())</f>
        <v>14.421829581874661</v>
      </c>
      <c r="G295" s="3">
        <f>IF($K$3,ILoop!G295,NA())</f>
        <v>-150.71057565765884</v>
      </c>
    </row>
    <row r="296" spans="1:7" ht="12.75">
      <c r="A296" s="3">
        <f>ILoop!A296</f>
        <v>3300</v>
      </c>
      <c r="B296" s="3">
        <f>IF($K$1,ILoop!B296,NA())</f>
        <v>1.2929387723314765</v>
      </c>
      <c r="C296" s="3">
        <f>IF($K$1,ILoop!C296,NA())</f>
        <v>-90</v>
      </c>
      <c r="D296" s="3">
        <f>IF($K$2,ILoop!D296,NA())</f>
        <v>12.672777986295205</v>
      </c>
      <c r="E296" s="3">
        <f>IF($K$2,ILoop!E296,NA())</f>
        <v>-60.00881917984669</v>
      </c>
      <c r="F296" s="3">
        <f>IF($K$3,ILoop!F296,NA())</f>
        <v>13.965716758626682</v>
      </c>
      <c r="G296" s="3">
        <f>IF($K$3,ILoop!G296,NA())</f>
        <v>-150.00881917984668</v>
      </c>
    </row>
    <row r="297" spans="1:7" ht="12.75">
      <c r="A297" s="3">
        <f>ILoop!A297</f>
        <v>3400</v>
      </c>
      <c r="B297" s="3">
        <f>IF($K$1,ILoop!B297,NA())</f>
        <v>1.0336392290441225</v>
      </c>
      <c r="C297" s="3">
        <f>IF($K$1,ILoop!C297,NA())</f>
        <v>-90</v>
      </c>
      <c r="D297" s="3">
        <f>IF($K$2,ILoop!D297,NA())</f>
        <v>12.492847378049879</v>
      </c>
      <c r="E297" s="3">
        <f>IF($K$2,ILoop!E297,NA())</f>
        <v>-59.32171729755008</v>
      </c>
      <c r="F297" s="3">
        <f>IF($K$3,ILoop!F297,NA())</f>
        <v>13.526486607094</v>
      </c>
      <c r="G297" s="3">
        <f>IF($K$3,ILoop!G297,NA())</f>
        <v>-149.32171729755007</v>
      </c>
    </row>
    <row r="298" spans="1:7" ht="12.75">
      <c r="A298" s="3">
        <f>ILoop!A298</f>
        <v>3500</v>
      </c>
      <c r="B298" s="3">
        <f>IF($K$1,ILoop!B298,NA())</f>
        <v>0.7818566828837125</v>
      </c>
      <c r="C298" s="3">
        <f>IF($K$1,ILoop!C298,NA())</f>
        <v>-90</v>
      </c>
      <c r="D298" s="3">
        <f>IF($K$2,ILoop!D298,NA())</f>
        <v>12.321278993333545</v>
      </c>
      <c r="E298" s="3">
        <f>IF($K$2,ILoop!E298,NA())</f>
        <v>-58.64916505934265</v>
      </c>
      <c r="F298" s="3">
        <f>IF($K$3,ILoop!F298,NA())</f>
        <v>13.103135676217256</v>
      </c>
      <c r="G298" s="3">
        <f>IF($K$3,ILoop!G298,NA())</f>
        <v>-148.64916505934266</v>
      </c>
    </row>
    <row r="299" spans="1:7" ht="12.75">
      <c r="A299" s="3">
        <f>ILoop!A299</f>
        <v>3600</v>
      </c>
      <c r="B299" s="3">
        <f>IF($K$1,ILoop!B299,NA())</f>
        <v>0.5371675545434793</v>
      </c>
      <c r="C299" s="3">
        <f>IF($K$1,ILoop!C299,NA())</f>
        <v>-90</v>
      </c>
      <c r="D299" s="3">
        <f>IF($K$2,ILoop!D299,NA())</f>
        <v>12.157574025777008</v>
      </c>
      <c r="E299" s="3">
        <f>IF($K$2,ILoop!E299,NA())</f>
        <v>-57.99103991910529</v>
      </c>
      <c r="F299" s="3">
        <f>IF($K$3,ILoop!F299,NA())</f>
        <v>12.694741580320487</v>
      </c>
      <c r="G299" s="3">
        <f>IF($K$3,ILoop!G299,NA())</f>
        <v>-147.99103991910528</v>
      </c>
    </row>
    <row r="300" spans="1:7" ht="12.75">
      <c r="A300" s="3">
        <f>ILoop!A300</f>
        <v>3700</v>
      </c>
      <c r="B300" s="3">
        <f>IF($K$1,ILoop!B300,NA())</f>
        <v>0.2991830885493243</v>
      </c>
      <c r="C300" s="3">
        <f>IF($K$1,ILoop!C300,NA())</f>
        <v>-90</v>
      </c>
      <c r="D300" s="3">
        <f>IF($K$2,ILoop!D300,NA())</f>
        <v>12.001271366312114</v>
      </c>
      <c r="E300" s="3">
        <f>IF($K$2,ILoop!E300,NA())</f>
        <v>-57.34720338469054</v>
      </c>
      <c r="F300" s="3">
        <f>IF($K$3,ILoop!F300,NA())</f>
        <v>12.300454454861438</v>
      </c>
      <c r="G300" s="3">
        <f>IF($K$3,ILoop!G300,NA())</f>
        <v>-147.34720338469054</v>
      </c>
    </row>
    <row r="301" spans="1:7" ht="12.75">
      <c r="A301" s="3">
        <f>ILoop!A301</f>
        <v>3800</v>
      </c>
      <c r="B301" s="3">
        <f>IF($K$1,ILoop!B301,NA())</f>
        <v>0.06754563755302377</v>
      </c>
      <c r="C301" s="3">
        <f>IF($K$1,ILoop!C301,NA())</f>
        <v>-90</v>
      </c>
      <c r="D301" s="3">
        <f>IF($K$2,ILoop!D301,NA())</f>
        <v>11.851943900944779</v>
      </c>
      <c r="E301" s="3">
        <f>IF($K$2,ILoop!E301,NA())</f>
        <v>-56.71750260054106</v>
      </c>
      <c r="F301" s="3">
        <f>IF($K$3,ILoop!F301,NA())</f>
        <v>11.919489538497803</v>
      </c>
      <c r="G301" s="3">
        <f>IF($K$3,ILoop!G301,NA())</f>
        <v>-146.71750260054105</v>
      </c>
    </row>
    <row r="302" spans="1:7" ht="12.75">
      <c r="A302" s="3">
        <f>ILoop!A302</f>
        <v>3900</v>
      </c>
      <c r="B302" s="3">
        <f>IF($K$1,ILoop!B302,NA())</f>
        <v>-0.15807457064075858</v>
      </c>
      <c r="C302" s="3">
        <f>IF($K$1,ILoop!C302,NA())</f>
        <v>-90</v>
      </c>
      <c r="D302" s="3">
        <f>IF($K$2,ILoop!D302,NA())</f>
        <v>11.709195275547748</v>
      </c>
      <c r="E302" s="3">
        <f>IF($K$2,ILoop!E302,NA())</f>
        <v>-56.10177185940444</v>
      </c>
      <c r="F302" s="3">
        <f>IF($K$3,ILoop!F302,NA())</f>
        <v>11.551120704906989</v>
      </c>
      <c r="G302" s="3">
        <f>IF($K$3,ILoop!G302,NA())</f>
        <v>-146.10177185940444</v>
      </c>
    </row>
    <row r="303" spans="1:7" ht="12.75">
      <c r="A303" s="3">
        <f>ILoop!A303</f>
        <v>4000</v>
      </c>
      <c r="B303" s="3">
        <f>IF($K$1,ILoop!B303,NA())</f>
        <v>-0.3779822566700223</v>
      </c>
      <c r="C303" s="3">
        <f>IF($K$1,ILoop!C303,NA())</f>
        <v>-90</v>
      </c>
      <c r="D303" s="3">
        <f>IF($K$2,ILoop!D303,NA())</f>
        <v>11.572657056027946</v>
      </c>
      <c r="E303" s="3">
        <f>IF($K$2,ILoop!E303,NA())</f>
        <v>-55.49983403962251</v>
      </c>
      <c r="F303" s="3">
        <f>IF($K$3,ILoop!F303,NA())</f>
        <v>11.194674799357925</v>
      </c>
      <c r="G303" s="3">
        <f>IF($K$3,ILoop!G303,NA())</f>
        <v>-145.4998340396225</v>
      </c>
    </row>
    <row r="304" spans="1:7" ht="12.75">
      <c r="A304" s="3">
        <f>ILoop!A304</f>
        <v>4100</v>
      </c>
      <c r="B304" s="3">
        <f>IF($K$1,ILoop!B304,NA())</f>
        <v>-0.592459564505484</v>
      </c>
      <c r="C304" s="3">
        <f>IF($K$1,ILoop!C304,NA())</f>
        <v>-90</v>
      </c>
      <c r="D304" s="3">
        <f>IF($K$2,ILoop!D304,NA())</f>
        <v>11.441986224835878</v>
      </c>
      <c r="E304" s="3">
        <f>IF($K$2,ILoop!E304,NA())</f>
        <v>-54.911501965669174</v>
      </c>
      <c r="F304" s="3">
        <f>IF($K$3,ILoop!F304,NA())</f>
        <v>10.849526660330394</v>
      </c>
      <c r="G304" s="3">
        <f>IF($K$3,ILoop!G304,NA())</f>
        <v>-144.91150196566917</v>
      </c>
    </row>
    <row r="305" spans="1:7" ht="12.75">
      <c r="A305" s="3">
        <f>ILoop!A305</f>
        <v>4200</v>
      </c>
      <c r="B305" s="3">
        <f>IF($K$1,ILoop!B305,NA())</f>
        <v>-0.8017682380687835</v>
      </c>
      <c r="C305" s="3">
        <f>IF($K$1,ILoop!C305,NA())</f>
        <v>-90</v>
      </c>
      <c r="D305" s="3">
        <f>IF($K$2,ILoop!D305,NA())</f>
        <v>11.316862964939071</v>
      </c>
      <c r="E305" s="3">
        <f>IF($K$2,ILoop!E305,NA())</f>
        <v>-54.33657969066679</v>
      </c>
      <c r="F305" s="3">
        <f>IF($K$3,ILoop!F305,NA())</f>
        <v>10.515094726870288</v>
      </c>
      <c r="G305" s="3">
        <f>IF($K$3,ILoop!G305,NA())</f>
        <v>-144.33657969066678</v>
      </c>
    </row>
    <row r="306" spans="1:7" ht="12.75">
      <c r="A306" s="3">
        <f>ILoop!A306</f>
        <v>4300</v>
      </c>
      <c r="B306" s="3">
        <f>IF($K$1,ILoop!B306,NA())</f>
        <v>-1.0061515417025055</v>
      </c>
      <c r="C306" s="3">
        <f>IF($K$1,ILoop!C306,NA())</f>
        <v>-90</v>
      </c>
      <c r="D306" s="3">
        <f>IF($K$2,ILoop!D306,NA())</f>
        <v>11.19698869059987</v>
      </c>
      <c r="E306" s="3">
        <f>IF($K$2,ILoop!E306,NA())</f>
        <v>-53.77486370053351</v>
      </c>
      <c r="F306" s="3">
        <f>IF($K$3,ILoop!F306,NA())</f>
        <v>10.190837148897364</v>
      </c>
      <c r="G306" s="3">
        <f>IF($K$3,ILoop!G306,NA())</f>
        <v>-143.7748637005335</v>
      </c>
    </row>
    <row r="307" spans="1:7" ht="12.75">
      <c r="A307" s="3">
        <f>ILoop!A307</f>
        <v>4400</v>
      </c>
      <c r="B307" s="3">
        <f>IF($K$1,ILoop!B307,NA())</f>
        <v>-1.2058359598345223</v>
      </c>
      <c r="C307" s="3">
        <f>IF($K$1,ILoop!C307,NA())</f>
        <v>-90</v>
      </c>
      <c r="D307" s="3">
        <f>IF($K$2,ILoop!D307,NA())</f>
        <v>11.082084290981822</v>
      </c>
      <c r="E307" s="3">
        <f>IF($K$2,ILoop!E307,NA())</f>
        <v>-53.22614404020716</v>
      </c>
      <c r="F307" s="3">
        <f>IF($K$3,ILoop!F307,NA())</f>
        <v>9.8762483311473</v>
      </c>
      <c r="G307" s="3">
        <f>IF($K$3,ILoop!G307,NA())</f>
        <v>-143.22614404020715</v>
      </c>
    </row>
    <row r="308" spans="1:7" ht="12.75">
      <c r="A308" s="3">
        <f>ILoop!A308</f>
        <v>4500</v>
      </c>
      <c r="B308" s="3">
        <f>IF($K$1,ILoop!B308,NA())</f>
        <v>-1.4010327056176481</v>
      </c>
      <c r="C308" s="3">
        <f>IF($K$1,ILoop!C308,NA())</f>
        <v>-90</v>
      </c>
      <c r="D308" s="3">
        <f>IF($K$2,ILoop!D308,NA())</f>
        <v>10.971888558069981</v>
      </c>
      <c r="E308" s="3">
        <f>IF($K$2,ILoop!E308,NA())</f>
        <v>-52.690205363065054</v>
      </c>
      <c r="F308" s="3">
        <f>IF($K$3,ILoop!F308,NA())</f>
        <v>9.570855852452334</v>
      </c>
      <c r="G308" s="3">
        <f>IF($K$3,ILoop!G308,NA())</f>
        <v>-142.69020536306505</v>
      </c>
    </row>
    <row r="309" spans="1:7" ht="12.75">
      <c r="A309" s="3">
        <f>ILoop!A309</f>
        <v>4600</v>
      </c>
      <c r="B309" s="3">
        <f>IF($K$1,ILoop!B309,NA())</f>
        <v>-1.5919390637422561</v>
      </c>
      <c r="C309" s="3">
        <f>IF($K$1,ILoop!C309,NA())</f>
        <v>-90</v>
      </c>
      <c r="D309" s="3">
        <f>IF($K$2,ILoop!D309,NA())</f>
        <v>10.866156774872639</v>
      </c>
      <c r="E309" s="3">
        <f>IF($K$2,ILoop!E309,NA())</f>
        <v>-52.16682790522073</v>
      </c>
      <c r="F309" s="3">
        <f>IF($K$3,ILoop!F309,NA())</f>
        <v>9.274217711130383</v>
      </c>
      <c r="G309" s="3">
        <f>IF($K$3,ILoop!G309,NA())</f>
        <v>-142.16682790522074</v>
      </c>
    </row>
    <row r="310" spans="1:7" ht="12.75">
      <c r="A310" s="3">
        <f>ILoop!A310</f>
        <v>4700</v>
      </c>
      <c r="B310" s="3">
        <f>IF($K$1,ILoop!B310,NA())</f>
        <v>-1.7787395888251227</v>
      </c>
      <c r="C310" s="3">
        <f>IF($K$1,ILoop!C310,NA())</f>
        <v>-90</v>
      </c>
      <c r="D310" s="3">
        <f>IF($K$2,ILoop!D310,NA())</f>
        <v>10.764659443565975</v>
      </c>
      <c r="E310" s="3">
        <f>IF($K$2,ILoop!E310,NA())</f>
        <v>-51.65578838683834</v>
      </c>
      <c r="F310" s="3">
        <f>IF($K$3,ILoop!F310,NA())</f>
        <v>8.985919854740853</v>
      </c>
      <c r="G310" s="3">
        <f>IF($K$3,ILoop!G310,NA())</f>
        <v>-141.65578838683834</v>
      </c>
    </row>
    <row r="311" spans="1:7" ht="12.75">
      <c r="A311" s="3">
        <f>ILoop!A311</f>
        <v>4800</v>
      </c>
      <c r="B311" s="3">
        <f>IF($K$1,ILoop!B311,NA())</f>
        <v>-1.9616071776225188</v>
      </c>
      <c r="C311" s="3">
        <f>IF($K$1,ILoop!C311,NA())</f>
        <v>-90</v>
      </c>
      <c r="D311" s="3">
        <f>IF($K$2,ILoop!D311,NA())</f>
        <v>10.66718113629995</v>
      </c>
      <c r="E311" s="3">
        <f>IF($K$2,ILoop!E311,NA())</f>
        <v>-51.1568608429727</v>
      </c>
      <c r="F311" s="3">
        <f>IF($K$3,ILoop!F311,NA())</f>
        <v>8.705573958677432</v>
      </c>
      <c r="G311" s="3">
        <f>IF($K$3,ILoop!G311,NA())</f>
        <v>-141.1568608429727</v>
      </c>
    </row>
    <row r="312" spans="1:7" ht="12.75">
      <c r="A312" s="3">
        <f>ILoop!A312</f>
        <v>4900</v>
      </c>
      <c r="B312" s="3">
        <f>IF($K$1,ILoop!B312,NA())</f>
        <v>-2.140704030681048</v>
      </c>
      <c r="C312" s="3">
        <f>IF($K$1,ILoop!C312,NA())</f>
        <v>-90</v>
      </c>
      <c r="D312" s="3">
        <f>IF($K$2,ILoop!D312,NA())</f>
        <v>10.573519453923284</v>
      </c>
      <c r="E312" s="3">
        <f>IF($K$2,ILoop!E312,NA())</f>
        <v>-50.669817386727445</v>
      </c>
      <c r="F312" s="3">
        <f>IF($K$3,ILoop!F312,NA())</f>
        <v>8.432815423242236</v>
      </c>
      <c r="G312" s="3">
        <f>IF($K$3,ILoop!G312,NA())</f>
        <v>-140.66981738672743</v>
      </c>
    </row>
    <row r="313" spans="1:7" ht="12.75">
      <c r="A313" s="3">
        <f>ILoop!A313</f>
        <v>5000</v>
      </c>
      <c r="B313" s="3">
        <f>IF($K$1,ILoop!B313,NA())</f>
        <v>-2.31618251683115</v>
      </c>
      <c r="C313" s="3">
        <f>IF($K$1,ILoop!C313,NA())</f>
        <v>-90</v>
      </c>
      <c r="D313" s="3">
        <f>IF($K$2,ILoop!D313,NA())</f>
        <v>10.483484080003116</v>
      </c>
      <c r="E313" s="3">
        <f>IF($K$2,ILoop!E313,NA())</f>
        <v>-50.19442890773477</v>
      </c>
      <c r="F313" s="3">
        <f>IF($K$3,ILoop!F313,NA())</f>
        <v>8.167301563171966</v>
      </c>
      <c r="G313" s="3">
        <f>IF($K$3,ILoop!G313,NA())</f>
        <v>-140.19442890773476</v>
      </c>
    </row>
    <row r="314" spans="1:7" ht="12.75">
      <c r="A314" s="3">
        <f>ILoop!A314</f>
        <v>5100</v>
      </c>
      <c r="B314" s="3">
        <f>IF($K$1,ILoop!B314,NA())</f>
        <v>-2.4881859520695024</v>
      </c>
      <c r="C314" s="3">
        <f>IF($K$1,ILoop!C314,NA())</f>
        <v>-90</v>
      </c>
      <c r="D314" s="3">
        <f>IF($K$2,ILoop!D314,NA())</f>
        <v>10.396895919287266</v>
      </c>
      <c r="E314" s="3">
        <f>IF($K$2,ILoop!E314,NA())</f>
        <v>-49.73046570910669</v>
      </c>
      <c r="F314" s="3">
        <f>IF($K$3,ILoop!F314,NA())</f>
        <v>7.908709967217764</v>
      </c>
      <c r="G314" s="3">
        <f>IF($K$3,ILoop!G314,NA())</f>
        <v>-139.73046570910668</v>
      </c>
    </row>
    <row r="315" spans="1:7" ht="12.75">
      <c r="A315" s="3">
        <f>ILoop!A315</f>
        <v>5200</v>
      </c>
      <c r="B315" s="3">
        <f>IF($K$1,ILoop!B315,NA())</f>
        <v>-2.6568493028067577</v>
      </c>
      <c r="C315" s="3">
        <f>IF($K$1,ILoop!C315,NA())</f>
        <v>-90</v>
      </c>
      <c r="D315" s="3">
        <f>IF($K$2,ILoop!D315,NA())</f>
        <v>10.313586311246015</v>
      </c>
      <c r="E315" s="3">
        <f>IF($K$2,ILoop!E315,NA())</f>
        <v>-49.27769808609886</v>
      </c>
      <c r="F315" s="3">
        <f>IF($K$3,ILoop!F315,NA())</f>
        <v>7.656737008439257</v>
      </c>
      <c r="G315" s="3">
        <f>IF($K$3,ILoop!G315,NA())</f>
        <v>-139.27769808609887</v>
      </c>
    </row>
    <row r="316" spans="1:7" ht="12.75">
      <c r="A316" s="3">
        <f>ILoop!A316</f>
        <v>5300</v>
      </c>
      <c r="B316" s="3">
        <f>IF($K$1,ILoop!B316,NA())</f>
        <v>-2.822299822126555</v>
      </c>
      <c r="C316" s="3">
        <f>IF($K$1,ILoop!C316,NA())</f>
        <v>-90</v>
      </c>
      <c r="D316" s="3">
        <f>IF($K$2,ILoop!D316,NA())</f>
        <v>10.233396310585032</v>
      </c>
      <c r="E316" s="3">
        <f>IF($K$2,ILoop!E316,NA())</f>
        <v>-48.83589684977042</v>
      </c>
      <c r="F316" s="3">
        <f>IF($K$3,ILoop!F316,NA())</f>
        <v>7.411096488458478</v>
      </c>
      <c r="G316" s="3">
        <f>IF($K$3,ILoop!G316,NA())</f>
        <v>-138.83589684977042</v>
      </c>
    </row>
    <row r="317" spans="1:7" ht="12.75">
      <c r="A317" s="3">
        <f>ILoop!A317</f>
        <v>5400</v>
      </c>
      <c r="B317" s="3">
        <f>IF($K$1,ILoop!B317,NA())</f>
        <v>-2.9846576265701446</v>
      </c>
      <c r="C317" s="3">
        <f>IF($K$1,ILoop!C317,NA())</f>
        <v>-90</v>
      </c>
      <c r="D317" s="3">
        <f>IF($K$2,ILoop!D317,NA())</f>
        <v>10.156176027682779</v>
      </c>
      <c r="E317" s="3">
        <f>IF($K$2,ILoop!E317,NA())</f>
        <v>-48.40483379892592</v>
      </c>
      <c r="F317" s="3">
        <f>IF($K$3,ILoop!F317,NA())</f>
        <v>7.1715184011126345</v>
      </c>
      <c r="G317" s="3">
        <f>IF($K$3,ILoop!G317,NA())</f>
        <v>-138.40483379892592</v>
      </c>
    </row>
    <row r="318" spans="1:7" ht="12.75">
      <c r="A318" s="3">
        <f>ILoop!A318</f>
        <v>5500</v>
      </c>
      <c r="B318" s="3">
        <f>IF($K$1,ILoop!B318,NA())</f>
        <v>-3.1440362199956513</v>
      </c>
      <c r="C318" s="3">
        <f>IF($K$1,ILoop!C318,NA())</f>
        <v>-90</v>
      </c>
      <c r="D318" s="3">
        <f>IF($K$2,ILoop!D318,NA())</f>
        <v>10.081784022806467</v>
      </c>
      <c r="E318" s="3">
        <f>IF($K$2,ILoop!E318,NA())</f>
        <v>-47.98428214359333</v>
      </c>
      <c r="F318" s="3">
        <f>IF($K$3,ILoop!F318,NA())</f>
        <v>6.937747802810815</v>
      </c>
      <c r="G318" s="3">
        <f>IF($K$3,ILoop!G318,NA())</f>
        <v>-137.98428214359333</v>
      </c>
    </row>
    <row r="319" spans="1:7" ht="12.75">
      <c r="A319" s="3">
        <f>ILoop!A319</f>
        <v>5600</v>
      </c>
      <c r="B319" s="3">
        <f>IF($K$1,ILoop!B319,NA())</f>
        <v>-3.300542970234783</v>
      </c>
      <c r="C319" s="3">
        <f>IF($K$1,ILoop!C319,NA())</f>
        <v>-90</v>
      </c>
      <c r="D319" s="3">
        <f>IF($K$2,ILoop!D319,NA())</f>
        <v>10.010086748727893</v>
      </c>
      <c r="E319" s="3">
        <f>IF($K$2,ILoop!E319,NA())</f>
        <v>-47.57401688323271</v>
      </c>
      <c r="F319" s="3">
        <f>IF($K$3,ILoop!F319,NA())</f>
        <v>6.709543778493111</v>
      </c>
      <c r="G319" s="3">
        <f>IF($K$3,ILoop!G319,NA())</f>
        <v>-137.5740168832327</v>
      </c>
    </row>
    <row r="320" spans="1:7" ht="12.75">
      <c r="A320" s="3">
        <f>ILoop!A320</f>
        <v>5700</v>
      </c>
      <c r="B320" s="3">
        <f>IF($K$1,ILoop!B320,NA())</f>
        <v>-3.4542795435606015</v>
      </c>
      <c r="C320" s="3">
        <f>IF($K$1,ILoop!C320,NA())</f>
        <v>-90</v>
      </c>
      <c r="D320" s="3">
        <f>IF($K$2,ILoop!D320,NA())</f>
        <v>9.940958037015976</v>
      </c>
      <c r="E320" s="3">
        <f>IF($K$2,ILoop!E320,NA())</f>
        <v>-47.17381514278744</v>
      </c>
      <c r="F320" s="3">
        <f>IF($K$3,ILoop!F320,NA())</f>
        <v>6.486678493455374</v>
      </c>
      <c r="G320" s="3">
        <f>IF($K$3,ILoop!G320,NA())</f>
        <v>-137.17381514278745</v>
      </c>
    </row>
    <row r="321" spans="1:7" ht="12.75">
      <c r="A321" s="3">
        <f>ILoop!A321</f>
        <v>5800</v>
      </c>
      <c r="B321" s="3">
        <f>IF($K$1,ILoop!B321,NA())</f>
        <v>-3.60534230136952</v>
      </c>
      <c r="C321" s="3">
        <f>IF($K$1,ILoop!C321,NA())</f>
        <v>-90</v>
      </c>
      <c r="D321" s="3">
        <f>IF($K$2,ILoop!D321,NA())</f>
        <v>9.874278623844635</v>
      </c>
      <c r="E321" s="3">
        <f>IF($K$2,ILoop!E321,NA())</f>
        <v>-46.783456469590064</v>
      </c>
      <c r="F321" s="3">
        <f>IF($K$3,ILoop!F321,NA())</f>
        <v>6.268936322475116</v>
      </c>
      <c r="G321" s="3">
        <f>IF($K$3,ILoop!G321,NA())</f>
        <v>-136.78345646959005</v>
      </c>
    </row>
    <row r="322" spans="1:7" ht="12.75">
      <c r="A322" s="3">
        <f>ILoop!A322</f>
        <v>5900</v>
      </c>
      <c r="B322" s="3">
        <f>IF($K$1,ILoop!B322,NA())</f>
        <v>-3.753822662953658</v>
      </c>
      <c r="C322" s="3">
        <f>IF($K$1,ILoop!C322,NA())</f>
        <v>-90</v>
      </c>
      <c r="D322" s="3">
        <f>IF($K$2,ILoop!D322,NA())</f>
        <v>9.809935711638115</v>
      </c>
      <c r="E322" s="3">
        <f>IF($K$2,ILoop!E322,NA())</f>
        <v>-46.40272309402055</v>
      </c>
      <c r="F322" s="3">
        <f>IF($K$3,ILoop!F322,NA())</f>
        <v>6.056113048684458</v>
      </c>
      <c r="G322" s="3">
        <f>IF($K$3,ILoop!G322,NA())</f>
        <v>-136.40272309402056</v>
      </c>
    </row>
    <row r="323" spans="1:7" ht="12.75">
      <c r="A323" s="3">
        <f>ILoop!A323</f>
        <v>6000</v>
      </c>
      <c r="B323" s="3">
        <f>IF($K$1,ILoop!B323,NA())</f>
        <v>-3.899807437783647</v>
      </c>
      <c r="C323" s="3">
        <f>IF($K$1,ILoop!C323,NA())</f>
        <v>-90</v>
      </c>
      <c r="D323" s="3">
        <f>IF($K$2,ILoop!D323,NA())</f>
        <v>9.747822563292612</v>
      </c>
      <c r="E323" s="3">
        <f>IF($K$2,ILoop!E323,NA())</f>
        <v>-46.03140015669092</v>
      </c>
      <c r="F323" s="3">
        <f>IF($K$3,ILoop!F323,NA())</f>
        <v>5.848015125508964</v>
      </c>
      <c r="G323" s="3">
        <f>IF($K$3,ILoop!G323,NA())</f>
        <v>-136.03140015669092</v>
      </c>
    </row>
    <row r="324" spans="1:7" ht="12.75">
      <c r="A324" s="3">
        <f>ILoop!A324</f>
        <v>6100</v>
      </c>
      <c r="B324" s="3">
        <f>IF($K$1,ILoop!B324,NA())</f>
        <v>-4.043379130326114</v>
      </c>
      <c r="C324" s="3">
        <f>IF($K$1,ILoop!C324,NA())</f>
        <v>-90</v>
      </c>
      <c r="D324" s="3">
        <f>IF($K$2,ILoop!D324,NA())</f>
        <v>9.687838126074203</v>
      </c>
      <c r="E324" s="3">
        <f>IF($K$2,ILoop!E324,NA())</f>
        <v>-45.669275904798965</v>
      </c>
      <c r="F324" s="3">
        <f>IF($K$3,ILoop!F324,NA())</f>
        <v>5.644458995748089</v>
      </c>
      <c r="G324" s="3">
        <f>IF($K$3,ILoop!G324,NA())</f>
        <v>-135.66927590479898</v>
      </c>
    </row>
    <row r="325" spans="1:7" ht="12.75">
      <c r="A325" s="3">
        <f>ILoop!A325</f>
        <v>6200</v>
      </c>
      <c r="B325" s="3">
        <f>IF($K$1,ILoop!B325,NA())</f>
        <v>-4.184616220075853</v>
      </c>
      <c r="C325" s="3">
        <f>IF($K$1,ILoop!C325,NA())</f>
        <v>-90</v>
      </c>
      <c r="D325" s="3">
        <f>IF($K$2,ILoop!D325,NA())</f>
        <v>9.629886682606434</v>
      </c>
      <c r="E325" s="3">
        <f>IF($K$2,ILoop!E325,NA())</f>
        <v>-45.31614186015853</v>
      </c>
      <c r="F325" s="3">
        <f>IF($K$3,ILoop!F325,NA())</f>
        <v>5.445270462530582</v>
      </c>
      <c r="G325" s="3">
        <f>IF($K$3,ILoop!G325,NA())</f>
        <v>-135.31614186015852</v>
      </c>
    </row>
    <row r="326" spans="1:7" ht="12.75">
      <c r="A326" s="3">
        <f>ILoop!A326</f>
        <v>6300</v>
      </c>
      <c r="B326" s="3">
        <f>IF($K$1,ILoop!B326,NA())</f>
        <v>-4.323593419182408</v>
      </c>
      <c r="C326" s="3">
        <f>IF($K$1,ILoop!C326,NA())</f>
        <v>-90</v>
      </c>
      <c r="D326" s="3">
        <f>IF($K$2,ILoop!D326,NA())</f>
        <v>9.573877526634046</v>
      </c>
      <c r="E326" s="3">
        <f>IF($K$2,ILoop!E326,NA())</f>
        <v>-44.97179296127595</v>
      </c>
      <c r="F326" s="3">
        <f>IF($K$3,ILoop!F326,NA())</f>
        <v>5.250284107451639</v>
      </c>
      <c r="G326" s="3">
        <f>IF($K$3,ILoop!G326,NA())</f>
        <v>-134.97179296127595</v>
      </c>
    </row>
    <row r="327" spans="1:7" ht="12.75">
      <c r="A327" s="3">
        <f>ILoop!A327</f>
        <v>6400</v>
      </c>
      <c r="B327" s="3">
        <f>IF($K$1,ILoop!B327,NA())</f>
        <v>-4.4603819097885165</v>
      </c>
      <c r="C327" s="3">
        <f>IF($K$1,ILoop!C327,NA())</f>
        <v>-90</v>
      </c>
      <c r="D327" s="3">
        <f>IF($K$2,ILoop!D327,NA())</f>
        <v>9.51972466148787</v>
      </c>
      <c r="E327" s="3">
        <f>IF($K$2,ILoop!E327,NA())</f>
        <v>-44.63602768170483</v>
      </c>
      <c r="F327" s="3">
        <f>IF($K$3,ILoop!F327,NA())</f>
        <v>5.059342751699354</v>
      </c>
      <c r="G327" s="3">
        <f>IF($K$3,ILoop!G327,NA())</f>
        <v>-134.63602768170483</v>
      </c>
    </row>
    <row r="328" spans="1:7" ht="12.75">
      <c r="A328" s="3">
        <f>ILoop!A328</f>
        <v>6500</v>
      </c>
      <c r="B328" s="3">
        <f>IF($K$1,ILoop!B328,NA())</f>
        <v>-4.595049562967885</v>
      </c>
      <c r="C328" s="3">
        <f>IF($K$1,ILoop!C328,NA())</f>
        <v>-90</v>
      </c>
      <c r="D328" s="3">
        <f>IF($K$2,ILoop!D328,NA())</f>
        <v>9.4673465193852</v>
      </c>
      <c r="E328" s="3">
        <f>IF($K$2,ILoop!E328,NA())</f>
        <v>-44.30864812677439</v>
      </c>
      <c r="F328" s="3">
        <f>IF($K$3,ILoop!F328,NA())</f>
        <v>4.8722969564173155</v>
      </c>
      <c r="G328" s="3">
        <f>IF($K$3,ILoop!G328,NA())</f>
        <v>-134.3086481267744</v>
      </c>
    </row>
    <row r="329" spans="1:7" ht="12.75">
      <c r="A329" s="3">
        <f>ILoop!A329</f>
        <v>6600</v>
      </c>
      <c r="B329" s="3">
        <f>IF($K$1,ILoop!B329,NA())</f>
        <v>-4.727661140948147</v>
      </c>
      <c r="C329" s="3">
        <f>IF($K$1,ILoop!C329,NA())</f>
        <v>-90</v>
      </c>
      <c r="D329" s="3">
        <f>IF($K$2,ILoop!D329,NA())</f>
        <v>9.416665699883755</v>
      </c>
      <c r="E329" s="3">
        <f>IF($K$2,ILoop!E329,NA())</f>
        <v>-43.98946011065268</v>
      </c>
      <c r="F329" s="3">
        <f>IF($K$3,ILoop!F329,NA())</f>
        <v>4.689004558935607</v>
      </c>
      <c r="G329" s="3">
        <f>IF($K$3,ILoop!G329,NA())</f>
        <v>-133.9894601106527</v>
      </c>
    </row>
    <row r="330" spans="1:7" ht="12.75">
      <c r="A330" s="3">
        <f>ILoop!A330</f>
        <v>6700</v>
      </c>
      <c r="B330" s="3">
        <f>IF($K$1,ILoop!B330,NA())</f>
        <v>-4.858278484127302</v>
      </c>
      <c r="C330" s="3">
        <f>IF($K$1,ILoop!C330,NA())</f>
        <v>-90</v>
      </c>
      <c r="D330" s="3">
        <f>IF($K$2,ILoop!D330,NA())</f>
        <v>9.36760872596957</v>
      </c>
      <c r="E330" s="3">
        <f>IF($K$2,ILoop!E330,NA())</f>
        <v>-43.678273215575416</v>
      </c>
      <c r="F330" s="3">
        <f>IF($K$3,ILoop!F330,NA())</f>
        <v>4.509330241842267</v>
      </c>
      <c r="G330" s="3">
        <f>IF($K$3,ILoop!G330,NA())</f>
        <v>-133.67827321557542</v>
      </c>
    </row>
    <row r="331" spans="1:7" ht="12.75">
      <c r="A331" s="3">
        <f>ILoop!A331</f>
        <v>6800</v>
      </c>
      <c r="B331" s="3">
        <f>IF($K$1,ILoop!B331,NA())</f>
        <v>-4.986960684235501</v>
      </c>
      <c r="C331" s="3">
        <f>IF($K$1,ILoop!C331,NA())</f>
        <v>-90</v>
      </c>
      <c r="D331" s="3">
        <f>IF($K$2,ILoop!D331,NA())</f>
        <v>9.320105816402613</v>
      </c>
      <c r="E331" s="3">
        <f>IF($K$2,ILoop!E331,NA())</f>
        <v>-43.37490083494502</v>
      </c>
      <c r="F331" s="3">
        <f>IF($K$3,ILoop!F331,NA())</f>
        <v>4.333145132167112</v>
      </c>
      <c r="G331" s="3">
        <f>IF($K$3,ILoop!G331,NA())</f>
        <v>-133.374900834945</v>
      </c>
    </row>
    <row r="332" spans="1:7" ht="12.75">
      <c r="A332" s="3">
        <f>ILoop!A332</f>
        <v>6900</v>
      </c>
      <c r="B332" s="3">
        <f>IF($K$1,ILoop!B332,NA())</f>
        <v>-5.113764244855881</v>
      </c>
      <c r="C332" s="3">
        <f>IF($K$1,ILoop!C332,NA())</f>
        <v>-90</v>
      </c>
      <c r="D332" s="3">
        <f>IF($K$2,ILoop!D332,NA())</f>
        <v>9.274090673071083</v>
      </c>
      <c r="E332" s="3">
        <f>IF($K$2,ILoop!E332,NA())</f>
        <v>-43.079160201882566</v>
      </c>
      <c r="F332" s="3">
        <f>IF($K$3,ILoop!F332,NA())</f>
        <v>4.1603264282152015</v>
      </c>
      <c r="G332" s="3">
        <f>IF($K$3,ILoop!G332,NA())</f>
        <v>-133.07916020188256</v>
      </c>
    </row>
    <row r="333" spans="1:7" ht="12.75">
      <c r="A333" s="3">
        <f>ILoop!A333</f>
        <v>7000</v>
      </c>
      <c r="B333" s="3">
        <f>IF($K$1,ILoop!B333,NA())</f>
        <v>-5.238743230395912</v>
      </c>
      <c r="C333" s="3">
        <f>IF($K$1,ILoop!C333,NA())</f>
        <v>-90</v>
      </c>
      <c r="D333" s="3">
        <f>IF($K$2,ILoop!D333,NA())</f>
        <v>9.229500282218522</v>
      </c>
      <c r="E333" s="3">
        <f>IF($K$2,ILoop!E333,NA())</f>
        <v>-42.79087240469967</v>
      </c>
      <c r="F333" s="3">
        <f>IF($K$3,ILoop!F333,NA())</f>
        <v>3.990757051822611</v>
      </c>
      <c r="G333" s="3">
        <f>IF($K$3,ILoop!G333,NA())</f>
        <v>-132.79087240469968</v>
      </c>
    </row>
    <row r="334" spans="1:7" ht="12.75">
      <c r="A334" s="3">
        <f>ILoop!A334</f>
        <v>7100</v>
      </c>
      <c r="B334" s="3">
        <f>IF($K$1,ILoop!B334,NA())</f>
        <v>-5.361949404492279</v>
      </c>
      <c r="C334" s="3">
        <f>IF($K$1,ILoop!C334,NA())</f>
        <v>-90</v>
      </c>
      <c r="D334" s="3">
        <f>IF($K$2,ILoop!D334,NA())</f>
        <v>9.186274728508817</v>
      </c>
      <c r="E334" s="3">
        <f>IF($K$2,ILoop!E334,NA())</f>
        <v>-42.5098623906465</v>
      </c>
      <c r="F334" s="3">
        <f>IF($K$3,ILoop!F334,NA())</f>
        <v>3.824325324016539</v>
      </c>
      <c r="G334" s="3">
        <f>IF($K$3,ILoop!G334,NA())</f>
        <v>-132.5098623906465</v>
      </c>
    </row>
    <row r="335" spans="1:7" ht="12.75">
      <c r="A335" s="3">
        <f>ILoop!A335</f>
        <v>7200</v>
      </c>
      <c r="B335" s="3">
        <f>IF($K$1,ILoop!B335,NA())</f>
        <v>-5.483432358736144</v>
      </c>
      <c r="C335" s="3">
        <f>IF($K$1,ILoop!C335,NA())</f>
        <v>-90</v>
      </c>
      <c r="D335" s="3">
        <f>IF($K$2,ILoop!D335,NA())</f>
        <v>9.144357020984241</v>
      </c>
      <c r="E335" s="3">
        <f>IF($K$2,ILoop!E335,NA())</f>
        <v>-42.235958959186995</v>
      </c>
      <c r="F335" s="3">
        <f>IF($K$3,ILoop!F335,NA())</f>
        <v>3.6609246622480973</v>
      </c>
      <c r="G335" s="3">
        <f>IF($K$3,ILoop!G335,NA())</f>
        <v>-132.235958959187</v>
      </c>
    </row>
    <row r="336" spans="1:7" ht="12.75">
      <c r="A336" s="3">
        <f>ILoop!A336</f>
        <v>7300</v>
      </c>
      <c r="B336" s="3">
        <f>IF($K$1,ILoop!B336,NA())</f>
        <v>-5.603239632519892</v>
      </c>
      <c r="C336" s="3">
        <f>IF($K$1,ILoop!C336,NA())</f>
        <v>-90</v>
      </c>
      <c r="D336" s="3">
        <f>IF($K$2,ILoop!D336,NA())</f>
        <v>9.103692930052771</v>
      </c>
      <c r="E336" s="3">
        <f>IF($K$2,ILoop!E336,NA())</f>
        <v>-41.9689947459536</v>
      </c>
      <c r="F336" s="3">
        <f>IF($K$3,ILoop!F336,NA())</f>
        <v>3.5004532975328795</v>
      </c>
      <c r="G336" s="3">
        <f>IF($K$3,ILoop!G336,NA())</f>
        <v>-131.9689947459536</v>
      </c>
    </row>
    <row r="337" spans="1:7" ht="12.75">
      <c r="A337" s="3">
        <f>ILoop!A337</f>
        <v>7400</v>
      </c>
      <c r="B337" s="3">
        <f>IF($K$1,ILoop!B337,NA())</f>
        <v>-5.721416824730299</v>
      </c>
      <c r="C337" s="3">
        <f>IF($K$1,ILoop!C337,NA())</f>
        <v>-90</v>
      </c>
      <c r="D337" s="3">
        <f>IF($K$2,ILoop!D337,NA())</f>
        <v>9.064230834713328</v>
      </c>
      <c r="E337" s="3">
        <f>IF($K$2,ILoop!E337,NA())</f>
        <v>-41.70880619844031</v>
      </c>
      <c r="F337" s="3">
        <f>IF($K$3,ILoop!F337,NA())</f>
        <v>3.3428140099830292</v>
      </c>
      <c r="G337" s="3">
        <f>IF($K$3,ILoop!G337,NA())</f>
        <v>-131.7088061984403</v>
      </c>
    </row>
    <row r="338" spans="1:7" ht="12.75">
      <c r="A338" s="3">
        <f>ILoop!A338</f>
        <v>7500</v>
      </c>
      <c r="B338" s="3">
        <f>IF($K$1,ILoop!B338,NA())</f>
        <v>-5.838007697944773</v>
      </c>
      <c r="C338" s="3">
        <f>IF($K$1,ILoop!C338,NA())</f>
        <v>-90</v>
      </c>
      <c r="D338" s="3">
        <f>IF($K$2,ILoop!D338,NA())</f>
        <v>9.025921579293229</v>
      </c>
      <c r="E338" s="3">
        <f>IF($K$2,ILoop!E338,NA())</f>
        <v>-41.45523354440507</v>
      </c>
      <c r="F338" s="3">
        <f>IF($K$3,ILoop!F338,NA())</f>
        <v>3.187913881348454</v>
      </c>
      <c r="G338" s="3">
        <f>IF($K$3,ILoop!G338,NA())</f>
        <v>-131.45523354440508</v>
      </c>
    </row>
    <row r="339" spans="1:7" ht="12.75">
      <c r="A339" s="3">
        <f>ILoop!A339</f>
        <v>7600</v>
      </c>
      <c r="B339" s="3">
        <f>IF($K$1,ILoop!B339,NA())</f>
        <v>-5.9530542757266005</v>
      </c>
      <c r="C339" s="3">
        <f>IF($K$1,ILoop!C339,NA())</f>
        <v>-90</v>
      </c>
      <c r="D339" s="3">
        <f>IF($K$2,ILoop!D339,NA())</f>
        <v>8.98871833903108</v>
      </c>
      <c r="E339" s="3">
        <f>IF($K$2,ILoop!E339,NA())</f>
        <v>-41.2081207538708</v>
      </c>
      <c r="F339" s="3">
        <f>IF($K$3,ILoop!F339,NA())</f>
        <v>3.0356640633044787</v>
      </c>
      <c r="G339" s="3">
        <f>IF($K$3,ILoop!G339,NA())</f>
        <v>-131.20812075387082</v>
      </c>
    </row>
    <row r="340" spans="1:7" ht="12.75">
      <c r="A340" s="3">
        <f>ILoop!A340</f>
        <v>7700</v>
      </c>
      <c r="B340" s="3">
        <f>IF($K$1,ILoop!B340,NA())</f>
        <v>-6.066596933560411</v>
      </c>
      <c r="C340" s="3">
        <f>IF($K$1,ILoop!C340,NA())</f>
        <v>-90</v>
      </c>
      <c r="D340" s="3">
        <f>IF($K$2,ILoop!D340,NA())</f>
        <v>8.952576493891812</v>
      </c>
      <c r="E340" s="3">
        <f>IF($K$2,ILoop!E340,NA())</f>
        <v>-40.967315495537605</v>
      </c>
      <c r="F340" s="3">
        <f>IF($K$3,ILoop!F340,NA())</f>
        <v>2.8859795603314</v>
      </c>
      <c r="G340" s="3">
        <f>IF($K$3,ILoop!G340,NA())</f>
        <v>-130.9673154955376</v>
      </c>
    </row>
    <row r="341" spans="1:7" ht="12.75">
      <c r="A341" s="3">
        <f>ILoop!A341</f>
        <v>7800</v>
      </c>
      <c r="B341" s="3">
        <f>IF($K$1,ILoop!B341,NA())</f>
        <v>-6.178674483920382</v>
      </c>
      <c r="C341" s="3">
        <f>IF($K$1,ILoop!C341,NA())</f>
        <v>-90</v>
      </c>
      <c r="D341" s="3">
        <f>IF($K$2,ILoop!D341,NA())</f>
        <v>8.917453510048963</v>
      </c>
      <c r="E341" s="3">
        <f>IF($K$2,ILoop!E341,NA())</f>
        <v>-40.732669088347116</v>
      </c>
      <c r="F341" s="3">
        <f>IF($K$3,ILoop!F341,NA())</f>
        <v>2.7387790261285816</v>
      </c>
      <c r="G341" s="3">
        <f>IF($K$3,ILoop!G341,NA())</f>
        <v>-130.7326690883471</v>
      </c>
    </row>
    <row r="342" spans="1:7" ht="12.75">
      <c r="A342" s="3">
        <f>ILoop!A342</f>
        <v>7900</v>
      </c>
      <c r="B342" s="3">
        <f>IF($K$1,ILoop!B342,NA())</f>
        <v>-6.289324255919602</v>
      </c>
      <c r="C342" s="3">
        <f>IF($K$1,ILoop!C342,NA())</f>
        <v>-90</v>
      </c>
      <c r="D342" s="3">
        <f>IF($K$2,ILoop!D342,NA())</f>
        <v>8.883308828513313</v>
      </c>
      <c r="E342" s="3">
        <f>IF($K$2,ILoop!E342,NA())</f>
        <v>-40.50403644887415</v>
      </c>
      <c r="F342" s="3">
        <f>IF($K$3,ILoop!F342,NA())</f>
        <v>2.5939845725937105</v>
      </c>
      <c r="G342" s="3">
        <f>IF($K$3,ILoop!G342,NA())</f>
        <v>-130.50403644887416</v>
      </c>
    </row>
    <row r="343" spans="1:7" ht="12.75">
      <c r="A343" s="3">
        <f>ILoop!A343</f>
        <v>8000</v>
      </c>
      <c r="B343" s="3">
        <f>IF($K$1,ILoop!B343,NA())</f>
        <v>-6.398582169949645</v>
      </c>
      <c r="C343" s="3">
        <f>IF($K$1,ILoop!C343,NA())</f>
        <v>-90</v>
      </c>
      <c r="D343" s="3">
        <f>IF($K$2,ILoop!D343,NA())</f>
        <v>8.850103760426911</v>
      </c>
      <c r="E343" s="3">
        <f>IF($K$2,ILoop!E343,NA())</f>
        <v>-40.28127603515865</v>
      </c>
      <c r="F343" s="3">
        <f>IF($K$3,ILoop!F343,NA())</f>
        <v>2.451521590477266</v>
      </c>
      <c r="G343" s="3">
        <f>IF($K$3,ILoop!G343,NA())</f>
        <v>-130.28127603515864</v>
      </c>
    </row>
    <row r="344" spans="1:7" ht="12.75">
      <c r="A344" s="3">
        <f>ILoop!A344</f>
        <v>8100</v>
      </c>
      <c r="B344" s="3">
        <f>IF($K$1,ILoop!B344,NA())</f>
        <v>-6.506482807683769</v>
      </c>
      <c r="C344" s="3">
        <f>IF($K$1,ILoop!C344,NA())</f>
        <v>-90</v>
      </c>
      <c r="D344" s="3">
        <f>IF($K$2,ILoop!D344,NA())</f>
        <v>8.8178013885781</v>
      </c>
      <c r="E344" s="3">
        <f>IF($K$2,ILoop!E344,NA())</f>
        <v>-40.06424978753444</v>
      </c>
      <c r="F344" s="3">
        <f>IF($K$3,ILoop!F344,NA())</f>
        <v>2.3113185808943317</v>
      </c>
      <c r="G344" s="3">
        <f>IF($K$3,ILoop!G344,NA())</f>
        <v>-130.06424978753444</v>
      </c>
    </row>
    <row r="345" spans="1:7" ht="12.75">
      <c r="A345" s="3">
        <f>ILoop!A345</f>
        <v>8200</v>
      </c>
      <c r="B345" s="3">
        <f>IF($K$1,ILoop!B345,NA())</f>
        <v>-6.613059477785107</v>
      </c>
      <c r="C345" s="3">
        <f>IF($K$1,ILoop!C345,NA())</f>
        <v>-90</v>
      </c>
      <c r="D345" s="3">
        <f>IF($K$2,ILoop!D345,NA())</f>
        <v>8.786366474726321</v>
      </c>
      <c r="E345" s="3">
        <f>IF($K$2,ILoop!E345,NA())</f>
        <v>-39.85282306695845</v>
      </c>
      <c r="F345" s="3">
        <f>IF($K$3,ILoop!F345,NA())</f>
        <v>2.173306996941214</v>
      </c>
      <c r="G345" s="3">
        <f>IF($K$3,ILoop!G345,NA())</f>
        <v>-129.85282306695845</v>
      </c>
    </row>
    <row r="346" spans="1:7" ht="12.75">
      <c r="A346" s="3">
        <f>ILoop!A346</f>
        <v>8300</v>
      </c>
      <c r="B346" s="3">
        <f>IF($K$1,ILoop!B346,NA())</f>
        <v>-6.718344277632252</v>
      </c>
      <c r="C346" s="3">
        <f>IF($K$1,ILoop!C346,NA())</f>
        <v>-90</v>
      </c>
      <c r="D346" s="3">
        <f>IF($K$2,ILoop!D346,NA())</f>
        <v>8.755765372355972</v>
      </c>
      <c r="E346" s="3">
        <f>IF($K$2,ILoop!E346,NA())</f>
        <v>-39.6468645912954</v>
      </c>
      <c r="F346" s="3">
        <f>IF($K$3,ILoop!F346,NA())</f>
        <v>2.0374210947237206</v>
      </c>
      <c r="G346" s="3">
        <f>IF($K$3,ILoop!G346,NA())</f>
        <v>-129.64686459129538</v>
      </c>
    </row>
    <row r="347" spans="1:7" ht="12.75">
      <c r="A347" s="3">
        <f>ILoop!A347</f>
        <v>8400</v>
      </c>
      <c r="B347" s="3">
        <f>IF($K$1,ILoop!B347,NA())</f>
        <v>-6.822368151348407</v>
      </c>
      <c r="C347" s="3">
        <f>IF($K$1,ILoop!C347,NA())</f>
        <v>-90</v>
      </c>
      <c r="D347" s="3">
        <f>IF($K$2,ILoop!D347,NA())</f>
        <v>8.725965944506406</v>
      </c>
      <c r="E347" s="3">
        <f>IF($K$2,ILoop!E347,NA())</f>
        <v>-39.44624636996833</v>
      </c>
      <c r="F347" s="3">
        <f>IF($K$3,ILoop!F347,NA())</f>
        <v>1.9035977931579984</v>
      </c>
      <c r="G347" s="3">
        <f>IF($K$3,ILoop!G347,NA())</f>
        <v>-129.44624636996832</v>
      </c>
    </row>
    <row r="348" spans="1:7" ht="12.75">
      <c r="A348" s="3">
        <f>ILoop!A348</f>
        <v>8500</v>
      </c>
      <c r="B348" s="3">
        <f>IF($K$1,ILoop!B348,NA())</f>
        <v>-6.925160944396628</v>
      </c>
      <c r="C348" s="3">
        <f>IF($K$1,ILoop!C348,NA())</f>
        <v>-90</v>
      </c>
      <c r="D348" s="3">
        <f>IF($K$2,ILoop!D348,NA())</f>
        <v>8.696937486350752</v>
      </c>
      <c r="E348" s="3">
        <f>IF($K$2,ILoop!E348,NA())</f>
        <v>-39.25084363734443</v>
      </c>
      <c r="F348" s="3">
        <f>IF($K$3,ILoop!F348,NA())</f>
        <v>1.7717765419541232</v>
      </c>
      <c r="G348" s="3">
        <f>IF($K$3,ILoop!G348,NA())</f>
        <v>-129.25084363734442</v>
      </c>
    </row>
    <row r="349" spans="1:7" ht="12.75">
      <c r="A349" s="3">
        <f>ILoop!A349</f>
        <v>8600</v>
      </c>
      <c r="B349" s="3">
        <f>IF($K$1,ILoop!B349,NA())</f>
        <v>-7.026751454982128</v>
      </c>
      <c r="C349" s="3">
        <f>IF($K$1,ILoop!C349,NA())</f>
        <v>-90</v>
      </c>
      <c r="D349" s="3">
        <f>IF($K$2,ILoop!D349,NA())</f>
        <v>8.668650652219661</v>
      </c>
      <c r="E349" s="3">
        <f>IF($K$2,ILoop!E349,NA())</f>
        <v>-39.06053478518705</v>
      </c>
      <c r="F349" s="3">
        <f>IF($K$3,ILoop!F349,NA())</f>
        <v>1.641899197237533</v>
      </c>
      <c r="G349" s="3">
        <f>IF($K$3,ILoop!G349,NA())</f>
        <v>-129.06053478518706</v>
      </c>
    </row>
    <row r="350" spans="1:7" ht="12.75">
      <c r="A350" s="3">
        <f>ILoop!A350</f>
        <v>8700</v>
      </c>
      <c r="B350" s="3">
        <f>IF($K$1,ILoop!B350,NA())</f>
        <v>-7.127167482483144</v>
      </c>
      <c r="C350" s="3">
        <f>IF($K$1,ILoop!C350,NA())</f>
        <v>-90</v>
      </c>
      <c r="D350" s="3">
        <f>IF($K$2,ILoop!D350,NA())</f>
        <v>8.641077386787632</v>
      </c>
      <c r="E350" s="3">
        <f>IF($K$2,ILoop!E350,NA())</f>
        <v>-38.875201294471196</v>
      </c>
      <c r="F350" s="3">
        <f>IF($K$3,ILoop!F350,NA())</f>
        <v>1.513909904304488</v>
      </c>
      <c r="G350" s="3">
        <f>IF($K$3,ILoop!G350,NA())</f>
        <v>-128.8752012944712</v>
      </c>
    </row>
    <row r="351" spans="1:7" ht="12.75">
      <c r="A351" s="3">
        <f>ILoop!A351</f>
        <v>8800</v>
      </c>
      <c r="B351" s="3">
        <f>IF($K$1,ILoop!B351,NA())</f>
        <v>-7.226435873114147</v>
      </c>
      <c r="C351" s="3">
        <f>IF($K$1,ILoop!C351,NA())</f>
        <v>-90</v>
      </c>
      <c r="D351" s="3">
        <f>IF($K$2,ILoop!D351,NA())</f>
        <v>8.614190860159411</v>
      </c>
      <c r="E351" s="3">
        <f>IF($K$2,ILoop!E351,NA())</f>
        <v>-38.69472766682718</v>
      </c>
      <c r="F351" s="3">
        <f>IF($K$3,ILoop!F351,NA())</f>
        <v>1.3877549870452643</v>
      </c>
      <c r="G351" s="3">
        <f>IF($K$3,ILoop!G351,NA())</f>
        <v>-128.6947276668272</v>
      </c>
    </row>
    <row r="352" spans="1:7" ht="12.75">
      <c r="A352" s="3">
        <f>ILoop!A352</f>
        <v>8900</v>
      </c>
      <c r="B352" s="3">
        <f>IF($K$1,ILoop!B352,NA())</f>
        <v>-7.324582563009029</v>
      </c>
      <c r="C352" s="3">
        <f>IF($K$1,ILoop!C352,NA())</f>
        <v>-90</v>
      </c>
      <c r="D352" s="3">
        <f>IF($K$2,ILoop!D352,NA())</f>
        <v>8.587965406612303</v>
      </c>
      <c r="E352" s="3">
        <f>IF($K$2,ILoop!E352,NA())</f>
        <v>-38.51900135584861</v>
      </c>
      <c r="F352" s="3">
        <f>IF($K$3,ILoop!F352,NA())</f>
        <v>1.2633828436032746</v>
      </c>
      <c r="G352" s="3">
        <f>IF($K$3,ILoop!G352,NA())</f>
        <v>-128.51900135584862</v>
      </c>
    </row>
    <row r="353" spans="1:7" ht="12.75">
      <c r="A353" s="3">
        <f>ILoop!A353</f>
        <v>9000</v>
      </c>
      <c r="B353" s="3">
        <f>IF($K$1,ILoop!B353,NA())</f>
        <v>-7.421632618897272</v>
      </c>
      <c r="C353" s="3">
        <f>IF($K$1,ILoop!C353,NA())</f>
        <v>-90</v>
      </c>
      <c r="D353" s="3">
        <f>IF($K$2,ILoop!D353,NA())</f>
        <v>8.562376466766969</v>
      </c>
      <c r="E353" s="3">
        <f>IF($K$2,ILoop!E353,NA())</f>
        <v>-38.347912698474204</v>
      </c>
      <c r="F353" s="3">
        <f>IF($K$3,ILoop!F353,NA())</f>
        <v>1.1407438478696974</v>
      </c>
      <c r="G353" s="3">
        <f>IF($K$3,ILoop!G353,NA())</f>
        <v>-128.3479126984742</v>
      </c>
    </row>
    <row r="354" spans="1:7" ht="12.75">
      <c r="A354" s="3">
        <f>ILoop!A354</f>
        <v>9100</v>
      </c>
      <c r="B354" s="3">
        <f>IF($K$1,ILoop!B354,NA())</f>
        <v>-7.517610276532646</v>
      </c>
      <c r="C354" s="3">
        <f>IF($K$1,ILoop!C354,NA())</f>
        <v>-90</v>
      </c>
      <c r="D354" s="3">
        <f>IF($K$2,ILoop!D354,NA())</f>
        <v>8.537400532974942</v>
      </c>
      <c r="E354" s="3">
        <f>IF($K$2,ILoop!E354,NA())</f>
        <v>-38.181354846628736</v>
      </c>
      <c r="F354" s="3">
        <f>IF($K$3,ILoop!F354,NA())</f>
        <v>1.0197902564422956</v>
      </c>
      <c r="G354" s="3">
        <f>IF($K$3,ILoop!G354,NA())</f>
        <v>-128.18135484662872</v>
      </c>
    </row>
    <row r="355" spans="1:7" ht="12.75">
      <c r="A355" s="3">
        <f>ILoop!A355</f>
        <v>9200</v>
      </c>
      <c r="B355" s="3">
        <f>IF($K$1,ILoop!B355,NA())</f>
        <v>-7.61253897702188</v>
      </c>
      <c r="C355" s="3">
        <f>IF($K$1,ILoop!C355,NA())</f>
        <v>-90</v>
      </c>
      <c r="D355" s="3">
        <f>IF($K$2,ILoop!D355,NA())</f>
        <v>8.513015097725482</v>
      </c>
      <c r="E355" s="3">
        <f>IF($K$2,ILoop!E355,NA())</f>
        <v>-38.019223699286506</v>
      </c>
      <c r="F355" s="3">
        <f>IF($K$3,ILoop!F355,NA())</f>
        <v>0.9004761207036016</v>
      </c>
      <c r="G355" s="3">
        <f>IF($K$3,ILoop!G355,NA())</f>
        <v>-128.0192236992865</v>
      </c>
    </row>
    <row r="356" spans="1:7" ht="12.75">
      <c r="A356" s="3">
        <f>ILoop!A356</f>
        <v>9300</v>
      </c>
      <c r="B356" s="3">
        <f>IF($K$1,ILoop!B356,NA())</f>
        <v>-7.706441401189475</v>
      </c>
      <c r="C356" s="3">
        <f>IF($K$1,ILoop!C356,NA())</f>
        <v>-90</v>
      </c>
      <c r="D356" s="3">
        <f>IF($K$2,ILoop!D356,NA())</f>
        <v>8.489198604887584</v>
      </c>
      <c r="E356" s="3">
        <f>IF($K$2,ILoop!E356,NA())</f>
        <v>-37.861417835100745</v>
      </c>
      <c r="F356" s="3">
        <f>IF($K$3,ILoop!F356,NA())</f>
        <v>0.7827572036981079</v>
      </c>
      <c r="G356" s="3">
        <f>IF($K$3,ILoop!G356,NA())</f>
        <v>-127.86141783510074</v>
      </c>
    </row>
    <row r="357" spans="1:7" ht="12.75">
      <c r="A357" s="3">
        <f>ILoop!A357</f>
        <v>9400</v>
      </c>
      <c r="B357" s="3">
        <f>IF($K$1,ILoop!B357,NA())</f>
        <v>-7.799339502104746</v>
      </c>
      <c r="C357" s="3">
        <f>IF($K$1,ILoop!C357,NA())</f>
        <v>-90</v>
      </c>
      <c r="D357" s="3">
        <f>IF($K$2,ILoop!D357,NA())</f>
        <v>8.465930403615403</v>
      </c>
      <c r="E357" s="3">
        <f>IF($K$2,ILoop!E357,NA())</f>
        <v>-37.70783844572387</v>
      </c>
      <c r="F357" s="3">
        <f>IF($K$3,ILoop!F357,NA())</f>
        <v>0.6665909015106564</v>
      </c>
      <c r="G357" s="3">
        <f>IF($K$3,ILoop!G357,NA())</f>
        <v>-127.70783844572387</v>
      </c>
    </row>
    <row r="358" spans="1:7" ht="12.75">
      <c r="A358" s="3">
        <f>ILoop!A358</f>
        <v>9500</v>
      </c>
      <c r="B358" s="3">
        <f>IF($K$1,ILoop!B358,NA())</f>
        <v>-7.891254535887729</v>
      </c>
      <c r="C358" s="3">
        <f>IF($K$1,ILoop!C358,NA())</f>
        <v>-90</v>
      </c>
      <c r="D358" s="3">
        <f>IF($K$2,ILoop!D358,NA())</f>
        <v>8.443190704756669</v>
      </c>
      <c r="E358" s="3">
        <f>IF($K$2,ILoop!E358,NA())</f>
        <v>-37.55838926992761</v>
      </c>
      <c r="F358" s="3">
        <f>IF($K$3,ILoop!F358,NA())</f>
        <v>0.5519361688689406</v>
      </c>
      <c r="G358" s="3">
        <f>IF($K$3,ILoop!G358,NA())</f>
        <v>-127.5583892699276</v>
      </c>
    </row>
    <row r="359" spans="1:7" ht="12.75">
      <c r="A359" s="3">
        <f>ILoop!A359</f>
        <v>9600</v>
      </c>
      <c r="B359" s="3">
        <f>IF($K$1,ILoop!B359,NA())</f>
        <v>-7.982207090902142</v>
      </c>
      <c r="C359" s="3">
        <f>IF($K$1,ILoop!C359,NA())</f>
        <v>-90</v>
      </c>
      <c r="D359" s="3">
        <f>IF($K$2,ILoop!D359,NA())</f>
        <v>8.420960539614263</v>
      </c>
      <c r="E359" s="3">
        <f>IF($K$2,ILoop!E359,NA())</f>
        <v>-37.41297652861639</v>
      </c>
      <c r="F359" s="3">
        <f>IF($K$3,ILoop!F359,NA())</f>
        <v>0.4387534487121214</v>
      </c>
      <c r="G359" s="3">
        <f>IF($K$3,ILoop!G359,NA())</f>
        <v>-127.4129765286164</v>
      </c>
    </row>
    <row r="360" spans="1:7" ht="12.75">
      <c r="A360" s="3">
        <f>ILoop!A360</f>
        <v>9700</v>
      </c>
      <c r="B360" s="3">
        <f>IF($K$1,ILoop!B360,NA())</f>
        <v>-8.072217115435672</v>
      </c>
      <c r="C360" s="3">
        <f>IF($K$1,ILoop!C360,NA())</f>
        <v>-90</v>
      </c>
      <c r="D360" s="3">
        <f>IF($K$2,ILoop!D360,NA())</f>
        <v>8.399221720920929</v>
      </c>
      <c r="E360" s="3">
        <f>IF($K$2,ILoop!E360,NA())</f>
        <v>-37.27150886081444</v>
      </c>
      <c r="F360" s="3">
        <f>IF($K$3,ILoop!F360,NA())</f>
        <v>0.3270046054852571</v>
      </c>
      <c r="G360" s="3">
        <f>IF($K$3,ILoop!G360,NA())</f>
        <v>-127.27150886081445</v>
      </c>
    </row>
    <row r="361" spans="1:7" ht="12.75">
      <c r="A361" s="3">
        <f>ILoop!A361</f>
        <v>9800</v>
      </c>
      <c r="B361" s="3">
        <f>IF($K$1,ILoop!B361,NA())</f>
        <v>-8.161303943960672</v>
      </c>
      <c r="C361" s="3">
        <f>IF($K$1,ILoop!C361,NA())</f>
        <v>-90</v>
      </c>
      <c r="D361" s="3">
        <f>IF($K$2,ILoop!D361,NA())</f>
        <v>8.377956805896238</v>
      </c>
      <c r="E361" s="3">
        <f>IF($K$2,ILoop!E361,NA())</f>
        <v>-37.133897260694475</v>
      </c>
      <c r="F361" s="3">
        <f>IF($K$3,ILoop!F361,NA())</f>
        <v>0.21665286193556677</v>
      </c>
      <c r="G361" s="3">
        <f>IF($K$3,ILoop!G361,NA())</f>
        <v>-127.13389726069447</v>
      </c>
    </row>
    <row r="362" spans="1:7" ht="12.75">
      <c r="A362" s="3">
        <f>ILoop!A362</f>
        <v>9900</v>
      </c>
      <c r="B362" s="3">
        <f>IF($K$1,ILoop!B362,NA())</f>
        <v>-8.24948632206177</v>
      </c>
      <c r="C362" s="3">
        <f>IF($K$1,ILoop!C362,NA())</f>
        <v>-90</v>
      </c>
      <c r="D362" s="3">
        <f>IF($K$2,ILoop!D362,NA())</f>
        <v>8.357149061263321</v>
      </c>
      <c r="E362" s="3">
        <f>IF($K$2,ILoop!E362,NA())</f>
        <v>-37.000055015705094</v>
      </c>
      <c r="F362" s="3">
        <f>IF($K$3,ILoop!F362,NA())</f>
        <v>0.10766273920155056</v>
      </c>
      <c r="G362" s="3">
        <f>IF($K$3,ILoop!G362,NA())</f>
        <v>-127.0000550157051</v>
      </c>
    </row>
    <row r="363" spans="1:7" ht="12.75">
      <c r="A363" s="3">
        <f>ILoop!A363</f>
        <v>10000</v>
      </c>
      <c r="B363" s="3">
        <f>IF($K$1,ILoop!B363,NA())</f>
        <v>-8.336782430110773</v>
      </c>
      <c r="C363" s="3">
        <f>IF($K$1,ILoop!C363,NA())</f>
        <v>-90</v>
      </c>
      <c r="D363" s="3">
        <f>IF($K$2,ILoop!D363,NA())</f>
        <v>8.336782430110787</v>
      </c>
      <c r="E363" s="3">
        <f>IF($K$2,ILoop!E363,NA())</f>
        <v>-36.86989764584397</v>
      </c>
      <c r="F363" s="3">
        <f>IF($K$3,ILoop!F363,NA())</f>
        <v>1.3322676295501878E-14</v>
      </c>
      <c r="G363" s="3">
        <f>IF($K$3,ILoop!G363,NA())</f>
        <v>-126.86989764584398</v>
      </c>
    </row>
    <row r="364" spans="1:7" ht="12.75">
      <c r="A364" s="3">
        <f>ILoop!A364</f>
        <v>11000</v>
      </c>
      <c r="B364" s="3">
        <f>IF($K$1,ILoop!B364,NA())</f>
        <v>-9.164636133275275</v>
      </c>
      <c r="C364" s="3">
        <f>IF($K$1,ILoop!C364,NA())</f>
        <v>-90</v>
      </c>
      <c r="D364" s="3">
        <f>IF($K$2,ILoop!D364,NA())</f>
        <v>8.154270188638352</v>
      </c>
      <c r="E364" s="3">
        <f>IF($K$2,ILoop!E364,NA())</f>
        <v>-35.7538872544367</v>
      </c>
      <c r="F364" s="3">
        <f>IF($K$3,ILoop!F364,NA())</f>
        <v>-1.0103659446369229</v>
      </c>
      <c r="G364" s="3">
        <f>IF($K$3,ILoop!G364,NA())</f>
        <v>-125.75388725443669</v>
      </c>
    </row>
    <row r="365" spans="1:7" ht="12.75">
      <c r="A365" s="3">
        <f>ILoop!A365</f>
        <v>12000</v>
      </c>
      <c r="B365" s="3">
        <f>IF($K$1,ILoop!B365,NA())</f>
        <v>-9.92040735106327</v>
      </c>
      <c r="C365" s="3">
        <f>IF($K$1,ILoop!C365,NA())</f>
        <v>-90</v>
      </c>
      <c r="D365" s="3">
        <f>IF($K$2,ILoop!D365,NA())</f>
        <v>8.002202250112395</v>
      </c>
      <c r="E365" s="3">
        <f>IF($K$2,ILoop!E365,NA())</f>
        <v>-34.9278807654683</v>
      </c>
      <c r="F365" s="3">
        <f>IF($K$3,ILoop!F365,NA())</f>
        <v>-1.9182051009508738</v>
      </c>
      <c r="G365" s="3">
        <f>IF($K$3,ILoop!G365,NA())</f>
        <v>-124.9278807654683</v>
      </c>
    </row>
    <row r="366" spans="1:7" ht="12.75">
      <c r="A366" s="3">
        <f>ILoop!A366</f>
        <v>13000</v>
      </c>
      <c r="B366" s="3">
        <f>IF($K$1,ILoop!B366,NA())</f>
        <v>-10.615649476247508</v>
      </c>
      <c r="C366" s="3">
        <f>IF($K$1,ILoop!C366,NA())</f>
        <v>-90</v>
      </c>
      <c r="D366" s="3">
        <f>IF($K$2,ILoop!D366,NA())</f>
        <v>7.871983651972046</v>
      </c>
      <c r="E366" s="3">
        <f>IF($K$2,ILoop!E366,NA())</f>
        <v>-34.336081355916036</v>
      </c>
      <c r="F366" s="3">
        <f>IF($K$3,ILoop!F366,NA())</f>
        <v>-2.743665824275462</v>
      </c>
      <c r="G366" s="3">
        <f>IF($K$3,ILoop!G366,NA())</f>
        <v>-124.33608135591604</v>
      </c>
    </row>
    <row r="367" spans="1:7" ht="12.75">
      <c r="A367" s="3">
        <f>ILoop!A367</f>
        <v>14000</v>
      </c>
      <c r="B367" s="3">
        <f>IF($K$1,ILoop!B367,NA())</f>
        <v>-11.259343143675533</v>
      </c>
      <c r="C367" s="3">
        <f>IF($K$1,ILoop!C367,NA())</f>
        <v>-90</v>
      </c>
      <c r="D367" s="3">
        <f>IF($K$2,ILoop!D367,NA())</f>
        <v>7.757637291920595</v>
      </c>
      <c r="E367" s="3">
        <f>IF($K$2,ILoop!E367,NA())</f>
        <v>-33.934919794024076</v>
      </c>
      <c r="F367" s="3">
        <f>IF($K$3,ILoop!F367,NA())</f>
        <v>-3.501705851754938</v>
      </c>
      <c r="G367" s="3">
        <f>IF($K$3,ILoop!G367,NA())</f>
        <v>-123.93491979402407</v>
      </c>
    </row>
    <row r="368" spans="1:7" ht="12.75">
      <c r="A368" s="3">
        <f>ILoop!A368</f>
        <v>15000</v>
      </c>
      <c r="B368" s="3">
        <f>IF($K$1,ILoop!B368,NA())</f>
        <v>-11.858607611224397</v>
      </c>
      <c r="C368" s="3">
        <f>IF($K$1,ILoop!C368,NA())</f>
        <v>-90</v>
      </c>
      <c r="D368" s="3">
        <f>IF($K$2,ILoop!D368,NA())</f>
        <v>7.654923812649171</v>
      </c>
      <c r="E368" s="3">
        <f>IF($K$2,ILoop!E368,NA())</f>
        <v>-33.69006752597973</v>
      </c>
      <c r="F368" s="3">
        <f>IF($K$3,ILoop!F368,NA())</f>
        <v>-4.203683798575225</v>
      </c>
      <c r="G368" s="3">
        <f>IF($K$3,ILoop!G368,NA())</f>
        <v>-123.69006752597973</v>
      </c>
    </row>
    <row r="369" spans="1:7" ht="12.75">
      <c r="A369" s="3">
        <f>ILoop!A369</f>
        <v>16000</v>
      </c>
      <c r="B369" s="3">
        <f>IF($K$1,ILoop!B369,NA())</f>
        <v>-12.41918208322927</v>
      </c>
      <c r="C369" s="3">
        <f>IF($K$1,ILoop!C369,NA())</f>
        <v>-90</v>
      </c>
      <c r="D369" s="3">
        <f>IF($K$2,ILoop!D369,NA())</f>
        <v>7.560783758902989</v>
      </c>
      <c r="E369" s="3">
        <f>IF($K$2,ILoop!E369,NA())</f>
        <v>-33.57421833186405</v>
      </c>
      <c r="F369" s="3">
        <f>IF($K$3,ILoop!F369,NA())</f>
        <v>-4.858398324326281</v>
      </c>
      <c r="G369" s="3">
        <f>IF($K$3,ILoop!G369,NA())</f>
        <v>-123.57421833186406</v>
      </c>
    </row>
    <row r="370" spans="1:7" ht="12.75">
      <c r="A370" s="3">
        <f>ILoop!A370</f>
        <v>17000</v>
      </c>
      <c r="B370" s="3">
        <f>IF($K$1,ILoop!B370,NA())</f>
        <v>-12.945760857676252</v>
      </c>
      <c r="C370" s="3">
        <f>IF($K$1,ILoop!C370,NA())</f>
        <v>-90</v>
      </c>
      <c r="D370" s="3">
        <f>IF($K$2,ILoop!D370,NA())</f>
        <v>7.4729755291646525</v>
      </c>
      <c r="E370" s="3">
        <f>IF($K$2,ILoop!E370,NA())</f>
        <v>-33.56544394978147</v>
      </c>
      <c r="F370" s="3">
        <f>IF($K$3,ILoop!F370,NA())</f>
        <v>-5.472785328511599</v>
      </c>
      <c r="G370" s="3">
        <f>IF($K$3,ILoop!G370,NA())</f>
        <v>-123.56544394978147</v>
      </c>
    </row>
    <row r="371" spans="1:7" ht="12.75">
      <c r="A371" s="3">
        <f>ILoop!A371</f>
        <v>18000</v>
      </c>
      <c r="B371" s="3">
        <f>IF($K$1,ILoop!B371,NA())</f>
        <v>-13.442232532176895</v>
      </c>
      <c r="C371" s="3">
        <f>IF($K$1,ILoop!C371,NA())</f>
        <v>-90</v>
      </c>
      <c r="D371" s="3">
        <f>IF($K$2,ILoop!D371,NA())</f>
        <v>7.389835208958171</v>
      </c>
      <c r="E371" s="3">
        <f>IF($K$2,ILoop!E371,NA())</f>
        <v>-33.645971244655556</v>
      </c>
      <c r="F371" s="3">
        <f>IF($K$3,ILoop!F371,NA())</f>
        <v>-6.052397323218724</v>
      </c>
      <c r="G371" s="3">
        <f>IF($K$3,ILoop!G371,NA())</f>
        <v>-123.64597124465556</v>
      </c>
    </row>
    <row r="372" spans="1:7" ht="12.75">
      <c r="A372" s="3">
        <f>ILoop!A372</f>
        <v>19000</v>
      </c>
      <c r="B372" s="3">
        <f>IF($K$1,ILoop!B372,NA())</f>
        <v>-13.91185444916735</v>
      </c>
      <c r="C372" s="3">
        <f>IF($K$1,ILoop!C372,NA())</f>
        <v>-90</v>
      </c>
      <c r="D372" s="3">
        <f>IF($K$2,ILoop!D372,NA())</f>
        <v>7.3101140067629675</v>
      </c>
      <c r="E372" s="3">
        <f>IF($K$2,ILoop!E372,NA())</f>
        <v>-33.801267346599005</v>
      </c>
      <c r="F372" s="3">
        <f>IF($K$3,ILoop!F372,NA())</f>
        <v>-6.601740442404384</v>
      </c>
      <c r="G372" s="3">
        <f>IF($K$3,ILoop!G372,NA())</f>
        <v>-123.801267346599</v>
      </c>
    </row>
    <row r="373" spans="1:7" ht="12.75">
      <c r="A373" s="3">
        <f>ILoop!A373</f>
        <v>20000</v>
      </c>
      <c r="B373" s="3">
        <f>IF($K$1,ILoop!B373,NA())</f>
        <v>-14.357382343390396</v>
      </c>
      <c r="C373" s="3">
        <f>IF($K$1,ILoop!C373,NA())</f>
        <v>-90</v>
      </c>
      <c r="D373" s="3">
        <f>IF($K$2,ILoop!D373,NA())</f>
        <v>7.23286614577021</v>
      </c>
      <c r="E373" s="3">
        <f>IF($K$2,ILoop!E373,NA())</f>
        <v>-34.019349989826395</v>
      </c>
      <c r="F373" s="3">
        <f>IF($K$3,ILoop!F373,NA())</f>
        <v>-7.124516197620188</v>
      </c>
      <c r="G373" s="3">
        <f>IF($K$3,ILoop!G373,NA())</f>
        <v>-124.0193499898264</v>
      </c>
    </row>
    <row r="374" spans="1:7" ht="12.75">
      <c r="A374" s="3">
        <f>ILoop!A374</f>
        <v>21000</v>
      </c>
      <c r="B374" s="3">
        <f>IF($K$1,ILoop!B374,NA())</f>
        <v>-14.78116832478916</v>
      </c>
      <c r="C374" s="3">
        <f>IF($K$1,ILoop!C374,NA())</f>
        <v>-90</v>
      </c>
      <c r="D374" s="3">
        <f>IF($K$2,ILoop!D374,NA())</f>
        <v>7.157370205273796</v>
      </c>
      <c r="E374" s="3">
        <f>IF($K$2,ILoop!E374,NA())</f>
        <v>-34.2902632525899</v>
      </c>
      <c r="F374" s="3">
        <f>IF($K$3,ILoop!F374,NA())</f>
        <v>-7.623798119515364</v>
      </c>
      <c r="G374" s="3">
        <f>IF($K$3,ILoop!G374,NA())</f>
        <v>-124.29026325258991</v>
      </c>
    </row>
    <row r="375" spans="1:7" ht="12.75">
      <c r="A375" s="3">
        <f>ILoop!A375</f>
        <v>22000</v>
      </c>
      <c r="B375" s="3">
        <f>IF($K$1,ILoop!B375,NA())</f>
        <v>-15.1852360465549</v>
      </c>
      <c r="C375" s="3">
        <f>IF($K$1,ILoop!C375,NA())</f>
        <v>-90</v>
      </c>
      <c r="D375" s="3">
        <f>IF($K$2,ILoop!D375,NA())</f>
        <v>7.083073041600562</v>
      </c>
      <c r="E375" s="3">
        <f>IF($K$2,ILoop!E375,NA())</f>
        <v>-34.6056755516385</v>
      </c>
      <c r="F375" s="3">
        <f>IF($K$3,ILoop!F375,NA())</f>
        <v>-8.102163004954338</v>
      </c>
      <c r="G375" s="3">
        <f>IF($K$3,ILoop!G375,NA())</f>
        <v>-124.6056755516385</v>
      </c>
    </row>
    <row r="376" spans="1:7" ht="12.75">
      <c r="A376" s="3">
        <f>ILoop!A376</f>
        <v>23000</v>
      </c>
      <c r="B376" s="3">
        <f>IF($K$1,ILoop!B376,NA())</f>
        <v>-15.57133915046263</v>
      </c>
      <c r="C376" s="3">
        <f>IF($K$1,ILoop!C376,NA())</f>
        <v>-90</v>
      </c>
      <c r="D376" s="3">
        <f>IF($K$2,ILoop!D376,NA())</f>
        <v>7.009549209070775</v>
      </c>
      <c r="E376" s="3">
        <f>IF($K$2,ILoop!E376,NA())</f>
        <v>-34.958568672984704</v>
      </c>
      <c r="F376" s="3">
        <f>IF($K$3,ILoop!F376,NA())</f>
        <v>-8.561789941391856</v>
      </c>
      <c r="G376" s="3">
        <f>IF($K$3,ILoop!G376,NA())</f>
        <v>-124.95856867298471</v>
      </c>
    </row>
    <row r="377" spans="1:7" ht="12.75">
      <c r="A377" s="3">
        <f>ILoop!A377</f>
        <v>24000</v>
      </c>
      <c r="B377" s="3">
        <f>IF($K$1,ILoop!B377,NA())</f>
        <v>-15.941007264342895</v>
      </c>
      <c r="C377" s="3">
        <f>IF($K$1,ILoop!C377,NA())</f>
        <v>-90</v>
      </c>
      <c r="D377" s="3">
        <f>IF($K$2,ILoop!D377,NA())</f>
        <v>6.9364711889135835</v>
      </c>
      <c r="E377" s="3">
        <f>IF($K$2,ILoop!E377,NA())</f>
        <v>-35.3429951339332</v>
      </c>
      <c r="F377" s="3">
        <f>IF($K$3,ILoop!F377,NA())</f>
        <v>-9.00453607542931</v>
      </c>
      <c r="G377" s="3">
        <f>IF($K$3,ILoop!G377,NA())</f>
        <v>-125.3429951339332</v>
      </c>
    </row>
    <row r="378" spans="1:7" ht="12.75">
      <c r="A378" s="3">
        <f>ILoop!A378</f>
        <v>25000</v>
      </c>
      <c r="B378" s="3">
        <f>IF($K$1,ILoop!B378,NA())</f>
        <v>-16.295582603551523</v>
      </c>
      <c r="C378" s="3">
        <f>IF($K$1,ILoop!C378,NA())</f>
        <v>-90</v>
      </c>
      <c r="D378" s="3">
        <f>IF($K$2,ILoop!D378,NA())</f>
        <v>6.8635872652542185</v>
      </c>
      <c r="E378" s="3">
        <f>IF($K$2,ILoop!E378,NA())</f>
        <v>-35.75388725443669</v>
      </c>
      <c r="F378" s="3">
        <f>IF($K$3,ILoop!F378,NA())</f>
        <v>-9.431995338297305</v>
      </c>
      <c r="G378" s="3">
        <f>IF($K$3,ILoop!G378,NA())</f>
        <v>-125.75388725443669</v>
      </c>
    </row>
    <row r="379" spans="1:7" ht="12.75">
      <c r="A379" s="3">
        <f>ILoop!A379</f>
        <v>26000</v>
      </c>
      <c r="B379" s="3">
        <f>IF($K$1,ILoop!B379,NA())</f>
        <v>-16.63624938952713</v>
      </c>
      <c r="C379" s="3">
        <f>IF($K$1,ILoop!C379,NA())</f>
        <v>-90</v>
      </c>
      <c r="D379" s="3">
        <f>IF($K$2,ILoop!D379,NA())</f>
        <v>6.790704886130272</v>
      </c>
      <c r="E379" s="3">
        <f>IF($K$2,ILoop!E379,NA())</f>
        <v>-36.1869056800784</v>
      </c>
      <c r="F379" s="3">
        <f>IF($K$3,ILoop!F379,NA())</f>
        <v>-9.845544503396859</v>
      </c>
      <c r="G379" s="3">
        <f>IF($K$3,ILoop!G379,NA())</f>
        <v>-126.1869056800784</v>
      </c>
    </row>
    <row r="380" spans="1:7" ht="12.75">
      <c r="A380" s="3">
        <f>ILoop!A380</f>
        <v>27000</v>
      </c>
      <c r="B380" s="3">
        <f>IF($K$1,ILoop!B380,NA())</f>
        <v>-16.96405771329052</v>
      </c>
      <c r="C380" s="3">
        <f>IF($K$1,ILoop!C380,NA())</f>
        <v>-90</v>
      </c>
      <c r="D380" s="3">
        <f>IF($K$2,ILoop!D380,NA())</f>
        <v>6.717678009495881</v>
      </c>
      <c r="E380" s="3">
        <f>IF($K$2,ILoop!E380,NA())</f>
        <v>-36.63831824791244</v>
      </c>
      <c r="F380" s="3">
        <f>IF($K$3,ILoop!F380,NA())</f>
        <v>-10.246379703794638</v>
      </c>
      <c r="G380" s="3">
        <f>IF($K$3,ILoop!G380,NA())</f>
        <v>-126.63831824791244</v>
      </c>
    </row>
    <row r="381" spans="1:7" ht="12.75">
      <c r="A381" s="3">
        <f>ILoop!A381</f>
        <v>28000</v>
      </c>
      <c r="B381" s="3">
        <f>IF($K$1,ILoop!B381,NA())</f>
        <v>-17.279943056955158</v>
      </c>
      <c r="C381" s="3">
        <f>IF($K$1,ILoop!C381,NA())</f>
        <v>-90</v>
      </c>
      <c r="D381" s="3">
        <f>IF($K$2,ILoop!D381,NA())</f>
        <v>6.644397379500041</v>
      </c>
      <c r="E381" s="3">
        <f>IF($K$2,ILoop!E381,NA())</f>
        <v>-37.10490237362061</v>
      </c>
      <c r="F381" s="3">
        <f>IF($K$3,ILoop!F381,NA())</f>
        <v>-10.635545677455116</v>
      </c>
      <c r="G381" s="3">
        <f>IF($K$3,ILoop!G381,NA())</f>
        <v>-127.10490237362062</v>
      </c>
    </row>
    <row r="382" spans="1:7" ht="12.75">
      <c r="A382" s="3">
        <f>ILoop!A382</f>
        <v>29000</v>
      </c>
      <c r="B382" s="3">
        <f>IF($K$1,ILoop!B382,NA())</f>
        <v>-17.584742388089897</v>
      </c>
      <c r="C382" s="3">
        <f>IF($K$1,ILoop!C382,NA())</f>
        <v>-90</v>
      </c>
      <c r="D382" s="3">
        <f>IF($K$2,ILoop!D382,NA())</f>
        <v>6.570782982100164</v>
      </c>
      <c r="E382" s="3">
        <f>IF($K$2,ILoop!E382,NA())</f>
        <v>-37.58386581174136</v>
      </c>
      <c r="F382" s="3">
        <f>IF($K$3,ILoop!F382,NA())</f>
        <v>-11.013959405989732</v>
      </c>
      <c r="G382" s="3">
        <f>IF($K$3,ILoop!G382,NA())</f>
        <v>-127.58386581174136</v>
      </c>
    </row>
    <row r="383" spans="1:7" ht="12.75">
      <c r="A383" s="3">
        <f>ILoop!A383</f>
        <v>30000</v>
      </c>
      <c r="B383" s="3">
        <f>IF($K$1,ILoop!B383,NA())</f>
        <v>-17.87920752450402</v>
      </c>
      <c r="C383" s="3">
        <f>IF($K$1,ILoop!C383,NA())</f>
        <v>-90</v>
      </c>
      <c r="D383" s="3">
        <f>IF($K$2,ILoop!D383,NA())</f>
        <v>6.496778139015525</v>
      </c>
      <c r="E383" s="3">
        <f>IF($K$2,ILoop!E383,NA())</f>
        <v>-38.07278187399078</v>
      </c>
      <c r="F383" s="3">
        <f>IF($K$3,ILoop!F383,NA())</f>
        <v>-11.382429385488496</v>
      </c>
      <c r="G383" s="3">
        <f>IF($K$3,ILoop!G383,NA())</f>
        <v>-128.07278187399078</v>
      </c>
    </row>
    <row r="384" spans="1:7" ht="12.75">
      <c r="A384" s="3">
        <f>ILoop!A384</f>
        <v>31000</v>
      </c>
      <c r="B384" s="3">
        <f>IF($K$1,ILoop!B384,NA())</f>
        <v>-18.164016306796228</v>
      </c>
      <c r="C384" s="3">
        <f>IF($K$1,ILoop!C384,NA())</f>
        <v>-90</v>
      </c>
      <c r="D384" s="3">
        <f>IF($K$2,ILoop!D384,NA())</f>
        <v>6.422344845913132</v>
      </c>
      <c r="E384" s="3">
        <f>IF($K$2,ILoop!E384,NA())</f>
        <v>-38.56953610645531</v>
      </c>
      <c r="F384" s="3">
        <f>IF($K$3,ILoop!F384,NA())</f>
        <v>-11.741671460883094</v>
      </c>
      <c r="G384" s="3">
        <f>IF($K$3,ILoop!G384,NA())</f>
        <v>-128.5695361064553</v>
      </c>
    </row>
    <row r="385" spans="1:7" ht="12.75">
      <c r="A385" s="3">
        <f>ILoop!A385</f>
        <v>32000</v>
      </c>
      <c r="B385" s="3">
        <f>IF($K$1,ILoop!B385,NA())</f>
        <v>-18.43978199650889</v>
      </c>
      <c r="C385" s="3">
        <f>IF($K$1,ILoop!C385,NA())</f>
        <v>-90</v>
      </c>
      <c r="D385" s="3">
        <f>IF($K$2,ILoop!D385,NA())</f>
        <v>6.347460064684485</v>
      </c>
      <c r="E385" s="3">
        <f>IF($K$2,ILoop!E385,NA())</f>
        <v>-39.072282111477804</v>
      </c>
      <c r="F385" s="3">
        <f>IF($K$3,ILoop!F385,NA())</f>
        <v>-12.092321931824406</v>
      </c>
      <c r="G385" s="3">
        <f>IF($K$3,ILoop!G385,NA())</f>
        <v>-129.0722821114778</v>
      </c>
    </row>
    <row r="386" spans="1:7" ht="12.75">
      <c r="A386" s="3">
        <f>ILoop!A386</f>
        <v>33000</v>
      </c>
      <c r="B386" s="3">
        <f>IF($K$1,ILoop!B386,NA())</f>
        <v>-18.70706122766852</v>
      </c>
      <c r="C386" s="3">
        <f>IF($K$1,ILoop!C386,NA())</f>
        <v>-90</v>
      </c>
      <c r="D386" s="3">
        <f>IF($K$2,ILoop!D386,NA())</f>
        <v>6.2721127540634605</v>
      </c>
      <c r="E386" s="3">
        <f>IF($K$2,ILoop!E386,NA())</f>
        <v>-39.57940471623758</v>
      </c>
      <c r="F386" s="3">
        <f>IF($K$3,ILoop!F386,NA())</f>
        <v>-12.434948473605061</v>
      </c>
      <c r="G386" s="3">
        <f>IF($K$3,ILoop!G386,NA())</f>
        <v>-129.57940471623758</v>
      </c>
    </row>
    <row r="387" spans="1:7" ht="12.75">
      <c r="A387" s="3">
        <f>ILoop!A387</f>
        <v>34000</v>
      </c>
      <c r="B387" s="3">
        <f>IF($K$1,ILoop!B387,NA())</f>
        <v>-18.966360770955877</v>
      </c>
      <c r="C387" s="3">
        <f>IF($K$1,ILoop!C387,NA())</f>
        <v>-90</v>
      </c>
      <c r="D387" s="3">
        <f>IF($K$2,ILoop!D387,NA())</f>
        <v>6.19630147661706</v>
      </c>
      <c r="E387" s="3">
        <f>IF($K$2,ILoop!E387,NA())</f>
        <v>-40.089489081716565</v>
      </c>
      <c r="F387" s="3">
        <f>IF($K$3,ILoop!F387,NA())</f>
        <v>-12.770059294338816</v>
      </c>
      <c r="G387" s="3">
        <f>IF($K$3,ILoop!G387,NA())</f>
        <v>-130.08948908171655</v>
      </c>
    </row>
    <row r="388" spans="1:7" ht="12.75">
      <c r="A388" s="3">
        <f>ILoop!A388</f>
        <v>35000</v>
      </c>
      <c r="B388" s="3">
        <f>IF($K$1,ILoop!B388,NA())</f>
        <v>-19.218143317116287</v>
      </c>
      <c r="C388" s="3">
        <f>IF($K$1,ILoop!C388,NA())</f>
        <v>-90</v>
      </c>
      <c r="D388" s="3">
        <f>IF($K$2,ILoop!D388,NA())</f>
        <v>6.120032459403097</v>
      </c>
      <c r="E388" s="3">
        <f>IF($K$2,ILoop!E388,NA())</f>
        <v>-40.601294645004415</v>
      </c>
      <c r="F388" s="3">
        <f>IF($K$3,ILoop!F388,NA())</f>
        <v>-13.09811085771319</v>
      </c>
      <c r="G388" s="3">
        <f>IF($K$3,ILoop!G388,NA())</f>
        <v>-130.6012946450044</v>
      </c>
    </row>
    <row r="389" spans="1:7" ht="12.75">
      <c r="A389" s="3">
        <f>ILoop!A389</f>
        <v>36000</v>
      </c>
      <c r="B389" s="3">
        <f>IF($K$1,ILoop!B389,NA())</f>
        <v>-19.462832445456517</v>
      </c>
      <c r="C389" s="3">
        <f>IF($K$1,ILoop!C389,NA())</f>
        <v>-90</v>
      </c>
      <c r="D389" s="3">
        <f>IF($K$2,ILoop!D389,NA())</f>
        <v>6.043318014518388</v>
      </c>
      <c r="E389" s="3">
        <f>IF($K$2,ILoop!E389,NA())</f>
        <v>-41.11373301804793</v>
      </c>
      <c r="F389" s="3">
        <f>IF($K$3,ILoop!F389,NA())</f>
        <v>-13.41951443093813</v>
      </c>
      <c r="G389" s="3">
        <f>IF($K$3,ILoop!G389,NA())</f>
        <v>-131.11373301804792</v>
      </c>
    </row>
    <row r="390" spans="1:7" ht="12.75">
      <c r="A390" s="3">
        <f>ILoop!A390</f>
        <v>37000</v>
      </c>
      <c r="B390" s="3">
        <f>IF($K$1,ILoop!B390,NA())</f>
        <v>-19.700816911450673</v>
      </c>
      <c r="C390" s="3">
        <f>IF($K$1,ILoop!C390,NA())</f>
        <v>-90</v>
      </c>
      <c r="D390" s="3">
        <f>IF($K$2,ILoop!D390,NA())</f>
        <v>5.966175247266254</v>
      </c>
      <c r="E390" s="3">
        <f>IF($K$2,ILoop!E390,NA())</f>
        <v>-41.62584914407716</v>
      </c>
      <c r="F390" s="3">
        <f>IF($K$3,ILoop!F390,NA())</f>
        <v>-13.734641664184418</v>
      </c>
      <c r="G390" s="3">
        <f>IF($K$3,ILoop!G390,NA())</f>
        <v>-131.62584914407716</v>
      </c>
    </row>
    <row r="391" spans="1:7" ht="12.75">
      <c r="A391" s="3">
        <f>ILoop!A391</f>
        <v>38000</v>
      </c>
      <c r="B391" s="3">
        <f>IF($K$1,ILoop!B391,NA())</f>
        <v>-19.932454362446975</v>
      </c>
      <c r="C391" s="3">
        <f>IF($K$1,ILoop!C391,NA())</f>
        <v>-90</v>
      </c>
      <c r="D391" s="3">
        <f>IF($K$2,ILoop!D391,NA())</f>
        <v>5.888624995793933</v>
      </c>
      <c r="E391" s="3">
        <f>IF($K$2,ILoop!E391,NA())</f>
        <v>-42.136805151646094</v>
      </c>
      <c r="F391" s="3">
        <f>IF($K$3,ILoop!F391,NA())</f>
        <v>-14.043829366653041</v>
      </c>
      <c r="G391" s="3">
        <f>IF($K$3,ILoop!G391,NA())</f>
        <v>-132.1368051516461</v>
      </c>
    </row>
    <row r="392" spans="1:7" ht="12.75">
      <c r="A392" s="3">
        <f>ILoop!A392</f>
        <v>39000</v>
      </c>
      <c r="B392" s="3">
        <f>IF($K$1,ILoop!B392,NA())</f>
        <v>-20.15807457064076</v>
      </c>
      <c r="C392" s="3">
        <f>IF($K$1,ILoop!C392,NA())</f>
        <v>-90</v>
      </c>
      <c r="D392" s="3">
        <f>IF($K$2,ILoop!D392,NA())</f>
        <v>5.8106909582347175</v>
      </c>
      <c r="E392" s="3">
        <f>IF($K$2,ILoop!E392,NA())</f>
        <v>-42.64586645486844</v>
      </c>
      <c r="F392" s="3">
        <f>IF($K$3,ILoop!F392,NA())</f>
        <v>-14.347383612406043</v>
      </c>
      <c r="G392" s="3">
        <f>IF($K$3,ILoop!G392,NA())</f>
        <v>-132.64586645486844</v>
      </c>
    </row>
    <row r="393" spans="1:7" ht="12.75">
      <c r="A393" s="3">
        <f>ILoop!A393</f>
        <v>40000</v>
      </c>
      <c r="B393" s="3">
        <f>IF($K$1,ILoop!B393,NA())</f>
        <v>-20.37798225667002</v>
      </c>
      <c r="C393" s="3">
        <f>IF($K$1,ILoop!C393,NA())</f>
        <v>-90</v>
      </c>
      <c r="D393" s="3">
        <f>IF($K$2,ILoop!D393,NA())</f>
        <v>5.732398972670331</v>
      </c>
      <c r="E393" s="3">
        <f>IF($K$2,ILoop!E393,NA())</f>
        <v>-43.15238973400536</v>
      </c>
      <c r="F393" s="3">
        <f>IF($K$3,ILoop!F393,NA())</f>
        <v>-14.64558328399969</v>
      </c>
      <c r="G393" s="3">
        <f>IF($K$3,ILoop!G393,NA())</f>
        <v>-133.15238973400537</v>
      </c>
    </row>
    <row r="394" spans="1:7" ht="12.75">
      <c r="A394" s="3">
        <f>ILoop!A394</f>
        <v>41000</v>
      </c>
      <c r="B394" s="3">
        <f>IF($K$1,ILoop!B394,NA())</f>
        <v>-20.592459564505482</v>
      </c>
      <c r="C394" s="3">
        <f>IF($K$1,ILoop!C394,NA())</f>
        <v>-90</v>
      </c>
      <c r="D394" s="3">
        <f>IF($K$2,ILoop!D394,NA())</f>
        <v>5.65377642235147</v>
      </c>
      <c r="E394" s="3">
        <f>IF($K$2,ILoop!E394,NA())</f>
        <v>-43.655812498337</v>
      </c>
      <c r="F394" s="3">
        <f>IF($K$3,ILoop!F394,NA())</f>
        <v>-14.938683142154014</v>
      </c>
      <c r="G394" s="3">
        <f>IF($K$3,ILoop!G394,NA())</f>
        <v>-133.65581249833699</v>
      </c>
    </row>
    <row r="395" spans="1:7" ht="12.75">
      <c r="A395" s="3">
        <f>ILoop!A395</f>
        <v>42000</v>
      </c>
      <c r="B395" s="3">
        <f>IF($K$1,ILoop!B395,NA())</f>
        <v>-20.80176823806878</v>
      </c>
      <c r="C395" s="3">
        <f>IF($K$1,ILoop!C395,NA())</f>
        <v>-90</v>
      </c>
      <c r="D395" s="3">
        <f>IF($K$2,ILoop!D395,NA())</f>
        <v>5.574851744120806</v>
      </c>
      <c r="E395" s="3">
        <f>IF($K$2,ILoop!E395,NA())</f>
        <v>-44.155643987207434</v>
      </c>
      <c r="F395" s="3">
        <f>IF($K$3,ILoop!F395,NA())</f>
        <v>-15.226916493947975</v>
      </c>
      <c r="G395" s="3">
        <f>IF($K$3,ILoop!G395,NA())</f>
        <v>-134.15564398720744</v>
      </c>
    </row>
    <row r="396" spans="1:7" ht="12.75">
      <c r="A396" s="3">
        <f>ILoop!A396</f>
        <v>43000</v>
      </c>
      <c r="B396" s="3">
        <f>IF($K$1,ILoop!B396,NA())</f>
        <v>-21.0061515417025</v>
      </c>
      <c r="C396" s="3">
        <f>IF($K$1,ILoop!C396,NA())</f>
        <v>-90</v>
      </c>
      <c r="D396" s="3">
        <f>IF($K$2,ILoop!D396,NA())</f>
        <v>5.495654022269971</v>
      </c>
      <c r="E396" s="3">
        <f>IF($K$2,ILoop!E396,NA())</f>
        <v>-44.65145720830862</v>
      </c>
      <c r="F396" s="3">
        <f>IF($K$3,ILoop!F396,NA())</f>
        <v>-15.510497519432532</v>
      </c>
      <c r="G396" s="3">
        <f>IF($K$3,ILoop!G396,NA())</f>
        <v>-134.6514572083086</v>
      </c>
    </row>
    <row r="397" spans="1:7" ht="12.75">
      <c r="A397" s="3">
        <f>ILoop!A397</f>
        <v>44000</v>
      </c>
      <c r="B397" s="3">
        <f>IF($K$1,ILoop!B397,NA())</f>
        <v>-21.205835959834523</v>
      </c>
      <c r="C397" s="3">
        <f>IF($K$1,ILoop!C397,NA())</f>
        <v>-90</v>
      </c>
      <c r="D397" s="3">
        <f>IF($K$2,ILoop!D397,NA())</f>
        <v>5.416212653423398</v>
      </c>
      <c r="E397" s="3">
        <f>IF($K$2,ILoop!E397,NA())</f>
        <v>-45.14288194698729</v>
      </c>
      <c r="F397" s="3">
        <f>IF($K$3,ILoop!F397,NA())</f>
        <v>-15.789623306411125</v>
      </c>
      <c r="G397" s="3">
        <f>IF($K$3,ILoop!G397,NA())</f>
        <v>-135.1428819469873</v>
      </c>
    </row>
    <row r="398" spans="1:7" ht="12.75">
      <c r="A398" s="3">
        <f>ILoop!A398</f>
        <v>45000</v>
      </c>
      <c r="B398" s="3">
        <f>IF($K$1,ILoop!B398,NA())</f>
        <v>-21.401032705617645</v>
      </c>
      <c r="C398" s="3">
        <f>IF($K$1,ILoop!C398,NA())</f>
        <v>-90</v>
      </c>
      <c r="D398" s="3">
        <f>IF($K$2,ILoop!D398,NA())</f>
        <v>5.336557070695216</v>
      </c>
      <c r="E398" s="3">
        <f>IF($K$2,ILoop!E398,NA())</f>
        <v>-45.62959860841023</v>
      </c>
      <c r="F398" s="3">
        <f>IF($K$3,ILoop!F398,NA())</f>
        <v>-16.064475634922427</v>
      </c>
      <c r="G398" s="3">
        <f>IF($K$3,ILoop!G398,NA())</f>
        <v>-135.62959860841022</v>
      </c>
    </row>
    <row r="399" spans="1:7" ht="12.75">
      <c r="A399" s="3">
        <f>ILoop!A399</f>
        <v>46000</v>
      </c>
      <c r="B399" s="3">
        <f>IF($K$1,ILoop!B399,NA())</f>
        <v>-21.591939063742256</v>
      </c>
      <c r="C399" s="3">
        <f>IF($K$1,ILoop!C399,NA())</f>
        <v>-90</v>
      </c>
      <c r="D399" s="3">
        <f>IF($K$2,ILoop!D399,NA())</f>
        <v>5.256716517473725</v>
      </c>
      <c r="E399" s="3">
        <f>IF($K$2,ILoop!E399,NA())</f>
        <v>-46.11133277719283</v>
      </c>
      <c r="F399" s="3">
        <f>IF($K$3,ILoop!F399,NA())</f>
        <v>-16.335222546268533</v>
      </c>
      <c r="G399" s="3">
        <f>IF($K$3,ILoop!G399,NA())</f>
        <v>-136.11133277719284</v>
      </c>
    </row>
    <row r="400" spans="1:7" ht="12.75">
      <c r="A400" s="3">
        <f>ILoop!A400</f>
        <v>47000</v>
      </c>
      <c r="B400" s="3">
        <f>IF($K$1,ILoop!B400,NA())</f>
        <v>-21.778739588825125</v>
      </c>
      <c r="C400" s="3">
        <f>IF($K$1,ILoop!C400,NA())</f>
        <v>-90</v>
      </c>
      <c r="D400" s="3">
        <f>IF($K$2,ILoop!D400,NA())</f>
        <v>5.176719862874094</v>
      </c>
      <c r="E400" s="3">
        <f>IF($K$2,ILoop!E400,NA())</f>
        <v>-46.58785039766303</v>
      </c>
      <c r="F400" s="3">
        <f>IF($K$3,ILoop!F400,NA())</f>
        <v>-16.60201972595103</v>
      </c>
      <c r="G400" s="3">
        <f>IF($K$3,ILoop!G400,NA())</f>
        <v>-136.58785039766303</v>
      </c>
    </row>
    <row r="401" spans="1:7" ht="12.75">
      <c r="A401" s="3">
        <f>ILoop!A401</f>
        <v>48000</v>
      </c>
      <c r="B401" s="3">
        <f>IF($K$1,ILoop!B401,NA())</f>
        <v>-21.96160717762252</v>
      </c>
      <c r="C401" s="3">
        <f>IF($K$1,ILoop!C401,NA())</f>
        <v>-90</v>
      </c>
      <c r="D401" s="3">
        <f>IF($K$2,ILoop!D401,NA())</f>
        <v>5.096595452257105</v>
      </c>
      <c r="E401" s="3">
        <f>IF($K$2,ILoop!E401,NA())</f>
        <v>-47.05895349314039</v>
      </c>
      <c r="F401" s="3">
        <f>IF($K$3,ILoop!F401,NA())</f>
        <v>-16.865011725365413</v>
      </c>
      <c r="G401" s="3">
        <f>IF($K$3,ILoop!G401,NA())</f>
        <v>-137.0589534931404</v>
      </c>
    </row>
    <row r="402" spans="1:7" ht="12.75">
      <c r="A402" s="3">
        <f>ILoop!A402</f>
        <v>49000</v>
      </c>
      <c r="B402" s="3">
        <f>IF($K$1,ILoop!B402,NA())</f>
        <v>-22.140704030681047</v>
      </c>
      <c r="C402" s="3">
        <f>IF($K$1,ILoop!C402,NA())</f>
        <v>-90</v>
      </c>
      <c r="D402" s="3">
        <f>IF($K$2,ILoop!D402,NA())</f>
        <v>5.016370987310658</v>
      </c>
      <c r="E402" s="3">
        <f>IF($K$2,ILoop!E402,NA())</f>
        <v>-47.52447635512073</v>
      </c>
      <c r="F402" s="3">
        <f>IF($K$3,ILoop!F402,NA())</f>
        <v>-17.124333043370388</v>
      </c>
      <c r="G402" s="3">
        <f>IF($K$3,ILoop!G402,NA())</f>
        <v>-137.52447635512073</v>
      </c>
    </row>
    <row r="403" spans="1:7" ht="12.75">
      <c r="A403" s="3">
        <f>ILoop!A403</f>
        <v>50000</v>
      </c>
      <c r="B403" s="3">
        <f>IF($K$1,ILoop!B403,NA())</f>
        <v>-22.316182516831148</v>
      </c>
      <c r="C403" s="3">
        <f>IF($K$1,ILoop!C403,NA())</f>
        <v>-90</v>
      </c>
      <c r="D403" s="3">
        <f>IF($K$2,ILoop!D403,NA())</f>
        <v>4.936073431086103</v>
      </c>
      <c r="E403" s="3">
        <f>IF($K$2,ILoop!E403,NA())</f>
        <v>-47.984282143593326</v>
      </c>
      <c r="F403" s="3">
        <f>IF($K$3,ILoop!F403,NA())</f>
        <v>-17.380109085745048</v>
      </c>
      <c r="G403" s="3">
        <f>IF($K$3,ILoop!G403,NA())</f>
        <v>-137.98428214359333</v>
      </c>
    </row>
    <row r="404" spans="1:7" ht="12.75">
      <c r="A404" s="3">
        <f>ILoop!A404</f>
        <v>51000</v>
      </c>
      <c r="B404" s="3">
        <f>IF($K$1,ILoop!B404,NA())</f>
        <v>-22.4881859520695</v>
      </c>
      <c r="C404" s="3">
        <f>IF($K$1,ILoop!C404,NA())</f>
        <v>-90</v>
      </c>
      <c r="D404" s="3">
        <f>IF($K$2,ILoop!D404,NA())</f>
        <v>4.855728934115219</v>
      </c>
      <c r="E404" s="3">
        <f>IF($K$2,ILoop!E404,NA())</f>
        <v>-48.43825984829415</v>
      </c>
      <c r="F404" s="3">
        <f>IF($K$3,ILoop!F404,NA())</f>
        <v>-17.63245701795428</v>
      </c>
      <c r="G404" s="3">
        <f>IF($K$3,ILoop!G404,NA())</f>
        <v>-138.43825984829417</v>
      </c>
    </row>
    <row r="405" spans="1:7" ht="12.75">
      <c r="A405" s="3">
        <f>ILoop!A405</f>
        <v>52000</v>
      </c>
      <c r="B405" s="3">
        <f>IF($K$1,ILoop!B405,NA())</f>
        <v>-22.656849302806755</v>
      </c>
      <c r="C405" s="3">
        <f>IF($K$1,ILoop!C405,NA())</f>
        <v>-90</v>
      </c>
      <c r="D405" s="3">
        <f>IF($K$2,ILoop!D405,NA())</f>
        <v>4.77536277833802</v>
      </c>
      <c r="E405" s="3">
        <f>IF($K$2,ILoop!E405,NA())</f>
        <v>-48.88632156784515</v>
      </c>
      <c r="F405" s="3">
        <f>IF($K$3,ILoop!F405,NA())</f>
        <v>-17.881486524468734</v>
      </c>
      <c r="G405" s="3">
        <f>IF($K$3,ILoop!G405,NA())</f>
        <v>-138.88632156784516</v>
      </c>
    </row>
    <row r="406" spans="1:7" ht="12.75">
      <c r="A406" s="3">
        <f>ILoop!A406</f>
        <v>53000</v>
      </c>
      <c r="B406" s="3">
        <f>IF($K$1,ILoop!B406,NA())</f>
        <v>-22.822299822126553</v>
      </c>
      <c r="C406" s="3">
        <f>IF($K$1,ILoop!C406,NA())</f>
        <v>-90</v>
      </c>
      <c r="D406" s="3">
        <f>IF($K$2,ILoop!D406,NA())</f>
        <v>4.69499933607266</v>
      </c>
      <c r="E406" s="3">
        <f>IF($K$2,ILoop!E406,NA())</f>
        <v>-49.32840006970915</v>
      </c>
      <c r="F406" s="3">
        <f>IF($K$3,ILoop!F406,NA())</f>
        <v>-18.127300486053894</v>
      </c>
      <c r="G406" s="3">
        <f>IF($K$3,ILoop!G406,NA())</f>
        <v>-139.32840006970915</v>
      </c>
    </row>
    <row r="407" spans="1:7" ht="12.75">
      <c r="A407" s="3">
        <f>ILoop!A407</f>
        <v>54000</v>
      </c>
      <c r="B407" s="3">
        <f>IF($K$1,ILoop!B407,NA())</f>
        <v>-22.98465762657014</v>
      </c>
      <c r="C407" s="3">
        <f>IF($K$1,ILoop!C407,NA())</f>
        <v>-90</v>
      </c>
      <c r="D407" s="3">
        <f>IF($K$2,ILoop!D407,NA())</f>
        <v>4.614662041675616</v>
      </c>
      <c r="E407" s="3">
        <f>IF($K$2,ILoop!E407,NA())</f>
        <v>-49.764446598913615</v>
      </c>
      <c r="F407" s="3">
        <f>IF($K$3,ILoop!F407,NA())</f>
        <v>-18.369995584894525</v>
      </c>
      <c r="G407" s="3">
        <f>IF($K$3,ILoop!G407,NA())</f>
        <v>-139.76444659891362</v>
      </c>
    </row>
    <row r="408" spans="1:7" ht="12.75">
      <c r="A408" s="3">
        <f>ILoop!A408</f>
        <v>55000</v>
      </c>
      <c r="B408" s="3">
        <f>IF($K$1,ILoop!B408,NA())</f>
        <v>-23.144036219995648</v>
      </c>
      <c r="C408" s="3">
        <f>IF($K$1,ILoop!C408,NA())</f>
        <v>-90</v>
      </c>
      <c r="D408" s="3">
        <f>IF($K$2,ILoop!D408,NA())</f>
        <v>4.534373373889455</v>
      </c>
      <c r="E408" s="3">
        <f>IF($K$2,ILoop!E408,NA())</f>
        <v>-50.19442890773477</v>
      </c>
      <c r="F408" s="3">
        <f>IF($K$3,ILoop!F408,NA())</f>
        <v>-18.609662846106193</v>
      </c>
      <c r="G408" s="3">
        <f>IF($K$3,ILoop!G408,NA())</f>
        <v>-140.19442890773476</v>
      </c>
    </row>
    <row r="409" spans="1:7" ht="12.75">
      <c r="A409" s="3">
        <f>ILoop!A409</f>
        <v>56000</v>
      </c>
      <c r="B409" s="3">
        <f>IF($K$1,ILoop!B409,NA())</f>
        <v>-23.30054297023478</v>
      </c>
      <c r="C409" s="3">
        <f>IF($K$1,ILoop!C409,NA())</f>
        <v>-90</v>
      </c>
      <c r="D409" s="3">
        <f>IF($K$2,ILoop!D409,NA())</f>
        <v>4.454154847168856</v>
      </c>
      <c r="E409" s="3">
        <f>IF($K$2,ILoop!E409,NA())</f>
        <v>-50.61832948212298</v>
      </c>
      <c r="F409" s="3">
        <f>IF($K$3,ILoop!F409,NA())</f>
        <v>-18.846388123065925</v>
      </c>
      <c r="G409" s="3">
        <f>IF($K$3,ILoop!G409,NA())</f>
        <v>-140.618329482123</v>
      </c>
    </row>
    <row r="410" spans="1:7" ht="12.75">
      <c r="A410" s="3">
        <f>ILoop!A410</f>
        <v>57000</v>
      </c>
      <c r="B410" s="3">
        <f>IF($K$1,ILoop!B410,NA())</f>
        <v>-23.4542795435606</v>
      </c>
      <c r="C410" s="3">
        <f>IF($K$1,ILoop!C410,NA())</f>
        <v>-90</v>
      </c>
      <c r="D410" s="3">
        <f>IF($K$2,ILoop!D410,NA())</f>
        <v>4.374027010523298</v>
      </c>
      <c r="E410" s="3">
        <f>IF($K$2,ILoop!E410,NA())</f>
        <v>-51.03614394370361</v>
      </c>
      <c r="F410" s="3">
        <f>IF($K$3,ILoop!F410,NA())</f>
        <v>-19.080252533037303</v>
      </c>
      <c r="G410" s="3">
        <f>IF($K$3,ILoop!G410,NA())</f>
        <v>-141.0361439437036</v>
      </c>
    </row>
    <row r="411" spans="1:7" ht="12.75">
      <c r="A411" s="3">
        <f>ILoop!A411</f>
        <v>58000</v>
      </c>
      <c r="B411" s="3">
        <f>IF($K$1,ILoop!B411,NA())</f>
        <v>-23.60534230136952</v>
      </c>
      <c r="C411" s="3">
        <f>IF($K$1,ILoop!C411,NA())</f>
        <v>-90</v>
      </c>
      <c r="D411" s="3">
        <f>IF($K$2,ILoop!D411,NA())</f>
        <v>4.294009452624802</v>
      </c>
      <c r="E411" s="3">
        <f>IF($K$2,ILoop!E411,NA())</f>
        <v>-51.44787960879274</v>
      </c>
      <c r="F411" s="3">
        <f>IF($K$3,ILoop!F411,NA())</f>
        <v>-19.31133284874472</v>
      </c>
      <c r="G411" s="3">
        <f>IF($K$3,ILoop!G411,NA())</f>
        <v>-141.44787960879273</v>
      </c>
    </row>
    <row r="412" spans="1:7" ht="12.75">
      <c r="A412" s="3">
        <f>ILoop!A412</f>
        <v>59000</v>
      </c>
      <c r="B412" s="3">
        <f>IF($K$1,ILoop!B412,NA())</f>
        <v>-23.753822662953652</v>
      </c>
      <c r="C412" s="3">
        <f>IF($K$1,ILoop!C412,NA())</f>
        <v>-90</v>
      </c>
      <c r="D412" s="3">
        <f>IF($K$2,ILoop!D412,NA())</f>
        <v>4.214120812107691</v>
      </c>
      <c r="E412" s="3">
        <f>IF($K$2,ILoop!E412,NA())</f>
        <v>-51.85355418810177</v>
      </c>
      <c r="F412" s="3">
        <f>IF($K$3,ILoop!F412,NA())</f>
        <v>-19.539701850845965</v>
      </c>
      <c r="G412" s="3">
        <f>IF($K$3,ILoop!G412,NA())</f>
        <v>-141.85355418810178</v>
      </c>
    </row>
    <row r="413" spans="1:7" ht="12.75">
      <c r="A413" s="3">
        <f>ILoop!A413</f>
        <v>60000</v>
      </c>
      <c r="B413" s="3">
        <f>IF($K$1,ILoop!B413,NA())</f>
        <v>-23.899807437783647</v>
      </c>
      <c r="C413" s="3">
        <f>IF($K$1,ILoop!C413,NA())</f>
        <v>-90</v>
      </c>
      <c r="D413" s="3">
        <f>IF($K$2,ILoop!D413,NA())</f>
        <v>4.134378792139961</v>
      </c>
      <c r="E413" s="3">
        <f>IF($K$2,ILoop!E413,NA())</f>
        <v>-52.253194612725295</v>
      </c>
      <c r="F413" s="3">
        <f>IF($K$3,ILoop!F413,NA())</f>
        <v>-19.765428645643688</v>
      </c>
      <c r="G413" s="3">
        <f>IF($K$3,ILoop!G413,NA())</f>
        <v>-142.25319461272528</v>
      </c>
    </row>
    <row r="414" spans="1:7" ht="12.75">
      <c r="A414" s="3">
        <f>ILoop!A414</f>
        <v>61000</v>
      </c>
      <c r="B414" s="3">
        <f>IF($K$1,ILoop!B414,NA())</f>
        <v>-24.043379130326112</v>
      </c>
      <c r="C414" s="3">
        <f>IF($K$1,ILoop!C414,NA())</f>
        <v>-90</v>
      </c>
      <c r="D414" s="3">
        <f>IF($K$2,ILoop!D414,NA())</f>
        <v>4.054800178476181</v>
      </c>
      <c r="E414" s="3">
        <f>IF($K$2,ILoop!E414,NA())</f>
        <v>-52.64683597366641</v>
      </c>
      <c r="F414" s="3">
        <f>IF($K$3,ILoop!F414,NA())</f>
        <v>-19.98857895184993</v>
      </c>
      <c r="G414" s="3">
        <f>IF($K$3,ILoop!G414,NA())</f>
        <v>-142.6468359736664</v>
      </c>
    </row>
    <row r="415" spans="1:7" ht="12.75">
      <c r="A415" s="3">
        <f>ILoop!A415</f>
        <v>62000</v>
      </c>
      <c r="B415" s="3">
        <f>IF($K$1,ILoop!B415,NA())</f>
        <v>-24.184616220075853</v>
      </c>
      <c r="C415" s="3">
        <f>IF($K$1,ILoop!C415,NA())</f>
        <v>-90</v>
      </c>
      <c r="D415" s="3">
        <f>IF($K$2,ILoop!D415,NA())</f>
        <v>3.9754008603141977</v>
      </c>
      <c r="E415" s="3">
        <f>IF($K$2,ILoop!E415,NA())</f>
        <v>-53.03452056359125</v>
      </c>
      <c r="F415" s="3">
        <f>IF($K$3,ILoop!F415,NA())</f>
        <v>-20.209215359761654</v>
      </c>
      <c r="G415" s="3">
        <f>IF($K$3,ILoop!G415,NA())</f>
        <v>-143.03452056359126</v>
      </c>
    </row>
    <row r="416" spans="1:7" ht="12.75">
      <c r="A416" s="3">
        <f>ILoop!A416</f>
        <v>63000</v>
      </c>
      <c r="B416" s="3">
        <f>IF($K$1,ILoop!B416,NA())</f>
        <v>-24.32359341918241</v>
      </c>
      <c r="C416" s="3">
        <f>IF($K$1,ILoop!C416,NA())</f>
        <v>-90</v>
      </c>
      <c r="D416" s="3">
        <f>IF($K$2,ILoop!D416,NA())</f>
        <v>3.8961958533741066</v>
      </c>
      <c r="E416" s="3">
        <f>IF($K$2,ILoop!E416,NA())</f>
        <v>-53.41629701075432</v>
      </c>
      <c r="F416" s="3">
        <f>IF($K$3,ILoop!F416,NA())</f>
        <v>-20.427397565808302</v>
      </c>
      <c r="G416" s="3">
        <f>IF($K$3,ILoop!G416,NA())</f>
        <v>-143.41629701075433</v>
      </c>
    </row>
    <row r="417" spans="1:7" ht="12.75">
      <c r="A417" s="3">
        <f>ILoop!A417</f>
        <v>64000</v>
      </c>
      <c r="B417" s="3">
        <f>IF($K$1,ILoop!B417,NA())</f>
        <v>-24.460381909788516</v>
      </c>
      <c r="C417" s="3">
        <f>IF($K$1,ILoop!C417,NA())</f>
        <v>-90</v>
      </c>
      <c r="D417" s="3">
        <f>IF($K$2,ILoop!D417,NA())</f>
        <v>3.817199324701312</v>
      </c>
      <c r="E417" s="3">
        <f>IF($K$2,ILoop!E417,NA())</f>
        <v>-53.79221949612771</v>
      </c>
      <c r="F417" s="3">
        <f>IF($K$3,ILoop!F417,NA())</f>
        <v>-20.643182585087203</v>
      </c>
      <c r="G417" s="3">
        <f>IF($K$3,ILoop!G417,NA())</f>
        <v>-143.7922194961277</v>
      </c>
    </row>
    <row r="418" spans="1:7" ht="12.75">
      <c r="A418" s="3">
        <f>ILoop!A418</f>
        <v>65000</v>
      </c>
      <c r="B418" s="3">
        <f>IF($K$1,ILoop!B418,NA())</f>
        <v>-24.595049562967883</v>
      </c>
      <c r="C418" s="3">
        <f>IF($K$1,ILoop!C418,NA())</f>
        <v>-90</v>
      </c>
      <c r="D418" s="3">
        <f>IF($K$2,ILoop!D418,NA())</f>
        <v>3.738424618767229</v>
      </c>
      <c r="E418" s="3">
        <f>IF($K$2,ILoop!E418,NA())</f>
        <v>-54.16234704572167</v>
      </c>
      <c r="F418" s="3">
        <f>IF($K$3,ILoop!F418,NA())</f>
        <v>-20.856624944200654</v>
      </c>
      <c r="G418" s="3">
        <f>IF($K$3,ILoop!G418,NA())</f>
        <v>-144.16234704572167</v>
      </c>
    </row>
    <row r="419" spans="1:7" ht="12.75">
      <c r="A419" s="3">
        <f>ILoop!A419</f>
        <v>66000</v>
      </c>
      <c r="B419" s="3">
        <f>IF($K$1,ILoop!B419,NA())</f>
        <v>-24.727661140948143</v>
      </c>
      <c r="C419" s="3">
        <f>IF($K$1,ILoop!C419,NA())</f>
        <v>-90</v>
      </c>
      <c r="D419" s="3">
        <f>IF($K$2,ILoop!D419,NA())</f>
        <v>3.65988428450337</v>
      </c>
      <c r="E419" s="3">
        <f>IF($K$2,ILoop!E419,NA())</f>
        <v>-54.52674289092328</v>
      </c>
      <c r="F419" s="3">
        <f>IF($K$3,ILoop!F419,NA())</f>
        <v>-21.067776856444773</v>
      </c>
      <c r="G419" s="3">
        <f>IF($K$3,ILoop!G419,NA())</f>
        <v>-144.5267428909233</v>
      </c>
    </row>
    <row r="420" spans="1:7" ht="12.75">
      <c r="A420" s="3">
        <f>ILoop!A420</f>
        <v>67000</v>
      </c>
      <c r="B420" s="3">
        <f>IF($K$1,ILoop!B420,NA())</f>
        <v>-24.858278484127304</v>
      </c>
      <c r="C420" s="3">
        <f>IF($K$1,ILoop!C420,NA())</f>
        <v>-90</v>
      </c>
      <c r="D420" s="3">
        <f>IF($K$2,ILoop!D420,NA())</f>
        <v>3.5815901029584056</v>
      </c>
      <c r="E420" s="3">
        <f>IF($K$2,ILoop!E420,NA())</f>
        <v>-54.8854738904176</v>
      </c>
      <c r="F420" s="3">
        <f>IF($K$3,ILoop!F420,NA())</f>
        <v>-21.276688381168896</v>
      </c>
      <c r="G420" s="3">
        <f>IF($K$3,ILoop!G420,NA())</f>
        <v>-144.8854738904176</v>
      </c>
    </row>
    <row r="421" spans="1:7" ht="12.75">
      <c r="A421" s="3">
        <f>ILoop!A421</f>
        <v>68000</v>
      </c>
      <c r="B421" s="3">
        <f>IF($K$1,ILoop!B421,NA())</f>
        <v>-24.986960684235502</v>
      </c>
      <c r="C421" s="3">
        <f>IF($K$1,ILoop!C421,NA())</f>
        <v>-90</v>
      </c>
      <c r="D421" s="3">
        <f>IF($K$2,ILoop!D421,NA())</f>
        <v>3.5035531153143804</v>
      </c>
      <c r="E421" s="3">
        <f>IF($K$2,ILoop!E421,NA())</f>
        <v>-55.238610007909266</v>
      </c>
      <c r="F421" s="3">
        <f>IF($K$3,ILoop!F421,NA())</f>
        <v>-21.48340756892112</v>
      </c>
      <c r="G421" s="3">
        <f>IF($K$3,ILoop!G421,NA())</f>
        <v>-145.23861000790927</v>
      </c>
    </row>
    <row r="422" spans="1:7" ht="12.75">
      <c r="A422" s="3">
        <f>ILoop!A422</f>
        <v>69000</v>
      </c>
      <c r="B422" s="3">
        <f>IF($K$1,ILoop!B422,NA())</f>
        <v>-25.11376424485588</v>
      </c>
      <c r="C422" s="3">
        <f>IF($K$1,ILoop!C422,NA())</f>
        <v>-90</v>
      </c>
      <c r="D422" s="3">
        <f>IF($K$2,ILoop!D422,NA())</f>
        <v>3.4257836510388118</v>
      </c>
      <c r="E422" s="3">
        <f>IF($K$2,ILoop!E422,NA())</f>
        <v>-55.58622384043929</v>
      </c>
      <c r="F422" s="3">
        <f>IF($K$3,ILoop!F422,NA())</f>
        <v>-21.687980593817066</v>
      </c>
      <c r="G422" s="3">
        <f>IF($K$3,ILoop!G422,NA())</f>
        <v>-145.5862238404393</v>
      </c>
    </row>
    <row r="423" spans="1:7" ht="12.75">
      <c r="A423" s="3">
        <f>ILoop!A423</f>
        <v>70000</v>
      </c>
      <c r="B423" s="3">
        <f>IF($K$1,ILoop!B423,NA())</f>
        <v>-25.23874323039591</v>
      </c>
      <c r="C423" s="3">
        <f>IF($K$1,ILoop!C423,NA())</f>
        <v>-90</v>
      </c>
      <c r="D423" s="3">
        <f>IF($K$2,ILoop!D423,NA())</f>
        <v>3.348291355984439</v>
      </c>
      <c r="E423" s="3">
        <f>IF($K$2,ILoop!E423,NA())</f>
        <v>-55.92839019260578</v>
      </c>
      <c r="F423" s="3">
        <f>IF($K$3,ILoop!F423,NA())</f>
        <v>-21.890451874411472</v>
      </c>
      <c r="G423" s="3">
        <f>IF($K$3,ILoop!G423,NA())</f>
        <v>-145.92839019260578</v>
      </c>
    </row>
    <row r="424" spans="1:7" ht="12.75">
      <c r="A424" s="3">
        <f>ILoop!A424</f>
        <v>71000</v>
      </c>
      <c r="B424" s="3">
        <f>IF($K$1,ILoop!B424,NA())</f>
        <v>-25.36194940449228</v>
      </c>
      <c r="C424" s="3">
        <f>IF($K$1,ILoop!C424,NA())</f>
        <v>-90</v>
      </c>
      <c r="D424" s="3">
        <f>IF($K$2,ILoop!D424,NA())</f>
        <v>3.27108522027895</v>
      </c>
      <c r="E424" s="3">
        <f>IF($K$2,ILoop!E424,NA())</f>
        <v>-56.26518569245311</v>
      </c>
      <c r="F424" s="3">
        <f>IF($K$3,ILoop!F424,NA())</f>
        <v>-22.09086418421333</v>
      </c>
      <c r="G424" s="3">
        <f>IF($K$3,ILoop!G424,NA())</f>
        <v>-146.26518569245312</v>
      </c>
    </row>
    <row r="425" spans="1:7" ht="12.75">
      <c r="A425" s="3">
        <f>ILoop!A425</f>
        <v>72000</v>
      </c>
      <c r="B425" s="3">
        <f>IF($K$1,ILoop!B425,NA())</f>
        <v>-25.483432358736138</v>
      </c>
      <c r="C425" s="3">
        <f>IF($K$1,ILoop!C425,NA())</f>
        <v>-90</v>
      </c>
      <c r="D425" s="3">
        <f>IF($K$2,ILoop!D425,NA())</f>
        <v>3.194173605873274</v>
      </c>
      <c r="E425" s="3">
        <f>IF($K$2,ILoop!E425,NA())</f>
        <v>-56.59668844520247</v>
      </c>
      <c r="F425" s="3">
        <f>IF($K$3,ILoop!F425,NA())</f>
        <v>-22.289258752862867</v>
      </c>
      <c r="G425" s="3">
        <f>IF($K$3,ILoop!G425,NA())</f>
        <v>-146.59668844520246</v>
      </c>
    </row>
    <row r="426" spans="1:7" ht="12.75">
      <c r="A426" s="3">
        <f>ILoop!A426</f>
        <v>73000</v>
      </c>
      <c r="B426" s="3">
        <f>IF($K$1,ILoop!B426,NA())</f>
        <v>-25.60323963251989</v>
      </c>
      <c r="C426" s="3">
        <f>IF($K$1,ILoop!C426,NA())</f>
        <v>-90</v>
      </c>
      <c r="D426" s="3">
        <f>IF($K$2,ILoop!D426,NA())</f>
        <v>3.1175642736401574</v>
      </c>
      <c r="E426" s="3">
        <f>IF($K$2,ILoop!E426,NA())</f>
        <v>-56.9229777213602</v>
      </c>
      <c r="F426" s="3">
        <f>IF($K$3,ILoop!F426,NA())</f>
        <v>-22.485675358879735</v>
      </c>
      <c r="G426" s="3">
        <f>IF($K$3,ILoop!G426,NA())</f>
        <v>-146.9229777213602</v>
      </c>
    </row>
    <row r="427" spans="1:7" ht="12.75">
      <c r="A427" s="3">
        <f>ILoop!A427</f>
        <v>74000</v>
      </c>
      <c r="B427" s="3">
        <f>IF($K$1,ILoop!B427,NA())</f>
        <v>-25.721416824730294</v>
      </c>
      <c r="C427" s="3">
        <f>IF($K$1,ILoop!C427,NA())</f>
        <v>-90</v>
      </c>
      <c r="D427" s="3">
        <f>IF($K$2,ILoop!D427,NA())</f>
        <v>3.0412644099344033</v>
      </c>
      <c r="E427" s="3">
        <f>IF($K$2,ILoop!E427,NA())</f>
        <v>-57.24413367606728</v>
      </c>
      <c r="F427" s="3">
        <f>IF($K$3,ILoop!F427,NA())</f>
        <v>-22.68015241479589</v>
      </c>
      <c r="G427" s="3">
        <f>IF($K$3,ILoop!G427,NA())</f>
        <v>-147.2441336760673</v>
      </c>
    </row>
    <row r="428" spans="1:7" ht="12.75">
      <c r="A428" s="3">
        <f>ILoop!A428</f>
        <v>75000</v>
      </c>
      <c r="B428" s="3">
        <f>IF($K$1,ILoop!B428,NA())</f>
        <v>-25.83800769794477</v>
      </c>
      <c r="C428" s="3">
        <f>IF($K$1,ILoop!C428,NA())</f>
        <v>-90</v>
      </c>
      <c r="D428" s="3">
        <f>IF($K$2,ILoop!D428,NA())</f>
        <v>2.965280652543403</v>
      </c>
      <c r="E428" s="3">
        <f>IF($K$2,ILoop!E428,NA())</f>
        <v>-57.56023709684553</v>
      </c>
      <c r="F428" s="3">
        <f>IF($K$3,ILoop!F428,NA())</f>
        <v>-22.87272704540137</v>
      </c>
      <c r="G428" s="3">
        <f>IF($K$3,ILoop!G428,NA())</f>
        <v>-147.56023709684553</v>
      </c>
    </row>
    <row r="429" spans="1:7" ht="12.75">
      <c r="A429" s="3">
        <f>ILoop!A429</f>
        <v>76000</v>
      </c>
      <c r="B429" s="3">
        <f>IF($K$1,ILoop!B429,NA())</f>
        <v>-25.953054275726597</v>
      </c>
      <c r="C429" s="3">
        <f>IF($K$1,ILoop!C429,NA())</f>
        <v>-90</v>
      </c>
      <c r="D429" s="3">
        <f>IF($K$2,ILoop!D429,NA())</f>
        <v>2.8896191159714943</v>
      </c>
      <c r="E429" s="3">
        <f>IF($K$2,ILoop!E429,NA())</f>
        <v>-57.8713691771601</v>
      </c>
      <c r="F429" s="3">
        <f>IF($K$3,ILoop!F429,NA())</f>
        <v>-23.0634351597551</v>
      </c>
      <c r="G429" s="3">
        <f>IF($K$3,ILoop!G429,NA())</f>
        <v>-147.8713691771601</v>
      </c>
    </row>
    <row r="430" spans="1:7" ht="12.75">
      <c r="A430" s="3">
        <f>ILoop!A430</f>
        <v>77000</v>
      </c>
      <c r="B430" s="3">
        <f>IF($K$1,ILoop!B430,NA())</f>
        <v>-26.066596933560405</v>
      </c>
      <c r="C430" s="3">
        <f>IF($K$1,ILoop!C430,NA())</f>
        <v>-90</v>
      </c>
      <c r="D430" s="3">
        <f>IF($K$2,ILoop!D430,NA())</f>
        <v>2.814285416014321</v>
      </c>
      <c r="E430" s="3">
        <f>IF($K$2,ILoop!E430,NA())</f>
        <v>-58.177611313454356</v>
      </c>
      <c r="F430" s="3">
        <f>IF($K$3,ILoop!F430,NA())</f>
        <v>-23.252311517546087</v>
      </c>
      <c r="G430" s="3">
        <f>IF($K$3,ILoop!G430,NA())</f>
        <v>-148.17761131345435</v>
      </c>
    </row>
    <row r="431" spans="1:7" ht="12.75">
      <c r="A431" s="3">
        <f>ILoop!A431</f>
        <v>78000</v>
      </c>
      <c r="B431" s="3">
        <f>IF($K$1,ILoop!B431,NA())</f>
        <v>-26.178674483920375</v>
      </c>
      <c r="C431" s="3">
        <f>IF($K$1,ILoop!C431,NA())</f>
        <v>-90</v>
      </c>
      <c r="D431" s="3">
        <f>IF($K$2,ILoop!D431,NA())</f>
        <v>2.7392846935905792</v>
      </c>
      <c r="E431" s="3">
        <f>IF($K$2,ILoop!E431,NA())</f>
        <v>-58.47904492352744</v>
      </c>
      <c r="F431" s="3">
        <f>IF($K$3,ILoop!F431,NA())</f>
        <v>-23.4393897903298</v>
      </c>
      <c r="G431" s="3">
        <f>IF($K$3,ILoop!G431,NA())</f>
        <v>-148.47904492352745</v>
      </c>
    </row>
    <row r="432" spans="1:7" ht="12.75">
      <c r="A432" s="3">
        <f>ILoop!A432</f>
        <v>79000</v>
      </c>
      <c r="B432" s="3">
        <f>IF($K$1,ILoop!B432,NA())</f>
        <v>-26.289324255919603</v>
      </c>
      <c r="C432" s="3">
        <f>IF($K$1,ILoop!C432,NA())</f>
        <v>-90</v>
      </c>
      <c r="D432" s="3">
        <f>IF($K$2,ILoop!D432,NA())</f>
        <v>2.664621637807833</v>
      </c>
      <c r="E432" s="3">
        <f>IF($K$2,ILoop!E432,NA())</f>
        <v>-58.77575128431757</v>
      </c>
      <c r="F432" s="3">
        <f>IF($K$3,ILoop!F432,NA())</f>
        <v>-23.62470261811177</v>
      </c>
      <c r="G432" s="3">
        <f>IF($K$3,ILoop!G432,NA())</f>
        <v>-148.77575128431758</v>
      </c>
    </row>
    <row r="433" spans="1:7" ht="12.75">
      <c r="A433" s="3">
        <f>ILoop!A433</f>
        <v>80000</v>
      </c>
      <c r="B433" s="3">
        <f>IF($K$1,ILoop!B433,NA())</f>
        <v>-26.398582169949645</v>
      </c>
      <c r="C433" s="3">
        <f>IF($K$1,ILoop!C433,NA())</f>
        <v>-90</v>
      </c>
      <c r="D433" s="3">
        <f>IF($K$2,ILoop!D433,NA())</f>
        <v>2.5903005082473074</v>
      </c>
      <c r="E433" s="3">
        <f>IF($K$2,ILoop!E433,NA())</f>
        <v>-59.067811387328916</v>
      </c>
      <c r="F433" s="3">
        <f>IF($K$3,ILoop!F433,NA())</f>
        <v>-23.80828166170234</v>
      </c>
      <c r="G433" s="3">
        <f>IF($K$3,ILoop!G433,NA())</f>
        <v>-149.0678113873289</v>
      </c>
    </row>
    <row r="434" spans="1:7" ht="12.75">
      <c r="A434" s="3">
        <f>ILoop!A434</f>
        <v>81000</v>
      </c>
      <c r="B434" s="3">
        <f>IF($K$1,ILoop!B434,NA())</f>
        <v>-26.506482807683764</v>
      </c>
      <c r="C434" s="3">
        <f>IF($K$1,ILoop!C434,NA())</f>
        <v>-90</v>
      </c>
      <c r="D434" s="3">
        <f>IF($K$2,ILoop!D434,NA())</f>
        <v>2.5163251564593665</v>
      </c>
      <c r="E434" s="3">
        <f>IF($K$2,ILoop!E434,NA())</f>
        <v>-59.355305810097946</v>
      </c>
      <c r="F434" s="3">
        <f>IF($K$3,ILoop!F434,NA())</f>
        <v>-23.990157651224397</v>
      </c>
      <c r="G434" s="3">
        <f>IF($K$3,ILoop!G434,NA())</f>
        <v>-149.35530581009795</v>
      </c>
    </row>
    <row r="435" spans="1:7" ht="12.75">
      <c r="A435" s="3">
        <f>ILoop!A435</f>
        <v>82000</v>
      </c>
      <c r="B435" s="3">
        <f>IF($K$1,ILoop!B435,NA())</f>
        <v>-26.613059477785104</v>
      </c>
      <c r="C435" s="3">
        <f>IF($K$1,ILoop!C435,NA())</f>
        <v>-90</v>
      </c>
      <c r="D435" s="3">
        <f>IF($K$2,ILoop!D435,NA())</f>
        <v>2.4426990466673386</v>
      </c>
      <c r="E435" s="3">
        <f>IF($K$2,ILoop!E435,NA())</f>
        <v>-59.63831460223816</v>
      </c>
      <c r="F435" s="3">
        <f>IF($K$3,ILoop!F435,NA())</f>
        <v>-24.170360431117764</v>
      </c>
      <c r="G435" s="3">
        <f>IF($K$3,ILoop!G435,NA())</f>
        <v>-149.63831460223815</v>
      </c>
    </row>
    <row r="436" spans="1:7" ht="12.75">
      <c r="A436" s="3">
        <f>ILoop!A436</f>
        <v>83000</v>
      </c>
      <c r="B436" s="3">
        <f>IF($K$1,ILoop!B436,NA())</f>
        <v>-26.718344277632248</v>
      </c>
      <c r="C436" s="3">
        <f>IF($K$1,ILoop!C436,NA())</f>
        <v>-90</v>
      </c>
      <c r="D436" s="3">
        <f>IF($K$2,ILoop!D436,NA())</f>
        <v>2.369425275682245</v>
      </c>
      <c r="E436" s="3">
        <f>IF($K$2,ILoop!E436,NA())</f>
        <v>-59.91691718473207</v>
      </c>
      <c r="F436" s="3">
        <f>IF($K$3,ILoop!F436,NA())</f>
        <v>-24.348919001950005</v>
      </c>
      <c r="G436" s="3">
        <f>IF($K$3,ILoop!G436,NA())</f>
        <v>-149.91691718473206</v>
      </c>
    </row>
    <row r="437" spans="1:7" ht="12.75">
      <c r="A437" s="3">
        <f>ILoop!A437</f>
        <v>84000</v>
      </c>
      <c r="B437" s="3">
        <f>IF($K$1,ILoop!B437,NA())</f>
        <v>-26.822368151348407</v>
      </c>
      <c r="C437" s="3">
        <f>IF($K$1,ILoop!C437,NA())</f>
        <v>-90</v>
      </c>
      <c r="D437" s="3">
        <f>IF($K$2,ILoop!D437,NA())</f>
        <v>2.296506592035172</v>
      </c>
      <c r="E437" s="3">
        <f>IF($K$2,ILoop!E437,NA())</f>
        <v>-60.19119226125749</v>
      </c>
      <c r="F437" s="3">
        <f>IF($K$3,ILoop!F437,NA())</f>
        <v>-24.525861559313235</v>
      </c>
      <c r="G437" s="3">
        <f>IF($K$3,ILoop!G437,NA())</f>
        <v>-150.1911922612575</v>
      </c>
    </row>
    <row r="438" spans="1:7" ht="12.75">
      <c r="A438" s="3">
        <f>ILoop!A438</f>
        <v>85000</v>
      </c>
      <c r="B438" s="3">
        <f>IF($K$1,ILoop!B438,NA())</f>
        <v>-26.925160944396627</v>
      </c>
      <c r="C438" s="3">
        <f>IF($K$1,ILoop!C438,NA())</f>
        <v>-90</v>
      </c>
      <c r="D438" s="3">
        <f>IF($K$2,ILoop!D438,NA())</f>
        <v>2.2239454143375132</v>
      </c>
      <c r="E438" s="3">
        <f>IF($K$2,ILoop!E438,NA())</f>
        <v>-60.46121774044187</v>
      </c>
      <c r="F438" s="3">
        <f>IF($K$3,ILoop!F438,NA())</f>
        <v>-24.701215530059113</v>
      </c>
      <c r="G438" s="3">
        <f>IF($K$3,ILoop!G438,NA())</f>
        <v>-150.46121774044187</v>
      </c>
    </row>
    <row r="439" spans="1:7" ht="12.75">
      <c r="A439" s="3">
        <f>ILoop!A439</f>
        <v>86000</v>
      </c>
      <c r="B439" s="3">
        <f>IF($K$1,ILoop!B439,NA())</f>
        <v>-27.026751454982126</v>
      </c>
      <c r="C439" s="3">
        <f>IF($K$1,ILoop!C439,NA())</f>
        <v>-90</v>
      </c>
      <c r="D439" s="3">
        <f>IF($K$2,ILoop!D439,NA())</f>
        <v>2.1517438488821186</v>
      </c>
      <c r="E439" s="3">
        <f>IF($K$2,ILoop!E439,NA())</f>
        <v>-60.727070668036305</v>
      </c>
      <c r="F439" s="3">
        <f>IF($K$3,ILoop!F439,NA())</f>
        <v>-24.87500760610001</v>
      </c>
      <c r="G439" s="3">
        <f>IF($K$3,ILoop!G439,NA())</f>
        <v>-150.7270706680363</v>
      </c>
    </row>
    <row r="440" spans="1:7" ht="12.75">
      <c r="A440" s="3">
        <f>ILoop!A440</f>
        <v>87000</v>
      </c>
      <c r="B440" s="3">
        <f>IF($K$1,ILoop!B440,NA())</f>
        <v>-27.127167482483145</v>
      </c>
      <c r="C440" s="3">
        <f>IF($K$1,ILoop!C440,NA())</f>
        <v>-90</v>
      </c>
      <c r="D440" s="3">
        <f>IF($K$2,ILoop!D440,NA())</f>
        <v>2.079903706500786</v>
      </c>
      <c r="E440" s="3">
        <f>IF($K$2,ILoop!E440,NA())</f>
        <v>-60.98882716808916</v>
      </c>
      <c r="F440" s="3">
        <f>IF($K$3,ILoop!F440,NA())</f>
        <v>-25.04726377598236</v>
      </c>
      <c r="G440" s="3">
        <f>IF($K$3,ILoop!G440,NA())</f>
        <v>-150.98882716808916</v>
      </c>
    </row>
    <row r="441" spans="1:7" ht="12.75">
      <c r="A441" s="3">
        <f>ILoop!A441</f>
        <v>88000</v>
      </c>
      <c r="B441" s="3">
        <f>IF($K$1,ILoop!B441,NA())</f>
        <v>-27.22643587311414</v>
      </c>
      <c r="C441" s="3">
        <f>IF($K$1,ILoop!C441,NA())</f>
        <v>-90</v>
      </c>
      <c r="D441" s="3">
        <f>IF($K$2,ILoop!D441,NA())</f>
        <v>2.0084265186954022</v>
      </c>
      <c r="E441" s="3">
        <f>IF($K$2,ILoop!E441,NA())</f>
        <v>-61.24656239228035</v>
      </c>
      <c r="F441" s="3">
        <f>IF($K$3,ILoop!F441,NA())</f>
        <v>-25.21800935441874</v>
      </c>
      <c r="G441" s="3">
        <f>IF($K$3,ILoop!G441,NA())</f>
        <v>-151.24656239228034</v>
      </c>
    </row>
    <row r="442" spans="1:7" ht="12.75">
      <c r="A442" s="3">
        <f>ILoop!A442</f>
        <v>89000</v>
      </c>
      <c r="B442" s="3">
        <f>IF($K$1,ILoop!B442,NA())</f>
        <v>-27.32458256300903</v>
      </c>
      <c r="C442" s="3">
        <f>IF($K$1,ILoop!C442,NA())</f>
        <v>-90</v>
      </c>
      <c r="D442" s="3">
        <f>IF($K$2,ILoop!D442,NA())</f>
        <v>1.937313553061485</v>
      </c>
      <c r="E442" s="3">
        <f>IF($K$2,ILoop!E442,NA())</f>
        <v>-61.500350476650375</v>
      </c>
      <c r="F442" s="3">
        <f>IF($K$3,ILoop!F442,NA())</f>
        <v>-25.387269009947545</v>
      </c>
      <c r="G442" s="3">
        <f>IF($K$3,ILoop!G442,NA())</f>
        <v>-151.50035047665037</v>
      </c>
    </row>
    <row r="443" spans="1:7" ht="12.75">
      <c r="A443" s="3">
        <f>ILoop!A443</f>
        <v>90000</v>
      </c>
      <c r="B443" s="3">
        <f>IF($K$1,ILoop!B443,NA())</f>
        <v>-27.42163261889727</v>
      </c>
      <c r="C443" s="3">
        <f>IF($K$1,ILoop!C443,NA())</f>
        <v>-90</v>
      </c>
      <c r="D443" s="3">
        <f>IF($K$2,ILoop!D443,NA())</f>
        <v>1.866565828024091</v>
      </c>
      <c r="E443" s="3">
        <f>IF($K$2,ILoop!E443,NA())</f>
        <v>-61.7502645050257</v>
      </c>
      <c r="F443" s="3">
        <f>IF($K$3,ILoop!F443,NA())</f>
        <v>-25.555066790873177</v>
      </c>
      <c r="G443" s="3">
        <f>IF($K$3,ILoop!G443,NA())</f>
        <v>-151.7502645050257</v>
      </c>
    </row>
    <row r="444" spans="1:7" ht="12.75">
      <c r="A444" s="3">
        <f>ILoop!A444</f>
        <v>91000</v>
      </c>
      <c r="B444" s="3">
        <f>IF($K$1,ILoop!B444,NA())</f>
        <v>-27.517610276532643</v>
      </c>
      <c r="C444" s="3">
        <f>IF($K$1,ILoop!C444,NA())</f>
        <v>-90</v>
      </c>
      <c r="D444" s="3">
        <f>IF($K$2,ILoop!D444,NA())</f>
        <v>1.7961841269068861</v>
      </c>
      <c r="E444" s="3">
        <f>IF($K$2,ILoop!E444,NA())</f>
        <v>-61.996376478502995</v>
      </c>
      <c r="F444" s="3">
        <f>IF($K$3,ILoop!F444,NA())</f>
        <v>-25.721426149625756</v>
      </c>
      <c r="G444" s="3">
        <f>IF($K$3,ILoop!G444,NA())</f>
        <v>-151.99637647850298</v>
      </c>
    </row>
    <row r="445" spans="1:7" ht="12.75">
      <c r="A445" s="3">
        <f>ILoop!A445</f>
        <v>92000</v>
      </c>
      <c r="B445" s="3">
        <f>IF($K$1,ILoop!B445,NA())</f>
        <v>-27.612538977021877</v>
      </c>
      <c r="C445" s="3">
        <f>IF($K$1,ILoop!C445,NA())</f>
        <v>-90</v>
      </c>
      <c r="D445" s="3">
        <f>IF($K$2,ILoop!D445,NA())</f>
        <v>1.7261690113557049</v>
      </c>
      <c r="E445" s="3">
        <f>IF($K$2,ILoop!E445,NA())</f>
        <v>-62.23875729041043</v>
      </c>
      <c r="F445" s="3">
        <f>IF($K$3,ILoop!F445,NA())</f>
        <v>-25.886369965666173</v>
      </c>
      <c r="G445" s="3">
        <f>IF($K$3,ILoop!G445,NA())</f>
        <v>-152.23875729041043</v>
      </c>
    </row>
    <row r="446" spans="1:7" ht="12.75">
      <c r="A446" s="3">
        <f>ILoop!A446</f>
        <v>93000</v>
      </c>
      <c r="B446" s="3">
        <f>IF($K$1,ILoop!B446,NA())</f>
        <v>-27.706441401189473</v>
      </c>
      <c r="C446" s="3">
        <f>IF($K$1,ILoop!C446,NA())</f>
        <v>-90</v>
      </c>
      <c r="D446" s="3">
        <f>IF($K$2,ILoop!D446,NA())</f>
        <v>1.6565208341384798</v>
      </c>
      <c r="E446" s="3">
        <f>IF($K$2,ILoop!E446,NA())</f>
        <v>-62.4774767062154</v>
      </c>
      <c r="F446" s="3">
        <f>IF($K$3,ILoop!F446,NA())</f>
        <v>-26.049920567050993</v>
      </c>
      <c r="G446" s="3">
        <f>IF($K$3,ILoop!G446,NA())</f>
        <v>-152.4774767062154</v>
      </c>
    </row>
    <row r="447" spans="1:7" ht="12.75">
      <c r="A447" s="3">
        <f>ILoop!A447</f>
        <v>94000</v>
      </c>
      <c r="B447" s="3">
        <f>IF($K$1,ILoop!B447,NA())</f>
        <v>-27.799339502104743</v>
      </c>
      <c r="C447" s="3">
        <f>IF($K$1,ILoop!C447,NA())</f>
        <v>-90</v>
      </c>
      <c r="D447" s="3">
        <f>IF($K$2,ILoop!D447,NA())</f>
        <v>1.5872397513433967</v>
      </c>
      <c r="E447" s="3">
        <f>IF($K$2,ILoop!E447,NA())</f>
        <v>-62.71260334789401</v>
      </c>
      <c r="F447" s="3">
        <f>IF($K$3,ILoop!F447,NA())</f>
        <v>-26.212099750761347</v>
      </c>
      <c r="G447" s="3">
        <f>IF($K$3,ILoop!G447,NA())</f>
        <v>-152.712603347894</v>
      </c>
    </row>
    <row r="448" spans="1:7" ht="12.75">
      <c r="A448" s="3">
        <f>ILoop!A448</f>
        <v>95000</v>
      </c>
      <c r="B448" s="3">
        <f>IF($K$1,ILoop!B448,NA())</f>
        <v>-27.891254535887725</v>
      </c>
      <c r="C448" s="3">
        <f>IF($K$1,ILoop!C448,NA())</f>
        <v>-90</v>
      </c>
      <c r="D448" s="3">
        <f>IF($K$2,ILoop!D448,NA())</f>
        <v>1.5183257339973664</v>
      </c>
      <c r="E448" s="3">
        <f>IF($K$2,ILoop!E448,NA())</f>
        <v>-62.944204682320866</v>
      </c>
      <c r="F448" s="3">
        <f>IF($K$3,ILoop!F448,NA())</f>
        <v>-26.37292880189036</v>
      </c>
      <c r="G448" s="3">
        <f>IF($K$3,ILoop!G448,NA())</f>
        <v>-152.94420468232087</v>
      </c>
    </row>
    <row r="449" spans="1:7" ht="12.75">
      <c r="A449" s="3">
        <f>ILoop!A449</f>
        <v>96000</v>
      </c>
      <c r="B449" s="3">
        <f>IF($K$1,ILoop!B449,NA())</f>
        <v>-27.982207090902143</v>
      </c>
      <c r="C449" s="3">
        <f>IF($K$1,ILoop!C449,NA())</f>
        <v>-90</v>
      </c>
      <c r="D449" s="3">
        <f>IF($K$2,ILoop!D449,NA())</f>
        <v>1.449778579126707</v>
      </c>
      <c r="E449" s="3">
        <f>IF($K$2,ILoop!E449,NA())</f>
        <v>-63.17234701327564</v>
      </c>
      <c r="F449" s="3">
        <f>IF($K$3,ILoop!F449,NA())</f>
        <v>-26.532428511775436</v>
      </c>
      <c r="G449" s="3">
        <f>IF($K$3,ILoop!G449,NA())</f>
        <v>-153.17234701327564</v>
      </c>
    </row>
    <row r="450" spans="1:7" ht="12.75">
      <c r="A450" s="3">
        <f>ILoop!A450</f>
        <v>97000</v>
      </c>
      <c r="B450" s="3">
        <f>IF($K$1,ILoop!B450,NA())</f>
        <v>-28.07221711543567</v>
      </c>
      <c r="C450" s="3">
        <f>IF($K$1,ILoop!C450,NA())</f>
        <v>-90</v>
      </c>
      <c r="D450" s="3">
        <f>IF($K$2,ILoop!D450,NA())</f>
        <v>1.3815979202817261</v>
      </c>
      <c r="E450" s="3">
        <f>IF($K$2,ILoop!E450,NA())</f>
        <v>-63.39709547669888</v>
      </c>
      <c r="F450" s="3">
        <f>IF($K$3,ILoop!F450,NA())</f>
        <v>-26.690619195153943</v>
      </c>
      <c r="G450" s="3">
        <f>IF($K$3,ILoop!G450,NA())</f>
        <v>-153.39709547669887</v>
      </c>
    </row>
    <row r="451" spans="1:7" ht="12.75">
      <c r="A451" s="3">
        <f>ILoop!A451</f>
        <v>98000</v>
      </c>
      <c r="B451" s="3">
        <f>IF($K$1,ILoop!B451,NA())</f>
        <v>-28.161303943960668</v>
      </c>
      <c r="C451" s="3">
        <f>IF($K$1,ILoop!C451,NA())</f>
        <v>-90</v>
      </c>
      <c r="D451" s="3">
        <f>IF($K$2,ILoop!D451,NA())</f>
        <v>1.3137832375466578</v>
      </c>
      <c r="E451" s="3">
        <f>IF($K$2,ILoop!E451,NA())</f>
        <v>-63.61851403886168</v>
      </c>
      <c r="F451" s="3">
        <f>IF($K$3,ILoop!F451,NA())</f>
        <v>-26.84752070641401</v>
      </c>
      <c r="G451" s="3">
        <f>IF($K$3,ILoop!G451,NA())</f>
        <v>-153.6185140388617</v>
      </c>
    </row>
    <row r="452" spans="1:7" ht="12.75">
      <c r="A452" s="3">
        <f>ILoop!A452</f>
        <v>99000</v>
      </c>
      <c r="B452" s="3">
        <f>IF($K$1,ILoop!B452,NA())</f>
        <v>-28.24948632206177</v>
      </c>
      <c r="C452" s="3">
        <f>IF($K$1,ILoop!C452,NA())</f>
        <v>-90</v>
      </c>
      <c r="D452" s="3">
        <f>IF($K$2,ILoop!D452,NA())</f>
        <v>1.2463338670559907</v>
      </c>
      <c r="E452" s="3">
        <f>IF($K$2,ILoop!E452,NA())</f>
        <v>-63.8366654971434</v>
      </c>
      <c r="F452" s="3">
        <f>IF($K$3,ILoop!F452,NA())</f>
        <v>-27.003152455005782</v>
      </c>
      <c r="G452" s="3">
        <f>IF($K$3,ILoop!G452,NA())</f>
        <v>-153.8366654971434</v>
      </c>
    </row>
    <row r="453" spans="1:7" ht="12.75">
      <c r="A453" s="3">
        <f>ILoop!A453</f>
        <v>100000</v>
      </c>
      <c r="B453" s="3">
        <f>IF($K$1,ILoop!B453,NA())</f>
        <v>-28.33678243011077</v>
      </c>
      <c r="C453" s="3">
        <f>IF($K$1,ILoop!C453,NA())</f>
        <v>-90</v>
      </c>
      <c r="D453" s="3">
        <f>IF($K$2,ILoop!D453,NA())</f>
        <v>1.1792490100377409</v>
      </c>
      <c r="E453" s="3">
        <f>IF($K$2,ILoop!E453,NA())</f>
        <v>-64.05161148313867</v>
      </c>
      <c r="F453" s="3">
        <f>IF($K$3,ILoop!F453,NA())</f>
        <v>-27.15753342007303</v>
      </c>
      <c r="G453" s="3">
        <f>IF($K$3,ILoop!G453,NA())</f>
        <v>-154.05161148313866</v>
      </c>
    </row>
    <row r="454" spans="1:7" ht="12.75">
      <c r="A454" s="3">
        <f>ILoop!A454</f>
        <v>110000</v>
      </c>
      <c r="B454" s="3">
        <f>IF($K$1,ILoop!B454,NA())</f>
        <v>-29.164636133275273</v>
      </c>
      <c r="C454" s="3">
        <f>IF($K$1,ILoop!C454,NA())</f>
        <v>-90</v>
      </c>
      <c r="D454" s="3">
        <f>IF($K$2,ILoop!D454,NA())</f>
        <v>0.528192453164609</v>
      </c>
      <c r="E454" s="3">
        <f>IF($K$2,ILoop!E454,NA())</f>
        <v>-66.0375110254218</v>
      </c>
      <c r="F454" s="3">
        <f>IF($K$3,ILoop!F454,NA())</f>
        <v>-28.636443680110663</v>
      </c>
      <c r="G454" s="3">
        <f>IF($K$3,ILoop!G454,NA())</f>
        <v>-156.0375110254218</v>
      </c>
    </row>
    <row r="455" spans="1:7" ht="12.75">
      <c r="A455" s="3">
        <f>ILoop!A455</f>
        <v>120000</v>
      </c>
      <c r="B455" s="3">
        <f>IF($K$1,ILoop!B455,NA())</f>
        <v>-29.920407351063268</v>
      </c>
      <c r="C455" s="3">
        <f>IF($K$1,ILoop!C455,NA())</f>
        <v>-90</v>
      </c>
      <c r="D455" s="3">
        <f>IF($K$2,ILoop!D455,NA())</f>
        <v>-0.08801205354411375</v>
      </c>
      <c r="E455" s="3">
        <f>IF($K$2,ILoop!E455,NA())</f>
        <v>-67.76237924422519</v>
      </c>
      <c r="F455" s="3">
        <f>IF($K$3,ILoop!F455,NA())</f>
        <v>-30.00841940460738</v>
      </c>
      <c r="G455" s="3">
        <f>IF($K$3,ILoop!G455,NA())</f>
        <v>-157.76237924422517</v>
      </c>
    </row>
    <row r="456" spans="1:7" ht="12.75">
      <c r="A456" s="3">
        <f>ILoop!A456</f>
        <v>130000</v>
      </c>
      <c r="B456" s="3">
        <f>IF($K$1,ILoop!B456,NA())</f>
        <v>-30.61564947624751</v>
      </c>
      <c r="C456" s="3">
        <f>IF($K$1,ILoop!C456,NA())</f>
        <v>-90</v>
      </c>
      <c r="D456" s="3">
        <f>IF($K$2,ILoop!D456,NA())</f>
        <v>-0.6713810564152533</v>
      </c>
      <c r="E456" s="3">
        <f>IF($K$2,ILoop!E456,NA())</f>
        <v>-69.27049772417601</v>
      </c>
      <c r="F456" s="3">
        <f>IF($K$3,ILoop!F456,NA())</f>
        <v>-31.28703053266276</v>
      </c>
      <c r="G456" s="3">
        <f>IF($K$3,ILoop!G456,NA())</f>
        <v>-159.270497724176</v>
      </c>
    </row>
    <row r="457" spans="1:7" ht="12.75">
      <c r="A457" s="3">
        <f>ILoop!A457</f>
        <v>140000</v>
      </c>
      <c r="B457" s="3">
        <f>IF($K$1,ILoop!B457,NA())</f>
        <v>-31.259343143675533</v>
      </c>
      <c r="C457" s="3">
        <f>IF($K$1,ILoop!C457,NA())</f>
        <v>-90</v>
      </c>
      <c r="D457" s="3">
        <f>IF($K$2,ILoop!D457,NA())</f>
        <v>-1.2241674213331055</v>
      </c>
      <c r="E457" s="3">
        <f>IF($K$2,ILoop!E457,NA())</f>
        <v>-70.59767216178184</v>
      </c>
      <c r="F457" s="3">
        <f>IF($K$3,ILoop!F457,NA())</f>
        <v>-32.483510565008636</v>
      </c>
      <c r="G457" s="3">
        <f>IF($K$3,ILoop!G457,NA())</f>
        <v>-160.59767216178184</v>
      </c>
    </row>
    <row r="458" spans="1:7" ht="12.75">
      <c r="A458" s="3">
        <f>ILoop!A458</f>
        <v>150000</v>
      </c>
      <c r="B458" s="3">
        <f>IF($K$1,ILoop!B458,NA())</f>
        <v>-31.858607611224397</v>
      </c>
      <c r="C458" s="3">
        <f>IF($K$1,ILoop!C458,NA())</f>
        <v>-90</v>
      </c>
      <c r="D458" s="3">
        <f>IF($K$2,ILoop!D458,NA())</f>
        <v>-1.7486521753609352</v>
      </c>
      <c r="E458" s="3">
        <f>IF($K$2,ILoop!E458,NA())</f>
        <v>-71.77284900474822</v>
      </c>
      <c r="F458" s="3">
        <f>IF($K$3,ILoop!F458,NA())</f>
        <v>-33.60725978658533</v>
      </c>
      <c r="G458" s="3">
        <f>IF($K$3,ILoop!G458,NA())</f>
        <v>-161.77284900474822</v>
      </c>
    </row>
    <row r="459" spans="1:7" ht="12.75">
      <c r="A459" s="3">
        <f>ILoop!A459</f>
        <v>160000</v>
      </c>
      <c r="B459" s="3">
        <f>IF($K$1,ILoop!B459,NA())</f>
        <v>-32.419182083229266</v>
      </c>
      <c r="C459" s="3">
        <f>IF($K$1,ILoop!C459,NA())</f>
        <v>-90</v>
      </c>
      <c r="D459" s="3">
        <f>IF($K$2,ILoop!D459,NA())</f>
        <v>-2.2470333491286705</v>
      </c>
      <c r="E459" s="3">
        <f>IF($K$2,ILoop!E459,NA())</f>
        <v>-72.8195027997595</v>
      </c>
      <c r="F459" s="3">
        <f>IF($K$3,ILoop!F459,NA())</f>
        <v>-34.66621543235794</v>
      </c>
      <c r="G459" s="3">
        <f>IF($K$3,ILoop!G459,NA())</f>
        <v>-162.8195027997595</v>
      </c>
    </row>
    <row r="460" spans="1:7" ht="12.75">
      <c r="A460" s="3">
        <f>ILoop!A460</f>
        <v>170000</v>
      </c>
      <c r="B460" s="3">
        <f>IF($K$1,ILoop!B460,NA())</f>
        <v>-32.94576085767625</v>
      </c>
      <c r="C460" s="3">
        <f>IF($K$1,ILoop!C460,NA())</f>
        <v>-90</v>
      </c>
      <c r="D460" s="3">
        <f>IF($K$2,ILoop!D460,NA())</f>
        <v>-2.7213712938509738</v>
      </c>
      <c r="E460" s="3">
        <f>IF($K$2,ILoop!E460,NA())</f>
        <v>-73.75676455588903</v>
      </c>
      <c r="F460" s="3">
        <f>IF($K$3,ILoop!F460,NA())</f>
        <v>-35.66713215152723</v>
      </c>
      <c r="G460" s="3">
        <f>IF($K$3,ILoop!G460,NA())</f>
        <v>-163.75676455588902</v>
      </c>
    </row>
    <row r="461" spans="1:7" ht="12.75">
      <c r="A461" s="3">
        <f>ILoop!A461</f>
        <v>180000</v>
      </c>
      <c r="B461" s="3">
        <f>IF($K$1,ILoop!B461,NA())</f>
        <v>-33.442232532176895</v>
      </c>
      <c r="C461" s="3">
        <f>IF($K$1,ILoop!C461,NA())</f>
        <v>-90</v>
      </c>
      <c r="D461" s="3">
        <f>IF($K$2,ILoop!D461,NA())</f>
        <v>-3.1735663268687624</v>
      </c>
      <c r="E461" s="3">
        <f>IF($K$2,ILoop!E461,NA())</f>
        <v>-74.6003169792084</v>
      </c>
      <c r="F461" s="3">
        <f>IF($K$3,ILoop!F461,NA())</f>
        <v>-36.615798859045654</v>
      </c>
      <c r="G461" s="3">
        <f>IF($K$3,ILoop!G461,NA())</f>
        <v>-164.6003169792084</v>
      </c>
    </row>
    <row r="462" spans="1:7" ht="12.75">
      <c r="A462" s="3">
        <f>ILoop!A462</f>
        <v>190000</v>
      </c>
      <c r="B462" s="3">
        <f>IF($K$1,ILoop!B462,NA())</f>
        <v>-33.91185444916735</v>
      </c>
      <c r="C462" s="3">
        <f>IF($K$1,ILoop!C462,NA())</f>
        <v>-90</v>
      </c>
      <c r="D462" s="3">
        <f>IF($K$2,ILoop!D462,NA())</f>
        <v>-3.6053544501244246</v>
      </c>
      <c r="E462" s="3">
        <f>IF($K$2,ILoop!E462,NA())</f>
        <v>-75.36309697849147</v>
      </c>
      <c r="F462" s="3">
        <f>IF($K$3,ILoop!F462,NA())</f>
        <v>-37.517208899291774</v>
      </c>
      <c r="G462" s="3">
        <f>IF($K$3,ILoop!G462,NA())</f>
        <v>-165.36309697849148</v>
      </c>
    </row>
    <row r="463" spans="1:7" ht="12.75">
      <c r="A463" s="3">
        <f>ILoop!A463</f>
        <v>200000</v>
      </c>
      <c r="B463" s="3">
        <f>IF($K$1,ILoop!B463,NA())</f>
        <v>-34.3573823433904</v>
      </c>
      <c r="C463" s="3">
        <f>IF($K$1,ILoop!C463,NA())</f>
        <v>-90</v>
      </c>
      <c r="D463" s="3">
        <f>IF($K$2,ILoop!D463,NA())</f>
        <v>-4.018312780531068</v>
      </c>
      <c r="E463" s="3">
        <f>IF($K$2,ILoop!E463,NA())</f>
        <v>-76.05584493533844</v>
      </c>
      <c r="F463" s="3">
        <f>IF($K$3,ILoop!F463,NA())</f>
        <v>-38.37569512392146</v>
      </c>
      <c r="G463" s="3">
        <f>IF($K$3,ILoop!G463,NA())</f>
        <v>-166.05584493533846</v>
      </c>
    </row>
    <row r="464" spans="1:7" ht="12.75">
      <c r="A464" s="3">
        <f>ILoop!A464</f>
        <v>210000</v>
      </c>
      <c r="B464" s="3">
        <f>IF($K$1,ILoop!B464,NA())</f>
        <v>-34.78116832478916</v>
      </c>
      <c r="C464" s="3">
        <f>IF($K$1,ILoop!C464,NA())</f>
        <v>-90</v>
      </c>
      <c r="D464" s="3">
        <f>IF($K$2,ILoop!D464,NA())</f>
        <v>-4.413869826026926</v>
      </c>
      <c r="E464" s="3">
        <f>IF($K$2,ILoop!E464,NA())</f>
        <v>-76.68753439415289</v>
      </c>
      <c r="F464" s="3">
        <f>IF($K$3,ILoop!F464,NA())</f>
        <v>-39.19503815081608</v>
      </c>
      <c r="G464" s="3">
        <f>IF($K$3,ILoop!G464,NA())</f>
        <v>-166.6875343941529</v>
      </c>
    </row>
    <row r="465" spans="1:7" ht="12.75">
      <c r="A465" s="3">
        <f>ILoop!A465</f>
        <v>220000</v>
      </c>
      <c r="B465" s="3">
        <f>IF($K$1,ILoop!B465,NA())</f>
        <v>-35.18523604655489</v>
      </c>
      <c r="C465" s="3">
        <f>IF($K$1,ILoop!C465,NA())</f>
        <v>-90</v>
      </c>
      <c r="D465" s="3">
        <f>IF($K$2,ILoop!D465,NA())</f>
        <v>-4.7933178093690945</v>
      </c>
      <c r="E465" s="3">
        <f>IF($K$2,ILoop!E465,NA())</f>
        <v>-77.2657092046524</v>
      </c>
      <c r="F465" s="3">
        <f>IF($K$3,ILoop!F465,NA())</f>
        <v>-39.978553855923984</v>
      </c>
      <c r="G465" s="3">
        <f>IF($K$3,ILoop!G465,NA())</f>
        <v>-167.26570920465238</v>
      </c>
    </row>
    <row r="466" spans="1:7" ht="12.75">
      <c r="A466" s="3">
        <f>ILoop!A466</f>
        <v>230000</v>
      </c>
      <c r="B466" s="3">
        <f>IF($K$1,ILoop!B466,NA())</f>
        <v>-35.571339150462634</v>
      </c>
      <c r="C466" s="3">
        <f>IF($K$1,ILoop!C466,NA())</f>
        <v>-90</v>
      </c>
      <c r="D466" s="3">
        <f>IF($K$2,ILoop!D466,NA())</f>
        <v>-5.15782546429287</v>
      </c>
      <c r="E466" s="3">
        <f>IF($K$2,ILoop!E466,NA())</f>
        <v>-77.79674921508182</v>
      </c>
      <c r="F466" s="3">
        <f>IF($K$3,ILoop!F466,NA())</f>
        <v>-40.729164614755504</v>
      </c>
      <c r="G466" s="3">
        <f>IF($K$3,ILoop!G466,NA())</f>
        <v>-167.79674921508183</v>
      </c>
    </row>
    <row r="467" spans="1:7" ht="12.75">
      <c r="A467" s="3">
        <f>ILoop!A467</f>
        <v>240000</v>
      </c>
      <c r="B467" s="3">
        <f>IF($K$1,ILoop!B467,NA())</f>
        <v>-35.941007264342886</v>
      </c>
      <c r="C467" s="3">
        <f>IF($K$1,ILoop!C467,NA())</f>
        <v>-90</v>
      </c>
      <c r="D467" s="3">
        <f>IF($K$2,ILoop!D467,NA())</f>
        <v>-5.5084504495271105</v>
      </c>
      <c r="E467" s="3">
        <f>IF($K$2,ILoop!E467,NA())</f>
        <v>-78.28608075271617</v>
      </c>
      <c r="F467" s="3">
        <f>IF($K$3,ILoop!F467,NA())</f>
        <v>-41.44945771387</v>
      </c>
      <c r="G467" s="3">
        <f>IF($K$3,ILoop!G467,NA())</f>
        <v>-168.28608075271617</v>
      </c>
    </row>
    <row r="468" spans="1:7" ht="12.75">
      <c r="A468" s="3">
        <f>ILoop!A468</f>
        <v>250000</v>
      </c>
      <c r="B468" s="3">
        <f>IF($K$1,ILoop!B468,NA())</f>
        <v>-36.29558260355153</v>
      </c>
      <c r="C468" s="3">
        <f>IF($K$1,ILoop!C468,NA())</f>
        <v>-90</v>
      </c>
      <c r="D468" s="3">
        <f>IF($K$2,ILoop!D468,NA())</f>
        <v>-5.8461509487705685</v>
      </c>
      <c r="E468" s="3">
        <f>IF($K$2,ILoop!E468,NA())</f>
        <v>-78.73834431077435</v>
      </c>
      <c r="F468" s="3">
        <f>IF($K$3,ILoop!F468,NA())</f>
        <v>-42.141733552322094</v>
      </c>
      <c r="G468" s="3">
        <f>IF($K$3,ILoop!G468,NA())</f>
        <v>-168.73834431077435</v>
      </c>
    </row>
    <row r="469" spans="1:7" ht="12.75">
      <c r="A469" s="3">
        <f>ILoop!A469</f>
        <v>260000</v>
      </c>
      <c r="B469" s="3">
        <f>IF($K$1,ILoop!B469,NA())</f>
        <v>-36.63624938952713</v>
      </c>
      <c r="C469" s="3">
        <f>IF($K$1,ILoop!C469,NA())</f>
        <v>-90</v>
      </c>
      <c r="D469" s="3">
        <f>IF($K$2,ILoop!D469,NA())</f>
        <v>-6.171796269713887</v>
      </c>
      <c r="E469" s="3">
        <f>IF($K$2,ILoop!E469,NA())</f>
        <v>-79.15752892676004</v>
      </c>
      <c r="F469" s="3">
        <f>IF($K$3,ILoop!F469,NA())</f>
        <v>-42.80804565924102</v>
      </c>
      <c r="G469" s="3">
        <f>IF($K$3,ILoop!G469,NA())</f>
        <v>-169.15752892676002</v>
      </c>
    </row>
    <row r="470" spans="1:7" ht="12.75">
      <c r="A470" s="3">
        <f>ILoop!A470</f>
        <v>270000</v>
      </c>
      <c r="B470" s="3">
        <f>IF($K$1,ILoop!B470,NA())</f>
        <v>-36.964057713290515</v>
      </c>
      <c r="C470" s="3">
        <f>IF($K$1,ILoop!C470,NA())</f>
        <v>-90</v>
      </c>
      <c r="D470" s="3">
        <f>IF($K$2,ILoop!D470,NA())</f>
        <v>-6.486176394313908</v>
      </c>
      <c r="E470" s="3">
        <f>IF($K$2,ILoop!E470,NA())</f>
        <v>-79.5470805057772</v>
      </c>
      <c r="F470" s="3">
        <f>IF($K$3,ILoop!F470,NA())</f>
        <v>-43.45023410760442</v>
      </c>
      <c r="G470" s="3">
        <f>IF($K$3,ILoop!G470,NA())</f>
        <v>-169.54708050577722</v>
      </c>
    </row>
    <row r="471" spans="1:7" ht="12.75">
      <c r="A471" s="3">
        <f>ILoop!A471</f>
        <v>280000</v>
      </c>
      <c r="B471" s="3">
        <f>IF($K$1,ILoop!B471,NA())</f>
        <v>-37.27994305695516</v>
      </c>
      <c r="C471" s="3">
        <f>IF($K$1,ILoop!C471,NA())</f>
        <v>-90</v>
      </c>
      <c r="D471" s="3">
        <f>IF($K$2,ILoop!D471,NA())</f>
        <v>-6.790010508684502</v>
      </c>
      <c r="E471" s="3">
        <f>IF($K$2,ILoop!E471,NA())</f>
        <v>-79.90998965271952</v>
      </c>
      <c r="F471" s="3">
        <f>IF($K$3,ILoop!F471,NA())</f>
        <v>-44.06995356563966</v>
      </c>
      <c r="G471" s="3">
        <f>IF($K$3,ILoop!G471,NA())</f>
        <v>-169.9099896527195</v>
      </c>
    </row>
    <row r="472" spans="1:7" ht="12.75">
      <c r="A472" s="3">
        <f>ILoop!A472</f>
        <v>290000</v>
      </c>
      <c r="B472" s="3">
        <f>IF($K$1,ILoop!B472,NA())</f>
        <v>-37.58474238808989</v>
      </c>
      <c r="C472" s="3">
        <f>IF($K$1,ILoop!C472,NA())</f>
        <v>-90</v>
      </c>
      <c r="D472" s="3">
        <f>IF($K$2,ILoop!D472,NA())</f>
        <v>-7.083954579888286</v>
      </c>
      <c r="E472" s="3">
        <f>IF($K$2,ILoop!E472,NA())</f>
        <v>-80.24886329873436</v>
      </c>
      <c r="F472" s="3">
        <f>IF($K$3,ILoop!F472,NA())</f>
        <v>-44.66869696797818</v>
      </c>
      <c r="G472" s="3">
        <f>IF($K$3,ILoop!G472,NA())</f>
        <v>-170.24886329873436</v>
      </c>
    </row>
    <row r="473" spans="1:7" ht="12.75">
      <c r="A473" s="3">
        <f>ILoop!A473</f>
        <v>300000</v>
      </c>
      <c r="B473" s="3">
        <f>IF($K$1,ILoop!B473,NA())</f>
        <v>-37.87920752450402</v>
      </c>
      <c r="C473" s="3">
        <f>IF($K$1,ILoop!C473,NA())</f>
        <v>-90</v>
      </c>
      <c r="D473" s="3">
        <f>IF($K$2,ILoop!D473,NA())</f>
        <v>-7.368608064064573</v>
      </c>
      <c r="E473" s="3">
        <f>IF($K$2,ILoop!E473,NA())</f>
        <v>-80.56598343840257</v>
      </c>
      <c r="F473" s="3">
        <f>IF($K$3,ILoop!F473,NA())</f>
        <v>-45.24781558856859</v>
      </c>
      <c r="G473" s="3">
        <f>IF($K$3,ILoop!G473,NA())</f>
        <v>-170.56598343840255</v>
      </c>
    </row>
    <row r="474" spans="1:7" ht="12.75">
      <c r="A474" s="3">
        <f>ILoop!A474</f>
        <v>310000</v>
      </c>
      <c r="B474" s="3">
        <f>IF($K$1,ILoop!B474,NA())</f>
        <v>-38.16401630679623</v>
      </c>
      <c r="C474" s="3">
        <f>IF($K$1,ILoop!C474,NA())</f>
        <v>-90</v>
      </c>
      <c r="D474" s="3">
        <f>IF($K$2,ILoop!D474,NA())</f>
        <v>-7.64451983501602</v>
      </c>
      <c r="E474" s="3">
        <f>IF($K$2,ILoop!E474,NA())</f>
        <v>-80.86335555744974</v>
      </c>
      <c r="F474" s="3">
        <f>IF($K$3,ILoop!F474,NA())</f>
        <v>-45.80853614181225</v>
      </c>
      <c r="G474" s="3">
        <f>IF($K$3,ILoop!G474,NA())</f>
        <v>-170.86335555744972</v>
      </c>
    </row>
    <row r="475" spans="1:7" ht="12.75">
      <c r="A475" s="3">
        <f>ILoop!A475</f>
        <v>320000</v>
      </c>
      <c r="B475" s="3">
        <f>IF($K$1,ILoop!B475,NA())</f>
        <v>-38.439781996508884</v>
      </c>
      <c r="C475" s="3">
        <f>IF($K$1,ILoop!C475,NA())</f>
        <v>-90</v>
      </c>
      <c r="D475" s="3">
        <f>IF($K$2,ILoop!D475,NA())</f>
        <v>-7.912193420184169</v>
      </c>
      <c r="E475" s="3">
        <f>IF($K$2,ILoop!E475,NA())</f>
        <v>-81.14274876855728</v>
      </c>
      <c r="F475" s="3">
        <f>IF($K$3,ILoop!F475,NA())</f>
        <v>-46.35197541669305</v>
      </c>
      <c r="G475" s="3">
        <f>IF($K$3,ILoop!G475,NA())</f>
        <v>-171.14274876855728</v>
      </c>
    </row>
    <row r="476" spans="1:7" ht="12.75">
      <c r="A476" s="3">
        <f>ILoop!A476</f>
        <v>330000</v>
      </c>
      <c r="B476" s="3">
        <f>IF($K$1,ILoop!B476,NA())</f>
        <v>-38.70706122766852</v>
      </c>
      <c r="C476" s="3">
        <f>IF($K$1,ILoop!C476,NA())</f>
        <v>-90</v>
      </c>
      <c r="D476" s="3">
        <f>IF($K$2,ILoop!D476,NA())</f>
        <v>-8.172091625203496</v>
      </c>
      <c r="E476" s="3">
        <f>IF($K$2,ILoop!E476,NA())</f>
        <v>-81.40572924171991</v>
      </c>
      <c r="F476" s="3">
        <f>IF($K$3,ILoop!F476,NA())</f>
        <v>-46.87915285287201</v>
      </c>
      <c r="G476" s="3">
        <f>IF($K$3,ILoop!G476,NA())</f>
        <v>-171.4057292417199</v>
      </c>
    </row>
    <row r="477" spans="1:7" ht="12.75">
      <c r="A477" s="3">
        <f>ILoop!A477</f>
        <v>340000</v>
      </c>
      <c r="B477" s="3">
        <f>IF($K$1,ILoop!B477,NA())</f>
        <v>-38.96636077095587</v>
      </c>
      <c r="C477" s="3">
        <f>IF($K$1,ILoop!C477,NA())</f>
        <v>-90</v>
      </c>
      <c r="D477" s="3">
        <f>IF($K$2,ILoop!D477,NA())</f>
        <v>-8.424640620896541</v>
      </c>
      <c r="E477" s="3">
        <f>IF($K$2,ILoop!E477,NA())</f>
        <v>-81.65368818338165</v>
      </c>
      <c r="F477" s="3">
        <f>IF($K$3,ILoop!F477,NA())</f>
        <v>-47.39100139185242</v>
      </c>
      <c r="G477" s="3">
        <f>IF($K$3,ILoop!G477,NA())</f>
        <v>-171.65368818338166</v>
      </c>
    </row>
    <row r="478" spans="1:7" ht="12.75">
      <c r="A478" s="3">
        <f>ILoop!A478</f>
        <v>350000</v>
      </c>
      <c r="B478" s="3">
        <f>IF($K$1,ILoop!B478,NA())</f>
        <v>-39.21814331711629</v>
      </c>
      <c r="C478" s="3">
        <f>IF($K$1,ILoop!C478,NA())</f>
        <v>-90</v>
      </c>
      <c r="D478" s="3">
        <f>IF($K$2,ILoop!D478,NA())</f>
        <v>-8.670233558791523</v>
      </c>
      <c r="E478" s="3">
        <f>IF($K$2,ILoop!E478,NA())</f>
        <v>-81.88786536126962</v>
      </c>
      <c r="F478" s="3">
        <f>IF($K$3,ILoop!F478,NA())</f>
        <v>-47.88837687590781</v>
      </c>
      <c r="G478" s="3">
        <f>IF($K$3,ILoop!G478,NA())</f>
        <v>-171.88786536126963</v>
      </c>
    </row>
    <row r="479" spans="1:7" ht="12.75">
      <c r="A479" s="3">
        <f>ILoop!A479</f>
        <v>360000</v>
      </c>
      <c r="B479" s="3">
        <f>IF($K$1,ILoop!B479,NA())</f>
        <v>-39.46283244545651</v>
      </c>
      <c r="C479" s="3">
        <f>IF($K$1,ILoop!C479,NA())</f>
        <v>-90</v>
      </c>
      <c r="D479" s="3">
        <f>IF($K$2,ILoop!D479,NA())</f>
        <v>-8.909233773637581</v>
      </c>
      <c r="E479" s="3">
        <f>IF($K$2,ILoop!E479,NA())</f>
        <v>-82.1093689715026</v>
      </c>
      <c r="F479" s="3">
        <f>IF($K$3,ILoop!F479,NA())</f>
        <v>-48.372066219094094</v>
      </c>
      <c r="G479" s="3">
        <f>IF($K$3,ILoop!G479,NA())</f>
        <v>-172.10936897150262</v>
      </c>
    </row>
    <row r="480" spans="1:7" ht="12.75">
      <c r="A480" s="3">
        <f>ILoop!A480</f>
        <v>370000</v>
      </c>
      <c r="B480" s="3">
        <f>IF($K$1,ILoop!B480,NA())</f>
        <v>-39.70081691145067</v>
      </c>
      <c r="C480" s="3">
        <f>IF($K$1,ILoop!C480,NA())</f>
        <v>-90</v>
      </c>
      <c r="D480" s="3">
        <f>IF($K$2,ILoop!D480,NA())</f>
        <v>-9.141977624288185</v>
      </c>
      <c r="E480" s="3">
        <f>IF($K$2,ILoop!E480,NA())</f>
        <v>-82.3191924877506</v>
      </c>
      <c r="F480" s="3">
        <f>IF($K$3,ILoop!F480,NA())</f>
        <v>-48.842794535738854</v>
      </c>
      <c r="G480" s="3">
        <f>IF($K$3,ILoop!G480,NA())</f>
        <v>-172.3191924877506</v>
      </c>
    </row>
    <row r="481" spans="1:7" ht="12.75">
      <c r="A481" s="3">
        <f>ILoop!A481</f>
        <v>380000</v>
      </c>
      <c r="B481" s="3">
        <f>IF($K$1,ILoop!B481,NA())</f>
        <v>-39.932454362446975</v>
      </c>
      <c r="C481" s="3">
        <f>IF($K$1,ILoop!C481,NA())</f>
        <v>-90</v>
      </c>
      <c r="D481" s="3">
        <f>IF($K$2,ILoop!D481,NA())</f>
        <v>-9.36877701786898</v>
      </c>
      <c r="E481" s="3">
        <f>IF($K$2,ILoop!E481,NA())</f>
        <v>-82.51822900886125</v>
      </c>
      <c r="F481" s="3">
        <f>IF($K$3,ILoop!F481,NA())</f>
        <v>-49.301231380315954</v>
      </c>
      <c r="G481" s="3">
        <f>IF($K$3,ILoop!G481,NA())</f>
        <v>-172.51822900886125</v>
      </c>
    </row>
    <row r="482" spans="1:7" ht="12.75">
      <c r="A482" s="3">
        <f>ILoop!A482</f>
        <v>390000</v>
      </c>
      <c r="B482" s="3">
        <f>IF($K$1,ILoop!B482,NA())</f>
        <v>-40.15807457064075</v>
      </c>
      <c r="C482" s="3">
        <f>IF($K$1,ILoop!C482,NA())</f>
        <v>-90</v>
      </c>
      <c r="D482" s="3">
        <f>IF($K$2,ILoop!D482,NA())</f>
        <v>-9.589921656385469</v>
      </c>
      <c r="E482" s="3">
        <f>IF($K$2,ILoop!E482,NA())</f>
        <v>-82.70728352382285</v>
      </c>
      <c r="F482" s="3">
        <f>IF($K$3,ILoop!F482,NA())</f>
        <v>-49.74799622702622</v>
      </c>
      <c r="G482" s="3">
        <f>IF($K$3,ILoop!G482,NA())</f>
        <v>-172.70728352382284</v>
      </c>
    </row>
    <row r="483" spans="1:7" ht="12.75">
      <c r="A483" s="3">
        <f>ILoop!A483</f>
        <v>400000</v>
      </c>
      <c r="B483" s="3">
        <f>IF($K$1,ILoop!B483,NA())</f>
        <v>-40.37798225667001</v>
      </c>
      <c r="C483" s="3">
        <f>IF($K$1,ILoop!C483,NA())</f>
        <v>-90</v>
      </c>
      <c r="D483" s="3">
        <f>IF($K$2,ILoop!D483,NA())</f>
        <v>-9.805681039844778</v>
      </c>
      <c r="E483" s="3">
        <f>IF($K$2,ILoop!E483,NA())</f>
        <v>-82.88708343541079</v>
      </c>
      <c r="F483" s="3">
        <f>IF($K$3,ILoop!F483,NA())</f>
        <v>-50.18366329651479</v>
      </c>
      <c r="G483" s="3">
        <f>IF($K$3,ILoop!G483,NA())</f>
        <v>-172.8870834354108</v>
      </c>
    </row>
    <row r="484" spans="1:7" ht="12.75">
      <c r="A484" s="3">
        <f>ILoop!A484</f>
        <v>410000</v>
      </c>
      <c r="B484" s="3">
        <f>IF($K$1,ILoop!B484,NA())</f>
        <v>-40.592459564505475</v>
      </c>
      <c r="C484" s="3">
        <f>IF($K$1,ILoop!C484,NA())</f>
        <v>-90</v>
      </c>
      <c r="D484" s="3">
        <f>IF($K$2,ILoop!D484,NA())</f>
        <v>-10.016306255519181</v>
      </c>
      <c r="E484" s="3">
        <f>IF($K$2,ILoop!E484,NA())</f>
        <v>-83.05828762195672</v>
      </c>
      <c r="F484" s="3">
        <f>IF($K$3,ILoop!F484,NA())</f>
        <v>-50.60876582002466</v>
      </c>
      <c r="G484" s="3">
        <f>IF($K$3,ILoop!G484,NA())</f>
        <v>-173.0582876219567</v>
      </c>
    </row>
    <row r="485" spans="1:7" ht="12.75">
      <c r="A485" s="3">
        <f>ILoop!A485</f>
        <v>420000</v>
      </c>
      <c r="B485" s="3">
        <f>IF($K$1,ILoop!B485,NA())</f>
        <v>-40.801768238068775</v>
      </c>
      <c r="C485" s="3">
        <f>IF($K$1,ILoop!C485,NA())</f>
        <v>-90</v>
      </c>
      <c r="D485" s="3">
        <f>IF($K$2,ILoop!D485,NA())</f>
        <v>-10.222031579108668</v>
      </c>
      <c r="E485" s="3">
        <f>IF($K$2,ILoop!E485,NA())</f>
        <v>-83.22149426700429</v>
      </c>
      <c r="F485" s="3">
        <f>IF($K$3,ILoop!F485,NA())</f>
        <v>-51.02379981717745</v>
      </c>
      <c r="G485" s="3">
        <f>IF($K$3,ILoop!G485,NA())</f>
        <v>-173.2214942670043</v>
      </c>
    </row>
    <row r="486" spans="1:7" ht="12.75">
      <c r="A486" s="3">
        <f>ILoop!A486</f>
        <v>430000</v>
      </c>
      <c r="B486" s="3">
        <f>IF($K$1,ILoop!B486,NA())</f>
        <v>-41.0061515417025</v>
      </c>
      <c r="C486" s="3">
        <f>IF($K$1,ILoop!C486,NA())</f>
        <v>-90</v>
      </c>
      <c r="D486" s="3">
        <f>IF($K$2,ILoop!D486,NA())</f>
        <v>-10.423075910202437</v>
      </c>
      <c r="E486" s="3">
        <f>IF($K$2,ILoop!E486,NA())</f>
        <v>-83.37724764657301</v>
      </c>
      <c r="F486" s="3">
        <f>IF($K$3,ILoop!F486,NA())</f>
        <v>-51.42922745190494</v>
      </c>
      <c r="G486" s="3">
        <f>IF($K$3,ILoop!G486,NA())</f>
        <v>-173.377247646573</v>
      </c>
    </row>
    <row r="487" spans="1:7" ht="12.75">
      <c r="A487" s="3">
        <f>ILoop!A487</f>
        <v>440000</v>
      </c>
      <c r="B487" s="3">
        <f>IF($K$1,ILoop!B487,NA())</f>
        <v>-41.205835959834516</v>
      </c>
      <c r="C487" s="3">
        <f>IF($K$1,ILoop!C487,NA())</f>
        <v>-90</v>
      </c>
      <c r="D487" s="3">
        <f>IF($K$2,ILoop!D487,NA())</f>
        <v>-10.619644061533391</v>
      </c>
      <c r="E487" s="3">
        <f>IF($K$2,ILoop!E487,NA())</f>
        <v>-83.52604403132769</v>
      </c>
      <c r="F487" s="3">
        <f>IF($K$3,ILoop!F487,NA())</f>
        <v>-51.82548002136791</v>
      </c>
      <c r="G487" s="3">
        <f>IF($K$3,ILoop!G487,NA())</f>
        <v>-173.52604403132767</v>
      </c>
    </row>
    <row r="488" spans="1:7" ht="12.75">
      <c r="A488" s="3">
        <f>ILoop!A488</f>
        <v>450000</v>
      </c>
      <c r="B488" s="3">
        <f>IF($K$1,ILoop!B488,NA())</f>
        <v>-41.40103270561764</v>
      </c>
      <c r="C488" s="3">
        <f>IF($K$1,ILoop!C488,NA())</f>
        <v>-90</v>
      </c>
      <c r="D488" s="3">
        <f>IF($K$2,ILoop!D488,NA())</f>
        <v>-10.8119279190076</v>
      </c>
      <c r="E488" s="3">
        <f>IF($K$2,ILoop!E488,NA())</f>
        <v>-83.66833683458493</v>
      </c>
      <c r="F488" s="3">
        <f>IF($K$3,ILoop!F488,NA())</f>
        <v>-52.21296062462524</v>
      </c>
      <c r="G488" s="3">
        <f>IF($K$3,ILoop!G488,NA())</f>
        <v>-173.66833683458492</v>
      </c>
    </row>
    <row r="489" spans="1:7" ht="12.75">
      <c r="A489" s="3">
        <f>ILoop!A489</f>
        <v>460000</v>
      </c>
      <c r="B489" s="3">
        <f>IF($K$1,ILoop!B489,NA())</f>
        <v>-41.59193906374226</v>
      </c>
      <c r="C489" s="3">
        <f>IF($K$1,ILoop!C489,NA())</f>
        <v>-90</v>
      </c>
      <c r="D489" s="3">
        <f>IF($K$2,ILoop!D489,NA())</f>
        <v>-11.000107487320129</v>
      </c>
      <c r="E489" s="3">
        <f>IF($K$2,ILoop!E489,NA())</f>
        <v>-83.80454111555446</v>
      </c>
      <c r="F489" s="3">
        <f>IF($K$3,ILoop!F489,NA())</f>
        <v>-52.59204655106239</v>
      </c>
      <c r="G489" s="3">
        <f>IF($K$3,ILoop!G489,NA())</f>
        <v>-173.80454111555446</v>
      </c>
    </row>
    <row r="490" spans="1:7" ht="12.75">
      <c r="A490" s="3">
        <f>ILoop!A490</f>
        <v>470000</v>
      </c>
      <c r="B490" s="3">
        <f>IF($K$1,ILoop!B490,NA())</f>
        <v>-41.77873958882512</v>
      </c>
      <c r="C490" s="3">
        <f>IF($K$1,ILoop!C490,NA())</f>
        <v>-90</v>
      </c>
      <c r="D490" s="3">
        <f>IF($K$2,ILoop!D490,NA())</f>
        <v>-11.184351834093063</v>
      </c>
      <c r="E490" s="3">
        <f>IF($K$2,ILoop!E490,NA())</f>
        <v>-83.93503752955762</v>
      </c>
      <c r="F490" s="3">
        <f>IF($K$3,ILoop!F490,NA())</f>
        <v>-52.96309142291818</v>
      </c>
      <c r="G490" s="3">
        <f>IF($K$3,ILoop!G490,NA())</f>
        <v>-173.9350375295576</v>
      </c>
    </row>
    <row r="491" spans="1:7" ht="12.75">
      <c r="A491" s="3">
        <f>ILoop!A491</f>
        <v>480000</v>
      </c>
      <c r="B491" s="3">
        <f>IF($K$1,ILoop!B491,NA())</f>
        <v>-41.96160717762251</v>
      </c>
      <c r="C491" s="3">
        <f>IF($K$1,ILoop!C491,NA())</f>
        <v>-90</v>
      </c>
      <c r="D491" s="3">
        <f>IF($K$2,ILoop!D491,NA())</f>
        <v>-11.364819943850096</v>
      </c>
      <c r="E491" s="3">
        <f>IF($K$2,ILoop!E491,NA())</f>
        <v>-84.0601758024321</v>
      </c>
      <c r="F491" s="3">
        <f>IF($K$3,ILoop!F491,NA())</f>
        <v>-53.326427121472605</v>
      </c>
      <c r="G491" s="3">
        <f>IF($K$3,ILoop!G491,NA())</f>
        <v>-174.0601758024321</v>
      </c>
    </row>
    <row r="492" spans="1:7" ht="12.75">
      <c r="A492" s="3">
        <f>ILoop!A492</f>
        <v>490000</v>
      </c>
      <c r="B492" s="3">
        <f>IF($K$1,ILoop!B492,NA())</f>
        <v>-42.140704030681036</v>
      </c>
      <c r="C492" s="3">
        <f>IF($K$1,ILoop!C492,NA())</f>
        <v>-90</v>
      </c>
      <c r="D492" s="3">
        <f>IF($K$2,ILoop!D492,NA())</f>
        <v>-11.541661491739436</v>
      </c>
      <c r="E492" s="3">
        <f>IF($K$2,ILoop!E492,NA())</f>
        <v>-84.18027779432103</v>
      </c>
      <c r="F492" s="3">
        <f>IF($K$3,ILoop!F492,NA())</f>
        <v>-53.682365522420476</v>
      </c>
      <c r="G492" s="3">
        <f>IF($K$3,ILoop!G492,NA())</f>
        <v>-174.18027779432103</v>
      </c>
    </row>
    <row r="493" spans="1:7" ht="12.75">
      <c r="A493" s="3">
        <f>ILoop!A493</f>
        <v>500000</v>
      </c>
      <c r="B493" s="3">
        <f>IF($K$1,ILoop!B493,NA())</f>
        <v>-42.31618251683115</v>
      </c>
      <c r="C493" s="3">
        <f>IF($K$1,ILoop!C493,NA())</f>
        <v>-90</v>
      </c>
      <c r="D493" s="3">
        <f>IF($K$2,ILoop!D493,NA())</f>
        <v>-11.715017545701949</v>
      </c>
      <c r="E493" s="3">
        <f>IF($K$2,ILoop!E493,NA())</f>
        <v>-84.29564020808593</v>
      </c>
      <c r="F493" s="3">
        <f>IF($K$3,ILoop!F493,NA())</f>
        <v>-54.031200062533095</v>
      </c>
      <c r="G493" s="3">
        <f>IF($K$3,ILoop!G493,NA())</f>
        <v>-174.29564020808593</v>
      </c>
    </row>
    <row r="494" spans="1:7" ht="12.75">
      <c r="A494" s="3">
        <f>ILoop!A494</f>
        <v>510000</v>
      </c>
      <c r="B494" s="3">
        <f>IF($K$1,ILoop!B494,NA())</f>
        <v>-42.48818595206949</v>
      </c>
      <c r="C494" s="3">
        <f>IF($K$1,ILoop!C494,NA())</f>
        <v>-90</v>
      </c>
      <c r="D494" s="3">
        <f>IF($K$2,ILoop!D494,NA())</f>
        <v>-11.885021204728163</v>
      </c>
      <c r="E494" s="3">
        <f>IF($K$2,ILoop!E494,NA())</f>
        <v>-84.40653698929255</v>
      </c>
      <c r="F494" s="3">
        <f>IF($K$3,ILoop!F494,NA())</f>
        <v>-54.37320715679766</v>
      </c>
      <c r="G494" s="3">
        <f>IF($K$3,ILoop!G494,NA())</f>
        <v>-174.40653698929253</v>
      </c>
    </row>
    <row r="495" spans="1:7" ht="12.75">
      <c r="A495" s="3">
        <f>ILoop!A495</f>
        <v>520000</v>
      </c>
      <c r="B495" s="3">
        <f>IF($K$1,ILoop!B495,NA())</f>
        <v>-42.65684930280675</v>
      </c>
      <c r="C495" s="3">
        <f>IF($K$1,ILoop!C495,NA())</f>
        <v>-90</v>
      </c>
      <c r="D495" s="3">
        <f>IF($K$2,ILoop!D495,NA())</f>
        <v>-12.051798179933705</v>
      </c>
      <c r="E495" s="3">
        <f>IF($K$2,ILoop!E495,NA())</f>
        <v>-84.51322145779568</v>
      </c>
      <c r="F495" s="3">
        <f>IF($K$3,ILoop!F495,NA())</f>
        <v>-54.70864748274045</v>
      </c>
      <c r="G495" s="3">
        <f>IF($K$3,ILoop!G495,NA())</f>
        <v>-174.51322145779568</v>
      </c>
    </row>
    <row r="496" spans="1:7" ht="12.75">
      <c r="A496" s="3">
        <f>ILoop!A496</f>
        <v>530000</v>
      </c>
      <c r="B496" s="3">
        <f>IF($K$1,ILoop!B496,NA())</f>
        <v>-42.82229982212655</v>
      </c>
      <c r="C496" s="3">
        <f>IF($K$1,ILoop!C496,NA())</f>
        <v>-90</v>
      </c>
      <c r="D496" s="3">
        <f>IF($K$2,ILoop!D496,NA())</f>
        <v>-12.215467324387316</v>
      </c>
      <c r="E496" s="3">
        <f>IF($K$2,ILoop!E496,NA())</f>
        <v>-84.61592820514818</v>
      </c>
      <c r="F496" s="3">
        <f>IF($K$3,ILoop!F496,NA())</f>
        <v>-55.037767146513865</v>
      </c>
      <c r="G496" s="3">
        <f>IF($K$3,ILoop!G496,NA())</f>
        <v>-174.61592820514818</v>
      </c>
    </row>
    <row r="497" spans="1:7" ht="12.75">
      <c r="A497" s="3">
        <f>ILoop!A497</f>
        <v>540000</v>
      </c>
      <c r="B497" s="3">
        <f>IF($K$1,ILoop!B497,NA())</f>
        <v>-42.98465762657014</v>
      </c>
      <c r="C497" s="3">
        <f>IF($K$1,ILoop!C497,NA())</f>
        <v>-90</v>
      </c>
      <c r="D497" s="3">
        <f>IF($K$2,ILoop!D497,NA())</f>
        <v>-12.376141116933919</v>
      </c>
      <c r="E497" s="3">
        <f>IF($K$2,ILoop!E497,NA())</f>
        <v>-84.71487478718257</v>
      </c>
      <c r="F497" s="3">
        <f>IF($K$3,ILoop!F497,NA())</f>
        <v>-55.36079874350406</v>
      </c>
      <c r="G497" s="3">
        <f>IF($K$3,ILoop!G497,NA())</f>
        <v>-174.71487478718257</v>
      </c>
    </row>
    <row r="498" spans="1:7" ht="12.75">
      <c r="A498" s="3">
        <f>ILoop!A498</f>
        <v>550000</v>
      </c>
      <c r="B498" s="3">
        <f>IF($K$1,ILoop!B498,NA())</f>
        <v>-43.144036219995655</v>
      </c>
      <c r="C498" s="3">
        <f>IF($K$1,ILoop!C498,NA())</f>
        <v>-90</v>
      </c>
      <c r="D498" s="3">
        <f>IF($K$2,ILoop!D498,NA())</f>
        <v>-12.533926104651346</v>
      </c>
      <c r="E498" s="3">
        <f>IF($K$2,ILoop!E498,NA())</f>
        <v>-84.81026323700232</v>
      </c>
      <c r="F498" s="3">
        <f>IF($K$3,ILoop!F498,NA())</f>
        <v>-55.677962324647</v>
      </c>
      <c r="G498" s="3">
        <f>IF($K$3,ILoop!G498,NA())</f>
        <v>-174.81026323700232</v>
      </c>
    </row>
    <row r="499" spans="1:7" ht="12.75">
      <c r="A499" s="3">
        <f>ILoop!A499</f>
        <v>560000</v>
      </c>
      <c r="B499" s="3">
        <f>IF($K$1,ILoop!B499,NA())</f>
        <v>-43.30054297023477</v>
      </c>
      <c r="C499" s="3">
        <f>IF($K$1,ILoop!C499,NA())</f>
        <v>-90</v>
      </c>
      <c r="D499" s="3">
        <f>IF($K$2,ILoop!D499,NA())</f>
        <v>-12.688923308052221</v>
      </c>
      <c r="E499" s="3">
        <f>IF($K$2,ILoop!E499,NA())</f>
        <v>-84.90228142014124</v>
      </c>
      <c r="F499" s="3">
        <f>IF($K$3,ILoop!F499,NA())</f>
        <v>-55.989466278287</v>
      </c>
      <c r="G499" s="3">
        <f>IF($K$3,ILoop!G499,NA())</f>
        <v>-174.90228142014124</v>
      </c>
    </row>
    <row r="500" spans="1:7" ht="12.75">
      <c r="A500" s="3">
        <f>ILoop!A500</f>
        <v>570000</v>
      </c>
      <c r="B500" s="3">
        <f>IF($K$1,ILoop!B500,NA())</f>
        <v>-43.4542795435606</v>
      </c>
      <c r="C500" s="3">
        <f>IF($K$1,ILoop!C500,NA())</f>
        <v>-90</v>
      </c>
      <c r="D500" s="3">
        <f>IF($K$2,ILoop!D500,NA())</f>
        <v>-12.841228592681267</v>
      </c>
      <c r="E500" s="3">
        <f>IF($K$2,ILoop!E500,NA())</f>
        <v>-84.9911042507004</v>
      </c>
      <c r="F500" s="3">
        <f>IF($K$3,ILoop!F500,NA())</f>
        <v>-56.295508136241864</v>
      </c>
      <c r="G500" s="3">
        <f>IF($K$3,ILoop!G500,NA())</f>
        <v>-174.9911042507004</v>
      </c>
    </row>
    <row r="501" spans="1:7" ht="12.75">
      <c r="A501" s="3">
        <f>ILoop!A501</f>
        <v>580000</v>
      </c>
      <c r="B501" s="3">
        <f>IF($K$1,ILoop!B501,NA())</f>
        <v>-43.60534230136952</v>
      </c>
      <c r="C501" s="3">
        <f>IF($K$1,ILoop!C501,NA())</f>
        <v>-90</v>
      </c>
      <c r="D501" s="3">
        <f>IF($K$2,ILoop!D501,NA())</f>
        <v>-12.99093301035427</v>
      </c>
      <c r="E501" s="3">
        <f>IF($K$2,ILoop!E501,NA())</f>
        <v>-85.07689478476215</v>
      </c>
      <c r="F501" s="3">
        <f>IF($K$3,ILoop!F501,NA())</f>
        <v>-56.59627531172379</v>
      </c>
      <c r="G501" s="3">
        <f>IF($K$3,ILoop!G501,NA())</f>
        <v>-175.07689478476215</v>
      </c>
    </row>
    <row r="502" spans="1:7" ht="12.75">
      <c r="A502" s="3">
        <f>ILoop!A502</f>
        <v>590000</v>
      </c>
      <c r="B502" s="3">
        <f>IF($K$1,ILoop!B502,NA())</f>
        <v>-43.75382266295365</v>
      </c>
      <c r="C502" s="3">
        <f>IF($K$1,ILoop!C502,NA())</f>
        <v>-90</v>
      </c>
      <c r="D502" s="3">
        <f>IF($K$2,ILoop!D502,NA())</f>
        <v>-13.138123112930026</v>
      </c>
      <c r="E502" s="3">
        <f>IF($K$2,ILoop!E502,NA())</f>
        <v>-85.15980520524042</v>
      </c>
      <c r="F502" s="3">
        <f>IF($K$3,ILoop!F502,NA())</f>
        <v>-56.891945775883684</v>
      </c>
      <c r="G502" s="3">
        <f>IF($K$3,ILoop!G502,NA())</f>
        <v>-175.15980520524042</v>
      </c>
    </row>
    <row r="503" spans="1:7" ht="12.75">
      <c r="A503" s="3">
        <f>ILoop!A503</f>
        <v>600000</v>
      </c>
      <c r="B503" s="3">
        <f>IF($K$1,ILoop!B503,NA())</f>
        <v>-43.899807437783636</v>
      </c>
      <c r="C503" s="3">
        <f>IF($K$1,ILoop!C503,NA())</f>
        <v>-90</v>
      </c>
      <c r="D503" s="3">
        <f>IF($K$2,ILoop!D503,NA())</f>
        <v>-13.282881241194971</v>
      </c>
      <c r="E503" s="3">
        <f>IF($K$2,ILoop!E503,NA())</f>
        <v>-85.23997771049706</v>
      </c>
      <c r="F503" s="3">
        <f>IF($K$3,ILoop!F503,NA())</f>
        <v>-57.18268867897861</v>
      </c>
      <c r="G503" s="3">
        <f>IF($K$3,ILoop!G503,NA())</f>
        <v>-175.23997771049707</v>
      </c>
    </row>
    <row r="504" spans="1:7" ht="12.75">
      <c r="A504" s="3">
        <f>ILoop!A504</f>
        <v>610000</v>
      </c>
      <c r="B504" s="3">
        <f>IF($K$1,ILoop!B504,NA())</f>
        <v>-44.043379130326116</v>
      </c>
      <c r="C504" s="3">
        <f>IF($K$1,ILoop!C504,NA())</f>
        <v>-90</v>
      </c>
      <c r="D504" s="3">
        <f>IF($K$2,ILoop!D504,NA())</f>
        <v>-13.425285791165456</v>
      </c>
      <c r="E504" s="3">
        <f>IF($K$2,ILoop!E504,NA())</f>
        <v>-85.31754531748342</v>
      </c>
      <c r="F504" s="3">
        <f>IF($K$3,ILoop!F504,NA())</f>
        <v>-57.468664921491566</v>
      </c>
      <c r="G504" s="3">
        <f>IF($K$3,ILoop!G504,NA())</f>
        <v>-175.31754531748342</v>
      </c>
    </row>
    <row r="505" spans="1:7" ht="12.75">
      <c r="A505" s="3">
        <f>ILoop!A505</f>
        <v>620000</v>
      </c>
      <c r="B505" s="3">
        <f>IF($K$1,ILoop!B505,NA())</f>
        <v>-44.184616220075846</v>
      </c>
      <c r="C505" s="3">
        <f>IF($K$1,ILoop!C505,NA())</f>
        <v>-90</v>
      </c>
      <c r="D505" s="3">
        <f>IF($K$2,ILoop!D505,NA())</f>
        <v>-13.565411459870527</v>
      </c>
      <c r="E505" s="3">
        <f>IF($K$2,ILoop!E505,NA())</f>
        <v>-85.39263258881827</v>
      </c>
      <c r="F505" s="3">
        <f>IF($K$3,ILoop!F505,NA())</f>
        <v>-57.75002767994637</v>
      </c>
      <c r="G505" s="3">
        <f>IF($K$3,ILoop!G505,NA())</f>
        <v>-175.39263258881826</v>
      </c>
    </row>
    <row r="506" spans="1:7" ht="12.75">
      <c r="A506" s="3">
        <f>ILoop!A506</f>
        <v>630000</v>
      </c>
      <c r="B506" s="3">
        <f>IF($K$1,ILoop!B506,NA())</f>
        <v>-44.3235934191824</v>
      </c>
      <c r="C506" s="3">
        <f>IF($K$1,ILoop!C506,NA())</f>
        <v>-90</v>
      </c>
      <c r="D506" s="3">
        <f>IF($K$2,ILoop!D506,NA())</f>
        <v>-13.703329472464063</v>
      </c>
      <c r="E506" s="3">
        <f>IF($K$2,ILoop!E506,NA())</f>
        <v>-85.46535629205094</v>
      </c>
      <c r="F506" s="3">
        <f>IF($K$3,ILoop!F506,NA())</f>
        <v>-58.026922891646464</v>
      </c>
      <c r="G506" s="3">
        <f>IF($K$3,ILoop!G506,NA())</f>
        <v>-175.46535629205093</v>
      </c>
    </row>
    <row r="507" spans="1:7" ht="12.75">
      <c r="A507" s="3">
        <f>ILoop!A507</f>
        <v>640000</v>
      </c>
      <c r="B507" s="3">
        <f>IF($K$1,ILoop!B507,NA())</f>
        <v>-44.46038190978851</v>
      </c>
      <c r="C507" s="3">
        <f>IF($K$1,ILoop!C507,NA())</f>
        <v>-90</v>
      </c>
      <c r="D507" s="3">
        <f>IF($K$2,ILoop!D507,NA())</f>
        <v>-13.839107792325935</v>
      </c>
      <c r="E507" s="3">
        <f>IF($K$2,ILoop!E507,NA())</f>
        <v>-85.53582599835455</v>
      </c>
      <c r="F507" s="3">
        <f>IF($K$3,ILoop!F507,NA())</f>
        <v>-58.29948970211445</v>
      </c>
      <c r="G507" s="3">
        <f>IF($K$3,ILoop!G507,NA())</f>
        <v>-175.53582599835454</v>
      </c>
    </row>
    <row r="508" spans="1:7" ht="12.75">
      <c r="A508" s="3">
        <f>ILoop!A508</f>
        <v>650000</v>
      </c>
      <c r="B508" s="3">
        <f>IF($K$1,ILoop!B508,NA())</f>
        <v>-44.59504956296789</v>
      </c>
      <c r="C508" s="3">
        <f>IF($K$1,ILoop!C508,NA())</f>
        <v>-90</v>
      </c>
      <c r="D508" s="3">
        <f>IF($K$2,ILoop!D508,NA())</f>
        <v>-13.972811315644007</v>
      </c>
      <c r="E508" s="3">
        <f>IF($K$2,ILoop!E508,NA())</f>
        <v>-85.6041446270257</v>
      </c>
      <c r="F508" s="3">
        <f>IF($K$3,ILoop!F508,NA())</f>
        <v>-58.56786087861189</v>
      </c>
      <c r="G508" s="3">
        <f>IF($K$3,ILoop!G508,NA())</f>
        <v>-175.6041446270257</v>
      </c>
    </row>
    <row r="509" spans="1:7" ht="12.75">
      <c r="A509" s="3">
        <f>ILoop!A509</f>
        <v>660000</v>
      </c>
      <c r="B509" s="3">
        <f>IF($K$1,ILoop!B509,NA())</f>
        <v>-44.72766114094814</v>
      </c>
      <c r="C509" s="3">
        <f>IF($K$1,ILoop!C509,NA())</f>
        <v>-90</v>
      </c>
      <c r="D509" s="3">
        <f>IF($K$2,ILoop!D509,NA())</f>
        <v>-14.104502051819988</v>
      </c>
      <c r="E509" s="3">
        <f>IF($K$2,ILoop!E509,NA())</f>
        <v>-85.67040894141323</v>
      </c>
      <c r="F509" s="3">
        <f>IF($K$3,ILoop!F509,NA())</f>
        <v>-58.832163192768135</v>
      </c>
      <c r="G509" s="3">
        <f>IF($K$3,ILoop!G509,NA())</f>
        <v>-175.67040894141323</v>
      </c>
    </row>
    <row r="510" spans="1:7" ht="12.75">
      <c r="A510" s="3">
        <f>ILoop!A510</f>
        <v>670000</v>
      </c>
      <c r="B510" s="3">
        <f>IF($K$1,ILoop!B510,NA())</f>
        <v>-44.8582784841273</v>
      </c>
      <c r="C510" s="3">
        <f>IF($K$1,ILoop!C510,NA())</f>
        <v>-90</v>
      </c>
      <c r="D510" s="3">
        <f>IF($K$2,ILoop!D510,NA())</f>
        <v>-14.23423929090983</v>
      </c>
      <c r="E510" s="3">
        <f>IF($K$2,ILoop!E510,NA())</f>
        <v>-85.73471000124357</v>
      </c>
      <c r="F510" s="3">
        <f>IF($K$3,ILoop!F510,NA())</f>
        <v>-59.09251777503713</v>
      </c>
      <c r="G510" s="3">
        <f>IF($K$3,ILoop!G510,NA())</f>
        <v>-175.73471000124357</v>
      </c>
    </row>
    <row r="511" spans="1:7" ht="12.75">
      <c r="A511" s="3">
        <f>ILoop!A511</f>
        <v>680000</v>
      </c>
      <c r="B511" s="3">
        <f>IF($K$1,ILoop!B511,NA())</f>
        <v>-44.9869606842355</v>
      </c>
      <c r="C511" s="3">
        <f>IF($K$1,ILoop!C511,NA())</f>
        <v>-90</v>
      </c>
      <c r="D511" s="3">
        <f>IF($K$2,ILoop!D511,NA())</f>
        <v>-14.362079759191491</v>
      </c>
      <c r="E511" s="3">
        <f>IF($K$2,ILoop!E511,NA())</f>
        <v>-85.79713357573952</v>
      </c>
      <c r="F511" s="3">
        <f>IF($K$3,ILoop!F511,NA())</f>
        <v>-59.34904044342699</v>
      </c>
      <c r="G511" s="3">
        <f>IF($K$3,ILoop!G511,NA())</f>
        <v>-175.7971335757395</v>
      </c>
    </row>
    <row r="512" spans="1:7" ht="12.75">
      <c r="A512" s="3">
        <f>ILoop!A512</f>
        <v>690000</v>
      </c>
      <c r="B512" s="3">
        <f>IF($K$1,ILoop!B512,NA())</f>
        <v>-45.113764244855886</v>
      </c>
      <c r="C512" s="3">
        <f>IF($K$1,ILoop!C512,NA())</f>
        <v>-90</v>
      </c>
      <c r="D512" s="3">
        <f>IF($K$2,ILoop!D512,NA())</f>
        <v>-14.488077763848002</v>
      </c>
      <c r="E512" s="3">
        <f>IF($K$2,ILoop!E512,NA())</f>
        <v>-85.85776052143086</v>
      </c>
      <c r="F512" s="3">
        <f>IF($K$3,ILoop!F512,NA())</f>
        <v>-59.60184200870388</v>
      </c>
      <c r="G512" s="3">
        <f>IF($K$3,ILoop!G512,NA())</f>
        <v>-175.85776052143086</v>
      </c>
    </row>
    <row r="513" spans="1:7" ht="12.75">
      <c r="A513" s="3">
        <f>ILoop!A513</f>
        <v>700000</v>
      </c>
      <c r="B513" s="3">
        <f>IF($K$1,ILoop!B513,NA())</f>
        <v>-45.2387432303959</v>
      </c>
      <c r="C513" s="3">
        <f>IF($K$1,ILoop!C513,NA())</f>
        <v>-90</v>
      </c>
      <c r="D513" s="3">
        <f>IF($K$2,ILoop!D513,NA())</f>
        <v>-14.612285327659917</v>
      </c>
      <c r="E513" s="3">
        <f>IF($K$2,ILoop!E513,NA())</f>
        <v>-85.91666712811963</v>
      </c>
      <c r="F513" s="3">
        <f>IF($K$3,ILoop!F513,NA())</f>
        <v>-59.851028558055816</v>
      </c>
      <c r="G513" s="3">
        <f>IF($K$3,ILoop!G513,NA())</f>
        <v>-175.91666712811963</v>
      </c>
    </row>
    <row r="514" spans="1:7" ht="12.75">
      <c r="A514" s="3">
        <f>ILoop!A514</f>
        <v>710000</v>
      </c>
      <c r="B514" s="3">
        <f>IF($K$1,ILoop!B514,NA())</f>
        <v>-45.36194940449228</v>
      </c>
      <c r="C514" s="3">
        <f>IF($K$1,ILoop!C514,NA())</f>
        <v>-90</v>
      </c>
      <c r="D514" s="3">
        <f>IF($K$2,ILoop!D514,NA())</f>
        <v>-14.734752314517419</v>
      </c>
      <c r="E514" s="3">
        <f>IF($K$2,ILoop!E514,NA())</f>
        <v>-85.97392543608112</v>
      </c>
      <c r="F514" s="3">
        <f>IF($K$3,ILoop!F514,NA())</f>
        <v>-60.0967017190097</v>
      </c>
      <c r="G514" s="3">
        <f>IF($K$3,ILoop!G514,NA())</f>
        <v>-175.97392543608112</v>
      </c>
    </row>
    <row r="515" spans="1:7" ht="12.75">
      <c r="A515" s="3">
        <f>ILoop!A515</f>
        <v>720000</v>
      </c>
      <c r="B515" s="3">
        <f>IF($K$1,ILoop!B515,NA())</f>
        <v>-45.48343235873614</v>
      </c>
      <c r="C515" s="3">
        <f>IF($K$1,ILoop!C515,NA())</f>
        <v>-90</v>
      </c>
      <c r="D515" s="3">
        <f>IF($K$2,ILoop!D515,NA())</f>
        <v>-14.855526546487432</v>
      </c>
      <c r="E515" s="3">
        <f>IF($K$2,ILoop!E515,NA())</f>
        <v>-86.0296035272462</v>
      </c>
      <c r="F515" s="3">
        <f>IF($K$3,ILoop!F515,NA())</f>
        <v>-60.33895890522357</v>
      </c>
      <c r="G515" s="3">
        <f>IF($K$3,ILoop!G515,NA())</f>
        <v>-176.0296035272462</v>
      </c>
    </row>
    <row r="516" spans="1:7" ht="12.75">
      <c r="A516" s="3">
        <f>ILoop!A516</f>
        <v>730000</v>
      </c>
      <c r="B516" s="3">
        <f>IF($K$1,ILoop!B516,NA())</f>
        <v>-45.60323963251989</v>
      </c>
      <c r="C516" s="3">
        <f>IF($K$1,ILoop!C516,NA())</f>
        <v>-90</v>
      </c>
      <c r="D516" s="3">
        <f>IF($K$2,ILoop!D516,NA())</f>
        <v>-14.974653913103664</v>
      </c>
      <c r="E516" s="3">
        <f>IF($K$2,ILoop!E516,NA())</f>
        <v>-86.083765792816</v>
      </c>
      <c r="F516" s="3">
        <f>IF($K$3,ILoop!F516,NA())</f>
        <v>-60.57789354562355</v>
      </c>
      <c r="G516" s="3">
        <f>IF($K$3,ILoop!G516,NA())</f>
        <v>-176.083765792816</v>
      </c>
    </row>
    <row r="517" spans="1:7" ht="12.75">
      <c r="A517" s="3">
        <f>ILoop!A517</f>
        <v>740000</v>
      </c>
      <c r="B517" s="3">
        <f>IF($K$1,ILoop!B517,NA())</f>
        <v>-45.7214168247303</v>
      </c>
      <c r="C517" s="3">
        <f>IF($K$1,ILoop!C517,NA())</f>
        <v>-90</v>
      </c>
      <c r="D517" s="3">
        <f>IF($K$2,ILoop!D517,NA())</f>
        <v>-15.092178473487275</v>
      </c>
      <c r="E517" s="3">
        <f>IF($K$2,ILoop!E517,NA())</f>
        <v>-86.13647317949976</v>
      </c>
      <c r="F517" s="3">
        <f>IF($K$3,ILoop!F517,NA())</f>
        <v>-60.81359529821757</v>
      </c>
      <c r="G517" s="3">
        <f>IF($K$3,ILoop!G517,NA())</f>
        <v>-176.13647317949977</v>
      </c>
    </row>
    <row r="518" spans="1:7" ht="12.75">
      <c r="A518" s="3">
        <f>ILoop!A518</f>
        <v>750000</v>
      </c>
      <c r="B518" s="3">
        <f>IF($K$1,ILoop!B518,NA())</f>
        <v>-45.838007697944775</v>
      </c>
      <c r="C518" s="3">
        <f>IF($K$1,ILoop!C518,NA())</f>
        <v>-90</v>
      </c>
      <c r="D518" s="3">
        <f>IF($K$2,ILoop!D518,NA())</f>
        <v>-15.20814255185141</v>
      </c>
      <c r="E518" s="3">
        <f>IF($K$2,ILoop!E518,NA())</f>
        <v>-86.18778341633818</v>
      </c>
      <c r="F518" s="3">
        <f>IF($K$3,ILoop!F518,NA())</f>
        <v>-61.04615024979618</v>
      </c>
      <c r="G518" s="3">
        <f>IF($K$3,ILoop!G518,NA())</f>
        <v>-176.18778341633816</v>
      </c>
    </row>
    <row r="519" spans="1:7" ht="12.75">
      <c r="A519" s="3">
        <f>ILoop!A519</f>
        <v>760000</v>
      </c>
      <c r="B519" s="3">
        <f>IF($K$1,ILoop!B519,NA())</f>
        <v>-45.9530542757266</v>
      </c>
      <c r="C519" s="3">
        <f>IF($K$1,ILoop!C519,NA())</f>
        <v>-90</v>
      </c>
      <c r="D519" s="3">
        <f>IF($K$2,ILoop!D519,NA())</f>
        <v>-15.322586826894222</v>
      </c>
      <c r="E519" s="3">
        <f>IF($K$2,ILoop!E519,NA())</f>
        <v>-86.23775122387093</v>
      </c>
      <c r="F519" s="3">
        <f>IF($K$3,ILoop!F519,NA())</f>
        <v>-61.27564110262082</v>
      </c>
      <c r="G519" s="3">
        <f>IF($K$3,ILoop!G519,NA())</f>
        <v>-176.23775122387093</v>
      </c>
    </row>
    <row r="520" spans="1:7" ht="12.75">
      <c r="A520" s="3">
        <f>ILoop!A520</f>
        <v>770000</v>
      </c>
      <c r="B520" s="3">
        <f>IF($K$1,ILoop!B520,NA())</f>
        <v>-46.06659693356042</v>
      </c>
      <c r="C520" s="3">
        <f>IF($K$1,ILoop!C520,NA())</f>
        <v>-90</v>
      </c>
      <c r="D520" s="3">
        <f>IF($K$2,ILoop!D520,NA())</f>
        <v>-15.43555041554078</v>
      </c>
      <c r="E520" s="3">
        <f>IF($K$2,ILoop!E520,NA())</f>
        <v>-86.28642850722842</v>
      </c>
      <c r="F520" s="3">
        <f>IF($K$3,ILoop!F520,NA())</f>
        <v>-61.50214734910119</v>
      </c>
      <c r="G520" s="3">
        <f>IF($K$3,ILoop!G520,NA())</f>
        <v>-176.2864285072284</v>
      </c>
    </row>
    <row r="521" spans="1:7" ht="12.75">
      <c r="A521" s="3">
        <f>ILoop!A521</f>
        <v>780000</v>
      </c>
      <c r="B521" s="3">
        <f>IF($K$1,ILoop!B521,NA())</f>
        <v>-46.178674483920375</v>
      </c>
      <c r="C521" s="3">
        <f>IF($K$1,ILoop!C521,NA())</f>
        <v>-90</v>
      </c>
      <c r="D521" s="3">
        <f>IF($K$2,ILoop!D521,NA())</f>
        <v>-15.547070951454657</v>
      </c>
      <c r="E521" s="3">
        <f>IF($K$2,ILoop!E521,NA())</f>
        <v>-86.3338645345679</v>
      </c>
      <c r="F521" s="3">
        <f>IF($K$3,ILoop!F521,NA())</f>
        <v>-61.72574543537503</v>
      </c>
      <c r="G521" s="3">
        <f>IF($K$3,ILoop!G521,NA())</f>
        <v>-176.33386453456788</v>
      </c>
    </row>
    <row r="522" spans="1:7" ht="12.75">
      <c r="A522" s="3">
        <f>ILoop!A522</f>
        <v>790000</v>
      </c>
      <c r="B522" s="3">
        <f>IF($K$1,ILoop!B522,NA())</f>
        <v>-46.289324255919595</v>
      </c>
      <c r="C522" s="3">
        <f>IF($K$1,ILoop!C522,NA())</f>
        <v>-90</v>
      </c>
      <c r="D522" s="3">
        <f>IF($K$2,ILoop!D522,NA())</f>
        <v>-15.657184658704082</v>
      </c>
      <c r="E522" s="3">
        <f>IF($K$2,ILoop!E522,NA())</f>
        <v>-86.38010610213348</v>
      </c>
      <c r="F522" s="3">
        <f>IF($K$3,ILoop!F522,NA())</f>
        <v>-61.94650891462368</v>
      </c>
      <c r="G522" s="3">
        <f>IF($K$3,ILoop!G522,NA())</f>
        <v>-176.38010610213348</v>
      </c>
    </row>
    <row r="523" spans="1:7" ht="12.75">
      <c r="A523" s="3">
        <f>ILoop!A523</f>
        <v>800000</v>
      </c>
      <c r="B523" s="3">
        <f>IF($K$1,ILoop!B523,NA())</f>
        <v>-46.398582169949634</v>
      </c>
      <c r="C523" s="3">
        <f>IF($K$1,ILoop!C523,NA())</f>
        <v>-90</v>
      </c>
      <c r="D523" s="3">
        <f>IF($K$2,ILoop!D523,NA())</f>
        <v>-15.765926420935143</v>
      </c>
      <c r="E523" s="3">
        <f>IF($K$2,ILoop!E523,NA())</f>
        <v>-86.42519768709303</v>
      </c>
      <c r="F523" s="3">
        <f>IF($K$3,ILoop!F523,NA())</f>
        <v>-62.16450859088478</v>
      </c>
      <c r="G523" s="3">
        <f>IF($K$3,ILoop!G523,NA())</f>
        <v>-176.42519768709303</v>
      </c>
    </row>
    <row r="524" spans="1:7" ht="12.75">
      <c r="A524" s="3">
        <f>ILoop!A524</f>
        <v>810000</v>
      </c>
      <c r="B524" s="3">
        <f>IF($K$1,ILoop!B524,NA())</f>
        <v>-46.50648280768376</v>
      </c>
      <c r="C524" s="3">
        <f>IF($K$1,ILoop!C524,NA())</f>
        <v>-90</v>
      </c>
      <c r="D524" s="3">
        <f>IF($K$2,ILoop!D524,NA())</f>
        <v>-15.873329846375068</v>
      </c>
      <c r="E524" s="3">
        <f>IF($K$2,ILoop!E524,NA())</f>
        <v>-86.46918158919338</v>
      </c>
      <c r="F524" s="3">
        <f>IF($K$3,ILoop!F524,NA())</f>
        <v>-62.37981265405883</v>
      </c>
      <c r="G524" s="3">
        <f>IF($K$3,ILoop!G524,NA())</f>
        <v>-176.4691815891934</v>
      </c>
    </row>
    <row r="525" spans="1:7" ht="12.75">
      <c r="A525" s="3">
        <f>ILoop!A525</f>
        <v>820000</v>
      </c>
      <c r="B525" s="3">
        <f>IF($K$1,ILoop!B525,NA())</f>
        <v>-46.61305947778509</v>
      </c>
      <c r="C525" s="3">
        <f>IF($K$1,ILoop!C525,NA())</f>
        <v>-90</v>
      </c>
      <c r="D525" s="3">
        <f>IF($K$2,ILoop!D525,NA())</f>
        <v>-15.979427328962066</v>
      </c>
      <c r="E525" s="3">
        <f>IF($K$2,ILoop!E525,NA())</f>
        <v>-86.51209806217513</v>
      </c>
      <c r="F525" s="3">
        <f>IF($K$3,ILoop!F525,NA())</f>
        <v>-62.59248680674716</v>
      </c>
      <c r="G525" s="3">
        <f>IF($K$3,ILoop!G525,NA())</f>
        <v>-176.5120980621751</v>
      </c>
    </row>
    <row r="526" spans="1:7" ht="12.75">
      <c r="A526" s="3">
        <f>ILoop!A526</f>
        <v>830000</v>
      </c>
      <c r="B526" s="3">
        <f>IF($K$1,ILoop!B526,NA())</f>
        <v>-46.71834427763224</v>
      </c>
      <c r="C526" s="3">
        <f>IF($K$1,ILoop!C526,NA())</f>
        <v>-90</v>
      </c>
      <c r="D526" s="3">
        <f>IF($K$2,ILoop!D526,NA())</f>
        <v>-16.08425010587402</v>
      </c>
      <c r="E526" s="3">
        <f>IF($K$2,ILoop!E526,NA())</f>
        <v>-86.5539854357989</v>
      </c>
      <c r="F526" s="3">
        <f>IF($K$3,ILoop!F526,NA())</f>
        <v>-62.80259438350627</v>
      </c>
      <c r="G526" s="3">
        <f>IF($K$3,ILoop!G526,NA())</f>
        <v>-176.5539854357989</v>
      </c>
    </row>
    <row r="527" spans="1:7" ht="12.75">
      <c r="A527" s="3">
        <f>ILoop!A527</f>
        <v>840000</v>
      </c>
      <c r="B527" s="3">
        <f>IF($K$1,ILoop!B527,NA())</f>
        <v>-46.8223681513484</v>
      </c>
      <c r="C527" s="3">
        <f>IF($K$1,ILoop!C527,NA())</f>
        <v>-90</v>
      </c>
      <c r="D527" s="3">
        <f>IF($K$2,ILoop!D527,NA())</f>
        <v>-16.1878283117063</v>
      </c>
      <c r="E527" s="3">
        <f>IF($K$2,ILoop!E527,NA())</f>
        <v>-86.59488022925522</v>
      </c>
      <c r="F527" s="3">
        <f>IF($K$3,ILoop!F527,NA())</f>
        <v>-63.010196463054704</v>
      </c>
      <c r="G527" s="3">
        <f>IF($K$3,ILoop!G527,NA())</f>
        <v>-176.5948802292552</v>
      </c>
    </row>
    <row r="528" spans="1:7" ht="12.75">
      <c r="A528" s="3">
        <f>ILoop!A528</f>
        <v>850000</v>
      </c>
      <c r="B528" s="3">
        <f>IF($K$1,ILoop!B528,NA())</f>
        <v>-46.92516094439662</v>
      </c>
      <c r="C528" s="3">
        <f>IF($K$1,ILoop!C528,NA())</f>
        <v>-90</v>
      </c>
      <c r="D528" s="3">
        <f>IF($K$2,ILoop!D528,NA())</f>
        <v>-16.29019102952919</v>
      </c>
      <c r="E528" s="3">
        <f>IF($K$2,ILoop!E528,NA())</f>
        <v>-86.6348172566584</v>
      </c>
      <c r="F528" s="3">
        <f>IF($K$3,ILoop!F528,NA())</f>
        <v>-63.21535197392581</v>
      </c>
      <c r="G528" s="3">
        <f>IF($K$3,ILoop!G528,NA())</f>
        <v>-176.63481725665838</v>
      </c>
    </row>
    <row r="529" spans="1:7" ht="12.75">
      <c r="A529" s="3">
        <f>ILoop!A529</f>
        <v>860000</v>
      </c>
      <c r="B529" s="3">
        <f>IF($K$1,ILoop!B529,NA())</f>
        <v>-47.02675145498212</v>
      </c>
      <c r="C529" s="3">
        <f>IF($K$1,ILoop!C529,NA())</f>
        <v>-90</v>
      </c>
      <c r="D529" s="3">
        <f>IF($K$2,ILoop!D529,NA())</f>
        <v>-16.391366339036942</v>
      </c>
      <c r="E529" s="3">
        <f>IF($K$2,ILoop!E529,NA())</f>
        <v>-86.67382972526056</v>
      </c>
      <c r="F529" s="3">
        <f>IF($K$3,ILoop!F529,NA())</f>
        <v>-63.41811779401906</v>
      </c>
      <c r="G529" s="3">
        <f>IF($K$3,ILoop!G529,NA())</f>
        <v>-176.67382972526056</v>
      </c>
    </row>
    <row r="530" spans="1:7" ht="12.75">
      <c r="A530" s="3">
        <f>ILoop!A530</f>
        <v>870000</v>
      </c>
      <c r="B530" s="3">
        <f>IF($K$1,ILoop!B530,NA())</f>
        <v>-47.127167482483145</v>
      </c>
      <c r="C530" s="3">
        <f>IF($K$1,ILoop!C530,NA())</f>
        <v>-90</v>
      </c>
      <c r="D530" s="3">
        <f>IF($K$2,ILoop!D530,NA())</f>
        <v>-16.491381361984306</v>
      </c>
      <c r="E530" s="3">
        <f>IF($K$2,ILoop!E530,NA())</f>
        <v>-86.71194932696451</v>
      </c>
      <c r="F530" s="3">
        <f>IF($K$3,ILoop!F530,NA())</f>
        <v>-63.61854884446745</v>
      </c>
      <c r="G530" s="3">
        <f>IF($K$3,ILoop!G530,NA())</f>
        <v>-176.71194932696451</v>
      </c>
    </row>
    <row r="531" spans="1:7" ht="12.75">
      <c r="A531" s="3">
        <f>ILoop!A531</f>
        <v>880000</v>
      </c>
      <c r="B531" s="3">
        <f>IF($K$1,ILoop!B531,NA())</f>
        <v>-47.22643587311414</v>
      </c>
      <c r="C531" s="3">
        <f>IF($K$1,ILoop!C531,NA())</f>
        <v>-90</v>
      </c>
      <c r="D531" s="3">
        <f>IF($K$2,ILoop!D531,NA())</f>
        <v>-16.590262305090874</v>
      </c>
      <c r="E531" s="3">
        <f>IF($K$2,ILoop!E531,NA())</f>
        <v>-86.74920632366195</v>
      </c>
      <c r="F531" s="3">
        <f>IF($K$3,ILoop!F531,NA())</f>
        <v>-63.816698178205016</v>
      </c>
      <c r="G531" s="3">
        <f>IF($K$3,ILoop!G531,NA())</f>
        <v>-176.74920632366195</v>
      </c>
    </row>
    <row r="532" spans="1:7" ht="12.75">
      <c r="A532" s="3">
        <f>ILoop!A532</f>
        <v>890000</v>
      </c>
      <c r="B532" s="3">
        <f>IF($K$1,ILoop!B532,NA())</f>
        <v>-47.324582563009024</v>
      </c>
      <c r="C532" s="3">
        <f>IF($K$1,ILoop!C532,NA())</f>
        <v>-90</v>
      </c>
      <c r="D532" s="3">
        <f>IF($K$2,ILoop!D532,NA())</f>
        <v>-16.68803450058002</v>
      </c>
      <c r="E532" s="3">
        <f>IF($K$2,ILoop!E532,NA())</f>
        <v>-86.78562962687703</v>
      </c>
      <c r="F532" s="3">
        <f>IF($K$3,ILoop!F532,NA())</f>
        <v>-64.01261706358905</v>
      </c>
      <c r="G532" s="3">
        <f>IF($K$3,ILoop!G532,NA())</f>
        <v>-176.785629626877</v>
      </c>
    </row>
    <row r="533" spans="1:7" ht="12.75">
      <c r="A533" s="3">
        <f>ILoop!A533</f>
        <v>900000</v>
      </c>
      <c r="B533" s="3">
        <f>IF($K$1,ILoop!B533,NA())</f>
        <v>-47.42163261889726</v>
      </c>
      <c r="C533" s="3">
        <f>IF($K$1,ILoop!C533,NA())</f>
        <v>-90</v>
      </c>
      <c r="D533" s="3">
        <f>IF($K$2,ILoop!D533,NA())</f>
        <v>-16.78472244450665</v>
      </c>
      <c r="E533" s="3">
        <f>IF($K$2,ILoop!E533,NA())</f>
        <v>-86.82124687215311</v>
      </c>
      <c r="F533" s="3">
        <f>IF($K$3,ILoop!F533,NA())</f>
        <v>-64.20635506340392</v>
      </c>
      <c r="G533" s="3">
        <f>IF($K$3,ILoop!G533,NA())</f>
        <v>-176.82124687215313</v>
      </c>
    </row>
    <row r="534" spans="1:7" ht="12.75">
      <c r="A534" s="3">
        <f>ILoop!A534</f>
        <v>910000</v>
      </c>
      <c r="B534" s="3">
        <f>IF($K$1,ILoop!B534,NA())</f>
        <v>-47.517610276532636</v>
      </c>
      <c r="C534" s="3">
        <f>IF($K$1,ILoop!C534,NA())</f>
        <v>-90</v>
      </c>
      <c r="D534" s="3">
        <f>IF($K$2,ILoop!D534,NA())</f>
        <v>-16.88034983301616</v>
      </c>
      <c r="E534" s="3">
        <f>IF($K$2,ILoop!E534,NA())</f>
        <v>-86.85608448858268</v>
      </c>
      <c r="F534" s="3">
        <f>IF($K$3,ILoop!F534,NA())</f>
        <v>-64.3979601095488</v>
      </c>
      <c r="G534" s="3">
        <f>IF($K$3,ILoop!G534,NA())</f>
        <v>-176.85608448858267</v>
      </c>
    </row>
    <row r="535" spans="1:7" ht="12.75">
      <c r="A535" s="3">
        <f>ILoop!A535</f>
        <v>920000</v>
      </c>
      <c r="B535" s="3">
        <f>IF($K$1,ILoop!B535,NA())</f>
        <v>-47.612538977021885</v>
      </c>
      <c r="C535" s="3">
        <f>IF($K$1,ILoop!C535,NA())</f>
        <v>-90</v>
      </c>
      <c r="D535" s="3">
        <f>IF($K$2,ILoop!D535,NA())</f>
        <v>-16.974939596666772</v>
      </c>
      <c r="E535" s="3">
        <f>IF($K$2,ILoop!E535,NA())</f>
        <v>-86.89016776384553</v>
      </c>
      <c r="F535" s="3">
        <f>IF($K$3,ILoop!F535,NA())</f>
        <v>-64.58747857368866</v>
      </c>
      <c r="G535" s="3">
        <f>IF($K$3,ILoop!G535,NA())</f>
        <v>-176.8901677638455</v>
      </c>
    </row>
    <row r="536" spans="1:7" ht="12.75">
      <c r="A536" s="3">
        <f>ILoop!A536</f>
        <v>930000</v>
      </c>
      <c r="B536" s="3">
        <f>IF($K$1,ILoop!B536,NA())</f>
        <v>-47.706441401189466</v>
      </c>
      <c r="C536" s="3">
        <f>IF($K$1,ILoop!C536,NA())</f>
        <v>-90</v>
      </c>
      <c r="D536" s="3">
        <f>IF($K$2,ILoop!D536,NA())</f>
        <v>-17.06851393293749</v>
      </c>
      <c r="E536" s="3">
        <f>IF($K$2,ILoop!E536,NA())</f>
        <v>-86.9235209050901</v>
      </c>
      <c r="F536" s="3">
        <f>IF($K$3,ILoop!F536,NA())</f>
        <v>-64.77495533412696</v>
      </c>
      <c r="G536" s="3">
        <f>IF($K$3,ILoop!G536,NA())</f>
        <v>-176.9235209050901</v>
      </c>
    </row>
    <row r="537" spans="1:7" ht="12.75">
      <c r="A537" s="3">
        <f>ILoop!A537</f>
        <v>940000</v>
      </c>
      <c r="B537" s="3">
        <f>IF($K$1,ILoop!B537,NA())</f>
        <v>-47.79933950210474</v>
      </c>
      <c r="C537" s="3">
        <f>IF($K$1,ILoop!C537,NA())</f>
        <v>-90</v>
      </c>
      <c r="D537" s="3">
        <f>IF($K$2,ILoop!D537,NA())</f>
        <v>-17.161094337035127</v>
      </c>
      <c r="E537" s="3">
        <f>IF($K$2,ILoop!E537,NA())</f>
        <v>-86.95616709596419</v>
      </c>
      <c r="F537" s="3">
        <f>IF($K$3,ILoop!F537,NA())</f>
        <v>-64.96043383913987</v>
      </c>
      <c r="G537" s="3">
        <f>IF($K$3,ILoop!G537,NA())</f>
        <v>-176.9561670959642</v>
      </c>
    </row>
    <row r="538" spans="1:7" ht="12.75">
      <c r="A538" s="3">
        <f>ILoop!A538</f>
        <v>950000</v>
      </c>
      <c r="B538" s="3">
        <f>IF($K$1,ILoop!B538,NA())</f>
        <v>-47.891254535887725</v>
      </c>
      <c r="C538" s="3">
        <f>IF($K$1,ILoop!C538,NA())</f>
        <v>-90</v>
      </c>
      <c r="D538" s="3">
        <f>IF($K$2,ILoop!D538,NA())</f>
        <v>-17.252701631105765</v>
      </c>
      <c r="E538" s="3">
        <f>IF($K$2,ILoop!E538,NA())</f>
        <v>-86.98812855007552</v>
      </c>
      <c r="F538" s="3">
        <f>IF($K$3,ILoop!F538,NA())</f>
        <v>-65.14395616699349</v>
      </c>
      <c r="G538" s="3">
        <f>IF($K$3,ILoop!G538,NA())</f>
        <v>-176.98812855007552</v>
      </c>
    </row>
    <row r="539" spans="1:7" ht="12.75">
      <c r="A539" s="3">
        <f>ILoop!A539</f>
        <v>960000</v>
      </c>
      <c r="B539" s="3">
        <f>IF($K$1,ILoop!B539,NA())</f>
        <v>-47.982207090902136</v>
      </c>
      <c r="C539" s="3">
        <f>IF($K$1,ILoop!C539,NA())</f>
        <v>-90</v>
      </c>
      <c r="D539" s="3">
        <f>IF($K$2,ILoop!D539,NA())</f>
        <v>-17.3433559919483</v>
      </c>
      <c r="E539" s="3">
        <f>IF($K$2,ILoop!E539,NA())</f>
        <v>-87.01942656114046</v>
      </c>
      <c r="F539" s="3">
        <f>IF($K$3,ILoop!F539,NA())</f>
        <v>-65.32556308285044</v>
      </c>
      <c r="G539" s="3">
        <f>IF($K$3,ILoop!G539,NA())</f>
        <v>-177.01942656114048</v>
      </c>
    </row>
    <row r="540" spans="1:7" ht="12.75">
      <c r="A540" s="3">
        <f>ILoop!A540</f>
        <v>970000</v>
      </c>
      <c r="B540" s="3">
        <f>IF($K$1,ILoop!B540,NA())</f>
        <v>-48.07221711543566</v>
      </c>
      <c r="C540" s="3">
        <f>IF($K$1,ILoop!C540,NA())</f>
        <v>-90</v>
      </c>
      <c r="D540" s="3">
        <f>IF($K$2,ILoop!D540,NA())</f>
        <v>-17.433076977321125</v>
      </c>
      <c r="E540" s="3">
        <f>IF($K$2,ILoop!E540,NA())</f>
        <v>-87.05008155005687</v>
      </c>
      <c r="F540" s="3">
        <f>IF($K$3,ILoop!F540,NA())</f>
        <v>-65.50529409275678</v>
      </c>
      <c r="G540" s="3">
        <f>IF($K$3,ILoop!G540,NA())</f>
        <v>-177.0500815500569</v>
      </c>
    </row>
    <row r="541" spans="1:7" ht="12.75">
      <c r="A541" s="3">
        <f>ILoop!A541</f>
        <v>980000</v>
      </c>
      <c r="B541" s="3">
        <f>IF($K$1,ILoop!B541,NA())</f>
        <v>-48.16130394396066</v>
      </c>
      <c r="C541" s="3">
        <f>IF($K$1,ILoop!C541,NA())</f>
        <v>-90</v>
      </c>
      <c r="D541" s="3">
        <f>IF($K$2,ILoop!D541,NA())</f>
        <v>-17.521883550926376</v>
      </c>
      <c r="E541" s="3">
        <f>IF($K$2,ILoop!E541,NA())</f>
        <v>-87.08011310911934</v>
      </c>
      <c r="F541" s="3">
        <f>IF($K$3,ILoop!F541,NA())</f>
        <v>-65.68318749488704</v>
      </c>
      <c r="G541" s="3">
        <f>IF($K$3,ILoop!G541,NA())</f>
        <v>-177.08011310911934</v>
      </c>
    </row>
    <row r="542" spans="1:7" ht="12.75">
      <c r="A542" s="3">
        <f>ILoop!A542</f>
        <v>990000</v>
      </c>
      <c r="B542" s="3">
        <f>IF($K$1,ILoop!B542,NA())</f>
        <v>-48.24948632206177</v>
      </c>
      <c r="C542" s="3">
        <f>IF($K$1,ILoop!C542,NA())</f>
        <v>-90</v>
      </c>
      <c r="D542" s="3">
        <f>IF($K$2,ILoop!D542,NA())</f>
        <v>-17.609794106150517</v>
      </c>
      <c r="E542" s="3">
        <f>IF($K$2,ILoop!E542,NA())</f>
        <v>-87.10954004357636</v>
      </c>
      <c r="F542" s="3">
        <f>IF($K$3,ILoop!F542,NA())</f>
        <v>-65.85928042821229</v>
      </c>
      <c r="G542" s="3">
        <f>IF($K$3,ILoop!G542,NA())</f>
        <v>-177.10954004357635</v>
      </c>
    </row>
    <row r="543" spans="1:7" ht="12.75">
      <c r="A543" s="3">
        <f>ILoop!A543</f>
        <v>929990</v>
      </c>
      <c r="B543" s="3">
        <f>IF($K$1,ILoop!B543,NA())</f>
        <v>-48.256511578619225</v>
      </c>
      <c r="C543" s="3">
        <f>IF($K$1,ILoop!C543,NA())</f>
        <v>-90</v>
      </c>
      <c r="D543" s="3">
        <f>IF($K$2,ILoop!D543,NA())</f>
        <v>-17.225472442094837</v>
      </c>
      <c r="E543" s="3">
        <f>IF($K$2,ILoop!E543,NA())</f>
        <v>-87.05441996239229</v>
      </c>
      <c r="F543" s="3">
        <f>IF($K$3,ILoop!F543,NA())</f>
        <v>-65.48198402071407</v>
      </c>
      <c r="G543" s="3">
        <f>IF($K$3,ILoop!G543,NA())</f>
        <v>-177.0544199623923</v>
      </c>
    </row>
    <row r="544" spans="1:7" ht="12.75">
      <c r="A544" s="3">
        <f>ILoop!A544</f>
        <v>939990</v>
      </c>
      <c r="B544" s="3">
        <f>IF($K$1,ILoop!B544,NA())</f>
        <v>-48.34941067312664</v>
      </c>
      <c r="C544" s="3">
        <f>IF($K$1,ILoop!C544,NA())</f>
        <v>-90</v>
      </c>
      <c r="D544" s="3">
        <f>IF($K$2,ILoop!D544,NA())</f>
        <v>-17.318031727857292</v>
      </c>
      <c r="E544" s="3">
        <f>IF($K$2,ILoop!E544,NA())</f>
        <v>-87.08566279412817</v>
      </c>
      <c r="F544" s="3">
        <f>IF($K$3,ILoop!F544,NA())</f>
        <v>-65.66744240098394</v>
      </c>
      <c r="G544" s="3">
        <f>IF($K$3,ILoop!G544,NA())</f>
        <v>-177.08566279412815</v>
      </c>
    </row>
    <row r="545" spans="1:7" ht="12.75">
      <c r="A545" s="3">
        <f>ILoop!A545</f>
        <v>949990</v>
      </c>
      <c r="B545" s="3">
        <f>IF($K$1,ILoop!B545,NA())</f>
        <v>-48.44132667958394</v>
      </c>
      <c r="C545" s="3">
        <f>IF($K$1,ILoop!C545,NA())</f>
        <v>-90</v>
      </c>
      <c r="D545" s="3">
        <f>IF($K$2,ILoop!D545,NA())</f>
        <v>-17.40961857310095</v>
      </c>
      <c r="E545" s="3">
        <f>IF($K$2,ILoop!E545,NA())</f>
        <v>-87.11625077147552</v>
      </c>
      <c r="F545" s="3">
        <f>IF($K$3,ILoop!F545,NA())</f>
        <v>-65.85094525268488</v>
      </c>
      <c r="G545" s="3">
        <f>IF($K$3,ILoop!G545,NA())</f>
        <v>-177.1162507714755</v>
      </c>
    </row>
    <row r="546" spans="1:7" ht="12.75">
      <c r="A546" s="3">
        <f>ILoop!A546</f>
        <v>959990</v>
      </c>
      <c r="B546" s="3">
        <f>IF($K$1,ILoop!B546,NA())</f>
        <v>-48.532280187008496</v>
      </c>
      <c r="C546" s="3">
        <f>IF($K$1,ILoop!C546,NA())</f>
        <v>-90</v>
      </c>
      <c r="D546" s="3">
        <f>IF($K$2,ILoop!D546,NA())</f>
        <v>-17.500253126873627</v>
      </c>
      <c r="E546" s="3">
        <f>IF($K$2,ILoop!E546,NA())</f>
        <v>-87.14620424047611</v>
      </c>
      <c r="F546" s="3">
        <f>IF($K$3,ILoop!F546,NA())</f>
        <v>-66.03253331388213</v>
      </c>
      <c r="G546" s="3">
        <f>IF($K$3,ILoop!G546,NA())</f>
        <v>-177.1462042404761</v>
      </c>
    </row>
    <row r="547" spans="1:7" ht="12.75">
      <c r="A547" s="3">
        <f>ILoop!A547</f>
        <v>969990</v>
      </c>
      <c r="B547" s="3">
        <f>IF($K$1,ILoop!B547,NA())</f>
        <v>-48.62229114431476</v>
      </c>
      <c r="C547" s="3">
        <f>IF($K$1,ILoop!C547,NA())</f>
        <v>-90</v>
      </c>
      <c r="D547" s="3">
        <f>IF($K$2,ILoop!D547,NA())</f>
        <v>-17.58995492059938</v>
      </c>
      <c r="E547" s="3">
        <f>IF($K$2,ILoop!E547,NA())</f>
        <v>-87.17554271413275</v>
      </c>
      <c r="F547" s="3">
        <f>IF($K$3,ILoop!F547,NA())</f>
        <v>-66.21224606491414</v>
      </c>
      <c r="G547" s="3">
        <f>IF($K$3,ILoop!G547,NA())</f>
        <v>-177.17554271413275</v>
      </c>
    </row>
    <row r="548" spans="1:7" ht="12.75">
      <c r="A548" s="3">
        <f>ILoop!A548</f>
        <v>979990</v>
      </c>
      <c r="B548" s="3">
        <f>IF($K$1,ILoop!B548,NA())</f>
        <v>-48.711378886576206</v>
      </c>
      <c r="C548" s="3">
        <f>IF($K$1,ILoop!C548,NA())</f>
        <v>-90</v>
      </c>
      <c r="D548" s="3">
        <f>IF($K$2,ILoop!D548,NA())</f>
        <v>-17.67874289297709</v>
      </c>
      <c r="E548" s="3">
        <f>IF($K$2,ILoop!E548,NA())</f>
        <v>-87.20428491455284</v>
      </c>
      <c r="F548" s="3">
        <f>IF($K$3,ILoop!F548,NA())</f>
        <v>-66.3901217795533</v>
      </c>
      <c r="G548" s="3">
        <f>IF($K$3,ILoop!G548,NA())</f>
        <v>-177.20428491455286</v>
      </c>
    </row>
    <row r="549" spans="1:7" ht="12.75">
      <c r="A549" s="3">
        <f>ILoop!A549</f>
        <v>989990</v>
      </c>
      <c r="B549" s="3">
        <f>IF($K$1,ILoop!B549,NA())</f>
        <v>-48.79956215995434</v>
      </c>
      <c r="C549" s="3">
        <f>IF($K$1,ILoop!C549,NA())</f>
        <v>-90</v>
      </c>
      <c r="D549" s="3">
        <f>IF($K$2,ILoop!D549,NA())</f>
        <v>-17.766635413641364</v>
      </c>
      <c r="E549" s="3">
        <f>IF($K$2,ILoop!E549,NA())</f>
        <v>-87.23244881256272</v>
      </c>
      <c r="F549" s="3">
        <f>IF($K$3,ILoop!F549,NA())</f>
        <v>-66.5661975735957</v>
      </c>
      <c r="G549" s="3">
        <f>IF($K$3,ILoop!G549,NA())</f>
        <v>-177.23244881256272</v>
      </c>
    </row>
    <row r="550" spans="1:7" ht="12.75">
      <c r="A550" s="3">
        <f>ILoop!A550</f>
        <v>999990</v>
      </c>
      <c r="B550" s="3">
        <f>IF($K$1,ILoop!B550,NA())</f>
        <v>-48.88685914537476</v>
      </c>
      <c r="C550" s="3">
        <f>IF($K$1,ILoop!C550,NA())</f>
        <v>-90</v>
      </c>
      <c r="D550" s="3">
        <f>IF($K$2,ILoop!D550,NA())</f>
        <v>-17.853650305658526</v>
      </c>
      <c r="E550" s="3">
        <f>IF($K$2,ILoop!E550,NA())</f>
        <v>-87.26005166496752</v>
      </c>
      <c r="F550" s="3">
        <f>IF($K$3,ILoop!F550,NA())</f>
        <v>-66.74050945103329</v>
      </c>
      <c r="G550" s="3">
        <f>IF($K$3,ILoop!G550,NA())</f>
        <v>-177.26005166496753</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K280"/>
  <sheetViews>
    <sheetView zoomScalePageLayoutView="0" workbookViewId="0" topLeftCell="A1">
      <selection activeCell="K1" sqref="K1"/>
    </sheetView>
  </sheetViews>
  <sheetFormatPr defaultColWidth="9.140625" defaultRowHeight="12.75"/>
  <cols>
    <col min="1" max="1" width="9.140625" style="3" customWidth="1"/>
    <col min="2" max="2" width="13.421875" style="3" customWidth="1"/>
    <col min="3" max="16384" width="9.140625" style="3" customWidth="1"/>
  </cols>
  <sheetData>
    <row r="1" spans="1:11" ht="12.75">
      <c r="A1" s="3" t="str">
        <f>VLoop!A1</f>
        <v>Freq</v>
      </c>
      <c r="B1" s="3" t="str">
        <f>VLoop!B1</f>
        <v>VL: Plant Gain</v>
      </c>
      <c r="C1" s="3" t="str">
        <f>VLoop!C1</f>
        <v>VL: Plant Phase</v>
      </c>
      <c r="D1" s="3" t="str">
        <f>VLoop!D1</f>
        <v>VL: Comp Gain</v>
      </c>
      <c r="E1" s="3" t="str">
        <f>VLoop!E1</f>
        <v>VL: Comp Phase</v>
      </c>
      <c r="F1" s="3" t="str">
        <f>VLoop!F1</f>
        <v>VL: OL Gain</v>
      </c>
      <c r="G1" s="3" t="str">
        <f>VLoop!G1</f>
        <v>VL: OL Phase</v>
      </c>
      <c r="K1" s="3" t="b">
        <v>1</v>
      </c>
    </row>
    <row r="2" spans="1:11" ht="12.75">
      <c r="A2" s="3">
        <f>VLoop!A2</f>
        <v>1</v>
      </c>
      <c r="B2" s="3">
        <f>IF($K$1,VLoop!B2,NA())</f>
        <v>39.45813451294394</v>
      </c>
      <c r="C2" s="3">
        <f>IF($K$1,VLoop!C2,NA())</f>
        <v>-90</v>
      </c>
      <c r="D2" s="3">
        <f>IF($K$2,VLoop!D2,NA())</f>
        <v>-16.804224232259273</v>
      </c>
      <c r="E2" s="3">
        <f>IF($K$2,VLoop!E2,NA())</f>
        <v>-51.10146838336366</v>
      </c>
      <c r="F2" s="3">
        <f>IF($K$3,VLoop!F2,NA())</f>
        <v>22.65391028068467</v>
      </c>
      <c r="G2" s="3">
        <f>IF($K$3,VLoop!G2,NA())</f>
        <v>-141.10146838336365</v>
      </c>
      <c r="K2" s="3" t="b">
        <v>1</v>
      </c>
    </row>
    <row r="3" spans="1:11" ht="12.75">
      <c r="A3" s="3">
        <f>VLoop!A3</f>
        <v>1.1</v>
      </c>
      <c r="B3" s="3">
        <f>IF($K$1,VLoop!B3,NA())</f>
        <v>38.63028080977944</v>
      </c>
      <c r="C3" s="3">
        <f>IF($K$1,VLoop!C3,NA())</f>
        <v>-90</v>
      </c>
      <c r="D3" s="3">
        <f>IF($K$2,VLoop!D3,NA())</f>
        <v>-17.2212769655413</v>
      </c>
      <c r="E3" s="3">
        <f>IF($K$2,VLoop!E3,NA())</f>
        <v>-48.869192352771336</v>
      </c>
      <c r="F3" s="3">
        <f>IF($K$3,VLoop!F3,NA())</f>
        <v>21.409003844238143</v>
      </c>
      <c r="G3" s="3">
        <f>IF($K$3,VLoop!G3,NA())</f>
        <v>-138.86919235277134</v>
      </c>
      <c r="K3" s="3" t="b">
        <v>1</v>
      </c>
    </row>
    <row r="4" spans="1:7" ht="12.75">
      <c r="A4" s="3">
        <f>VLoop!A4</f>
        <v>1.2</v>
      </c>
      <c r="B4" s="3">
        <f>IF($K$1,VLoop!B4,NA())</f>
        <v>37.87450959199144</v>
      </c>
      <c r="C4" s="3">
        <f>IF($K$1,VLoop!C4,NA())</f>
        <v>-90</v>
      </c>
      <c r="D4" s="3">
        <f>IF($K$2,VLoop!D4,NA())</f>
        <v>-17.568964566535765</v>
      </c>
      <c r="E4" s="3">
        <f>IF($K$2,VLoop!E4,NA())</f>
        <v>-46.88594479532311</v>
      </c>
      <c r="F4" s="3">
        <f>IF($K$3,VLoop!F4,NA())</f>
        <v>20.30554502545568</v>
      </c>
      <c r="G4" s="3">
        <f>IF($K$3,VLoop!G4,NA())</f>
        <v>-136.8859447953231</v>
      </c>
    </row>
    <row r="5" spans="1:7" ht="12.75">
      <c r="A5" s="3">
        <f>VLoop!A5</f>
        <v>1.3</v>
      </c>
      <c r="B5" s="3">
        <f>IF($K$1,VLoop!B5,NA())</f>
        <v>37.179267466807204</v>
      </c>
      <c r="C5" s="3">
        <f>IF($K$1,VLoop!C5,NA())</f>
        <v>-90</v>
      </c>
      <c r="D5" s="3">
        <f>IF($K$2,VLoop!D5,NA())</f>
        <v>-17.861624447290158</v>
      </c>
      <c r="E5" s="3">
        <f>IF($K$2,VLoop!E5,NA())</f>
        <v>-45.126955452869424</v>
      </c>
      <c r="F5" s="3">
        <f>IF($K$3,VLoop!F5,NA())</f>
        <v>19.31764301951705</v>
      </c>
      <c r="G5" s="3">
        <f>IF($K$3,VLoop!G5,NA())</f>
        <v>-135.12695545286942</v>
      </c>
    </row>
    <row r="6" spans="1:7" ht="12.75">
      <c r="A6" s="3">
        <f>VLoop!A6</f>
        <v>1.4</v>
      </c>
      <c r="B6" s="3">
        <f>IF($K$1,VLoop!B6,NA())</f>
        <v>36.53557379937918</v>
      </c>
      <c r="C6" s="3">
        <f>IF($K$1,VLoop!C6,NA())</f>
        <v>-90</v>
      </c>
      <c r="D6" s="3">
        <f>IF($K$2,VLoop!D6,NA())</f>
        <v>-18.110229412744154</v>
      </c>
      <c r="E6" s="3">
        <f>IF($K$2,VLoop!E6,NA())</f>
        <v>-43.56892013522904</v>
      </c>
      <c r="F6" s="3">
        <f>IF($K$3,VLoop!F6,NA())</f>
        <v>18.42534438663503</v>
      </c>
      <c r="G6" s="3">
        <f>IF($K$3,VLoop!G6,NA())</f>
        <v>-133.56892013522904</v>
      </c>
    </row>
    <row r="7" spans="1:7" ht="12.75">
      <c r="A7" s="3">
        <f>VLoop!A7</f>
        <v>1.5</v>
      </c>
      <c r="B7" s="3">
        <f>IF($K$1,VLoop!B7,NA())</f>
        <v>35.936309331830316</v>
      </c>
      <c r="C7" s="3">
        <f>IF($K$1,VLoop!C7,NA())</f>
        <v>-90</v>
      </c>
      <c r="D7" s="3">
        <f>IF($K$2,VLoop!D7,NA())</f>
        <v>-18.32327229676811</v>
      </c>
      <c r="E7" s="3">
        <f>IF($K$2,VLoop!E7,NA())</f>
        <v>-42.19041751116697</v>
      </c>
      <c r="F7" s="3">
        <f>IF($K$3,VLoop!F7,NA())</f>
        <v>17.613037035062202</v>
      </c>
      <c r="G7" s="3">
        <f>IF($K$3,VLoop!G7,NA())</f>
        <v>-132.19041751116697</v>
      </c>
    </row>
    <row r="8" spans="1:7" ht="12.75">
      <c r="A8" s="3">
        <f>VLoop!A8</f>
        <v>1.6</v>
      </c>
      <c r="B8" s="3">
        <f>IF($K$1,VLoop!B8,NA())</f>
        <v>35.37573485982544</v>
      </c>
      <c r="C8" s="3">
        <f>IF($K$1,VLoop!C8,NA())</f>
        <v>-90</v>
      </c>
      <c r="D8" s="3">
        <f>IF($K$2,VLoop!D8,NA())</f>
        <v>-18.50739146002427</v>
      </c>
      <c r="E8" s="3">
        <f>IF($K$2,VLoop!E8,NA())</f>
        <v>-40.97206221854473</v>
      </c>
      <c r="F8" s="3">
        <f>IF($K$3,VLoop!F8,NA())</f>
        <v>16.868343399801176</v>
      </c>
      <c r="G8" s="3">
        <f>IF($K$3,VLoop!G8,NA())</f>
        <v>-130.97206221854472</v>
      </c>
    </row>
    <row r="9" spans="1:7" ht="12.75">
      <c r="A9" s="3">
        <f>VLoop!A9</f>
        <v>1.7</v>
      </c>
      <c r="B9" s="3">
        <f>IF($K$1,VLoop!B9,NA())</f>
        <v>34.84915608537846</v>
      </c>
      <c r="C9" s="3">
        <f>IF($K$1,VLoop!C9,NA())</f>
        <v>-90</v>
      </c>
      <c r="D9" s="3">
        <f>IF($K$2,VLoop!D9,NA())</f>
        <v>-18.6678220228658</v>
      </c>
      <c r="E9" s="3">
        <f>IF($K$2,VLoop!E9,NA())</f>
        <v>-39.89649447012712</v>
      </c>
      <c r="F9" s="3">
        <f>IF($K$3,VLoop!F9,NA())</f>
        <v>16.181334062512658</v>
      </c>
      <c r="G9" s="3">
        <f>IF($K$3,VLoop!G9,NA())</f>
        <v>-129.89649447012712</v>
      </c>
    </row>
    <row r="10" spans="1:7" ht="12.75">
      <c r="A10" s="3">
        <f>VLoop!A10</f>
        <v>1.8</v>
      </c>
      <c r="B10" s="3">
        <f>IF($K$1,VLoop!B10,NA())</f>
        <v>34.35268441087781</v>
      </c>
      <c r="C10" s="3">
        <f>IF($K$1,VLoop!C10,NA())</f>
        <v>-90</v>
      </c>
      <c r="D10" s="3">
        <f>IF($K$2,VLoop!D10,NA())</f>
        <v>-18.808726443613793</v>
      </c>
      <c r="E10" s="3">
        <f>IF($K$2,VLoop!E10,NA())</f>
        <v>-38.948275564627025</v>
      </c>
      <c r="F10" s="3">
        <f>IF($K$3,VLoop!F10,NA())</f>
        <v>15.543957967264024</v>
      </c>
      <c r="G10" s="3">
        <f>IF($K$3,VLoop!G10,NA())</f>
        <v>-128.94827556462704</v>
      </c>
    </row>
    <row r="11" spans="1:7" ht="12.75">
      <c r="A11" s="3">
        <f>VLoop!A11</f>
        <v>1.9</v>
      </c>
      <c r="B11" s="3">
        <f>IF($K$1,VLoop!B11,NA())</f>
        <v>33.88306249388736</v>
      </c>
      <c r="C11" s="3">
        <f>IF($K$1,VLoop!C11,NA())</f>
        <v>-90</v>
      </c>
      <c r="D11" s="3">
        <f>IF($K$2,VLoop!D11,NA())</f>
        <v>-18.933439733375263</v>
      </c>
      <c r="E11" s="3">
        <f>IF($K$2,VLoop!E11,NA())</f>
        <v>-38.11373514197692</v>
      </c>
      <c r="F11" s="3">
        <f>IF($K$3,VLoop!F11,NA())</f>
        <v>14.949622760512096</v>
      </c>
      <c r="G11" s="3">
        <f>IF($K$3,VLoop!G11,NA())</f>
        <v>-128.11373514197692</v>
      </c>
    </row>
    <row r="12" spans="1:7" ht="12.75">
      <c r="A12" s="3">
        <f>VLoop!A12</f>
        <v>2</v>
      </c>
      <c r="B12" s="3">
        <f>IF($K$1,VLoop!B12,NA())</f>
        <v>33.43753459966431</v>
      </c>
      <c r="C12" s="3">
        <f>IF($K$1,VLoop!C12,NA())</f>
        <v>-90</v>
      </c>
      <c r="D12" s="3">
        <f>IF($K$2,VLoop!D12,NA())</f>
        <v>-19.044653270805888</v>
      </c>
      <c r="E12" s="3">
        <f>IF($K$2,VLoop!E12,NA())</f>
        <v>-37.38079915274153</v>
      </c>
      <c r="F12" s="3">
        <f>IF($K$3,VLoop!F12,NA())</f>
        <v>14.392881328858424</v>
      </c>
      <c r="G12" s="3">
        <f>IF($K$3,VLoop!G12,NA())</f>
        <v>-127.38079915274153</v>
      </c>
    </row>
    <row r="13" spans="1:7" ht="12.75">
      <c r="A13" s="3">
        <f>VLoop!A13</f>
        <v>2.1</v>
      </c>
      <c r="B13" s="3">
        <f>IF($K$1,VLoop!B13,NA())</f>
        <v>33.01374861826555</v>
      </c>
      <c r="C13" s="3">
        <f>IF($K$1,VLoop!C13,NA())</f>
        <v>-90</v>
      </c>
      <c r="D13" s="3">
        <f>IF($K$2,VLoop!D13,NA())</f>
        <v>-19.144553870208362</v>
      </c>
      <c r="E13" s="3">
        <f>IF($K$2,VLoop!E13,NA())</f>
        <v>-36.73881599523256</v>
      </c>
      <c r="F13" s="3">
        <f>IF($K$3,VLoop!F13,NA())</f>
        <v>13.869194748057192</v>
      </c>
      <c r="G13" s="3">
        <f>IF($K$3,VLoop!G13,NA())</f>
        <v>-126.73881599523256</v>
      </c>
    </row>
    <row r="14" spans="1:7" ht="12.75">
      <c r="A14" s="3">
        <f>VLoop!A14</f>
        <v>2.2</v>
      </c>
      <c r="B14" s="3">
        <f>IF($K$1,VLoop!B14,NA())</f>
        <v>32.60968089649981</v>
      </c>
      <c r="C14" s="3">
        <f>IF($K$1,VLoop!C14,NA())</f>
        <v>-90</v>
      </c>
      <c r="D14" s="3">
        <f>IF($K$2,VLoop!D14,NA())</f>
        <v>-19.23492988228619</v>
      </c>
      <c r="E14" s="3">
        <f>IF($K$2,VLoop!E14,NA())</f>
        <v>-36.17839069518262</v>
      </c>
      <c r="F14" s="3">
        <f>IF($K$3,VLoop!F14,NA())</f>
        <v>13.374751014213626</v>
      </c>
      <c r="G14" s="3">
        <f>IF($K$3,VLoop!G14,NA())</f>
        <v>-126.17839069518261</v>
      </c>
    </row>
    <row r="15" spans="1:7" ht="12.75">
      <c r="A15" s="3">
        <f>VLoop!A15</f>
        <v>2.3</v>
      </c>
      <c r="B15" s="3">
        <f>IF($K$1,VLoop!B15,NA())</f>
        <v>32.22357779259208</v>
      </c>
      <c r="C15" s="3">
        <f>IF($K$1,VLoop!C15,NA())</f>
        <v>-90</v>
      </c>
      <c r="D15" s="3">
        <f>IF($K$2,VLoop!D15,NA())</f>
        <v>-19.317252775694275</v>
      </c>
      <c r="E15" s="3">
        <f>IF($K$2,VLoop!E15,NA())</f>
        <v>-35.69123217478808</v>
      </c>
      <c r="F15" s="3">
        <f>IF($K$3,VLoop!F15,NA())</f>
        <v>12.906325016897803</v>
      </c>
      <c r="G15" s="3">
        <f>IF($K$3,VLoop!G15,NA())</f>
        <v>-125.69123217478808</v>
      </c>
    </row>
    <row r="16" spans="1:7" ht="12.75">
      <c r="A16" s="3">
        <f>VLoop!A16</f>
        <v>2.4</v>
      </c>
      <c r="B16" s="3">
        <f>IF($K$1,VLoop!B16,NA())</f>
        <v>31.85390967871182</v>
      </c>
      <c r="C16" s="3">
        <f>IF($K$1,VLoop!C16,NA())</f>
        <v>-90</v>
      </c>
      <c r="D16" s="3">
        <f>IF($K$2,VLoop!D16,NA())</f>
        <v>-19.392740327589497</v>
      </c>
      <c r="E16" s="3">
        <f>IF($K$2,VLoop!E16,NA())</f>
        <v>-35.270015683037364</v>
      </c>
      <c r="F16" s="3">
        <f>IF($K$3,VLoop!F16,NA())</f>
        <v>12.46116935112232</v>
      </c>
      <c r="G16" s="3">
        <f>IF($K$3,VLoop!G16,NA())</f>
        <v>-125.27001568303737</v>
      </c>
    </row>
    <row r="17" spans="1:7" ht="12.75">
      <c r="A17" s="3">
        <f>VLoop!A17</f>
        <v>2.5</v>
      </c>
      <c r="B17" s="3">
        <f>IF($K$1,VLoop!B17,NA())</f>
        <v>31.499334339503186</v>
      </c>
      <c r="C17" s="3">
        <f>IF($K$1,VLoop!C17,NA())</f>
        <v>-90</v>
      </c>
      <c r="D17" s="3">
        <f>IF($K$2,VLoop!D17,NA())</f>
        <v>-19.462405911801408</v>
      </c>
      <c r="E17" s="3">
        <f>IF($K$2,VLoop!E17,NA())</f>
        <v>-34.90826069833057</v>
      </c>
      <c r="F17" s="3">
        <f>IF($K$3,VLoop!F17,NA())</f>
        <v>12.036928427701778</v>
      </c>
      <c r="G17" s="3">
        <f>IF($K$3,VLoop!G17,NA())</f>
        <v>-124.90826069833058</v>
      </c>
    </row>
    <row r="18" spans="1:7" ht="12.75">
      <c r="A18" s="3">
        <f>VLoop!A18</f>
        <v>2.6</v>
      </c>
      <c r="B18" s="3">
        <f>IF($K$1,VLoop!B18,NA())</f>
        <v>31.158667553527582</v>
      </c>
      <c r="C18" s="3">
        <f>IF($K$1,VLoop!C18,NA())</f>
        <v>-90</v>
      </c>
      <c r="D18" s="3">
        <f>IF($K$2,VLoop!D18,NA())</f>
        <v>-19.52709720064859</v>
      </c>
      <c r="E18" s="3">
        <f>IF($K$2,VLoop!E18,NA())</f>
        <v>-34.600223629612444</v>
      </c>
      <c r="F18" s="3">
        <f>IF($K$3,VLoop!F18,NA())</f>
        <v>11.631570352878992</v>
      </c>
      <c r="G18" s="3">
        <f>IF($K$3,VLoop!G18,NA())</f>
        <v>-124.60022362961244</v>
      </c>
    </row>
    <row r="19" spans="1:7" ht="12.75">
      <c r="A19" s="3">
        <f>VLoop!A19</f>
        <v>2.7</v>
      </c>
      <c r="B19" s="3">
        <f>IF($K$1,VLoop!B19,NA())</f>
        <v>30.83085922976419</v>
      </c>
      <c r="C19" s="3">
        <f>IF($K$1,VLoop!C19,NA())</f>
        <v>-90</v>
      </c>
      <c r="D19" s="3">
        <f>IF($K$2,VLoop!D19,NA())</f>
        <v>-19.587526749389088</v>
      </c>
      <c r="E19" s="3">
        <f>IF($K$2,VLoop!E19,NA())</f>
        <v>-34.340804141798365</v>
      </c>
      <c r="F19" s="3">
        <f>IF($K$3,VLoop!F19,NA())</f>
        <v>11.243332480375102</v>
      </c>
      <c r="G19" s="3">
        <f>IF($K$3,VLoop!G19,NA())</f>
        <v>-124.34080414179837</v>
      </c>
    </row>
    <row r="20" spans="1:7" ht="12.75">
      <c r="A20" s="3">
        <f>VLoop!A20</f>
        <v>2.8</v>
      </c>
      <c r="B20" s="3">
        <f>IF($K$1,VLoop!B20,NA())</f>
        <v>30.514973886099554</v>
      </c>
      <c r="C20" s="3">
        <f>IF($K$1,VLoop!C20,NA())</f>
        <v>-90</v>
      </c>
      <c r="D20" s="3">
        <f>IF($K$2,VLoop!D20,NA())</f>
        <v>-19.64429631506233</v>
      </c>
      <c r="E20" s="3">
        <f>IF($K$2,VLoop!E20,NA())</f>
        <v>-34.12546372483561</v>
      </c>
      <c r="F20" s="3">
        <f>IF($K$3,VLoop!F20,NA())</f>
        <v>10.870677571037222</v>
      </c>
      <c r="G20" s="3">
        <f>IF($K$3,VLoop!G20,NA())</f>
        <v>-124.12546372483561</v>
      </c>
    </row>
    <row r="21" spans="1:7" ht="12.75">
      <c r="A21" s="3">
        <f>VLoop!A21</f>
        <v>2.9</v>
      </c>
      <c r="B21" s="3">
        <f>IF($K$1,VLoop!B21,NA())</f>
        <v>30.210174554964816</v>
      </c>
      <c r="C21" s="3">
        <f>IF($K$1,VLoop!C21,NA())</f>
        <v>-90</v>
      </c>
      <c r="D21" s="3">
        <f>IF($K$2,VLoop!D21,NA())</f>
        <v>-19.697916308151857</v>
      </c>
      <c r="E21" s="3">
        <f>IF($K$2,VLoop!E21,NA())</f>
        <v>-33.95015509141536</v>
      </c>
      <c r="F21" s="3">
        <f>IF($K$3,VLoop!F21,NA())</f>
        <v>10.512258246812959</v>
      </c>
      <c r="G21" s="3">
        <f>IF($K$3,VLoop!G21,NA())</f>
        <v>-123.95015509141537</v>
      </c>
    </row>
    <row r="22" spans="1:7" ht="12.75">
      <c r="A22" s="3">
        <f>VLoop!A22</f>
        <v>3</v>
      </c>
      <c r="B22" s="3">
        <f>IF($K$1,VLoop!B22,NA())</f>
        <v>29.91570941855069</v>
      </c>
      <c r="C22" s="3">
        <f>IF($K$1,VLoop!C22,NA())</f>
        <v>-90</v>
      </c>
      <c r="D22" s="3">
        <f>IF($K$2,VLoop!D22,NA())</f>
        <v>-19.74882144011807</v>
      </c>
      <c r="E22" s="3">
        <f>IF($K$2,VLoop!E22,NA())</f>
        <v>-33.811261049464306</v>
      </c>
      <c r="F22" s="3">
        <f>IF($K$3,VLoop!F22,NA())</f>
        <v>10.166887978432618</v>
      </c>
      <c r="G22" s="3">
        <f>IF($K$3,VLoop!G22,NA())</f>
        <v>-123.8112610494643</v>
      </c>
    </row>
    <row r="23" spans="1:7" ht="12.75">
      <c r="A23" s="3">
        <f>VLoop!A23</f>
        <v>3.1</v>
      </c>
      <c r="B23" s="3">
        <f>IF($K$1,VLoop!B23,NA())</f>
        <v>29.630900636258485</v>
      </c>
      <c r="C23" s="3">
        <f>IF($K$1,VLoop!C23,NA())</f>
        <v>-90</v>
      </c>
      <c r="D23" s="3">
        <f>IF($K$2,VLoop!D23,NA())</f>
        <v>-19.797383380024925</v>
      </c>
      <c r="E23" s="3">
        <f>IF($K$2,VLoop!E23,NA())</f>
        <v>-33.70554160481332</v>
      </c>
      <c r="F23" s="3">
        <f>IF($K$3,VLoop!F23,NA())</f>
        <v>9.833517256233558</v>
      </c>
      <c r="G23" s="3">
        <f>IF($K$3,VLoop!G23,NA())</f>
        <v>-123.70554160481332</v>
      </c>
    </row>
    <row r="24" spans="1:7" ht="12.75">
      <c r="A24" s="3">
        <f>VLoop!A24</f>
        <v>3.2</v>
      </c>
      <c r="B24" s="3">
        <f>IF($K$1,VLoop!B24,NA())</f>
        <v>29.355134946545817</v>
      </c>
      <c r="C24" s="3">
        <f>IF($K$1,VLoop!C24,NA())</f>
        <v>-90</v>
      </c>
      <c r="D24" s="3">
        <f>IF($K$2,VLoop!D24,NA())</f>
        <v>-19.843921046172586</v>
      </c>
      <c r="E24" s="3">
        <f>IF($K$2,VLoop!E24,NA())</f>
        <v>-33.63008817842623</v>
      </c>
      <c r="F24" s="3">
        <f>IF($K$3,VLoop!F24,NA())</f>
        <v>9.51121390037323</v>
      </c>
      <c r="G24" s="3">
        <f>IF($K$3,VLoop!G24,NA())</f>
        <v>-123.63008817842622</v>
      </c>
    </row>
    <row r="25" spans="1:7" ht="12.75">
      <c r="A25" s="3">
        <f>VLoop!A25</f>
        <v>3.3</v>
      </c>
      <c r="B25" s="3">
        <f>IF($K$1,VLoop!B25,NA())</f>
        <v>29.087855715386187</v>
      </c>
      <c r="C25" s="3">
        <f>IF($K$1,VLoop!C25,NA())</f>
        <v>-90</v>
      </c>
      <c r="D25" s="3">
        <f>IF($K$2,VLoop!D25,NA())</f>
        <v>-19.888709017324704</v>
      </c>
      <c r="E25" s="3">
        <f>IF($K$2,VLoop!E25,NA())</f>
        <v>-33.58228395474632</v>
      </c>
      <c r="F25" s="3">
        <f>IF($K$3,VLoop!F25,NA())</f>
        <v>9.199146698061483</v>
      </c>
      <c r="G25" s="3">
        <f>IF($K$3,VLoop!G25,NA())</f>
        <v>-123.58228395474633</v>
      </c>
    </row>
    <row r="26" spans="1:7" ht="12.75">
      <c r="A26" s="3">
        <f>VLoop!A26</f>
        <v>3.4</v>
      </c>
      <c r="B26" s="3">
        <f>IF($K$1,VLoop!B26,NA())</f>
        <v>28.82855617209884</v>
      </c>
      <c r="C26" s="3">
        <f>IF($K$1,VLoop!C26,NA())</f>
        <v>-90</v>
      </c>
      <c r="D26" s="3">
        <f>IF($K$2,VLoop!D26,NA())</f>
        <v>-19.931984440847767</v>
      </c>
      <c r="E26" s="3">
        <f>IF($K$2,VLoop!E26,NA())</f>
        <v>-33.55976950398448</v>
      </c>
      <c r="F26" s="3">
        <f>IF($K$3,VLoop!F26,NA())</f>
        <v>8.89657173125107</v>
      </c>
      <c r="G26" s="3">
        <f>IF($K$3,VLoop!G26,NA())</f>
        <v>-123.55976950398447</v>
      </c>
    </row>
    <row r="27" spans="1:7" ht="12.75">
      <c r="A27" s="3">
        <f>VLoop!A27</f>
        <v>3.5</v>
      </c>
      <c r="B27" s="3">
        <f>IF($K$1,VLoop!B27,NA())</f>
        <v>28.57677362593843</v>
      </c>
      <c r="C27" s="3">
        <f>IF($K$1,VLoop!C27,NA())</f>
        <v>-90</v>
      </c>
      <c r="D27" s="3">
        <f>IF($K$2,VLoop!D27,NA())</f>
        <v>-19.973952733178987</v>
      </c>
      <c r="E27" s="3">
        <f>IF($K$2,VLoop!E27,NA())</f>
        <v>-33.56041293697635</v>
      </c>
      <c r="F27" s="3">
        <f>IF($K$3,VLoop!F27,NA())</f>
        <v>8.60282089275944</v>
      </c>
      <c r="G27" s="3">
        <f>IF($K$3,VLoop!G27,NA())</f>
        <v>-123.56041293697635</v>
      </c>
    </row>
    <row r="28" spans="1:7" ht="12.75">
      <c r="A28" s="3">
        <f>VLoop!A28</f>
        <v>3.6</v>
      </c>
      <c r="B28" s="3">
        <f>IF($K$1,VLoop!B28,NA())</f>
        <v>28.332084497598192</v>
      </c>
      <c r="C28" s="3">
        <f>IF($K$1,VLoop!C28,NA())</f>
        <v>-90</v>
      </c>
      <c r="D28" s="3">
        <f>IF($K$2,VLoop!D28,NA())</f>
        <v>-20.01479230515318</v>
      </c>
      <c r="E28" s="3">
        <f>IF($K$2,VLoop!E28,NA())</f>
        <v>-33.58228395474632</v>
      </c>
      <c r="F28" s="3">
        <f>IF($K$3,VLoop!F28,NA())</f>
        <v>8.317292192445013</v>
      </c>
      <c r="G28" s="3">
        <f>IF($K$3,VLoop!G28,NA())</f>
        <v>-123.58228395474633</v>
      </c>
    </row>
    <row r="29" spans="1:7" ht="12.75">
      <c r="A29" s="3">
        <f>VLoop!A29</f>
        <v>3.7</v>
      </c>
      <c r="B29" s="3">
        <f>IF($K$1,VLoop!B29,NA())</f>
        <v>28.094100031604036</v>
      </c>
      <c r="C29" s="3">
        <f>IF($K$1,VLoop!C29,NA())</f>
        <v>-90</v>
      </c>
      <c r="D29" s="3">
        <f>IF($K$2,VLoop!D29,NA())</f>
        <v>-20.05465849616769</v>
      </c>
      <c r="E29" s="3">
        <f>IF($K$2,VLoop!E29,NA())</f>
        <v>-33.6236312458698</v>
      </c>
      <c r="F29" s="3">
        <f>IF($K$3,VLoop!F29,NA())</f>
        <v>8.039441535436346</v>
      </c>
      <c r="G29" s="3">
        <f>IF($K$3,VLoop!G29,NA())</f>
        <v>-123.6236312458698</v>
      </c>
    </row>
    <row r="30" spans="1:7" ht="12.75">
      <c r="A30" s="3">
        <f>VLoop!A30</f>
        <v>3.8</v>
      </c>
      <c r="B30" s="3">
        <f>IF($K$1,VLoop!B30,NA())</f>
        <v>27.862462580607733</v>
      </c>
      <c r="C30" s="3">
        <f>IF($K$1,VLoop!C30,NA())</f>
        <v>-90</v>
      </c>
      <c r="D30" s="3">
        <f>IF($K$2,VLoop!D30,NA())</f>
        <v>-20.09368686347965</v>
      </c>
      <c r="E30" s="3">
        <f>IF($K$2,VLoop!E30,NA())</f>
        <v>-33.682862763721275</v>
      </c>
      <c r="F30" s="3">
        <f>IF($K$3,VLoop!F30,NA())</f>
        <v>7.768775717128085</v>
      </c>
      <c r="G30" s="3">
        <f>IF($K$3,VLoop!G30,NA())</f>
        <v>-123.68286276372127</v>
      </c>
    </row>
    <row r="31" spans="1:7" ht="12.75">
      <c r="A31" s="3">
        <f>VLoop!A31</f>
        <v>3.9</v>
      </c>
      <c r="B31" s="3">
        <f>IF($K$1,VLoop!B31,NA())</f>
        <v>27.636842372413955</v>
      </c>
      <c r="C31" s="3">
        <f>IF($K$1,VLoop!C31,NA())</f>
        <v>-90</v>
      </c>
      <c r="D31" s="3">
        <f>IF($K$2,VLoop!D31,NA())</f>
        <v>-20.13199594352823</v>
      </c>
      <c r="E31" s="3">
        <f>IF($K$2,VLoop!E31,NA())</f>
        <v>-33.75852848375767</v>
      </c>
      <c r="F31" s="3">
        <f>IF($K$3,VLoop!F31,NA())</f>
        <v>7.504846428885723</v>
      </c>
      <c r="G31" s="3">
        <f>IF($K$3,VLoop!G31,NA())</f>
        <v>-123.75852848375767</v>
      </c>
    </row>
    <row r="32" spans="1:7" ht="12.75">
      <c r="A32" s="3">
        <f>VLoop!A32</f>
        <v>4</v>
      </c>
      <c r="B32" s="3">
        <f>IF($K$1,VLoop!B32,NA())</f>
        <v>27.416934686384693</v>
      </c>
      <c r="C32" s="3">
        <f>IF($K$1,VLoop!C32,NA())</f>
        <v>-90</v>
      </c>
      <c r="D32" s="3">
        <f>IF($K$2,VLoop!D32,NA())</f>
        <v>-20.169689579119982</v>
      </c>
      <c r="E32" s="3">
        <f>IF($K$2,VLoop!E32,NA())</f>
        <v>-33.8493052993038</v>
      </c>
      <c r="F32" s="3">
        <f>IF($K$3,VLoop!F32,NA())</f>
        <v>7.24724510726471</v>
      </c>
      <c r="G32" s="3">
        <f>IF($K$3,VLoop!G32,NA())</f>
        <v>-123.8493052993038</v>
      </c>
    </row>
    <row r="33" spans="1:7" ht="12.75">
      <c r="A33" s="3">
        <f>VLoop!A33</f>
        <v>4.1</v>
      </c>
      <c r="B33" s="3">
        <f>IF($K$1,VLoop!B33,NA())</f>
        <v>27.202457378549227</v>
      </c>
      <c r="C33" s="3">
        <f>IF($K$1,VLoop!C33,NA())</f>
        <v>-90</v>
      </c>
      <c r="D33" s="3">
        <f>IF($K$2,VLoop!D33,NA())</f>
        <v>-20.206858888149494</v>
      </c>
      <c r="E33" s="3">
        <f>IF($K$2,VLoop!E33,NA())</f>
        <v>-33.953983764089394</v>
      </c>
      <c r="F33" s="3">
        <f>IF($K$3,VLoop!F33,NA())</f>
        <v>6.995598490399733</v>
      </c>
      <c r="G33" s="3">
        <f>IF($K$3,VLoop!G33,NA())</f>
        <v>-123.95398376408939</v>
      </c>
    </row>
    <row r="34" spans="1:7" ht="12.75">
      <c r="A34" s="3">
        <f>VLoop!A34</f>
        <v>4.2</v>
      </c>
      <c r="B34" s="3">
        <f>IF($K$1,VLoop!B34,NA())</f>
        <v>26.99314870498593</v>
      </c>
      <c r="C34" s="3">
        <f>IF($K$1,VLoop!C34,NA())</f>
        <v>-90</v>
      </c>
      <c r="D34" s="3">
        <f>IF($K$2,VLoop!D34,NA())</f>
        <v>-20.24358393514631</v>
      </c>
      <c r="E34" s="3">
        <f>IF($K$2,VLoop!E34,NA())</f>
        <v>-34.071456432181655</v>
      </c>
      <c r="F34" s="3">
        <f>IF($K$3,VLoop!F34,NA())</f>
        <v>6.74956476983962</v>
      </c>
      <c r="G34" s="3">
        <f>IF($K$3,VLoop!G34,NA())</f>
        <v>-124.07145643218165</v>
      </c>
    </row>
    <row r="35" spans="1:7" ht="12.75">
      <c r="A35" s="3">
        <f>VLoop!A35</f>
        <v>4.3</v>
      </c>
      <c r="B35" s="3">
        <f>IF($K$1,VLoop!B35,NA())</f>
        <v>26.78876540135221</v>
      </c>
      <c r="C35" s="3">
        <f>IF($K$1,VLoop!C35,NA())</f>
        <v>-90</v>
      </c>
      <c r="D35" s="3">
        <f>IF($K$2,VLoop!D35,NA())</f>
        <v>-20.279935155501253</v>
      </c>
      <c r="E35" s="3">
        <f>IF($K$2,VLoop!E35,NA())</f>
        <v>-34.20070758200783</v>
      </c>
      <c r="F35" s="3">
        <f>IF($K$3,VLoop!F35,NA())</f>
        <v>6.508830245850961</v>
      </c>
      <c r="G35" s="3">
        <f>IF($K$3,VLoop!G35,NA())</f>
        <v>-124.20070758200784</v>
      </c>
    </row>
    <row r="36" spans="1:7" ht="12.75">
      <c r="A36" s="3">
        <f>VLoop!A36</f>
        <v>4.4</v>
      </c>
      <c r="B36" s="3">
        <f>IF($K$1,VLoop!B36,NA())</f>
        <v>26.589080983220192</v>
      </c>
      <c r="C36" s="3">
        <f>IF($K$1,VLoop!C36,NA())</f>
        <v>-90</v>
      </c>
      <c r="D36" s="3">
        <f>IF($K$2,VLoop!D36,NA())</f>
        <v>-20.315974573088788</v>
      </c>
      <c r="E36" s="3">
        <f>IF($K$2,VLoop!E36,NA())</f>
        <v>-34.34080414179837</v>
      </c>
      <c r="F36" s="3">
        <f>IF($K$3,VLoop!F36,NA())</f>
        <v>6.273106410131404</v>
      </c>
      <c r="G36" s="3">
        <f>IF($K$3,VLoop!G36,NA())</f>
        <v>-124.34080414179837</v>
      </c>
    </row>
    <row r="37" spans="1:7" ht="12.75">
      <c r="A37" s="3">
        <f>VLoop!A37</f>
        <v>4.5</v>
      </c>
      <c r="B37" s="3">
        <f>IF($K$1,VLoop!B37,NA())</f>
        <v>26.393884237437067</v>
      </c>
      <c r="C37" s="3">
        <f>IF($K$1,VLoop!C37,NA())</f>
        <v>-90</v>
      </c>
      <c r="D37" s="3">
        <f>IF($K$2,VLoop!D37,NA())</f>
        <v>-20.351756844671634</v>
      </c>
      <c r="E37" s="3">
        <f>IF($K$2,VLoop!E37,NA())</f>
        <v>-34.4908876598117</v>
      </c>
      <c r="F37" s="3">
        <f>IF($K$3,VLoop!F37,NA())</f>
        <v>6.042127392765431</v>
      </c>
      <c r="G37" s="3">
        <f>IF($K$3,VLoop!G37,NA())</f>
        <v>-124.49088765981169</v>
      </c>
    </row>
    <row r="38" spans="1:7" ht="12.75">
      <c r="A38" s="3">
        <f>VLoop!A38</f>
        <v>4.6</v>
      </c>
      <c r="B38" s="3">
        <f>IF($K$1,VLoop!B38,NA())</f>
        <v>26.20297787931246</v>
      </c>
      <c r="C38" s="3">
        <f>IF($K$1,VLoop!C38,NA())</f>
        <v>-90</v>
      </c>
      <c r="D38" s="3">
        <f>IF($K$2,VLoop!D38,NA())</f>
        <v>-20.3873301585684</v>
      </c>
      <c r="E38" s="3">
        <f>IF($K$2,VLoop!E38,NA())</f>
        <v>-34.65016718482782</v>
      </c>
      <c r="F38" s="3">
        <f>IF($K$3,VLoop!F38,NA())</f>
        <v>5.815647720744059</v>
      </c>
      <c r="G38" s="3">
        <f>IF($K$3,VLoop!G38,NA())</f>
        <v>-124.65016718482782</v>
      </c>
    </row>
    <row r="39" spans="1:7" ht="12.75">
      <c r="A39" s="3">
        <f>VLoop!A39</f>
        <v>4.7</v>
      </c>
      <c r="B39" s="3">
        <f>IF($K$1,VLoop!B39,NA())</f>
        <v>26.016177354229594</v>
      </c>
      <c r="C39" s="3">
        <f>IF($K$1,VLoop!C39,NA())</f>
        <v>-90</v>
      </c>
      <c r="D39" s="3">
        <f>IF($K$2,VLoop!D39,NA())</f>
        <v>-20.42273701028843</v>
      </c>
      <c r="E39" s="3">
        <f>IF($K$2,VLoop!E39,NA())</f>
        <v>-34.8179129412171</v>
      </c>
      <c r="F39" s="3">
        <f>IF($K$3,VLoop!F39,NA())</f>
        <v>5.593440343941167</v>
      </c>
      <c r="G39" s="3">
        <f>IF($K$3,VLoop!G39,NA())</f>
        <v>-124.8179129412171</v>
      </c>
    </row>
    <row r="40" spans="1:7" ht="12.75">
      <c r="A40" s="3">
        <f>VLoop!A40</f>
        <v>4.8</v>
      </c>
      <c r="B40" s="3">
        <f>IF($K$1,VLoop!B40,NA())</f>
        <v>25.833309765432197</v>
      </c>
      <c r="C40" s="3">
        <f>IF($K$1,VLoop!C40,NA())</f>
        <v>-90</v>
      </c>
      <c r="D40" s="3">
        <f>IF($K$2,VLoop!D40,NA())</f>
        <v>-20.45801487395866</v>
      </c>
      <c r="E40" s="3">
        <f>IF($K$2,VLoop!E40,NA())</f>
        <v>-34.99345069891141</v>
      </c>
      <c r="F40" s="3">
        <f>IF($K$3,VLoop!F40,NA())</f>
        <v>5.375294891473539</v>
      </c>
      <c r="G40" s="3">
        <f>IF($K$3,VLoop!G40,NA())</f>
        <v>-124.99345069891142</v>
      </c>
    </row>
    <row r="41" spans="1:7" ht="12.75">
      <c r="A41" s="3">
        <f>VLoop!A41</f>
        <v>4.9</v>
      </c>
      <c r="B41" s="3">
        <f>IF($K$1,VLoop!B41,NA())</f>
        <v>25.654212912373673</v>
      </c>
      <c r="C41" s="3">
        <f>IF($K$1,VLoop!C41,NA())</f>
        <v>-90</v>
      </c>
      <c r="D41" s="3">
        <f>IF($K$2,VLoop!D41,NA())</f>
        <v>-20.493196785205733</v>
      </c>
      <c r="E41" s="3">
        <f>IF($K$2,VLoop!E41,NA())</f>
        <v>-35.17615675226173</v>
      </c>
      <c r="F41" s="3">
        <f>IF($K$3,VLoop!F41,NA())</f>
        <v>5.161016127167941</v>
      </c>
      <c r="G41" s="3">
        <f>IF($K$3,VLoop!G41,NA())</f>
        <v>-125.17615675226173</v>
      </c>
    </row>
    <row r="42" spans="1:7" ht="12.75">
      <c r="A42" s="3">
        <f>VLoop!A42</f>
        <v>5</v>
      </c>
      <c r="B42" s="3">
        <f>IF($K$1,VLoop!B42,NA())</f>
        <v>25.47873442622357</v>
      </c>
      <c r="C42" s="3">
        <f>IF($K$1,VLoop!C42,NA())</f>
        <v>-90</v>
      </c>
      <c r="D42" s="3">
        <f>IF($K$2,VLoop!D42,NA())</f>
        <v>-20.52831184856926</v>
      </c>
      <c r="E42" s="3">
        <f>IF($K$2,VLoop!E42,NA())</f>
        <v>-35.36545343341996</v>
      </c>
      <c r="F42" s="3">
        <f>IF($K$3,VLoop!F42,NA())</f>
        <v>4.95042257765431</v>
      </c>
      <c r="G42" s="3">
        <f>IF($K$3,VLoop!G42,NA())</f>
        <v>-125.36545343341996</v>
      </c>
    </row>
    <row r="43" spans="1:7" ht="12.75">
      <c r="A43" s="3">
        <f>VLoop!A43</f>
        <v>5.1</v>
      </c>
      <c r="B43" s="3">
        <f>IF($K$1,VLoop!B43,NA())</f>
        <v>25.306730990985216</v>
      </c>
      <c r="C43" s="3">
        <f>IF($K$1,VLoop!C43,NA())</f>
        <v>-90</v>
      </c>
      <c r="D43" s="3">
        <f>IF($K$2,VLoop!D43,NA())</f>
        <v>-20.56338568039855</v>
      </c>
      <c r="E43" s="3">
        <f>IF($K$2,VLoop!E43,NA())</f>
        <v>-35.560805095843705</v>
      </c>
      <c r="F43" s="3">
        <f>IF($K$3,VLoop!F43,NA())</f>
        <v>4.743345310586666</v>
      </c>
      <c r="G43" s="3">
        <f>IF($K$3,VLoop!G43,NA())</f>
        <v>-125.5608050958437</v>
      </c>
    </row>
    <row r="44" spans="1:7" ht="12.75">
      <c r="A44" s="3">
        <f>VLoop!A44</f>
        <v>5.2</v>
      </c>
      <c r="B44" s="3">
        <f>IF($K$1,VLoop!B44,NA())</f>
        <v>25.138067640247964</v>
      </c>
      <c r="C44" s="3">
        <f>IF($K$1,VLoop!C44,NA())</f>
        <v>-90</v>
      </c>
      <c r="D44" s="3">
        <f>IF($K$2,VLoop!D44,NA())</f>
        <v>-20.598440796434918</v>
      </c>
      <c r="E44" s="3">
        <f>IF($K$2,VLoop!E44,NA())</f>
        <v>-35.761714512049394</v>
      </c>
      <c r="F44" s="3">
        <f>IF($K$3,VLoop!F44,NA())</f>
        <v>4.539626843813047</v>
      </c>
      <c r="G44" s="3">
        <f>IF($K$3,VLoop!G44,NA())</f>
        <v>-125.7617145120494</v>
      </c>
    </row>
    <row r="45" spans="1:7" ht="12.75">
      <c r="A45" s="3">
        <f>VLoop!A45</f>
        <v>5.3</v>
      </c>
      <c r="B45" s="3">
        <f>IF($K$1,VLoop!B45,NA())</f>
        <v>24.972617120928167</v>
      </c>
      <c r="C45" s="3">
        <f>IF($K$1,VLoop!C45,NA())</f>
        <v>-90</v>
      </c>
      <c r="D45" s="3">
        <f>IF($K$2,VLoop!D45,NA())</f>
        <v>-20.63349695183511</v>
      </c>
      <c r="E45" s="3">
        <f>IF($K$2,VLoop!E45,NA())</f>
        <v>-35.96771963704889</v>
      </c>
      <c r="F45" s="3">
        <f>IF($K$3,VLoop!F45,NA())</f>
        <v>4.339120169093058</v>
      </c>
      <c r="G45" s="3">
        <f>IF($K$3,VLoop!G45,NA())</f>
        <v>-125.96771963704889</v>
      </c>
    </row>
    <row r="46" spans="1:7" ht="12.75">
      <c r="A46" s="3">
        <f>VLoop!A46</f>
        <v>5.4</v>
      </c>
      <c r="B46" s="3">
        <f>IF($K$1,VLoop!B46,NA())</f>
        <v>24.810259316484576</v>
      </c>
      <c r="C46" s="3">
        <f>IF($K$1,VLoop!C46,NA())</f>
        <v>-90</v>
      </c>
      <c r="D46" s="3">
        <f>IF($K$2,VLoop!D46,NA())</f>
        <v>-20.6685714401917</v>
      </c>
      <c r="E46" s="3">
        <f>IF($K$2,VLoop!E46,NA())</f>
        <v>-36.17839069518263</v>
      </c>
      <c r="F46" s="3">
        <f>IF($K$3,VLoop!F46,NA())</f>
        <v>4.141687876292881</v>
      </c>
      <c r="G46" s="3">
        <f>IF($K$3,VLoop!G46,NA())</f>
        <v>-126.17839069518263</v>
      </c>
    </row>
    <row r="47" spans="1:7" ht="12.75">
      <c r="A47" s="3">
        <f>VLoop!A47</f>
        <v>5.5</v>
      </c>
      <c r="B47" s="3">
        <f>IF($K$1,VLoop!B47,NA())</f>
        <v>24.650880723059068</v>
      </c>
      <c r="C47" s="3">
        <f>IF($K$1,VLoop!C47,NA())</f>
        <v>-90</v>
      </c>
      <c r="D47" s="3">
        <f>IF($K$2,VLoop!D47,NA())</f>
        <v>-20.703679357108125</v>
      </c>
      <c r="E47" s="3">
        <f>IF($K$2,VLoop!E47,NA())</f>
        <v>-36.393327553462825</v>
      </c>
      <c r="F47" s="3">
        <f>IF($K$3,VLoop!F47,NA())</f>
        <v>3.947201365950943</v>
      </c>
      <c r="G47" s="3">
        <f>IF($K$3,VLoop!G47,NA())</f>
        <v>-126.39332755346283</v>
      </c>
    </row>
    <row r="48" spans="1:7" ht="12.75">
      <c r="A48" s="3">
        <f>VLoop!A48</f>
        <v>5.6</v>
      </c>
      <c r="B48" s="3">
        <f>IF($K$1,VLoop!B48,NA())</f>
        <v>24.49437397281994</v>
      </c>
      <c r="C48" s="3">
        <f>IF($K$1,VLoop!C48,NA())</f>
        <v>-90</v>
      </c>
      <c r="D48" s="3">
        <f>IF($K$2,VLoop!D48,NA())</f>
        <v>-20.73883383305327</v>
      </c>
      <c r="E48" s="3">
        <f>IF($K$2,VLoop!E48,NA())</f>
        <v>-36.61215734919333</v>
      </c>
      <c r="F48" s="3">
        <f>IF($K$3,VLoop!F48,NA())</f>
        <v>3.755540139766671</v>
      </c>
      <c r="G48" s="3">
        <f>IF($K$3,VLoop!G48,NA())</f>
        <v>-126.61215734919334</v>
      </c>
    </row>
    <row r="49" spans="1:7" ht="12.75">
      <c r="A49" s="3">
        <f>VLoop!A49</f>
        <v>5.7</v>
      </c>
      <c r="B49" s="3">
        <f>IF($K$1,VLoop!B49,NA())</f>
        <v>24.34063739949412</v>
      </c>
      <c r="C49" s="3">
        <f>IF($K$1,VLoop!C49,NA())</f>
        <v>-90</v>
      </c>
      <c r="D49" s="3">
        <f>IF($K$2,VLoop!D49,NA())</f>
        <v>-20.77404623952298</v>
      </c>
      <c r="E49" s="3">
        <f>IF($K$2,VLoop!E49,NA())</f>
        <v>-36.83453234365003</v>
      </c>
      <c r="F49" s="3">
        <f>IF($K$3,VLoop!F49,NA())</f>
        <v>3.5665911599711375</v>
      </c>
      <c r="G49" s="3">
        <f>IF($K$3,VLoop!G49,NA())</f>
        <v>-126.83453234365003</v>
      </c>
    </row>
    <row r="50" spans="1:7" ht="12.75">
      <c r="A50" s="3">
        <f>VLoop!A50</f>
        <v>5.8</v>
      </c>
      <c r="B50" s="3">
        <f>IF($K$1,VLoop!B50,NA())</f>
        <v>24.189574641685205</v>
      </c>
      <c r="C50" s="3">
        <f>IF($K$1,VLoop!C50,NA())</f>
        <v>-90</v>
      </c>
      <c r="D50" s="3">
        <f>IF($K$2,VLoop!D50,NA())</f>
        <v>-20.809326371951173</v>
      </c>
      <c r="E50" s="3">
        <f>IF($K$2,VLoop!E50,NA())</f>
        <v>-37.06012797707875</v>
      </c>
      <c r="F50" s="3">
        <f>IF($K$3,VLoop!F50,NA())</f>
        <v>3.3802482697340297</v>
      </c>
      <c r="G50" s="3">
        <f>IF($K$3,VLoop!G50,NA())</f>
        <v>-127.06012797707875</v>
      </c>
    </row>
    <row r="51" spans="1:7" ht="12.75">
      <c r="A51" s="3">
        <f>VLoop!A51</f>
        <v>5.9</v>
      </c>
      <c r="B51" s="3">
        <f>IF($K$1,VLoop!B51,NA())</f>
        <v>24.041094280101063</v>
      </c>
      <c r="C51" s="3">
        <f>IF($K$1,VLoop!C51,NA())</f>
        <v>-90</v>
      </c>
      <c r="D51" s="3">
        <f>IF($K$2,VLoop!D51,NA())</f>
        <v>-20.844682612320348</v>
      </c>
      <c r="E51" s="3">
        <f>IF($K$2,VLoop!E51,NA())</f>
        <v>-37.28864110327628</v>
      </c>
      <c r="F51" s="3">
        <f>IF($K$3,VLoop!F51,NA())</f>
        <v>3.1964116677807164</v>
      </c>
      <c r="G51" s="3">
        <f>IF($K$3,VLoop!G51,NA())</f>
        <v>-127.28864110327628</v>
      </c>
    </row>
    <row r="52" spans="1:7" ht="12.75">
      <c r="A52" s="3">
        <f>VLoop!A52</f>
        <v>6</v>
      </c>
      <c r="B52" s="3">
        <f>IF($K$1,VLoop!B52,NA())</f>
        <v>23.895109505271073</v>
      </c>
      <c r="C52" s="3">
        <f>IF($K$1,VLoop!C52,NA())</f>
        <v>-90</v>
      </c>
      <c r="D52" s="3">
        <f>IF($K$2,VLoop!D52,NA())</f>
        <v>-20.88012207400562</v>
      </c>
      <c r="E52" s="3">
        <f>IF($K$2,VLoop!E52,NA())</f>
        <v>-37.51978838463037</v>
      </c>
      <c r="F52" s="3">
        <f>IF($K$3,VLoop!F52,NA())</f>
        <v>3.0149874312654523</v>
      </c>
      <c r="G52" s="3">
        <f>IF($K$3,VLoop!G52,NA())</f>
        <v>-127.51978838463037</v>
      </c>
    </row>
    <row r="53" spans="1:7" ht="12.75">
      <c r="A53" s="3">
        <f>VLoop!A53</f>
        <v>6.1</v>
      </c>
      <c r="B53" s="3">
        <f>IF($K$1,VLoop!B53,NA())</f>
        <v>23.75153781272861</v>
      </c>
      <c r="C53" s="3">
        <f>IF($K$1,VLoop!C53,NA())</f>
        <v>-90</v>
      </c>
      <c r="D53" s="3">
        <f>IF($K$2,VLoop!D53,NA())</f>
        <v>-20.915650731034706</v>
      </c>
      <c r="E53" s="3">
        <f>IF($K$2,VLoop!E53,NA())</f>
        <v>-37.75330483076384</v>
      </c>
      <c r="F53" s="3">
        <f>IF($K$3,VLoop!F53,NA())</f>
        <v>2.8358870816939064</v>
      </c>
      <c r="G53" s="3">
        <f>IF($K$3,VLoop!G53,NA())</f>
        <v>-127.75330483076384</v>
      </c>
    </row>
    <row r="54" spans="1:7" ht="12.75">
      <c r="A54" s="3">
        <f>VLoop!A54</f>
        <v>6.199999999999995</v>
      </c>
      <c r="B54" s="3">
        <f>IF($K$1,VLoop!B54,NA())</f>
        <v>23.61030072297887</v>
      </c>
      <c r="C54" s="3">
        <f>IF($K$1,VLoop!C54,NA())</f>
        <v>-90</v>
      </c>
      <c r="D54" s="3">
        <f>IF($K$2,VLoop!D54,NA())</f>
        <v>-20.951273533647623</v>
      </c>
      <c r="E54" s="3">
        <f>IF($K$2,VLoop!E54,NA())</f>
        <v>-37.988942465902824</v>
      </c>
      <c r="F54" s="3">
        <f>IF($K$3,VLoop!F54,NA())</f>
        <v>2.659027189331251</v>
      </c>
      <c r="G54" s="3">
        <f>IF($K$3,VLoop!G54,NA())</f>
        <v>-127.98894246590282</v>
      </c>
    </row>
    <row r="55" spans="1:7" ht="12.75">
      <c r="A55" s="3">
        <f>VLoop!A55</f>
        <v>6.2999999999999945</v>
      </c>
      <c r="B55" s="3">
        <f>IF($K$1,VLoop!B55,NA())</f>
        <v>23.471323523872314</v>
      </c>
      <c r="C55" s="3">
        <f>IF($K$1,VLoop!C55,NA())</f>
        <v>-90</v>
      </c>
      <c r="D55" s="3">
        <f>IF($K$2,VLoop!D55,NA())</f>
        <v>-20.98699451178622</v>
      </c>
      <c r="E55" s="3">
        <f>IF($K$2,VLoop!E55,NA())</f>
        <v>-38.226469111812214</v>
      </c>
      <c r="F55" s="3">
        <f>IF($K$3,VLoop!F55,NA())</f>
        <v>2.484329012086093</v>
      </c>
      <c r="G55" s="3">
        <f>IF($K$3,VLoop!G55,NA())</f>
        <v>-128.2264691118122</v>
      </c>
    </row>
    <row r="56" spans="1:7" ht="12.75">
      <c r="A56" s="3">
        <f>VLoop!A56</f>
        <v>6.399999999999994</v>
      </c>
      <c r="B56" s="3">
        <f>IF($K$1,VLoop!B56,NA())</f>
        <v>23.334535033266206</v>
      </c>
      <c r="C56" s="3">
        <f>IF($K$1,VLoop!C56,NA())</f>
        <v>-90</v>
      </c>
      <c r="D56" s="3">
        <f>IF($K$2,VLoop!D56,NA())</f>
        <v>-21.022816867926977</v>
      </c>
      <c r="E56" s="3">
        <f>IF($K$2,VLoop!E56,NA())</f>
        <v>-38.46566727464618</v>
      </c>
      <c r="F56" s="3">
        <f>IF($K$3,VLoop!F56,NA())</f>
        <v>2.3117181653392294</v>
      </c>
      <c r="G56" s="3">
        <f>IF($K$3,VLoop!G56,NA())</f>
        <v>-128.4656672746462</v>
      </c>
    </row>
    <row r="57" spans="1:7" ht="12.75">
      <c r="A57" s="3">
        <f>VLoop!A57</f>
        <v>6.499999999999994</v>
      </c>
      <c r="B57" s="3">
        <f>IF($K$1,VLoop!B57,NA())</f>
        <v>23.19986738008684</v>
      </c>
      <c r="C57" s="3">
        <f>IF($K$1,VLoop!C57,NA())</f>
        <v>-90</v>
      </c>
      <c r="D57" s="3">
        <f>IF($K$2,VLoop!D57,NA())</f>
        <v>-21.05874306048568</v>
      </c>
      <c r="E57" s="3">
        <f>IF($K$2,VLoop!E57,NA())</f>
        <v>-38.7063331253779</v>
      </c>
      <c r="F57" s="3">
        <f>IF($K$3,VLoop!F57,NA())</f>
        <v>2.141124319601162</v>
      </c>
      <c r="G57" s="3">
        <f>IF($K$3,VLoop!G57,NA())</f>
        <v>-128.7063331253779</v>
      </c>
    </row>
    <row r="58" spans="1:7" ht="12.75">
      <c r="A58" s="3">
        <f>VLoop!A58</f>
        <v>6.599999999999993</v>
      </c>
      <c r="B58" s="3">
        <f>IF($K$1,VLoop!B58,NA())</f>
        <v>23.06725580210658</v>
      </c>
      <c r="C58" s="3">
        <f>IF($K$1,VLoop!C58,NA())</f>
        <v>-90</v>
      </c>
      <c r="D58" s="3">
        <f>IF($K$2,VLoop!D58,NA())</f>
        <v>-21.094774878864087</v>
      </c>
      <c r="E58" s="3">
        <f>IF($K$2,VLoop!E58,NA())</f>
        <v>-38.948275564627025</v>
      </c>
      <c r="F58" s="3">
        <f>IF($K$3,VLoop!F58,NA())</f>
        <v>1.9724809232424922</v>
      </c>
      <c r="G58" s="3">
        <f>IF($K$3,VLoop!G58,NA())</f>
        <v>-128.948275564627</v>
      </c>
    </row>
    <row r="59" spans="1:7" ht="12.75">
      <c r="A59" s="3">
        <f>VLoop!A59</f>
        <v>6.699999999999993</v>
      </c>
      <c r="B59" s="3">
        <f>IF($K$1,VLoop!B59,NA())</f>
        <v>22.93663845892742</v>
      </c>
      <c r="C59" s="3">
        <f>IF($K$1,VLoop!C59,NA())</f>
        <v>-90</v>
      </c>
      <c r="D59" s="3">
        <f>IF($K$2,VLoop!D59,NA())</f>
        <v>-21.130913511072666</v>
      </c>
      <c r="E59" s="3">
        <f>IF($K$2,VLoop!E59,NA())</f>
        <v>-39.19131536371571</v>
      </c>
      <c r="F59" s="3">
        <f>IF($K$3,VLoop!F59,NA())</f>
        <v>1.8057249478547543</v>
      </c>
      <c r="G59" s="3">
        <f>IF($K$3,VLoop!G59,NA())</f>
        <v>-129.19131536371572</v>
      </c>
    </row>
    <row r="60" spans="1:7" ht="12.75">
      <c r="A60" s="3">
        <f>VLoop!A60</f>
        <v>6.799999999999993</v>
      </c>
      <c r="B60" s="3">
        <f>IF($K$1,VLoop!B60,NA())</f>
        <v>22.807956258819225</v>
      </c>
      <c r="C60" s="3">
        <f>IF($K$1,VLoop!C60,NA())</f>
        <v>-90</v>
      </c>
      <c r="D60" s="3">
        <f>IF($K$2,VLoop!D60,NA())</f>
        <v>-21.1671596047464</v>
      </c>
      <c r="E60" s="3">
        <f>IF($K$2,VLoop!E60,NA())</f>
        <v>-39.435284374674836</v>
      </c>
      <c r="F60" s="3">
        <f>IF($K$3,VLoop!F60,NA())</f>
        <v>1.640796654072827</v>
      </c>
      <c r="G60" s="3">
        <f>IF($K$3,VLoop!G60,NA())</f>
        <v>-129.43528437467484</v>
      </c>
    </row>
    <row r="61" spans="1:7" ht="12.75">
      <c r="A61" s="3">
        <f>VLoop!A61</f>
        <v>6.899999999999992</v>
      </c>
      <c r="B61" s="3">
        <f>IF($K$1,VLoop!B61,NA())</f>
        <v>22.68115269819885</v>
      </c>
      <c r="C61" s="3">
        <f>IF($K$1,VLoop!C61,NA())</f>
        <v>-90</v>
      </c>
      <c r="D61" s="3">
        <f>IF($K$2,VLoop!D61,NA())</f>
        <v>-21.20351332226982</v>
      </c>
      <c r="E61" s="3">
        <f>IF($K$2,VLoop!E61,NA())</f>
        <v>-39.68002480270519</v>
      </c>
      <c r="F61" s="3">
        <f>IF($K$3,VLoop!F61,NA())</f>
        <v>1.4776393759290274</v>
      </c>
      <c r="G61" s="3">
        <f>IF($K$3,VLoop!G61,NA())</f>
        <v>-129.6800248027052</v>
      </c>
    </row>
    <row r="62" spans="1:7" ht="12.75">
      <c r="A62" s="3">
        <f>VLoop!A62</f>
        <v>6.999999999999992</v>
      </c>
      <c r="B62" s="3">
        <f>IF($K$1,VLoop!B62,NA())</f>
        <v>22.556173712658815</v>
      </c>
      <c r="C62" s="3">
        <f>IF($K$1,VLoop!C62,NA())</f>
        <v>-90</v>
      </c>
      <c r="D62" s="3">
        <f>IF($K$2,VLoop!D62,NA())</f>
        <v>-21.239974390640167</v>
      </c>
      <c r="E62" s="3">
        <f>IF($K$2,VLoop!E62,NA())</f>
        <v>-39.92538853529061</v>
      </c>
      <c r="F62" s="3">
        <f>IF($K$3,VLoop!F62,NA())</f>
        <v>1.3161993220186474</v>
      </c>
      <c r="G62" s="3">
        <f>IF($K$3,VLoop!G62,NA())</f>
        <v>-129.9253885352906</v>
      </c>
    </row>
    <row r="63" spans="1:7" ht="12.75">
      <c r="A63" s="3">
        <f>VLoop!A63</f>
        <v>7.099999999999992</v>
      </c>
      <c r="B63" s="3">
        <f>IF($K$1,VLoop!B63,NA())</f>
        <v>22.432967538562444</v>
      </c>
      <c r="C63" s="3">
        <f>IF($K$1,VLoop!C63,NA())</f>
        <v>-90</v>
      </c>
      <c r="D63" s="3">
        <f>IF($K$2,VLoop!D63,NA())</f>
        <v>-21.2765421466221</v>
      </c>
      <c r="E63" s="3">
        <f>IF($K$2,VLoop!E63,NA())</f>
        <v>-40.17123652276928</v>
      </c>
      <c r="F63" s="3">
        <f>IF($K$3,VLoop!F63,NA())</f>
        <v>1.1564253919403455</v>
      </c>
      <c r="G63" s="3">
        <f>IF($K$3,VLoop!G63,NA())</f>
        <v>-130.17123652276928</v>
      </c>
    </row>
    <row r="64" spans="1:7" ht="12.75">
      <c r="A64" s="3">
        <f>VLoop!A64</f>
        <v>7.199999999999991</v>
      </c>
      <c r="B64" s="3">
        <f>IF($K$1,VLoop!B64,NA())</f>
        <v>22.311484584318585</v>
      </c>
      <c r="C64" s="3">
        <f>IF($K$1,VLoop!C64,NA())</f>
        <v>-90</v>
      </c>
      <c r="D64" s="3">
        <f>IF($K$2,VLoop!D64,NA())</f>
        <v>-21.31321557768191</v>
      </c>
      <c r="E64" s="3">
        <f>IF($K$2,VLoop!E64,NA())</f>
        <v>-40.41743820571014</v>
      </c>
      <c r="F64" s="3">
        <f>IF($K$3,VLoop!F64,NA())</f>
        <v>0.998269006636674</v>
      </c>
      <c r="G64" s="3">
        <f>IF($K$3,VLoop!G64,NA())</f>
        <v>-130.41743820571014</v>
      </c>
    </row>
    <row r="65" spans="1:7" ht="12.75">
      <c r="A65" s="3">
        <f>VLoop!A65</f>
        <v>7.299999999999991</v>
      </c>
      <c r="B65" s="3">
        <f>IF($K$1,VLoop!B65,NA())</f>
        <v>22.191677310534835</v>
      </c>
      <c r="C65" s="3">
        <f>IF($K$1,VLoop!C65,NA())</f>
        <v>-90</v>
      </c>
      <c r="D65" s="3">
        <f>IF($K$2,VLoop!D65,NA())</f>
        <v>-21.349993359132213</v>
      </c>
      <c r="E65" s="3">
        <f>IF($K$2,VLoop!E65,NA())</f>
        <v>-40.6638709849187</v>
      </c>
      <c r="F65" s="3">
        <f>IF($K$3,VLoop!F65,NA())</f>
        <v>0.8416839514026231</v>
      </c>
      <c r="G65" s="3">
        <f>IF($K$3,VLoop!G65,NA())</f>
        <v>-130.6638709849187</v>
      </c>
    </row>
    <row r="66" spans="1:7" ht="12.75">
      <c r="A66" s="3">
        <f>VLoop!A66</f>
        <v>7.399999999999991</v>
      </c>
      <c r="B66" s="3">
        <f>IF($K$1,VLoop!B66,NA())</f>
        <v>22.073500118324432</v>
      </c>
      <c r="C66" s="3">
        <f>IF($K$1,VLoop!C66,NA())</f>
        <v>-90</v>
      </c>
      <c r="D66" s="3">
        <f>IF($K$2,VLoop!D66,NA())</f>
        <v>-21.386873887868624</v>
      </c>
      <c r="E66" s="3">
        <f>IF($K$2,VLoop!E66,NA())</f>
        <v>-40.9104197303206</v>
      </c>
      <c r="F66" s="3">
        <f>IF($K$3,VLoop!F66,NA())</f>
        <v>0.6866262304558113</v>
      </c>
      <c r="G66" s="3">
        <f>IF($K$3,VLoop!G66,NA())</f>
        <v>-130.9104197303206</v>
      </c>
    </row>
    <row r="67" spans="1:7" ht="12.75">
      <c r="A67" s="3">
        <f>VLoop!A67</f>
        <v>7.49999999999999</v>
      </c>
      <c r="B67" s="3">
        <f>IF($K$1,VLoop!B67,NA())</f>
        <v>21.95690924510995</v>
      </c>
      <c r="C67" s="3">
        <f>IF($K$1,VLoop!C67,NA())</f>
        <v>-90</v>
      </c>
      <c r="D67" s="3">
        <f>IF($K$2,VLoop!D67,NA())</f>
        <v>-21.423855313036423</v>
      </c>
      <c r="E67" s="3">
        <f>IF($K$2,VLoop!E67,NA())</f>
        <v>-41.156976325347934</v>
      </c>
      <c r="F67" s="3">
        <f>IF($K$3,VLoop!F67,NA())</f>
        <v>0.5330539320735284</v>
      </c>
      <c r="G67" s="3">
        <f>IF($K$3,VLoop!G67,NA())</f>
        <v>-131.15697632534793</v>
      </c>
    </row>
    <row r="68" spans="1:7" ht="12.75">
      <c r="A68" s="3">
        <f>VLoop!A68</f>
        <v>7.59999999999999</v>
      </c>
      <c r="B68" s="3">
        <f>IF($K$1,VLoop!B68,NA())</f>
        <v>21.84186266732813</v>
      </c>
      <c r="C68" s="3">
        <f>IF($K$1,VLoop!C68,NA())</f>
        <v>-90</v>
      </c>
      <c r="D68" s="3">
        <f>IF($K$2,VLoop!D68,NA())</f>
        <v>-21.460935563927798</v>
      </c>
      <c r="E68" s="3">
        <f>IF($K$2,VLoop!E68,NA())</f>
        <v>-41.40343924378759</v>
      </c>
      <c r="F68" s="3">
        <f>IF($K$3,VLoop!F68,NA())</f>
        <v>0.38092710340033253</v>
      </c>
      <c r="G68" s="3">
        <f>IF($K$3,VLoop!G68,NA())</f>
        <v>-131.4034392437876</v>
      </c>
    </row>
    <row r="69" spans="1:7" ht="12.75">
      <c r="A69" s="3">
        <f>VLoop!A69</f>
        <v>7.6999999999999895</v>
      </c>
      <c r="B69" s="3">
        <f>IF($K$1,VLoop!B69,NA())</f>
        <v>21.72832000949432</v>
      </c>
      <c r="C69" s="3">
        <f>IF($K$1,VLoop!C69,NA())</f>
        <v>-90</v>
      </c>
      <c r="D69" s="3">
        <f>IF($K$2,VLoop!D69,NA())</f>
        <v>-21.498112375376685</v>
      </c>
      <c r="E69" s="3">
        <f>IF($K$2,VLoop!E69,NA())</f>
        <v>-41.64971315634924</v>
      </c>
      <c r="F69" s="3">
        <f>IF($K$3,VLoop!F69,NA())</f>
        <v>0.230207634117634</v>
      </c>
      <c r="G69" s="3">
        <f>IF($K$3,VLoop!G69,NA())</f>
        <v>-131.64971315634924</v>
      </c>
    </row>
    <row r="70" spans="1:7" ht="12.75">
      <c r="A70" s="3">
        <f>VLoop!A70</f>
        <v>7.799999999999989</v>
      </c>
      <c r="B70" s="3">
        <f>IF($K$1,VLoop!B70,NA())</f>
        <v>21.616242459134348</v>
      </c>
      <c r="C70" s="3">
        <f>IF($K$1,VLoop!C70,NA())</f>
        <v>-90</v>
      </c>
      <c r="D70" s="3">
        <f>IF($K$2,VLoop!D70,NA())</f>
        <v>-21.535383310889536</v>
      </c>
      <c r="E70" s="3">
        <f>IF($K$2,VLoop!E70,NA())</f>
        <v>-41.89570856447631</v>
      </c>
      <c r="F70" s="3">
        <f>IF($K$3,VLoop!F70,NA())</f>
        <v>0.08085914824480955</v>
      </c>
      <c r="G70" s="3">
        <f>IF($K$3,VLoop!G70,NA())</f>
        <v>-131.8957085644763</v>
      </c>
    </row>
    <row r="71" spans="1:7" ht="12.75">
      <c r="A71" s="3">
        <f>VLoop!A71</f>
        <v>7.899999999999989</v>
      </c>
      <c r="B71" s="3">
        <f>IF($K$1,VLoop!B71,NA())</f>
        <v>21.505592687135128</v>
      </c>
      <c r="C71" s="3">
        <f>IF($K$1,VLoop!C71,NA())</f>
        <v>-90</v>
      </c>
      <c r="D71" s="3">
        <f>IF($K$2,VLoop!D71,NA())</f>
        <v>-21.57274578372467</v>
      </c>
      <c r="E71" s="3">
        <f>IF($K$2,VLoop!E71,NA())</f>
        <v>-42.14134145915992</v>
      </c>
      <c r="F71" s="3">
        <f>IF($K$3,VLoop!F71,NA())</f>
        <v>-0.06715309658954283</v>
      </c>
      <c r="G71" s="3">
        <f>IF($K$3,VLoop!G71,NA())</f>
        <v>-132.14134145915992</v>
      </c>
    </row>
    <row r="72" spans="1:7" ht="12.75">
      <c r="A72" s="3">
        <f>VLoop!A72</f>
        <v>7.9999999999999885</v>
      </c>
      <c r="B72" s="3">
        <f>IF($K$1,VLoop!B72,NA())</f>
        <v>21.39633477310508</v>
      </c>
      <c r="C72" s="3">
        <f>IF($K$1,VLoop!C72,NA())</f>
        <v>-90</v>
      </c>
      <c r="D72" s="3">
        <f>IF($K$2,VLoop!D72,NA())</f>
        <v>-21.610197076110286</v>
      </c>
      <c r="E72" s="3">
        <f>IF($K$2,VLoop!E72,NA())</f>
        <v>-42.38653300272853</v>
      </c>
      <c r="F72" s="3">
        <f>IF($K$3,VLoop!F72,NA())</f>
        <v>-0.21386230300520115</v>
      </c>
      <c r="G72" s="3">
        <f>IF($K$3,VLoop!G72,NA())</f>
        <v>-132.38653300272853</v>
      </c>
    </row>
    <row r="73" spans="1:7" ht="12.75">
      <c r="A73" s="3">
        <f>VLoop!A73</f>
        <v>8.099999999999989</v>
      </c>
      <c r="B73" s="3">
        <f>IF($K$1,VLoop!B73,NA())</f>
        <v>21.28843413537096</v>
      </c>
      <c r="C73" s="3">
        <f>IF($K$1,VLoop!C73,NA())</f>
        <v>-90</v>
      </c>
      <c r="D73" s="3">
        <f>IF($K$2,VLoop!D73,NA())</f>
        <v>-21.647734356771654</v>
      </c>
      <c r="E73" s="3">
        <f>IF($K$2,VLoop!E73,NA())</f>
        <v>-42.63120923177499</v>
      </c>
      <c r="F73" s="3">
        <f>IF($K$3,VLoop!F73,NA())</f>
        <v>-0.3593002214006935</v>
      </c>
      <c r="G73" s="3">
        <f>IF($K$3,VLoop!G73,NA())</f>
        <v>-132.631209231775</v>
      </c>
    </row>
    <row r="74" spans="1:7" ht="12.75">
      <c r="A74" s="3">
        <f>VLoop!A74</f>
        <v>8.199999999999989</v>
      </c>
      <c r="B74" s="3">
        <f>IF($K$1,VLoop!B74,NA())</f>
        <v>21.18185746526962</v>
      </c>
      <c r="C74" s="3">
        <f>IF($K$1,VLoop!C74,NA())</f>
        <v>-90</v>
      </c>
      <c r="D74" s="3">
        <f>IF($K$2,VLoop!D74,NA())</f>
        <v>-21.68535469692024</v>
      </c>
      <c r="E74" s="3">
        <f>IF($K$2,VLoop!E74,NA())</f>
        <v>-42.87530077955309</v>
      </c>
      <c r="F74" s="3">
        <f>IF($K$3,VLoop!F74,NA())</f>
        <v>-0.5034972316506181</v>
      </c>
      <c r="G74" s="3">
        <f>IF($K$3,VLoop!G74,NA())</f>
        <v>-132.8753007795531</v>
      </c>
    </row>
    <row r="75" spans="1:7" ht="12.75">
      <c r="A75" s="3">
        <f>VLoop!A75</f>
        <v>8.299999999999988</v>
      </c>
      <c r="B75" s="3">
        <f>IF($K$1,VLoop!B75,NA())</f>
        <v>21.07657266542248</v>
      </c>
      <c r="C75" s="3">
        <f>IF($K$1,VLoop!C75,NA())</f>
        <v>-90</v>
      </c>
      <c r="D75" s="3">
        <f>IF($K$2,VLoop!D75,NA())</f>
        <v>-21.72305508484218</v>
      </c>
      <c r="E75" s="3">
        <f>IF($K$2,VLoop!E75,NA())</f>
        <v>-43.11874261632778</v>
      </c>
      <c r="F75" s="3">
        <f>IF($K$3,VLoop!F75,NA())</f>
        <v>-0.6464824194197005</v>
      </c>
      <c r="G75" s="3">
        <f>IF($K$3,VLoop!G75,NA())</f>
        <v>-133.11874261632778</v>
      </c>
    </row>
    <row r="76" spans="1:7" ht="12.75">
      <c r="A76" s="3">
        <f>VLoop!A76</f>
        <v>8.399999999999988</v>
      </c>
      <c r="B76" s="3">
        <f>IF($K$1,VLoop!B76,NA())</f>
        <v>20.972548791706323</v>
      </c>
      <c r="C76" s="3">
        <f>IF($K$1,VLoop!C76,NA())</f>
        <v>-90</v>
      </c>
      <c r="D76" s="3">
        <f>IF($K$2,VLoop!D76,NA())</f>
        <v>-21.760832439209736</v>
      </c>
      <c r="E76" s="3">
        <f>IF($K$2,VLoop!E76,NA())</f>
        <v>-43.36147380630048</v>
      </c>
      <c r="F76" s="3">
        <f>IF($K$3,VLoop!F76,NA())</f>
        <v>-0.7882836475034116</v>
      </c>
      <c r="G76" s="3">
        <f>IF($K$3,VLoop!G76,NA())</f>
        <v>-133.36147380630047</v>
      </c>
    </row>
    <row r="77" spans="1:7" ht="12.75">
      <c r="A77" s="3">
        <f>VLoop!A77</f>
        <v>8.499999999999988</v>
      </c>
      <c r="B77" s="3">
        <f>IF($K$1,VLoop!B77,NA())</f>
        <v>20.8697559986581</v>
      </c>
      <c r="C77" s="3">
        <f>IF($K$1,VLoop!C77,NA())</f>
        <v>-90</v>
      </c>
      <c r="D77" s="3">
        <f>IF($K$2,VLoop!D77,NA())</f>
        <v>-21.798683621227227</v>
      </c>
      <c r="E77" s="3">
        <f>IF($K$2,VLoop!E77,NA())</f>
        <v>-43.60343727985367</v>
      </c>
      <c r="F77" s="3">
        <f>IF($K$3,VLoop!F77,NA())</f>
        <v>-0.9289276225691268</v>
      </c>
      <c r="G77" s="3">
        <f>IF($K$3,VLoop!G77,NA())</f>
        <v>-133.60343727985367</v>
      </c>
    </row>
    <row r="78" spans="1:7" ht="12.75">
      <c r="A78" s="3">
        <f>VLoop!A78</f>
        <v>8.599999999999987</v>
      </c>
      <c r="B78" s="3">
        <f>IF($K$1,VLoop!B78,NA())</f>
        <v>20.7681654880726</v>
      </c>
      <c r="C78" s="3">
        <f>IF($K$1,VLoop!C78,NA())</f>
        <v>-90</v>
      </c>
      <c r="D78" s="3">
        <f>IF($K$2,VLoop!D78,NA())</f>
        <v>-21.836605445712003</v>
      </c>
      <c r="E78" s="3">
        <f>IF($K$2,VLoop!E78,NA())</f>
        <v>-43.84457961996979</v>
      </c>
      <c r="F78" s="3">
        <f>IF($K$3,VLoop!F78,NA())</f>
        <v>-1.0684399576394021</v>
      </c>
      <c r="G78" s="3">
        <f>IF($K$3,VLoop!G78,NA())</f>
        <v>-133.8445796199698</v>
      </c>
    </row>
    <row r="79" spans="1:7" ht="12.75">
      <c r="A79" s="3">
        <f>VLoop!A79</f>
        <v>8.699999999999987</v>
      </c>
      <c r="B79" s="3">
        <f>IF($K$1,VLoop!B79,NA())</f>
        <v>20.667749460571585</v>
      </c>
      <c r="C79" s="3">
        <f>IF($K$1,VLoop!C79,NA())</f>
        <v>-90</v>
      </c>
      <c r="D79" s="3">
        <f>IF($K$2,VLoop!D79,NA())</f>
        <v>-21.874594691201462</v>
      </c>
      <c r="E79" s="3">
        <f>IF($K$2,VLoop!E79,NA())</f>
        <v>-44.08485086177945</v>
      </c>
      <c r="F79" s="3">
        <f>IF($K$3,VLoop!F79,NA())</f>
        <v>-1.2068452306298783</v>
      </c>
      <c r="G79" s="3">
        <f>IF($K$3,VLoop!G79,NA())</f>
        <v>-134.08485086177944</v>
      </c>
    </row>
    <row r="80" spans="1:7" ht="12.75">
      <c r="A80" s="3">
        <f>VLoop!A80</f>
        <v>8.799999999999986</v>
      </c>
      <c r="B80" s="3">
        <f>IF($K$1,VLoop!B80,NA())</f>
        <v>20.568481069940585</v>
      </c>
      <c r="C80" s="3">
        <f>IF($K$1,VLoop!C80,NA())</f>
        <v>-90</v>
      </c>
      <c r="D80" s="3">
        <f>IF($K$2,VLoop!D80,NA())</f>
        <v>-21.912648109168614</v>
      </c>
      <c r="E80" s="3">
        <f>IF($K$2,VLoop!E80,NA())</f>
        <v>-44.32420430428363</v>
      </c>
      <c r="F80" s="3">
        <f>IF($K$3,VLoop!F80,NA())</f>
        <v>-1.3441670392280303</v>
      </c>
      <c r="G80" s="3">
        <f>IF($K$3,VLoop!G80,NA())</f>
        <v>-134.32420430428363</v>
      </c>
    </row>
    <row r="81" spans="1:7" ht="12.75">
      <c r="A81" s="3">
        <f>VLoop!A81</f>
        <v>8.899999999999986</v>
      </c>
      <c r="B81" s="3">
        <f>IF($K$1,VLoop!B81,NA())</f>
        <v>20.470334380045703</v>
      </c>
      <c r="C81" s="3">
        <f>IF($K$1,VLoop!C81,NA())</f>
        <v>-90</v>
      </c>
      <c r="D81" s="3">
        <f>IF($K$2,VLoop!D81,NA())</f>
        <v>-21.950762432420593</v>
      </c>
      <c r="E81" s="3">
        <f>IF($K$2,VLoop!E81,NA())</f>
        <v>-44.56259633337643</v>
      </c>
      <c r="F81" s="3">
        <f>IF($K$3,VLoop!F81,NA())</f>
        <v>-1.4804280523748892</v>
      </c>
      <c r="G81" s="3">
        <f>IF($K$3,VLoop!G81,NA())</f>
        <v>-134.56259633337643</v>
      </c>
    </row>
    <row r="82" spans="1:7" ht="12.75">
      <c r="A82" s="3">
        <f>VLoop!A82</f>
        <v>8.999999999999986</v>
      </c>
      <c r="B82" s="3">
        <f>IF($K$1,VLoop!B82,NA())</f>
        <v>20.37328432415746</v>
      </c>
      <c r="C82" s="3">
        <f>IF($K$1,VLoop!C82,NA())</f>
        <v>-90</v>
      </c>
      <c r="D82" s="3">
        <f>IF($K$2,VLoop!D82,NA())</f>
        <v>-21.98893438274828</v>
      </c>
      <c r="E82" s="3">
        <f>IF($K$2,VLoop!E82,NA())</f>
        <v>-44.79998625536757</v>
      </c>
      <c r="F82" s="3">
        <f>IF($K$3,VLoop!F82,NA())</f>
        <v>-1.6156500585908207</v>
      </c>
      <c r="G82" s="3">
        <f>IF($K$3,VLoop!G82,NA())</f>
        <v>-134.79998625536757</v>
      </c>
    </row>
    <row r="83" spans="1:7" ht="12.75">
      <c r="A83" s="3">
        <f>VLoop!A83</f>
        <v>9.099999999999985</v>
      </c>
      <c r="B83" s="3">
        <f>IF($K$1,VLoop!B83,NA())</f>
        <v>20.277306666522087</v>
      </c>
      <c r="C83" s="3">
        <f>IF($K$1,VLoop!C83,NA())</f>
        <v>-90</v>
      </c>
      <c r="D83" s="3">
        <f>IF($K$2,VLoop!D83,NA())</f>
        <v>-22.027160677888446</v>
      </c>
      <c r="E83" s="3">
        <f>IF($K$2,VLoop!E83,NA())</f>
        <v>-45.03633614027145</v>
      </c>
      <c r="F83" s="3">
        <f>IF($K$3,VLoop!F83,NA())</f>
        <v>-1.7498540113663585</v>
      </c>
      <c r="G83" s="3">
        <f>IF($K$3,VLoop!G83,NA())</f>
        <v>-135.03633614027146</v>
      </c>
    </row>
    <row r="84" spans="1:7" ht="12.75">
      <c r="A84" s="3">
        <f>VLoop!A84</f>
        <v>9.199999999999985</v>
      </c>
      <c r="B84" s="3">
        <f>IF($K$1,VLoop!B84,NA())</f>
        <v>20.182377966032853</v>
      </c>
      <c r="C84" s="3">
        <f>IF($K$1,VLoop!C84,NA())</f>
        <v>-90</v>
      </c>
      <c r="D84" s="3">
        <f>IF($K$2,VLoop!D84,NA())</f>
        <v>-22.065438037854634</v>
      </c>
      <c r="E84" s="3">
        <f>IF($K$2,VLoop!E84,NA())</f>
        <v>-45.27161067418874</v>
      </c>
      <c r="F84" s="3">
        <f>IF($K$3,VLoop!F84,NA())</f>
        <v>-1.8830600718217827</v>
      </c>
      <c r="G84" s="3">
        <f>IF($K$3,VLoop!G84,NA())</f>
        <v>-135.27161067418874</v>
      </c>
    </row>
    <row r="85" spans="1:7" ht="12.75">
      <c r="A85" s="3">
        <f>VLoop!A85</f>
        <v>9.299999999999985</v>
      </c>
      <c r="B85" s="3">
        <f>IF($K$1,VLoop!B85,NA())</f>
        <v>20.088475541865254</v>
      </c>
      <c r="C85" s="3">
        <f>IF($K$1,VLoop!C85,NA())</f>
        <v>-90</v>
      </c>
      <c r="D85" s="3">
        <f>IF($K$2,VLoop!D85,NA())</f>
        <v>-22.103763190687978</v>
      </c>
      <c r="E85" s="3">
        <f>IF($K$2,VLoop!E85,NA())</f>
        <v>-45.50577702016192</v>
      </c>
      <c r="F85" s="3">
        <f>IF($K$3,VLoop!F85,NA())</f>
        <v>-2.0152876488227234</v>
      </c>
      <c r="G85" s="3">
        <f>IF($K$3,VLoop!G85,NA())</f>
        <v>-135.50577702016193</v>
      </c>
    </row>
    <row r="86" spans="1:7" ht="12.75">
      <c r="A86" s="3">
        <f>VLoop!A86</f>
        <v>9.399999999999984</v>
      </c>
      <c r="B86" s="3">
        <f>IF($K$1,VLoop!B86,NA())</f>
        <v>19.995577440949983</v>
      </c>
      <c r="C86" s="3">
        <f>IF($K$1,VLoop!C86,NA())</f>
        <v>-90</v>
      </c>
      <c r="D86" s="3">
        <f>IF($K$2,VLoop!D86,NA())</f>
        <v>-22.142132877674573</v>
      </c>
      <c r="E86" s="3">
        <f>IF($K$2,VLoop!E86,NA())</f>
        <v>-45.73880468693539</v>
      </c>
      <c r="F86" s="3">
        <f>IF($K$3,VLoop!F86,NA())</f>
        <v>-2.146555436724591</v>
      </c>
      <c r="G86" s="3">
        <f>IF($K$3,VLoop!G86,NA())</f>
        <v>-135.7388046869354</v>
      </c>
    </row>
    <row r="87" spans="1:7" ht="12.75">
      <c r="A87" s="3">
        <f>VLoop!A87</f>
        <v>9.499999999999984</v>
      </c>
      <c r="B87" s="3">
        <f>IF($K$1,VLoop!B87,NA())</f>
        <v>19.903662407167</v>
      </c>
      <c r="C87" s="3">
        <f>IF($K$1,VLoop!C87,NA())</f>
        <v>-90</v>
      </c>
      <c r="D87" s="3">
        <f>IF($K$2,VLoop!D87,NA())</f>
        <v>-22.18054385807215</v>
      </c>
      <c r="E87" s="3">
        <f>IF($K$2,VLoop!E87,NA())</f>
        <v>-45.97066540509602</v>
      </c>
      <c r="F87" s="3">
        <f>IF($K$3,VLoop!F87,NA())</f>
        <v>-2.2768814509051483</v>
      </c>
      <c r="G87" s="3">
        <f>IF($K$3,VLoop!G87,NA())</f>
        <v>-135.970665405096</v>
      </c>
    </row>
    <row r="88" spans="1:7" ht="12.75">
      <c r="A88" s="3">
        <f>VLoop!A88</f>
        <v>9.599999999999984</v>
      </c>
      <c r="B88" s="3">
        <f>IF($K$1,VLoop!B88,NA())</f>
        <v>19.81270985215259</v>
      </c>
      <c r="C88" s="3">
        <f>IF($K$1,VLoop!C88,NA())</f>
        <v>-90</v>
      </c>
      <c r="D88" s="3">
        <f>IF($K$2,VLoop!D88,NA())</f>
        <v>-22.218992913384966</v>
      </c>
      <c r="E88" s="3">
        <f>IF($K$2,VLoop!E88,NA())</f>
        <v>-46.201333010110886</v>
      </c>
      <c r="F88" s="3">
        <f>IF($K$3,VLoop!F88,NA())</f>
        <v>-2.406283061232375</v>
      </c>
      <c r="G88" s="3">
        <f>IF($K$3,VLoop!G88,NA())</f>
        <v>-136.2013330101109</v>
      </c>
    </row>
    <row r="89" spans="1:7" ht="12.75">
      <c r="A89" s="3">
        <f>VLoop!A89</f>
        <v>9.699999999999983</v>
      </c>
      <c r="B89" s="3">
        <f>IF($K$1,VLoop!B89,NA())</f>
        <v>19.722699827619063</v>
      </c>
      <c r="C89" s="3">
        <f>IF($K$1,VLoop!C89,NA())</f>
        <v>-90</v>
      </c>
      <c r="D89" s="3">
        <f>IF($K$2,VLoop!D89,NA())</f>
        <v>-22.257476851222833</v>
      </c>
      <c r="E89" s="3">
        <f>IF($K$2,VLoop!E89,NA())</f>
        <v>-46.43078333181645</v>
      </c>
      <c r="F89" s="3">
        <f>IF($K$3,VLoop!F89,NA())</f>
        <v>-2.5347770236037714</v>
      </c>
      <c r="G89" s="3">
        <f>IF($K$3,VLoop!G89,NA())</f>
        <v>-136.43078333181646</v>
      </c>
    </row>
    <row r="90" spans="1:7" ht="12.75">
      <c r="A90" s="3">
        <f>VLoop!A90</f>
        <v>9.799999999999983</v>
      </c>
      <c r="B90" s="3">
        <f>IF($K$1,VLoop!B90,NA())</f>
        <v>19.633612999094062</v>
      </c>
      <c r="C90" s="3">
        <f>IF($K$1,VLoop!C90,NA())</f>
        <v>-90</v>
      </c>
      <c r="D90" s="3">
        <f>IF($K$2,VLoop!D90,NA())</f>
        <v>-22.295992508776862</v>
      </c>
      <c r="E90" s="3">
        <f>IF($K$2,VLoop!E90,NA())</f>
        <v>-46.658994089947164</v>
      </c>
      <c r="F90" s="3">
        <f>IF($K$3,VLoop!F90,NA())</f>
        <v>-2.6623795096827974</v>
      </c>
      <c r="G90" s="3">
        <f>IF($K$3,VLoop!G90,NA())</f>
        <v>-136.65899408994716</v>
      </c>
    </row>
    <row r="91" spans="1:7" ht="12.75">
      <c r="A91" s="3">
        <f>VLoop!A91</f>
        <v>9.899999999999983</v>
      </c>
      <c r="B91" s="3">
        <f>IF($K$1,VLoop!B91,NA())</f>
        <v>19.54543062099296</v>
      </c>
      <c r="C91" s="3">
        <f>IF($K$1,VLoop!C91,NA())</f>
        <v>-90</v>
      </c>
      <c r="D91" s="3">
        <f>IF($K$2,VLoop!D91,NA())</f>
        <v>-22.33453675594211</v>
      </c>
      <c r="E91" s="3">
        <f>IF($K$2,VLoop!E91,NA())</f>
        <v>-46.885944795323084</v>
      </c>
      <c r="F91" s="3">
        <f>IF($K$3,VLoop!F91,NA())</f>
        <v>-2.789106134949151</v>
      </c>
      <c r="G91" s="3">
        <f>IF($K$3,VLoop!G91,NA())</f>
        <v>-136.88594479532307</v>
      </c>
    </row>
    <row r="92" spans="1:7" ht="12.75">
      <c r="A92" s="3">
        <f>VLoop!A92</f>
        <v>9.999999999999982</v>
      </c>
      <c r="B92" s="3">
        <f>IF($K$1,VLoop!B92,NA())</f>
        <v>19.45813451294396</v>
      </c>
      <c r="C92" s="3">
        <f>IF($K$1,VLoop!C92,NA())</f>
        <v>-90</v>
      </c>
      <c r="D92" s="3">
        <f>IF($K$2,VLoop!D92,NA())</f>
        <v>-22.373106498114762</v>
      </c>
      <c r="E92" s="3">
        <f>IF($K$2,VLoop!E92,NA())</f>
        <v>-47.111616656343685</v>
      </c>
      <c r="F92" s="3">
        <f>IF($K$3,VLoop!F92,NA())</f>
        <v>-2.9149719851708</v>
      </c>
      <c r="G92" s="3">
        <f>IF($K$3,VLoop!G92,NA())</f>
        <v>-137.1116166563437</v>
      </c>
    </row>
    <row r="93" spans="1:7" ht="12.75">
      <c r="A93" s="3">
        <f>VLoop!A93</f>
        <v>10</v>
      </c>
      <c r="B93" s="3">
        <f>IF($K$1,VLoop!B93,NA())</f>
        <v>19.458134512943946</v>
      </c>
      <c r="C93" s="3">
        <f>IF($K$1,VLoop!C93,NA())</f>
        <v>-90</v>
      </c>
      <c r="D93" s="3">
        <f>IF($K$2,VLoop!D93,NA())</f>
        <v>-22.373106498114765</v>
      </c>
      <c r="E93" s="3">
        <f>IF($K$2,VLoop!E93,NA())</f>
        <v>-47.11161665634373</v>
      </c>
      <c r="F93" s="3">
        <f>IF($K$3,VLoop!F93,NA())</f>
        <v>-2.91497198517082</v>
      </c>
      <c r="G93" s="3">
        <f>IF($K$3,VLoop!G93,NA())</f>
        <v>-137.11161665634373</v>
      </c>
    </row>
    <row r="94" spans="1:7" ht="12.75">
      <c r="A94" s="3">
        <f>VLoop!A94</f>
        <v>11</v>
      </c>
      <c r="B94" s="3">
        <f>IF($K$1,VLoop!B94,NA())</f>
        <v>18.630280809779443</v>
      </c>
      <c r="C94" s="3">
        <f>IF($K$1,VLoop!C94,NA())</f>
        <v>-90</v>
      </c>
      <c r="D94" s="3">
        <f>IF($K$2,VLoop!D94,NA())</f>
        <v>-22.759554953053506</v>
      </c>
      <c r="E94" s="3">
        <f>IF($K$2,VLoop!E94,NA())</f>
        <v>-49.294914352490245</v>
      </c>
      <c r="F94" s="3">
        <f>IF($K$3,VLoop!F94,NA())</f>
        <v>-4.129274143274064</v>
      </c>
      <c r="G94" s="3">
        <f>IF($K$3,VLoop!G94,NA())</f>
        <v>-139.29491435249025</v>
      </c>
    </row>
    <row r="95" spans="1:7" ht="12.75">
      <c r="A95" s="3">
        <f>VLoop!A95</f>
        <v>12</v>
      </c>
      <c r="B95" s="3">
        <f>IF($K$1,VLoop!B95,NA())</f>
        <v>17.874509591991448</v>
      </c>
      <c r="C95" s="3">
        <f>IF($K$1,VLoop!C95,NA())</f>
        <v>-90</v>
      </c>
      <c r="D95" s="3">
        <f>IF($K$2,VLoop!D95,NA())</f>
        <v>-23.14547924229515</v>
      </c>
      <c r="E95" s="3">
        <f>IF($K$2,VLoop!E95,NA())</f>
        <v>-51.33937187717237</v>
      </c>
      <c r="F95" s="3">
        <f>IF($K$3,VLoop!F95,NA())</f>
        <v>-5.270969650303701</v>
      </c>
      <c r="G95" s="3">
        <f>IF($K$3,VLoop!G95,NA())</f>
        <v>-141.33937187717237</v>
      </c>
    </row>
    <row r="96" spans="1:7" ht="12.75">
      <c r="A96" s="3">
        <f>VLoop!A96</f>
        <v>13</v>
      </c>
      <c r="B96" s="3">
        <f>IF($K$1,VLoop!B96,NA())</f>
        <v>17.179267466807207</v>
      </c>
      <c r="C96" s="3">
        <f>IF($K$1,VLoop!C96,NA())</f>
        <v>-90</v>
      </c>
      <c r="D96" s="3">
        <f>IF($K$2,VLoop!D96,NA())</f>
        <v>-23.52857157786108</v>
      </c>
      <c r="E96" s="3">
        <f>IF($K$2,VLoop!E96,NA())</f>
        <v>-53.24380593154011</v>
      </c>
      <c r="F96" s="3">
        <f>IF($K$3,VLoop!F96,NA())</f>
        <v>-6.34930411105387</v>
      </c>
      <c r="G96" s="3">
        <f>IF($K$3,VLoop!G96,NA())</f>
        <v>-143.24380593154012</v>
      </c>
    </row>
    <row r="97" spans="1:7" ht="12.75">
      <c r="A97" s="3">
        <f>VLoop!A97</f>
        <v>14</v>
      </c>
      <c r="B97" s="3">
        <f>IF($K$1,VLoop!B97,NA())</f>
        <v>16.535573799379183</v>
      </c>
      <c r="C97" s="3">
        <f>IF($K$1,VLoop!C97,NA())</f>
        <v>-90</v>
      </c>
      <c r="D97" s="3">
        <f>IF($K$2,VLoop!D97,NA())</f>
        <v>-23.907020049905636</v>
      </c>
      <c r="E97" s="3">
        <f>IF($K$2,VLoop!E97,NA())</f>
        <v>-55.012370001317166</v>
      </c>
      <c r="F97" s="3">
        <f>IF($K$3,VLoop!F97,NA())</f>
        <v>-7.371446250526452</v>
      </c>
      <c r="G97" s="3">
        <f>IF($K$3,VLoop!G97,NA())</f>
        <v>-145.01237000131718</v>
      </c>
    </row>
    <row r="98" spans="1:7" ht="12.75">
      <c r="A98" s="3">
        <f>VLoop!A98</f>
        <v>15</v>
      </c>
      <c r="B98" s="3">
        <f>IF($K$1,VLoop!B98,NA())</f>
        <v>15.93630933183032</v>
      </c>
      <c r="C98" s="3">
        <f>IF($K$1,VLoop!C98,NA())</f>
        <v>-90</v>
      </c>
      <c r="D98" s="3">
        <f>IF($K$2,VLoop!D98,NA())</f>
        <v>-24.279457592822887</v>
      </c>
      <c r="E98" s="3">
        <f>IF($K$2,VLoop!E98,NA())</f>
        <v>-56.65212427306523</v>
      </c>
      <c r="F98" s="3">
        <f>IF($K$3,VLoop!F98,NA())</f>
        <v>-8.343148260992571</v>
      </c>
      <c r="G98" s="3">
        <f>IF($K$3,VLoop!G98,NA())</f>
        <v>-146.65212427306523</v>
      </c>
    </row>
    <row r="99" spans="1:7" ht="12.75">
      <c r="A99" s="3">
        <f>VLoop!A99</f>
        <v>16</v>
      </c>
      <c r="B99" s="3">
        <f>IF($K$1,VLoop!B99,NA())</f>
        <v>15.37573485982545</v>
      </c>
      <c r="C99" s="3">
        <f>IF($K$1,VLoop!C99,NA())</f>
        <v>-90</v>
      </c>
      <c r="D99" s="3">
        <f>IF($K$2,VLoop!D99,NA())</f>
        <v>-24.644893243148317</v>
      </c>
      <c r="E99" s="3">
        <f>IF($K$2,VLoop!E99,NA())</f>
        <v>-58.17154477373543</v>
      </c>
      <c r="F99" s="3">
        <f>IF($K$3,VLoop!F99,NA())</f>
        <v>-9.269158383322868</v>
      </c>
      <c r="G99" s="3">
        <f>IF($K$3,VLoop!G99,NA())</f>
        <v>-148.17154477373543</v>
      </c>
    </row>
    <row r="100" spans="1:7" ht="12.75">
      <c r="A100" s="3">
        <f>VLoop!A100</f>
        <v>17</v>
      </c>
      <c r="B100" s="3">
        <f>IF($K$1,VLoop!B100,NA())</f>
        <v>14.849156085378466</v>
      </c>
      <c r="C100" s="3">
        <f>IF($K$1,VLoop!C100,NA())</f>
        <v>-90</v>
      </c>
      <c r="D100" s="3">
        <f>IF($K$2,VLoop!D100,NA())</f>
        <v>-25.002642695718865</v>
      </c>
      <c r="E100" s="3">
        <f>IF($K$2,VLoop!E100,NA())</f>
        <v>-59.57961378713011</v>
      </c>
      <c r="F100" s="3">
        <f>IF($K$3,VLoop!F100,NA())</f>
        <v>-10.153486610340401</v>
      </c>
      <c r="G100" s="3">
        <f>IF($K$3,VLoop!G100,NA())</f>
        <v>-149.5796137871301</v>
      </c>
    </row>
    <row r="101" spans="1:7" ht="12.75">
      <c r="A101" s="3">
        <f>VLoop!A101</f>
        <v>18</v>
      </c>
      <c r="B101" s="3">
        <f>IF($K$1,VLoop!B101,NA())</f>
        <v>14.352684410877822</v>
      </c>
      <c r="C101" s="3">
        <f>IF($K$1,VLoop!C101,NA())</f>
        <v>-90</v>
      </c>
      <c r="D101" s="3">
        <f>IF($K$2,VLoop!D101,NA())</f>
        <v>-25.35226550768931</v>
      </c>
      <c r="E101" s="3">
        <f>IF($K$2,VLoop!E101,NA())</f>
        <v>-60.88527521679585</v>
      </c>
      <c r="F101" s="3">
        <f>IF($K$3,VLoop!F101,NA())</f>
        <v>-10.999581096811488</v>
      </c>
      <c r="G101" s="3">
        <f>IF($K$3,VLoop!G101,NA())</f>
        <v>-150.88527521679586</v>
      </c>
    </row>
    <row r="102" spans="1:7" ht="12.75">
      <c r="A102" s="3">
        <f>VLoop!A102</f>
        <v>19</v>
      </c>
      <c r="B102" s="3">
        <f>IF($K$1,VLoop!B102,NA())</f>
        <v>13.883062493887364</v>
      </c>
      <c r="C102" s="3">
        <f>IF($K$1,VLoop!C102,NA())</f>
        <v>-90</v>
      </c>
      <c r="D102" s="3">
        <f>IF($K$2,VLoop!D102,NA())</f>
        <v>-25.693511485278012</v>
      </c>
      <c r="E102" s="3">
        <f>IF($K$2,VLoop!E102,NA())</f>
        <v>-62.09712038751578</v>
      </c>
      <c r="F102" s="3">
        <f>IF($K$3,VLoop!F102,NA())</f>
        <v>-11.81044899139065</v>
      </c>
      <c r="G102" s="3">
        <f>IF($K$3,VLoop!G102,NA())</f>
        <v>-152.0971203875158</v>
      </c>
    </row>
    <row r="103" spans="1:7" ht="12.75">
      <c r="A103" s="3">
        <f>VLoop!A103</f>
        <v>20</v>
      </c>
      <c r="B103" s="3">
        <f>IF($K$1,VLoop!B103,NA())</f>
        <v>13.437534599664321</v>
      </c>
      <c r="C103" s="3">
        <f>IF($K$1,VLoop!C103,NA())</f>
        <v>-90</v>
      </c>
      <c r="D103" s="3">
        <f>IF($K$2,VLoop!D103,NA())</f>
        <v>-26.026276458456547</v>
      </c>
      <c r="E103" s="3">
        <f>IF($K$2,VLoop!E103,NA())</f>
        <v>-63.2232191493778</v>
      </c>
      <c r="F103" s="3">
        <f>IF($K$3,VLoop!F103,NA())</f>
        <v>-12.588741858792227</v>
      </c>
      <c r="G103" s="3">
        <f>IF($K$3,VLoop!G103,NA())</f>
        <v>-153.2232191493778</v>
      </c>
    </row>
    <row r="104" spans="1:7" ht="12.75">
      <c r="A104" s="3">
        <f>VLoop!A104</f>
        <v>21</v>
      </c>
      <c r="B104" s="3">
        <f>IF($K$1,VLoop!B104,NA())</f>
        <v>13.01374861826556</v>
      </c>
      <c r="C104" s="3">
        <f>IF($K$1,VLoop!C104,NA())</f>
        <v>-90</v>
      </c>
      <c r="D104" s="3">
        <f>IF($K$2,VLoop!D104,NA())</f>
        <v>-26.35056661074261</v>
      </c>
      <c r="E104" s="3">
        <f>IF($K$2,VLoop!E104,NA())</f>
        <v>-64.2710418428946</v>
      </c>
      <c r="F104" s="3">
        <f>IF($K$3,VLoop!F104,NA())</f>
        <v>-13.336817992477052</v>
      </c>
      <c r="G104" s="3">
        <f>IF($K$3,VLoop!G104,NA())</f>
        <v>-154.2710418428946</v>
      </c>
    </row>
    <row r="105" spans="1:7" ht="12.75">
      <c r="A105" s="3">
        <f>VLoop!A105</f>
        <v>22</v>
      </c>
      <c r="B105" s="3">
        <f>IF($K$1,VLoop!B105,NA())</f>
        <v>12.60968089649982</v>
      </c>
      <c r="C105" s="3">
        <f>IF($K$1,VLoop!C105,NA())</f>
        <v>-90</v>
      </c>
      <c r="D105" s="3">
        <f>IF($K$2,VLoop!D105,NA())</f>
        <v>-26.66647015667303</v>
      </c>
      <c r="E105" s="3">
        <f>IF($K$2,VLoop!E105,NA())</f>
        <v>-65.24743714667665</v>
      </c>
      <c r="F105" s="3">
        <f>IF($K$3,VLoop!F105,NA())</f>
        <v>-14.056789260173208</v>
      </c>
      <c r="G105" s="3">
        <f>IF($K$3,VLoop!G105,NA())</f>
        <v>-155.24743714667665</v>
      </c>
    </row>
    <row r="106" spans="1:7" ht="12.75">
      <c r="A106" s="3">
        <f>VLoop!A106</f>
        <v>23</v>
      </c>
      <c r="B106" s="3">
        <f>IF($K$1,VLoop!B106,NA())</f>
        <v>12.223577792592087</v>
      </c>
      <c r="C106" s="3">
        <f>IF($K$1,VLoop!C106,NA())</f>
        <v>-90</v>
      </c>
      <c r="D106" s="3">
        <f>IF($K$2,VLoop!D106,NA())</f>
        <v>-26.974135112750783</v>
      </c>
      <c r="E106" s="3">
        <f>IF($K$2,VLoop!E106,NA())</f>
        <v>-66.15864332649213</v>
      </c>
      <c r="F106" s="3">
        <f>IF($K$3,VLoop!F106,NA())</f>
        <v>-14.750557320158697</v>
      </c>
      <c r="G106" s="3">
        <f>IF($K$3,VLoop!G106,NA())</f>
        <v>-156.15864332649213</v>
      </c>
    </row>
    <row r="107" spans="1:7" ht="12.75">
      <c r="A107" s="3">
        <f>VLoop!A107</f>
        <v>24</v>
      </c>
      <c r="B107" s="3">
        <f>IF($K$1,VLoop!B107,NA())</f>
        <v>11.853909678711824</v>
      </c>
      <c r="C107" s="3">
        <f>IF($K$1,VLoop!C107,NA())</f>
        <v>-90</v>
      </c>
      <c r="D107" s="3">
        <f>IF($K$2,VLoop!D107,NA())</f>
        <v>-27.27375200989568</v>
      </c>
      <c r="E107" s="3">
        <f>IF($K$2,VLoop!E107,NA())</f>
        <v>-67.0103184903226</v>
      </c>
      <c r="F107" s="3">
        <f>IF($K$3,VLoop!F107,NA())</f>
        <v>-15.419842331183855</v>
      </c>
      <c r="G107" s="3">
        <f>IF($K$3,VLoop!G107,NA())</f>
        <v>-157.0103184903226</v>
      </c>
    </row>
    <row r="108" spans="1:7" ht="12.75">
      <c r="A108" s="3">
        <f>VLoop!A108</f>
        <v>25</v>
      </c>
      <c r="B108" s="3">
        <f>IF($K$1,VLoop!B108,NA())</f>
        <v>11.499334339503191</v>
      </c>
      <c r="C108" s="3">
        <f>IF($K$1,VLoop!C108,NA())</f>
        <v>-90</v>
      </c>
      <c r="D108" s="3">
        <f>IF($K$2,VLoop!D108,NA())</f>
        <v>-27.565540553405896</v>
      </c>
      <c r="E108" s="3">
        <f>IF($K$2,VLoop!E108,NA())</f>
        <v>-67.80758070660475</v>
      </c>
      <c r="F108" s="3">
        <f>IF($K$3,VLoop!F108,NA())</f>
        <v>-16.066206213902703</v>
      </c>
      <c r="G108" s="3">
        <f>IF($K$3,VLoop!G108,NA())</f>
        <v>-157.80758070660477</v>
      </c>
    </row>
    <row r="109" spans="1:7" ht="12.75">
      <c r="A109" s="3">
        <f>VLoop!A109</f>
        <v>26</v>
      </c>
      <c r="B109" s="3">
        <f>IF($K$1,VLoop!B109,NA())</f>
        <v>11.158667553527586</v>
      </c>
      <c r="C109" s="3">
        <f>IF($K$1,VLoop!C109,NA())</f>
        <v>-90</v>
      </c>
      <c r="D109" s="3">
        <f>IF($K$2,VLoop!D109,NA())</f>
        <v>-27.849739403518797</v>
      </c>
      <c r="E109" s="3">
        <f>IF($K$2,VLoop!E109,NA())</f>
        <v>-68.555052259141</v>
      </c>
      <c r="F109" s="3">
        <f>IF($K$3,VLoop!F109,NA())</f>
        <v>-16.69107184999121</v>
      </c>
      <c r="G109" s="3">
        <f>IF($K$3,VLoop!G109,NA())</f>
        <v>-158.55505225914098</v>
      </c>
    </row>
    <row r="110" spans="1:7" ht="12.75">
      <c r="A110" s="3">
        <f>VLoop!A110</f>
        <v>27</v>
      </c>
      <c r="B110" s="3">
        <f>IF($K$1,VLoop!B110,NA())</f>
        <v>10.8308592297642</v>
      </c>
      <c r="C110" s="3">
        <f>IF($K$1,VLoop!C110,NA())</f>
        <v>-90</v>
      </c>
      <c r="D110" s="3">
        <f>IF($K$2,VLoop!D110,NA())</f>
        <v>-28.12659840434502</v>
      </c>
      <c r="E110" s="3">
        <f>IF($K$2,VLoop!E110,NA())</f>
        <v>-69.25690453123354</v>
      </c>
      <c r="F110" s="3">
        <f>IF($K$3,VLoop!F110,NA())</f>
        <v>-17.29573917458082</v>
      </c>
      <c r="G110" s="3">
        <f>IF($K$3,VLoop!G110,NA())</f>
        <v>-159.25690453123354</v>
      </c>
    </row>
    <row r="111" spans="1:7" ht="12.75">
      <c r="A111" s="3">
        <f>VLoop!A111</f>
        <v>28</v>
      </c>
      <c r="B111" s="3">
        <f>IF($K$1,VLoop!B111,NA())</f>
        <v>10.514973886099561</v>
      </c>
      <c r="C111" s="3">
        <f>IF($K$1,VLoop!C111,NA())</f>
        <v>-90</v>
      </c>
      <c r="D111" s="3">
        <f>IF($K$2,VLoop!D111,NA())</f>
        <v>-28.396372722967808</v>
      </c>
      <c r="E111" s="3">
        <f>IF($K$2,VLoop!E111,NA())</f>
        <v>-69.9169014473089</v>
      </c>
      <c r="F111" s="3">
        <f>IF($K$3,VLoop!F111,NA())</f>
        <v>-17.881398836868247</v>
      </c>
      <c r="G111" s="3">
        <f>IF($K$3,VLoop!G111,NA())</f>
        <v>-159.9169014473089</v>
      </c>
    </row>
    <row r="112" spans="1:7" ht="12.75">
      <c r="A112" s="3">
        <f>VLoop!A112</f>
        <v>29</v>
      </c>
      <c r="B112" s="3">
        <f>IF($K$1,VLoop!B112,NA())</f>
        <v>10.210174554964823</v>
      </c>
      <c r="C112" s="3">
        <f>IF($K$1,VLoop!C112,NA())</f>
        <v>-90</v>
      </c>
      <c r="D112" s="3">
        <f>IF($K$2,VLoop!D112,NA())</f>
        <v>-28.659318472236922</v>
      </c>
      <c r="E112" s="3">
        <f>IF($K$2,VLoop!E112,NA())</f>
        <v>-70.53844032254186</v>
      </c>
      <c r="F112" s="3">
        <f>IF($K$3,VLoop!F112,NA())</f>
        <v>-18.4491439172721</v>
      </c>
      <c r="G112" s="3">
        <f>IF($K$3,VLoop!G112,NA())</f>
        <v>-160.53844032254185</v>
      </c>
    </row>
    <row r="113" spans="1:7" ht="12.75">
      <c r="A113" s="3">
        <f>VLoop!A113</f>
        <v>30</v>
      </c>
      <c r="B113" s="3">
        <f>IF($K$1,VLoop!B113,NA())</f>
        <v>9.915709418550694</v>
      </c>
      <c r="C113" s="3">
        <f>IF($K$1,VLoop!C113,NA())</f>
        <v>-90</v>
      </c>
      <c r="D113" s="3">
        <f>IF($K$2,VLoop!D113,NA())</f>
        <v>-28.915689481731945</v>
      </c>
      <c r="E113" s="3">
        <f>IF($K$2,VLoop!E113,NA())</f>
        <v>-71.12458955662845</v>
      </c>
      <c r="F113" s="3">
        <f>IF($K$3,VLoop!F113,NA())</f>
        <v>-18.99998006318125</v>
      </c>
      <c r="G113" s="3">
        <f>IF($K$3,VLoop!G113,NA())</f>
        <v>-161.12458955662845</v>
      </c>
    </row>
    <row r="114" spans="1:7" ht="12.75">
      <c r="A114" s="3">
        <f>VLoop!A114</f>
        <v>31</v>
      </c>
      <c r="B114" s="3">
        <f>IF($K$1,VLoop!B114,NA())</f>
        <v>9.630900636258492</v>
      </c>
      <c r="C114" s="3">
        <f>IF($K$1,VLoop!C114,NA())</f>
        <v>-90</v>
      </c>
      <c r="D114" s="3">
        <f>IF($K$2,VLoop!D114,NA())</f>
        <v>-29.165734954234466</v>
      </c>
      <c r="E114" s="3">
        <f>IF($K$2,VLoop!E114,NA())</f>
        <v>-71.67812297318612</v>
      </c>
      <c r="F114" s="3">
        <f>IF($K$3,VLoop!F114,NA())</f>
        <v>-19.534834317975974</v>
      </c>
      <c r="G114" s="3">
        <f>IF($K$3,VLoop!G114,NA())</f>
        <v>-161.6781229731861</v>
      </c>
    </row>
    <row r="115" spans="1:7" ht="12.75">
      <c r="A115" s="3">
        <f>VLoop!A115</f>
        <v>32</v>
      </c>
      <c r="B115" s="3">
        <f>IF($K$1,VLoop!B115,NA())</f>
        <v>9.355134946545824</v>
      </c>
      <c r="C115" s="3">
        <f>IF($K$1,VLoop!C115,NA())</f>
        <v>-90</v>
      </c>
      <c r="D115" s="3">
        <f>IF($K$2,VLoop!D115,NA())</f>
        <v>-29.409697802810758</v>
      </c>
      <c r="E115" s="3">
        <f>IF($K$2,VLoop!E115,NA())</f>
        <v>-72.2015508279025</v>
      </c>
      <c r="F115" s="3">
        <f>IF($K$3,VLoop!F115,NA())</f>
        <v>-20.054562856264933</v>
      </c>
      <c r="G115" s="3">
        <f>IF($K$3,VLoop!G115,NA())</f>
        <v>-162.2015508279025</v>
      </c>
    </row>
    <row r="116" spans="1:7" ht="12.75">
      <c r="A116" s="3">
        <f>VLoop!A116</f>
        <v>33</v>
      </c>
      <c r="B116" s="3">
        <f>IF($K$1,VLoop!B116,NA())</f>
        <v>9.087855715386192</v>
      </c>
      <c r="C116" s="3">
        <f>IF($K$1,VLoop!C116,NA())</f>
        <v>-90</v>
      </c>
      <c r="D116" s="3">
        <f>IF($K$2,VLoop!D116,NA())</f>
        <v>-29.647813509069035</v>
      </c>
      <c r="E116" s="3">
        <f>IF($K$2,VLoop!E116,NA())</f>
        <v>-72.69714763705346</v>
      </c>
      <c r="F116" s="3">
        <f>IF($K$3,VLoop!F116,NA())</f>
        <v>-20.55995779368284</v>
      </c>
      <c r="G116" s="3">
        <f>IF($K$3,VLoop!G116,NA())</f>
        <v>-162.69714763705346</v>
      </c>
    </row>
    <row r="117" spans="1:7" ht="12.75">
      <c r="A117" s="3">
        <f>VLoop!A117</f>
        <v>34</v>
      </c>
      <c r="B117" s="3">
        <f>IF($K$1,VLoop!B117,NA())</f>
        <v>8.828556172098843</v>
      </c>
      <c r="C117" s="3">
        <f>IF($K$1,VLoop!C117,NA())</f>
        <v>-90</v>
      </c>
      <c r="D117" s="3">
        <f>IF($K$2,VLoop!D117,NA())</f>
        <v>-29.880309378763027</v>
      </c>
      <c r="E117" s="3">
        <f>IF($K$2,VLoop!E117,NA())</f>
        <v>-73.16697704670015</v>
      </c>
      <c r="F117" s="3">
        <f>IF($K$3,VLoop!F117,NA())</f>
        <v>-21.051753206664184</v>
      </c>
      <c r="G117" s="3">
        <f>IF($K$3,VLoop!G117,NA())</f>
        <v>-163.16697704670014</v>
      </c>
    </row>
    <row r="118" spans="1:7" ht="12.75">
      <c r="A118" s="3">
        <f>VLoop!A118</f>
        <v>35</v>
      </c>
      <c r="B118" s="3">
        <f>IF($K$1,VLoop!B118,NA())</f>
        <v>8.576773625938431</v>
      </c>
      <c r="C118" s="3">
        <f>IF($K$1,VLoop!C118,NA())</f>
        <v>-90</v>
      </c>
      <c r="D118" s="3">
        <f>IF($K$2,VLoop!D118,NA())</f>
        <v>-30.107404098712422</v>
      </c>
      <c r="E118" s="3">
        <f>IF($K$2,VLoop!E118,NA())</f>
        <v>-73.61291399370745</v>
      </c>
      <c r="F118" s="3">
        <f>IF($K$3,VLoop!F118,NA())</f>
        <v>-21.53063047277399</v>
      </c>
      <c r="G118" s="3">
        <f>IF($K$3,VLoop!G118,NA())</f>
        <v>-163.61291399370745</v>
      </c>
    </row>
    <row r="119" spans="1:7" ht="12.75">
      <c r="A119" s="3">
        <f>VLoop!A119</f>
        <v>36</v>
      </c>
      <c r="B119" s="3">
        <f>IF($K$1,VLoop!B119,NA())</f>
        <v>8.3320844975982</v>
      </c>
      <c r="C119" s="3">
        <f>IF($K$1,VLoop!C119,NA())</f>
        <v>-90</v>
      </c>
      <c r="D119" s="3">
        <f>IF($K$2,VLoop!D119,NA())</f>
        <v>-30.329307520666898</v>
      </c>
      <c r="E119" s="3">
        <f>IF($K$2,VLoop!E119,NA())</f>
        <v>-74.0366644171166</v>
      </c>
      <c r="F119" s="3">
        <f>IF($K$3,VLoop!F119,NA())</f>
        <v>-21.9972230230687</v>
      </c>
      <c r="G119" s="3">
        <f>IF($K$3,VLoop!G119,NA())</f>
        <v>-164.03666441711658</v>
      </c>
    </row>
    <row r="120" spans="1:7" ht="12.75">
      <c r="A120" s="3">
        <f>VLoop!A120</f>
        <v>37</v>
      </c>
      <c r="B120" s="3">
        <f>IF($K$1,VLoop!B120,NA())</f>
        <v>8.094100031604043</v>
      </c>
      <c r="C120" s="3">
        <f>IF($K$1,VLoop!C120,NA())</f>
        <v>-90</v>
      </c>
      <c r="D120" s="3">
        <f>IF($K$2,VLoop!D120,NA())</f>
        <v>-30.54622061458968</v>
      </c>
      <c r="E120" s="3">
        <f>IF($K$2,VLoop!E120,NA())</f>
        <v>-74.43978277177327</v>
      </c>
      <c r="F120" s="3">
        <f>IF($K$3,VLoop!F120,NA())</f>
        <v>-22.452120582985636</v>
      </c>
      <c r="G120" s="3">
        <f>IF($K$3,VLoop!G120,NA())</f>
        <v>-164.43978277177328</v>
      </c>
    </row>
    <row r="121" spans="1:7" ht="12.75">
      <c r="A121" s="3">
        <f>VLoop!A121</f>
        <v>38</v>
      </c>
      <c r="B121" s="3">
        <f>IF($K$1,VLoop!B121,NA())</f>
        <v>7.86246258060774</v>
      </c>
      <c r="C121" s="3">
        <f>IF($K$1,VLoop!C121,NA())</f>
        <v>-90</v>
      </c>
      <c r="D121" s="3">
        <f>IF($K$2,VLoop!D121,NA())</f>
        <v>-30.75833554693506</v>
      </c>
      <c r="E121" s="3">
        <f>IF($K$2,VLoop!E121,NA())</f>
        <v>-74.82368758156079</v>
      </c>
      <c r="F121" s="3">
        <f>IF($K$3,VLoop!F121,NA())</f>
        <v>-22.89587296632732</v>
      </c>
      <c r="G121" s="3">
        <f>IF($K$3,VLoop!G121,NA())</f>
        <v>-164.8236875815608</v>
      </c>
    </row>
    <row r="122" spans="1:7" ht="12.75">
      <c r="A122" s="3">
        <f>VLoop!A122</f>
        <v>39</v>
      </c>
      <c r="B122" s="3">
        <f>IF($K$1,VLoop!B122,NA())</f>
        <v>7.63684237241396</v>
      </c>
      <c r="C122" s="3">
        <f>IF($K$1,VLoop!C122,NA())</f>
        <v>-90</v>
      </c>
      <c r="D122" s="3">
        <f>IF($K$2,VLoop!D122,NA())</f>
        <v>-30.96583584967334</v>
      </c>
      <c r="E122" s="3">
        <f>IF($K$2,VLoop!E122,NA())</f>
        <v>-75.18967525102896</v>
      </c>
      <c r="F122" s="3">
        <f>IF($K$3,VLoop!F122,NA())</f>
        <v>-23.32899347725938</v>
      </c>
      <c r="G122" s="3">
        <f>IF($K$3,VLoop!G122,NA())</f>
        <v>-165.18967525102894</v>
      </c>
    </row>
    <row r="123" spans="1:7" ht="12.75">
      <c r="A123" s="3">
        <f>VLoop!A123</f>
        <v>40</v>
      </c>
      <c r="B123" s="3">
        <f>IF($K$1,VLoop!B123,NA())</f>
        <v>7.416934686384699</v>
      </c>
      <c r="C123" s="3">
        <f>IF($K$1,VLoop!C123,NA())</f>
        <v>-90</v>
      </c>
      <c r="D123" s="3">
        <f>IF($K$2,VLoop!D123,NA())</f>
        <v>-31.16889665372466</v>
      </c>
      <c r="E123" s="3">
        <f>IF($K$2,VLoop!E123,NA())</f>
        <v>-75.53893233410344</v>
      </c>
      <c r="F123" s="3">
        <f>IF($K$3,VLoop!F123,NA())</f>
        <v>-23.751961967339962</v>
      </c>
      <c r="G123" s="3">
        <f>IF($K$3,VLoop!G123,NA())</f>
        <v>-165.53893233410344</v>
      </c>
    </row>
    <row r="124" spans="1:7" ht="12.75">
      <c r="A124" s="3">
        <f>VLoop!A124</f>
        <v>41</v>
      </c>
      <c r="B124" s="3">
        <f>IF($K$1,VLoop!B124,NA())</f>
        <v>7.202457378549235</v>
      </c>
      <c r="C124" s="3">
        <f>IF($K$1,VLoop!C124,NA())</f>
        <v>-90</v>
      </c>
      <c r="D124" s="3">
        <f>IF($K$2,VLoop!D124,NA())</f>
        <v>-31.367684966606877</v>
      </c>
      <c r="E124" s="3">
        <f>IF($K$2,VLoop!E124,NA())</f>
        <v>-75.8725464384152</v>
      </c>
      <c r="F124" s="3">
        <f>IF($K$3,VLoop!F124,NA())</f>
        <v>-24.165227588057643</v>
      </c>
      <c r="G124" s="3">
        <f>IF($K$3,VLoop!G124,NA())</f>
        <v>-165.8725464384152</v>
      </c>
    </row>
    <row r="125" spans="1:7" ht="12.75">
      <c r="A125" s="3">
        <f>VLoop!A125</f>
        <v>42</v>
      </c>
      <c r="B125" s="3">
        <f>IF($K$1,VLoop!B125,NA())</f>
        <v>6.993148704985935</v>
      </c>
      <c r="C125" s="3">
        <f>IF($K$1,VLoop!C125,NA())</f>
        <v>-90</v>
      </c>
      <c r="D125" s="3">
        <f>IF($K$2,VLoop!D125,NA())</f>
        <v>-31.562359978873943</v>
      </c>
      <c r="E125" s="3">
        <f>IF($K$2,VLoop!E125,NA())</f>
        <v>-76.19151592448954</v>
      </c>
      <c r="F125" s="3">
        <f>IF($K$3,VLoop!F125,NA())</f>
        <v>-24.569211273888005</v>
      </c>
      <c r="G125" s="3">
        <f>IF($K$3,VLoop!G125,NA())</f>
        <v>-166.19151592448955</v>
      </c>
    </row>
    <row r="126" spans="1:7" ht="12.75">
      <c r="A126" s="3">
        <f>VLoop!A126</f>
        <v>43</v>
      </c>
      <c r="B126" s="3">
        <f>IF($K$1,VLoop!B126,NA())</f>
        <v>6.788765401352216</v>
      </c>
      <c r="C126" s="3">
        <f>IF($K$1,VLoop!C126,NA())</f>
        <v>-90</v>
      </c>
      <c r="D126" s="3">
        <f>IF($K$2,VLoop!D126,NA())</f>
        <v>-31.753073387626863</v>
      </c>
      <c r="E126" s="3">
        <f>IF($K$2,VLoop!E126,NA())</f>
        <v>-76.49675854106205</v>
      </c>
      <c r="F126" s="3">
        <f>IF($K$3,VLoop!F126,NA())</f>
        <v>-24.964307986274648</v>
      </c>
      <c r="G126" s="3">
        <f>IF($K$3,VLoop!G126,NA())</f>
        <v>-166.49675854106204</v>
      </c>
    </row>
    <row r="127" spans="1:7" ht="12.75">
      <c r="A127" s="3">
        <f>VLoop!A127</f>
        <v>44</v>
      </c>
      <c r="B127" s="3">
        <f>IF($K$1,VLoop!B127,NA())</f>
        <v>6.589080983220196</v>
      </c>
      <c r="C127" s="3">
        <f>IF($K$1,VLoop!C127,NA())</f>
        <v>-90</v>
      </c>
      <c r="D127" s="3">
        <f>IF($K$2,VLoop!D127,NA())</f>
        <v>-31.939969728254866</v>
      </c>
      <c r="E127" s="3">
        <f>IF($K$2,VLoop!E127,NA())</f>
        <v>-76.78911912136675</v>
      </c>
      <c r="F127" s="3">
        <f>IF($K$3,VLoop!F127,NA())</f>
        <v>-25.35088874503467</v>
      </c>
      <c r="G127" s="3">
        <f>IF($K$3,VLoop!G127,NA())</f>
        <v>-166.78911912136675</v>
      </c>
    </row>
    <row r="128" spans="1:7" ht="12.75">
      <c r="A128" s="3">
        <f>VLoop!A128</f>
        <v>45</v>
      </c>
      <c r="B128" s="3">
        <f>IF($K$1,VLoop!B128,NA())</f>
        <v>6.393884237437071</v>
      </c>
      <c r="C128" s="3">
        <f>IF($K$1,VLoop!C128,NA())</f>
        <v>-90</v>
      </c>
      <c r="D128" s="3">
        <f>IF($K$2,VLoop!D128,NA())</f>
        <v>-32.12318670779488</v>
      </c>
      <c r="E128" s="3">
        <f>IF($K$2,VLoop!E128,NA())</f>
        <v>-77.06937645043497</v>
      </c>
      <c r="F128" s="3">
        <f>IF($K$3,VLoop!F128,NA())</f>
        <v>-25.729302470357812</v>
      </c>
      <c r="G128" s="3">
        <f>IF($K$3,VLoop!G128,NA())</f>
        <v>-167.06937645043496</v>
      </c>
    </row>
    <row r="129" spans="1:7" ht="12.75">
      <c r="A129" s="3">
        <f>VLoop!A129</f>
        <v>46</v>
      </c>
      <c r="B129" s="3">
        <f>IF($K$1,VLoop!B129,NA())</f>
        <v>6.2029778793124635</v>
      </c>
      <c r="C129" s="3">
        <f>IF($K$1,VLoop!C129,NA())</f>
        <v>-90</v>
      </c>
      <c r="D129" s="3">
        <f>IF($K$2,VLoop!D129,NA())</f>
        <v>-32.30285553502536</v>
      </c>
      <c r="E129" s="3">
        <f>IF($K$2,VLoop!E129,NA())</f>
        <v>-77.33824940021775</v>
      </c>
      <c r="F129" s="3">
        <f>IF($K$3,VLoop!F129,NA())</f>
        <v>-26.0998776557129</v>
      </c>
      <c r="G129" s="3">
        <f>IF($K$3,VLoop!G129,NA())</f>
        <v>-167.33824940021776</v>
      </c>
    </row>
    <row r="130" spans="1:7" ht="12.75">
      <c r="A130" s="3">
        <f>VLoop!A130</f>
        <v>47</v>
      </c>
      <c r="B130" s="3">
        <f>IF($K$1,VLoop!B130,NA())</f>
        <v>6.0161773542295975</v>
      </c>
      <c r="C130" s="3">
        <f>IF($K$1,VLoop!C130,NA())</f>
        <v>-90</v>
      </c>
      <c r="D130" s="3">
        <f>IF($K$2,VLoop!D130,NA())</f>
        <v>-32.47910124374628</v>
      </c>
      <c r="E130" s="3">
        <f>IF($K$2,VLoop!E130,NA())</f>
        <v>-77.59640241761267</v>
      </c>
      <c r="F130" s="3">
        <f>IF($K$3,VLoop!F130,NA())</f>
        <v>-26.462923889516677</v>
      </c>
      <c r="G130" s="3">
        <f>IF($K$3,VLoop!G130,NA())</f>
        <v>-167.59640241761267</v>
      </c>
    </row>
    <row r="131" spans="1:7" ht="12.75">
      <c r="A131" s="3">
        <f>VLoop!A131</f>
        <v>48</v>
      </c>
      <c r="B131" s="3">
        <f>IF($K$1,VLoop!B131,NA())</f>
        <v>5.833309765432201</v>
      </c>
      <c r="C131" s="3">
        <f>IF($K$1,VLoop!C131,NA())</f>
        <v>-90</v>
      </c>
      <c r="D131" s="3">
        <f>IF($K$2,VLoop!D131,NA())</f>
        <v>-32.652043006728434</v>
      </c>
      <c r="E131" s="3">
        <f>IF($K$2,VLoop!E131,NA())</f>
        <v>-77.8444504401181</v>
      </c>
      <c r="F131" s="3">
        <f>IF($K$3,VLoop!F131,NA())</f>
        <v>-26.818733241296236</v>
      </c>
      <c r="G131" s="3">
        <f>IF($K$3,VLoop!G131,NA())</f>
        <v>-167.8444504401181</v>
      </c>
    </row>
    <row r="132" spans="1:7" ht="12.75">
      <c r="A132" s="3">
        <f>VLoop!A132</f>
        <v>49</v>
      </c>
      <c r="B132" s="3">
        <f>IF($K$1,VLoop!B132,NA())</f>
        <v>5.654212912373672</v>
      </c>
      <c r="C132" s="3">
        <f>IF($K$1,VLoop!C132,NA())</f>
        <v>-90</v>
      </c>
      <c r="D132" s="3">
        <f>IF($K$2,VLoop!D132,NA())</f>
        <v>-32.82179443860793</v>
      </c>
      <c r="E132" s="3">
        <f>IF($K$2,VLoop!E132,NA())</f>
        <v>-78.08296330472888</v>
      </c>
      <c r="F132" s="3">
        <f>IF($K$3,VLoop!F132,NA())</f>
        <v>-27.16758152623426</v>
      </c>
      <c r="G132" s="3">
        <f>IF($K$3,VLoop!G132,NA())</f>
        <v>-168.08296330472888</v>
      </c>
    </row>
    <row r="133" spans="1:7" ht="12.75">
      <c r="A133" s="3">
        <f>VLoop!A133</f>
        <v>50</v>
      </c>
      <c r="B133" s="3">
        <f>IF($K$1,VLoop!B133,NA())</f>
        <v>5.4787344262235695</v>
      </c>
      <c r="C133" s="3">
        <f>IF($K$1,VLoop!C133,NA())</f>
        <v>-90</v>
      </c>
      <c r="D133" s="3">
        <f>IF($K$2,VLoop!D133,NA())</f>
        <v>-32.988463886608976</v>
      </c>
      <c r="E133" s="3">
        <f>IF($K$2,VLoop!E133,NA())</f>
        <v>-78.31246970769334</v>
      </c>
      <c r="F133" s="3">
        <f>IF($K$3,VLoop!F133,NA())</f>
        <v>-27.509729460385405</v>
      </c>
      <c r="G133" s="3">
        <f>IF($K$3,VLoop!G133,NA())</f>
        <v>-168.31246970769334</v>
      </c>
    </row>
    <row r="134" spans="1:7" ht="12.75">
      <c r="A134" s="3">
        <f>VLoop!A134</f>
        <v>51</v>
      </c>
      <c r="B134" s="3">
        <f>IF($K$1,VLoop!B134,NA())</f>
        <v>5.3067309909852165</v>
      </c>
      <c r="C134" s="3">
        <f>IF($K$1,VLoop!C134,NA())</f>
        <v>-90</v>
      </c>
      <c r="D134" s="3">
        <f>IF($K$2,VLoop!D134,NA())</f>
        <v>-33.152154708440975</v>
      </c>
      <c r="E134" s="3">
        <f>IF($K$2,VLoop!E134,NA())</f>
        <v>-78.5334607657513</v>
      </c>
      <c r="F134" s="3">
        <f>IF($K$3,VLoop!F134,NA())</f>
        <v>-27.84542371745576</v>
      </c>
      <c r="G134" s="3">
        <f>IF($K$3,VLoop!G134,NA())</f>
        <v>-168.5334607657513</v>
      </c>
    </row>
    <row r="135" spans="1:7" ht="12.75">
      <c r="A135" s="3">
        <f>VLoop!A135</f>
        <v>52</v>
      </c>
      <c r="B135" s="3">
        <f>IF($K$1,VLoop!B135,NA())</f>
        <v>5.138067640247962</v>
      </c>
      <c r="C135" s="3">
        <f>IF($K$1,VLoop!C135,NA())</f>
        <v>-90</v>
      </c>
      <c r="D135" s="3">
        <f>IF($K$2,VLoop!D135,NA())</f>
        <v>-33.31296553706543</v>
      </c>
      <c r="E135" s="3">
        <f>IF($K$2,VLoop!E135,NA())</f>
        <v>-78.74639322334713</v>
      </c>
      <c r="F135" s="3">
        <f>IF($K$3,VLoop!F135,NA())</f>
        <v>-28.17489789681747</v>
      </c>
      <c r="G135" s="3">
        <f>IF($K$3,VLoop!G135,NA())</f>
        <v>-168.74639322334713</v>
      </c>
    </row>
    <row r="136" spans="1:7" ht="12.75">
      <c r="A136" s="3">
        <f>VLoop!A136</f>
        <v>53</v>
      </c>
      <c r="B136" s="3">
        <f>IF($K$1,VLoop!B136,NA())</f>
        <v>4.972617120928164</v>
      </c>
      <c r="C136" s="3">
        <f>IF($K$1,VLoop!C136,NA())</f>
        <v>-90</v>
      </c>
      <c r="D136" s="3">
        <f>IF($K$2,VLoop!D136,NA())</f>
        <v>-33.47099053229036</v>
      </c>
      <c r="E136" s="3">
        <f>IF($K$2,VLoop!E136,NA())</f>
        <v>-78.95169234495668</v>
      </c>
      <c r="F136" s="3">
        <f>IF($K$3,VLoop!F136,NA())</f>
        <v>-28.49837341136219</v>
      </c>
      <c r="G136" s="3">
        <f>IF($K$3,VLoop!G136,NA())</f>
        <v>-168.95169234495668</v>
      </c>
    </row>
    <row r="137" spans="1:7" ht="12.75">
      <c r="A137" s="3">
        <f>VLoop!A137</f>
        <v>54</v>
      </c>
      <c r="B137" s="3">
        <f>IF($K$1,VLoop!B137,NA())</f>
        <v>4.810259316484577</v>
      </c>
      <c r="C137" s="3">
        <f>IF($K$1,VLoop!C137,NA())</f>
        <v>-90</v>
      </c>
      <c r="D137" s="3">
        <f>IF($K$2,VLoop!D137,NA())</f>
        <v>-33.62631961934346</v>
      </c>
      <c r="E137" s="3">
        <f>IF($K$2,VLoop!E137,NA())</f>
        <v>-79.14975452698519</v>
      </c>
      <c r="F137" s="3">
        <f>IF($K$3,VLoop!F137,NA())</f>
        <v>-28.816060302858887</v>
      </c>
      <c r="G137" s="3">
        <f>IF($K$3,VLoop!G137,NA())</f>
        <v>-169.1497545269852</v>
      </c>
    </row>
    <row r="138" spans="1:7" ht="12.75">
      <c r="A138" s="3">
        <f>VLoop!A138</f>
        <v>55</v>
      </c>
      <c r="B138" s="3">
        <f>IF($K$1,VLoop!B138,NA())</f>
        <v>4.650880723059068</v>
      </c>
      <c r="C138" s="3">
        <f>IF($K$1,VLoop!C138,NA())</f>
        <v>-90</v>
      </c>
      <c r="D138" s="3">
        <f>IF($K$2,VLoop!D138,NA())</f>
        <v>-33.77903871471612</v>
      </c>
      <c r="E138" s="3">
        <f>IF($K$2,VLoop!E138,NA())</f>
        <v>-79.34094965960136</v>
      </c>
      <c r="F138" s="3">
        <f>IF($K$3,VLoop!F138,NA())</f>
        <v>-29.128157991657055</v>
      </c>
      <c r="G138" s="3">
        <f>IF($K$3,VLoop!G138,NA())</f>
        <v>-169.34094965960136</v>
      </c>
    </row>
    <row r="139" spans="1:7" ht="12.75">
      <c r="A139" s="3">
        <f>VLoop!A139</f>
        <v>56</v>
      </c>
      <c r="B139" s="3">
        <f>IF($K$1,VLoop!B139,NA())</f>
        <v>4.494373972819937</v>
      </c>
      <c r="C139" s="3">
        <f>IF($K$1,VLoop!C139,NA())</f>
        <v>-90</v>
      </c>
      <c r="D139" s="3">
        <f>IF($K$2,VLoop!D139,NA())</f>
        <v>-33.92922993966958</v>
      </c>
      <c r="E139" s="3">
        <f>IF($K$2,VLoop!E139,NA())</f>
        <v>-79.5256232652939</v>
      </c>
      <c r="F139" s="3">
        <f>IF($K$3,VLoop!F139,NA())</f>
        <v>-29.434855966849643</v>
      </c>
      <c r="G139" s="3">
        <f>IF($K$3,VLoop!G139,NA())</f>
        <v>-169.52562326529392</v>
      </c>
    </row>
    <row r="140" spans="1:7" ht="12.75">
      <c r="A140" s="3">
        <f>VLoop!A140</f>
        <v>57</v>
      </c>
      <c r="B140" s="3">
        <f>IF($K$1,VLoop!B140,NA())</f>
        <v>4.340637399494118</v>
      </c>
      <c r="C140" s="3">
        <f>IF($K$1,VLoop!C140,NA())</f>
        <v>-90</v>
      </c>
      <c r="D140" s="3">
        <f>IF($K$2,VLoop!D140,NA())</f>
        <v>-34.076971821863076</v>
      </c>
      <c r="E140" s="3">
        <f>IF($K$2,VLoop!E140,NA())</f>
        <v>-79.70409843780664</v>
      </c>
      <c r="F140" s="3">
        <f>IF($K$3,VLoop!F140,NA())</f>
        <v>-29.73633442236896</v>
      </c>
      <c r="G140" s="3">
        <f>IF($K$3,VLoop!G140,NA())</f>
        <v>-169.70409843780664</v>
      </c>
    </row>
    <row r="141" spans="1:7" ht="12.75">
      <c r="A141" s="3">
        <f>VLoop!A141</f>
        <v>58</v>
      </c>
      <c r="B141" s="3">
        <f>IF($K$1,VLoop!B141,NA())</f>
        <v>4.1895746416851996</v>
      </c>
      <c r="C141" s="3">
        <f>IF($K$1,VLoop!C141,NA())</f>
        <v>-90</v>
      </c>
      <c r="D141" s="3">
        <f>IF($K$2,VLoop!D141,NA())</f>
        <v>-34.22233948560682</v>
      </c>
      <c r="E141" s="3">
        <f>IF($K$2,VLoop!E141,NA())</f>
        <v>-79.876677602367</v>
      </c>
      <c r="F141" s="3">
        <f>IF($K$3,VLoop!F141,NA())</f>
        <v>-30.03276484392162</v>
      </c>
      <c r="G141" s="3">
        <f>IF($K$3,VLoop!G141,NA())</f>
        <v>-169.87667760236698</v>
      </c>
    </row>
    <row r="142" spans="1:7" ht="12.75">
      <c r="A142" s="3">
        <f>VLoop!A142</f>
        <v>59</v>
      </c>
      <c r="B142" s="3">
        <f>IF($K$1,VLoop!B142,NA())</f>
        <v>4.04109428010106</v>
      </c>
      <c r="C142" s="3">
        <f>IF($K$1,VLoop!C142,NA())</f>
        <v>-90</v>
      </c>
      <c r="D142" s="3">
        <f>IF($K$2,VLoop!D142,NA())</f>
        <v>-34.36540483126818</v>
      </c>
      <c r="E142" s="3">
        <f>IF($K$2,VLoop!E142,NA())</f>
        <v>-80.04364411572239</v>
      </c>
      <c r="F142" s="3">
        <f>IF($K$3,VLoop!F142,NA())</f>
        <v>-30.32431055116712</v>
      </c>
      <c r="G142" s="3">
        <f>IF($K$3,VLoop!G142,NA())</f>
        <v>-170.0436441157224</v>
      </c>
    </row>
    <row r="143" spans="1:7" ht="12.75">
      <c r="A143" s="3">
        <f>VLoop!A143</f>
        <v>60</v>
      </c>
      <c r="B143" s="3">
        <f>IF($K$1,VLoop!B143,NA())</f>
        <v>3.8951095052710722</v>
      </c>
      <c r="C143" s="3">
        <f>IF($K$1,VLoop!C143,NA())</f>
        <v>-90</v>
      </c>
      <c r="D143" s="3">
        <f>IF($K$2,VLoop!D143,NA())</f>
        <v>-34.506236704370096</v>
      </c>
      <c r="E143" s="3">
        <f>IF($K$2,VLoop!E143,NA())</f>
        <v>-80.20526372239267</v>
      </c>
      <c r="F143" s="3">
        <f>IF($K$3,VLoop!F143,NA())</f>
        <v>-30.611127199099023</v>
      </c>
      <c r="G143" s="3">
        <f>IF($K$3,VLoop!G143,NA())</f>
        <v>-170.20526372239266</v>
      </c>
    </row>
    <row r="144" spans="1:7" ht="12.75">
      <c r="A144" s="3">
        <f>VLoop!A144</f>
        <v>61</v>
      </c>
      <c r="B144" s="3">
        <f>IF($K$1,VLoop!B144,NA())</f>
        <v>3.751537812728605</v>
      </c>
      <c r="C144" s="3">
        <f>IF($K$1,VLoop!C144,NA())</f>
        <v>-90</v>
      </c>
      <c r="D144" s="3">
        <f>IF($K$2,VLoop!D144,NA())</f>
        <v>-34.64490105492143</v>
      </c>
      <c r="E144" s="3">
        <f>IF($K$2,VLoop!E144,NA())</f>
        <v>-80.36178588169929</v>
      </c>
      <c r="F144" s="3">
        <f>IF($K$3,VLoop!F144,NA())</f>
        <v>-30.89336324219282</v>
      </c>
      <c r="G144" s="3">
        <f>IF($K$3,VLoop!G144,NA())</f>
        <v>-170.3617858816993</v>
      </c>
    </row>
    <row r="145" spans="1:7" ht="12.75">
      <c r="A145" s="3">
        <f>VLoop!A145</f>
        <v>62</v>
      </c>
      <c r="B145" s="3">
        <f>IF($K$1,VLoop!B145,NA())</f>
        <v>3.610300722978868</v>
      </c>
      <c r="C145" s="3">
        <f>IF($K$1,VLoop!C145,NA())</f>
        <v>-90</v>
      </c>
      <c r="D145" s="3">
        <f>IF($K$2,VLoop!D145,NA())</f>
        <v>-34.78146108751155</v>
      </c>
      <c r="E145" s="3">
        <f>IF($K$2,VLoop!E145,NA())</f>
        <v>-80.51344497850776</v>
      </c>
      <c r="F145" s="3">
        <f>IF($K$3,VLoop!F145,NA())</f>
        <v>-31.171160364532685</v>
      </c>
      <c r="G145" s="3">
        <f>IF($K$3,VLoop!G145,NA())</f>
        <v>-170.51344497850775</v>
      </c>
    </row>
    <row r="146" spans="1:7" ht="12.75">
      <c r="A146" s="3">
        <f>VLoop!A146</f>
        <v>63</v>
      </c>
      <c r="B146" s="3">
        <f>IF($K$1,VLoop!B146,NA())</f>
        <v>3.471323523872311</v>
      </c>
      <c r="C146" s="3">
        <f>IF($K$1,VLoop!C146,NA())</f>
        <v>-90</v>
      </c>
      <c r="D146" s="3">
        <f>IF($K$2,VLoop!D146,NA())</f>
        <v>-34.915977402688384</v>
      </c>
      <c r="E146" s="3">
        <f>IF($K$2,VLoop!E146,NA())</f>
        <v>-80.66046142919228</v>
      </c>
      <c r="F146" s="3">
        <f>IF($K$3,VLoop!F146,NA())</f>
        <v>-31.444653878816077</v>
      </c>
      <c r="G146" s="3">
        <f>IF($K$3,VLoop!G146,NA())</f>
        <v>-170.66046142919228</v>
      </c>
    </row>
    <row r="147" spans="1:7" ht="12.75">
      <c r="A147" s="3">
        <f>VLoop!A147</f>
        <v>64</v>
      </c>
      <c r="B147" s="3">
        <f>IF($K$1,VLoop!B147,NA())</f>
        <v>3.334535033266201</v>
      </c>
      <c r="C147" s="3">
        <f>IF($K$1,VLoop!C147,NA())</f>
        <v>-90</v>
      </c>
      <c r="D147" s="3">
        <f>IF($K$2,VLoop!D147,NA())</f>
        <v>-35.04850813012221</v>
      </c>
      <c r="E147" s="3">
        <f>IF($K$2,VLoop!E147,NA())</f>
        <v>-80.80304269307274</v>
      </c>
      <c r="F147" s="3">
        <f>IF($K$3,VLoop!F147,NA())</f>
        <v>-31.71397309685601</v>
      </c>
      <c r="G147" s="3">
        <f>IF($K$3,VLoop!G147,NA())</f>
        <v>-170.80304269307274</v>
      </c>
    </row>
    <row r="148" spans="1:7" ht="12.75">
      <c r="A148" s="3">
        <f>VLoop!A148</f>
        <v>65</v>
      </c>
      <c r="B148" s="3">
        <f>IF($K$1,VLoop!B148,NA())</f>
        <v>3.1998673800868342</v>
      </c>
      <c r="C148" s="3">
        <f>IF($K$1,VLoop!C148,NA())</f>
        <v>-90</v>
      </c>
      <c r="D148" s="3">
        <f>IF($K$2,VLoop!D148,NA())</f>
        <v>-35.17910905403789</v>
      </c>
      <c r="E148" s="3">
        <f>IF($K$2,VLoop!E148,NA())</f>
        <v>-80.94138419846702</v>
      </c>
      <c r="F148" s="3">
        <f>IF($K$3,VLoop!F148,NA())</f>
        <v>-31.979241673951055</v>
      </c>
      <c r="G148" s="3">
        <f>IF($K$3,VLoop!G148,NA())</f>
        <v>-170.941384198467</v>
      </c>
    </row>
    <row r="149" spans="1:7" ht="12.75">
      <c r="A149" s="3">
        <f>VLoop!A149</f>
        <v>66</v>
      </c>
      <c r="B149" s="3">
        <f>IF($K$1,VLoop!B149,NA())</f>
        <v>3.067255802106571</v>
      </c>
      <c r="C149" s="3">
        <f>IF($K$1,VLoop!C149,NA())</f>
        <v>-90</v>
      </c>
      <c r="D149" s="3">
        <f>IF($K$2,VLoop!D149,NA())</f>
        <v>-35.307833731376746</v>
      </c>
      <c r="E149" s="3">
        <f>IF($K$2,VLoop!E149,NA())</f>
        <v>-81.07567019152138</v>
      </c>
      <c r="F149" s="3">
        <f>IF($K$3,VLoop!F149,NA())</f>
        <v>-32.24057792927018</v>
      </c>
      <c r="G149" s="3">
        <f>IF($K$3,VLoop!G149,NA())</f>
        <v>-171.07567019152137</v>
      </c>
    </row>
    <row r="150" spans="1:7" ht="12.75">
      <c r="A150" s="3">
        <f>VLoop!A150</f>
        <v>67</v>
      </c>
      <c r="B150" s="3">
        <f>IF($K$1,VLoop!B150,NA())</f>
        <v>2.936638458927417</v>
      </c>
      <c r="C150" s="3">
        <f>IF($K$1,VLoop!C150,NA())</f>
        <v>-90</v>
      </c>
      <c r="D150" s="3">
        <f>IF($K$2,VLoop!D150,NA())</f>
        <v>-35.434733603126794</v>
      </c>
      <c r="E150" s="3">
        <f>IF($K$2,VLoop!E150,NA())</f>
        <v>-81.20607451511846</v>
      </c>
      <c r="F150" s="3">
        <f>IF($K$3,VLoop!F150,NA())</f>
        <v>-32.498095144199375</v>
      </c>
      <c r="G150" s="3">
        <f>IF($K$3,VLoop!G150,NA())</f>
        <v>-171.20607451511847</v>
      </c>
    </row>
    <row r="151" spans="1:7" ht="12.75">
      <c r="A151" s="3">
        <f>VLoop!A151</f>
        <v>68</v>
      </c>
      <c r="B151" s="3">
        <f>IF($K$1,VLoop!B151,NA())</f>
        <v>2.8079562588192193</v>
      </c>
      <c r="C151" s="3">
        <f>IF($K$1,VLoop!C151,NA())</f>
        <v>-90</v>
      </c>
      <c r="D151" s="3">
        <f>IF($K$2,VLoop!D151,NA())</f>
        <v>-35.559858099237644</v>
      </c>
      <c r="E151" s="3">
        <f>IF($K$2,VLoop!E151,NA())</f>
        <v>-81.33276132439632</v>
      </c>
      <c r="F151" s="3">
        <f>IF($K$3,VLoop!F151,NA())</f>
        <v>-32.75190184041843</v>
      </c>
      <c r="G151" s="3">
        <f>IF($K$3,VLoop!G151,NA())</f>
        <v>-171.3327613243963</v>
      </c>
    </row>
    <row r="152" spans="1:7" ht="12.75">
      <c r="A152" s="3">
        <f>VLoop!A152</f>
        <v>69</v>
      </c>
      <c r="B152" s="3">
        <f>IF($K$1,VLoop!B152,NA())</f>
        <v>2.6811526981988387</v>
      </c>
      <c r="C152" s="3">
        <f>IF($K$1,VLoop!C152,NA())</f>
        <v>-90</v>
      </c>
      <c r="D152" s="3">
        <f>IF($K$2,VLoop!D152,NA())</f>
        <v>-35.683254737513295</v>
      </c>
      <c r="E152" s="3">
        <f>IF($K$2,VLoop!E152,NA())</f>
        <v>-81.45588574473454</v>
      </c>
      <c r="F152" s="3">
        <f>IF($K$3,VLoop!F152,NA())</f>
        <v>-33.00210203931446</v>
      </c>
      <c r="G152" s="3">
        <f>IF($K$3,VLoop!G152,NA())</f>
        <v>-171.45588574473453</v>
      </c>
    </row>
    <row r="153" spans="1:7" ht="12.75">
      <c r="A153" s="3">
        <f>VLoop!A153</f>
        <v>70</v>
      </c>
      <c r="B153" s="3">
        <f>IF($K$1,VLoop!B153,NA())</f>
        <v>2.5561737126588073</v>
      </c>
      <c r="C153" s="3">
        <f>IF($K$1,VLoop!C153,NA())</f>
        <v>-90</v>
      </c>
      <c r="D153" s="3">
        <f>IF($K$2,VLoop!D153,NA())</f>
        <v>-35.804969216853934</v>
      </c>
      <c r="E153" s="3">
        <f>IF($K$2,VLoop!E153,NA())</f>
        <v>-81.57559447746308</v>
      </c>
      <c r="F153" s="3">
        <f>IF($K$3,VLoop!F153,NA())</f>
        <v>-33.24879550419513</v>
      </c>
      <c r="G153" s="3">
        <f>IF($K$3,VLoop!G153,NA())</f>
        <v>-171.57559447746308</v>
      </c>
    </row>
    <row r="154" spans="1:7" ht="12.75">
      <c r="A154" s="3">
        <f>VLoop!A154</f>
        <v>71</v>
      </c>
      <c r="B154" s="3">
        <f>IF($K$1,VLoop!B154,NA())</f>
        <v>2.4329675385624387</v>
      </c>
      <c r="C154" s="3">
        <f>IF($K$1,VLoop!C154,NA())</f>
        <v>-90</v>
      </c>
      <c r="D154" s="3">
        <f>IF($K$2,VLoop!D154,NA())</f>
        <v>-35.925045505196096</v>
      </c>
      <c r="E154" s="3">
        <f>IF($K$2,VLoop!E154,NA())</f>
        <v>-81.69202635801456</v>
      </c>
      <c r="F154" s="3">
        <f>IF($K$3,VLoop!F154,NA())</f>
        <v>-33.49207796663366</v>
      </c>
      <c r="G154" s="3">
        <f>IF($K$3,VLoop!G154,NA())</f>
        <v>-171.69202635801454</v>
      </c>
    </row>
    <row r="155" spans="1:7" ht="12.75">
      <c r="A155" s="3">
        <f>VLoop!A155</f>
        <v>72</v>
      </c>
      <c r="B155" s="3">
        <f>IF($K$1,VLoop!B155,NA())</f>
        <v>2.311484584318576</v>
      </c>
      <c r="C155" s="3">
        <f>IF($K$1,VLoop!C155,NA())</f>
        <v>-90</v>
      </c>
      <c r="D155" s="3">
        <f>IF($K$2,VLoop!D155,NA())</f>
        <v>-36.04352592247946</v>
      </c>
      <c r="E155" s="3">
        <f>IF($K$2,VLoop!E155,NA())</f>
        <v>-81.80531287076744</v>
      </c>
      <c r="F155" s="3">
        <f>IF($K$3,VLoop!F155,NA())</f>
        <v>-33.73204133816088</v>
      </c>
      <c r="G155" s="3">
        <f>IF($K$3,VLoop!G155,NA())</f>
        <v>-171.80531287076744</v>
      </c>
    </row>
    <row r="156" spans="1:7" ht="12.75">
      <c r="A156" s="3">
        <f>VLoop!A156</f>
        <v>73</v>
      </c>
      <c r="B156" s="3">
        <f>IF($K$1,VLoop!B156,NA())</f>
        <v>2.1916773105348275</v>
      </c>
      <c r="C156" s="3">
        <f>IF($K$1,VLoop!C156,NA())</f>
        <v>-90</v>
      </c>
      <c r="D156" s="3">
        <f>IF($K$2,VLoop!D156,NA())</f>
        <v>-36.16045121894847</v>
      </c>
      <c r="E156" s="3">
        <f>IF($K$2,VLoop!E156,NA())</f>
        <v>-81.91557862440499</v>
      </c>
      <c r="F156" s="3">
        <f>IF($K$3,VLoop!F156,NA())</f>
        <v>-33.96877390841364</v>
      </c>
      <c r="G156" s="3">
        <f>IF($K$3,VLoop!G156,NA())</f>
        <v>-171.915578624405</v>
      </c>
    </row>
    <row r="157" spans="1:7" ht="12.75">
      <c r="A157" s="3">
        <f>VLoop!A157</f>
        <v>74</v>
      </c>
      <c r="B157" s="3">
        <f>IF($K$1,VLoop!B157,NA())</f>
        <v>2.0735001183244206</v>
      </c>
      <c r="C157" s="3">
        <f>IF($K$1,VLoop!C157,NA())</f>
        <v>-90</v>
      </c>
      <c r="D157" s="3">
        <f>IF($K$2,VLoop!D157,NA())</f>
        <v>-36.275860649077735</v>
      </c>
      <c r="E157" s="3">
        <f>IF($K$2,VLoop!E157,NA())</f>
        <v>-82.02294179123783</v>
      </c>
      <c r="F157" s="3">
        <f>IF($K$3,VLoop!F157,NA())</f>
        <v>-34.20236053075332</v>
      </c>
      <c r="G157" s="3">
        <f>IF($K$3,VLoop!G157,NA())</f>
        <v>-172.02294179123783</v>
      </c>
    </row>
    <row r="158" spans="1:7" ht="12.75">
      <c r="A158" s="3">
        <f>VLoop!A158</f>
        <v>75</v>
      </c>
      <c r="B158" s="3">
        <f>IF($K$1,VLoop!B158,NA())</f>
        <v>1.9569092451099446</v>
      </c>
      <c r="C158" s="3">
        <f>IF($K$1,VLoop!C158,NA())</f>
        <v>-90</v>
      </c>
      <c r="D158" s="3">
        <f>IF($K$2,VLoop!D158,NA())</f>
        <v>-36.38979204139215</v>
      </c>
      <c r="E158" s="3">
        <f>IF($K$2,VLoop!E158,NA())</f>
        <v>-82.12751451360316</v>
      </c>
      <c r="F158" s="3">
        <f>IF($K$3,VLoop!F158,NA())</f>
        <v>-34.4328827962822</v>
      </c>
      <c r="G158" s="3">
        <f>IF($K$3,VLoop!G158,NA())</f>
        <v>-172.12751451360316</v>
      </c>
    </row>
    <row r="159" spans="1:7" ht="12.75">
      <c r="A159" s="3">
        <f>VLoop!A159</f>
        <v>76</v>
      </c>
      <c r="B159" s="3">
        <f>IF($K$1,VLoop!B159,NA())</f>
        <v>1.8418626673281184</v>
      </c>
      <c r="C159" s="3">
        <f>IF($K$1,VLoop!C159,NA())</f>
        <v>-90</v>
      </c>
      <c r="D159" s="3">
        <f>IF($K$2,VLoop!D159,NA())</f>
        <v>-36.50228186443482</v>
      </c>
      <c r="E159" s="3">
        <f>IF($K$2,VLoop!E159,NA())</f>
        <v>-82.2294032801533</v>
      </c>
      <c r="F159" s="3">
        <f>IF($K$3,VLoop!F159,NA())</f>
        <v>-34.660419197106705</v>
      </c>
      <c r="G159" s="3">
        <f>IF($K$3,VLoop!G159,NA())</f>
        <v>-172.2294032801533</v>
      </c>
    </row>
    <row r="160" spans="1:7" ht="12.75">
      <c r="A160" s="3">
        <f>VLoop!A160</f>
        <v>77</v>
      </c>
      <c r="B160" s="3">
        <f>IF($K$1,VLoop!B160,NA())</f>
        <v>1.7283200094943088</v>
      </c>
      <c r="C160" s="3">
        <f>IF($K$1,VLoop!C160,NA())</f>
        <v>-90</v>
      </c>
      <c r="D160" s="3">
        <f>IF($K$2,VLoop!D160,NA())</f>
        <v>-36.6133652891206</v>
      </c>
      <c r="E160" s="3">
        <f>IF($K$2,VLoop!E160,NA())</f>
        <v>-82.32870927457796</v>
      </c>
      <c r="F160" s="3">
        <f>IF($K$3,VLoop!F160,NA())</f>
        <v>-34.88504527962629</v>
      </c>
      <c r="G160" s="3">
        <f>IF($K$3,VLoop!G160,NA())</f>
        <v>-172.32870927457796</v>
      </c>
    </row>
    <row r="161" spans="1:7" ht="12.75">
      <c r="A161" s="3">
        <f>VLoop!A161</f>
        <v>78</v>
      </c>
      <c r="B161" s="3">
        <f>IF($K$1,VLoop!B161,NA())</f>
        <v>1.6162424591343374</v>
      </c>
      <c r="C161" s="3">
        <f>IF($K$1,VLoop!C161,NA())</f>
        <v>-90</v>
      </c>
      <c r="D161" s="3">
        <f>IF($K$2,VLoop!D161,NA())</f>
        <v>-36.723076247696525</v>
      </c>
      <c r="E161" s="3">
        <f>IF($K$2,VLoop!E161,NA())</f>
        <v>-82.42552869906467</v>
      </c>
      <c r="F161" s="3">
        <f>IF($K$3,VLoop!F161,NA())</f>
        <v>-35.106833788562184</v>
      </c>
      <c r="G161" s="3">
        <f>IF($K$3,VLoop!G161,NA())</f>
        <v>-172.42552869906467</v>
      </c>
    </row>
    <row r="162" spans="1:7" ht="12.75">
      <c r="A162" s="3">
        <f>VLoop!A162</f>
        <v>79</v>
      </c>
      <c r="B162" s="3">
        <f>IF($K$1,VLoop!B162,NA())</f>
        <v>1.5055926871351173</v>
      </c>
      <c r="C162" s="3">
        <f>IF($K$1,VLoop!C162,NA())</f>
        <v>-90</v>
      </c>
      <c r="D162" s="3">
        <f>IF($K$2,VLoop!D162,NA())</f>
        <v>-36.83144748951715</v>
      </c>
      <c r="E162" s="3">
        <f>IF($K$2,VLoop!E162,NA())</f>
        <v>-82.51995307458647</v>
      </c>
      <c r="F162" s="3">
        <f>IF($K$3,VLoop!F162,NA())</f>
        <v>-35.32585480238203</v>
      </c>
      <c r="G162" s="3">
        <f>IF($K$3,VLoop!G162,NA())</f>
        <v>-172.51995307458645</v>
      </c>
    </row>
    <row r="163" spans="1:7" ht="12.75">
      <c r="A163" s="3">
        <f>VLoop!A163</f>
        <v>80</v>
      </c>
      <c r="B163" s="3">
        <f>IF($K$1,VLoop!B163,NA())</f>
        <v>1.3963347731050746</v>
      </c>
      <c r="C163" s="3">
        <f>IF($K$1,VLoop!C163,NA())</f>
        <v>-90</v>
      </c>
      <c r="D163" s="3">
        <f>IF($K$2,VLoop!D163,NA())</f>
        <v>-36.93851063382853</v>
      </c>
      <c r="E163" s="3">
        <f>IF($K$2,VLoop!E163,NA())</f>
        <v>-82.61206951991304</v>
      </c>
      <c r="F163" s="3">
        <f>IF($K$3,VLoop!F163,NA())</f>
        <v>-35.542175860723454</v>
      </c>
      <c r="G163" s="3">
        <f>IF($K$3,VLoop!G163,NA())</f>
        <v>-172.61206951991304</v>
      </c>
    </row>
    <row r="164" spans="1:7" ht="12.75">
      <c r="A164" s="3">
        <f>VLoop!A164</f>
        <v>81</v>
      </c>
      <c r="B164" s="3">
        <f>IF($K$1,VLoop!B164,NA())</f>
        <v>1.2884341353709496</v>
      </c>
      <c r="C164" s="3">
        <f>IF($K$1,VLoop!C164,NA())</f>
        <v>-90</v>
      </c>
      <c r="D164" s="3">
        <f>IF($K$2,VLoop!D164,NA())</f>
        <v>-37.04429621974214</v>
      </c>
      <c r="E164" s="3">
        <f>IF($K$2,VLoop!E164,NA())</f>
        <v>-82.7019610110674</v>
      </c>
      <c r="F164" s="3">
        <f>IF($K$3,VLoop!F164,NA())</f>
        <v>-35.75586208437119</v>
      </c>
      <c r="G164" s="3">
        <f>IF($K$3,VLoop!G164,NA())</f>
        <v>-172.7019610110674</v>
      </c>
    </row>
    <row r="165" spans="1:7" ht="12.75">
      <c r="A165" s="3">
        <f>VLoop!A165</f>
        <v>82</v>
      </c>
      <c r="B165" s="3">
        <f>IF($K$1,VLoop!B165,NA())</f>
        <v>1.1818574652696117</v>
      </c>
      <c r="C165" s="3">
        <f>IF($K$1,VLoop!C165,NA())</f>
        <v>-90</v>
      </c>
      <c r="D165" s="3">
        <f>IF($K$2,VLoop!D165,NA())</f>
        <v>-37.14883375356861</v>
      </c>
      <c r="E165" s="3">
        <f>IF($K$2,VLoop!E165,NA())</f>
        <v>-82.78970662279514</v>
      </c>
      <c r="F165" s="3">
        <f>IF($K$3,VLoop!F165,NA())</f>
        <v>-35.966976288299</v>
      </c>
      <c r="G165" s="3">
        <f>IF($K$3,VLoop!G165,NA())</f>
        <v>-172.78970662279514</v>
      </c>
    </row>
    <row r="166" spans="1:7" ht="12.75">
      <c r="A166" s="3">
        <f>VLoop!A166</f>
        <v>83</v>
      </c>
      <c r="B166" s="3">
        <f>IF($K$1,VLoop!B166,NA())</f>
        <v>1.0765726654224665</v>
      </c>
      <c r="C166" s="3">
        <f>IF($K$1,VLoop!C166,NA())</f>
        <v>-90</v>
      </c>
      <c r="D166" s="3">
        <f>IF($K$2,VLoop!D166,NA())</f>
        <v>-37.25215175366945</v>
      </c>
      <c r="E166" s="3">
        <f>IF($K$2,VLoop!E166,NA())</f>
        <v>-82.87538175347176</v>
      </c>
      <c r="F166" s="3">
        <f>IF($K$3,VLoop!F166,NA())</f>
        <v>-36.175579088246984</v>
      </c>
      <c r="G166" s="3">
        <f>IF($K$3,VLoop!G166,NA())</f>
        <v>-172.87538175347177</v>
      </c>
    </row>
    <row r="167" spans="1:7" ht="12.75">
      <c r="A167" s="3">
        <f>VLoop!A167</f>
        <v>84</v>
      </c>
      <c r="B167" s="3">
        <f>IF($K$1,VLoop!B167,NA())</f>
        <v>0.972548791706312</v>
      </c>
      <c r="C167" s="3">
        <f>IF($K$1,VLoop!C167,NA())</f>
        <v>-90</v>
      </c>
      <c r="D167" s="3">
        <f>IF($K$2,VLoop!D167,NA())</f>
        <v>-37.354277792975</v>
      </c>
      <c r="E167" s="3">
        <f>IF($K$2,VLoop!E167,NA())</f>
        <v>-82.95905833474767</v>
      </c>
      <c r="F167" s="3">
        <f>IF($K$3,VLoop!F167,NA())</f>
        <v>-36.38172900126868</v>
      </c>
      <c r="G167" s="3">
        <f>IF($K$3,VLoop!G167,NA())</f>
        <v>-172.95905833474768</v>
      </c>
    </row>
    <row r="168" spans="1:7" ht="12.75">
      <c r="A168" s="3">
        <f>VLoop!A168</f>
        <v>85</v>
      </c>
      <c r="B168" s="3">
        <f>IF($K$1,VLoop!B168,NA())</f>
        <v>0.8697559986580914</v>
      </c>
      <c r="C168" s="3">
        <f>IF($K$1,VLoop!C168,NA())</f>
        <v>-90</v>
      </c>
      <c r="D168" s="3">
        <f>IF($K$2,VLoop!D168,NA())</f>
        <v>-37.45523853930725</v>
      </c>
      <c r="E168" s="3">
        <f>IF($K$2,VLoop!E168,NA())</f>
        <v>-83.04080502711606</v>
      </c>
      <c r="F168" s="3">
        <f>IF($K$3,VLoop!F168,NA())</f>
        <v>-36.58548254064916</v>
      </c>
      <c r="G168" s="3">
        <f>IF($K$3,VLoop!G168,NA())</f>
        <v>-173.04080502711608</v>
      </c>
    </row>
    <row r="169" spans="1:7" ht="12.75">
      <c r="A169" s="3">
        <f>VLoop!A169</f>
        <v>86</v>
      </c>
      <c r="B169" s="3">
        <f>IF($K$1,VLoop!B169,NA())</f>
        <v>0.7681654880725923</v>
      </c>
      <c r="C169" s="3">
        <f>IF($K$1,VLoop!C169,NA())</f>
        <v>-90</v>
      </c>
      <c r="D169" s="3">
        <f>IF($K$2,VLoop!D169,NA())</f>
        <v>-37.555059793637</v>
      </c>
      <c r="E169" s="3">
        <f>IF($K$2,VLoop!E169,NA())</f>
        <v>-83.1206874024858</v>
      </c>
      <c r="F169" s="3">
        <f>IF($K$3,VLoop!F169,NA())</f>
        <v>-36.7868943055644</v>
      </c>
      <c r="G169" s="3">
        <f>IF($K$3,VLoop!G169,NA())</f>
        <v>-173.1206874024858</v>
      </c>
    </row>
    <row r="170" spans="1:7" ht="12.75">
      <c r="A170" s="3">
        <f>VLoop!A170</f>
        <v>87</v>
      </c>
      <c r="B170" s="3">
        <f>IF($K$1,VLoop!B170,NA())</f>
        <v>0.667749460571574</v>
      </c>
      <c r="C170" s="3">
        <f>IF($K$1,VLoop!C170,NA())</f>
        <v>-90</v>
      </c>
      <c r="D170" s="3">
        <f>IF($K$2,VLoop!D170,NA())</f>
        <v>-37.65376652639647</v>
      </c>
      <c r="E170" s="3">
        <f>IF($K$2,VLoop!E170,NA())</f>
        <v>-83.19876811474776</v>
      </c>
      <c r="F170" s="3">
        <f>IF($K$3,VLoop!F170,NA())</f>
        <v>-36.98601706582489</v>
      </c>
      <c r="G170" s="3">
        <f>IF($K$3,VLoop!G170,NA())</f>
        <v>-173.19876811474776</v>
      </c>
    </row>
    <row r="171" spans="1:7" ht="12.75">
      <c r="A171" s="3">
        <f>VLoop!A171</f>
        <v>88</v>
      </c>
      <c r="B171" s="3">
        <f>IF($K$1,VLoop!B171,NA())</f>
        <v>0.5684810699405721</v>
      </c>
      <c r="C171" s="3">
        <f>IF($K$1,VLoop!C171,NA())</f>
        <v>-90</v>
      </c>
      <c r="D171" s="3">
        <f>IF($K$2,VLoop!D171,NA())</f>
        <v>-37.75138291196082</v>
      </c>
      <c r="E171" s="3">
        <f>IF($K$2,VLoop!E171,NA())</f>
        <v>-83.2751070592394</v>
      </c>
      <c r="F171" s="3">
        <f>IF($K$3,VLoop!F171,NA())</f>
        <v>-37.18290184202025</v>
      </c>
      <c r="G171" s="3">
        <f>IF($K$3,VLoop!G171,NA())</f>
        <v>-173.27510705923942</v>
      </c>
    </row>
    <row r="172" spans="1:7" ht="12.75">
      <c r="A172" s="3">
        <f>VLoop!A172</f>
        <v>89</v>
      </c>
      <c r="B172" s="3">
        <f>IF($K$1,VLoop!B172,NA())</f>
        <v>0.4703343800456902</v>
      </c>
      <c r="C172" s="3">
        <f>IF($K$1,VLoop!C172,NA())</f>
        <v>-90</v>
      </c>
      <c r="D172" s="3">
        <f>IF($K$2,VLoop!D172,NA())</f>
        <v>-37.847932361404595</v>
      </c>
      <c r="E172" s="3">
        <f>IF($K$2,VLoop!E172,NA())</f>
        <v>-83.34976152193545</v>
      </c>
      <c r="F172" s="3">
        <f>IF($K$3,VLoop!F172,NA())</f>
        <v>-37.3775979813589</v>
      </c>
      <c r="G172" s="3">
        <f>IF($K$3,VLoop!G172,NA())</f>
        <v>-173.34976152193545</v>
      </c>
    </row>
    <row r="173" spans="1:7" ht="12.75">
      <c r="A173" s="3">
        <f>VLoop!A173</f>
        <v>90</v>
      </c>
      <c r="B173" s="3">
        <f>IF($K$1,VLoop!B173,NA())</f>
        <v>0.3732843241574482</v>
      </c>
      <c r="C173" s="3">
        <f>IF($K$1,VLoop!C173,NA())</f>
        <v>-90</v>
      </c>
      <c r="D173" s="3">
        <f>IF($K$2,VLoop!D173,NA())</f>
        <v>-37.943437553632336</v>
      </c>
      <c r="E173" s="3">
        <f>IF($K$2,VLoop!E173,NA())</f>
        <v>-83.42278631912313</v>
      </c>
      <c r="F173" s="3">
        <f>IF($K$3,VLoop!F173,NA())</f>
        <v>-37.57015322947489</v>
      </c>
      <c r="G173" s="3">
        <f>IF($K$3,VLoop!G173,NA())</f>
        <v>-173.42278631912313</v>
      </c>
    </row>
    <row r="174" spans="1:7" ht="12.75">
      <c r="A174" s="3">
        <f>VLoop!A174</f>
        <v>91</v>
      </c>
      <c r="B174" s="3">
        <f>IF($K$1,VLoop!B174,NA())</f>
        <v>0.2773066665220731</v>
      </c>
      <c r="C174" s="3">
        <f>IF($K$1,VLoop!C174,NA())</f>
        <v>-90</v>
      </c>
      <c r="D174" s="3">
        <f>IF($K$2,VLoop!D174,NA())</f>
        <v>-38.037920464976395</v>
      </c>
      <c r="E174" s="3">
        <f>IF($K$2,VLoop!E174,NA())</f>
        <v>-83.4942339282582</v>
      </c>
      <c r="F174" s="3">
        <f>IF($K$3,VLoop!F174,NA())</f>
        <v>-37.76061379845432</v>
      </c>
      <c r="G174" s="3">
        <f>IF($K$3,VLoop!G174,NA())</f>
        <v>-173.4942339282582</v>
      </c>
    </row>
    <row r="175" spans="1:7" ht="12.75">
      <c r="A175" s="3">
        <f>VLoop!A175</f>
        <v>92</v>
      </c>
      <c r="B175" s="3">
        <f>IF($K$1,VLoop!B175,NA())</f>
        <v>0.18237796603283996</v>
      </c>
      <c r="C175" s="3">
        <f>IF($K$1,VLoop!C175,NA())</f>
        <v>-90</v>
      </c>
      <c r="D175" s="3">
        <f>IF($K$2,VLoop!D175,NA())</f>
        <v>-38.13140239734885</v>
      </c>
      <c r="E175" s="3">
        <f>IF($K$2,VLoop!E175,NA())</f>
        <v>-83.5641546106399</v>
      </c>
      <c r="F175" s="3">
        <f>IF($K$3,VLoop!F175,NA())</f>
        <v>-37.94902443131601</v>
      </c>
      <c r="G175" s="3">
        <f>IF($K$3,VLoop!G175,NA())</f>
        <v>-173.5641546106399</v>
      </c>
    </row>
    <row r="176" spans="1:7" ht="12.75">
      <c r="A176" s="3">
        <f>VLoop!A176</f>
        <v>93</v>
      </c>
      <c r="B176" s="3">
        <f>IF($K$1,VLoop!B176,NA())</f>
        <v>0.08847554186524366</v>
      </c>
      <c r="C176" s="3">
        <f>IF($K$1,VLoop!C176,NA())</f>
        <v>-90</v>
      </c>
      <c r="D176" s="3">
        <f>IF($K$2,VLoop!D176,NA())</f>
        <v>-38.2239040050293</v>
      </c>
      <c r="E176" s="3">
        <f>IF($K$2,VLoop!E176,NA())</f>
        <v>-83.63259652649192</v>
      </c>
      <c r="F176" s="3">
        <f>IF($K$3,VLoop!F176,NA())</f>
        <v>-38.135428463164054</v>
      </c>
      <c r="G176" s="3">
        <f>IF($K$3,VLoop!G176,NA())</f>
        <v>-173.6325965264919</v>
      </c>
    </row>
    <row r="177" spans="1:7" ht="12.75">
      <c r="A177" s="3">
        <f>VLoop!A177</f>
        <v>94</v>
      </c>
      <c r="B177" s="3">
        <f>IF($K$1,VLoop!B177,NA())</f>
        <v>-0.004422559050026431</v>
      </c>
      <c r="C177" s="3">
        <f>IF($K$1,VLoop!C177,NA())</f>
        <v>-90</v>
      </c>
      <c r="D177" s="3">
        <f>IF($K$2,VLoop!D177,NA())</f>
        <v>-38.3154453201647</v>
      </c>
      <c r="E177" s="3">
        <f>IF($K$2,VLoop!E177,NA())</f>
        <v>-83.69960584298859</v>
      </c>
      <c r="F177" s="3">
        <f>IF($K$3,VLoop!F177,NA())</f>
        <v>-38.319867879214726</v>
      </c>
      <c r="G177" s="3">
        <f>IF($K$3,VLoop!G177,NA())</f>
        <v>-173.6996058429886</v>
      </c>
    </row>
    <row r="178" spans="1:7" ht="12.75">
      <c r="A178" s="3">
        <f>VLoop!A178</f>
        <v>95</v>
      </c>
      <c r="B178" s="3">
        <f>IF($K$1,VLoop!B178,NA())</f>
        <v>-0.09633759283301074</v>
      </c>
      <c r="C178" s="3">
        <f>IF($K$1,VLoop!C178,NA())</f>
        <v>-90</v>
      </c>
      <c r="D178" s="3">
        <f>IF($K$2,VLoop!D178,NA())</f>
        <v>-38.406045777053215</v>
      </c>
      <c r="E178" s="3">
        <f>IF($K$2,VLoop!E178,NA())</f>
        <v>-83.76522683572287</v>
      </c>
      <c r="F178" s="3">
        <f>IF($K$3,VLoop!F178,NA())</f>
        <v>-38.502383369886225</v>
      </c>
      <c r="G178" s="3">
        <f>IF($K$3,VLoop!G178,NA())</f>
        <v>-173.76522683572287</v>
      </c>
    </row>
    <row r="179" spans="1:7" ht="12.75">
      <c r="A179" s="3">
        <f>VLoop!A179</f>
        <v>96</v>
      </c>
      <c r="B179" s="3">
        <f>IF($K$1,VLoop!B179,NA())</f>
        <v>-0.18729014784742287</v>
      </c>
      <c r="C179" s="3">
        <f>IF($K$1,VLoop!C179,NA())</f>
        <v>-90</v>
      </c>
      <c r="D179" s="3">
        <f>IF($K$2,VLoop!D179,NA())</f>
        <v>-38.49572423527881</v>
      </c>
      <c r="E179" s="3">
        <f>IF($K$2,VLoop!E179,NA())</f>
        <v>-83.82950198407272</v>
      </c>
      <c r="F179" s="3">
        <f>IF($K$3,VLoop!F179,NA())</f>
        <v>-38.68301438312623</v>
      </c>
      <c r="G179" s="3">
        <f>IF($K$3,VLoop!G179,NA())</f>
        <v>-173.82950198407272</v>
      </c>
    </row>
    <row r="180" spans="1:7" ht="12.75">
      <c r="A180" s="3">
        <f>VLoop!A180</f>
        <v>97</v>
      </c>
      <c r="B180" s="3">
        <f>IF($K$1,VLoop!B180,NA())</f>
        <v>-0.27730017238095217</v>
      </c>
      <c r="C180" s="3">
        <f>IF($K$1,VLoop!C180,NA())</f>
        <v>-90</v>
      </c>
      <c r="D180" s="3">
        <f>IF($K$2,VLoop!D180,NA())</f>
        <v>-38.58449900176018</v>
      </c>
      <c r="E180" s="3">
        <f>IF($K$2,VLoop!E180,NA())</f>
        <v>-83.89247206088797</v>
      </c>
      <c r="F180" s="3">
        <f>IF($K$3,VLoop!F180,NA())</f>
        <v>-38.86179917414113</v>
      </c>
      <c r="G180" s="3">
        <f>IF($K$3,VLoop!G180,NA())</f>
        <v>-173.89247206088797</v>
      </c>
    </row>
    <row r="181" spans="1:7" ht="12.75">
      <c r="A181" s="3">
        <f>VLoop!A181</f>
        <v>98</v>
      </c>
      <c r="B181" s="3">
        <f>IF($K$1,VLoop!B181,NA())</f>
        <v>-0.36638700090595167</v>
      </c>
      <c r="C181" s="3">
        <f>IF($K$1,VLoop!C181,NA())</f>
        <v>-90</v>
      </c>
      <c r="D181" s="3">
        <f>IF($K$2,VLoop!D181,NA())</f>
        <v>-38.672387851772726</v>
      </c>
      <c r="E181" s="3">
        <f>IF($K$2,VLoop!E181,NA())</f>
        <v>-83.95417621688539</v>
      </c>
      <c r="F181" s="3">
        <f>IF($K$3,VLoop!F181,NA())</f>
        <v>-39.03877485267868</v>
      </c>
      <c r="G181" s="3">
        <f>IF($K$3,VLoop!G181,NA())</f>
        <v>-173.95417621688537</v>
      </c>
    </row>
    <row r="182" spans="1:7" ht="12.75">
      <c r="A182" s="3">
        <f>VLoop!A182</f>
        <v>99</v>
      </c>
      <c r="B182" s="3">
        <f>IF($K$1,VLoop!B182,NA())</f>
        <v>-0.45456937900705296</v>
      </c>
      <c r="C182" s="3">
        <f>IF($K$1,VLoop!C182,NA())</f>
        <v>-90</v>
      </c>
      <c r="D182" s="3">
        <f>IF($K$2,VLoop!D182,NA())</f>
        <v>-38.759408048999376</v>
      </c>
      <c r="E182" s="3">
        <f>IF($K$2,VLoop!E182,NA())</f>
        <v>-84.01465206011105</v>
      </c>
      <c r="F182" s="3">
        <f>IF($K$3,VLoop!F182,NA())</f>
        <v>-39.21397742800642</v>
      </c>
      <c r="G182" s="3">
        <f>IF($K$3,VLoop!G182,NA())</f>
        <v>-174.01465206011105</v>
      </c>
    </row>
    <row r="183" spans="1:7" ht="12.75">
      <c r="A183" s="3">
        <f>VLoop!A183</f>
        <v>100</v>
      </c>
      <c r="B183" s="3">
        <f>IF($K$1,VLoop!B183,NA())</f>
        <v>-0.5418654870560542</v>
      </c>
      <c r="C183" s="3">
        <f>IF($K$1,VLoop!C183,NA())</f>
        <v>-90</v>
      </c>
      <c r="D183" s="3">
        <f>IF($K$2,VLoop!D183,NA())</f>
        <v>-38.845576364662236</v>
      </c>
      <c r="E183" s="3">
        <f>IF($K$2,VLoop!E183,NA())</f>
        <v>-84.0739357308013</v>
      </c>
      <c r="F183" s="3">
        <f>IF($K$3,VLoop!F183,NA())</f>
        <v>-39.387441851718286</v>
      </c>
      <c r="G183" s="3">
        <f>IF($K$3,VLoop!G183,NA())</f>
        <v>-174.0739357308013</v>
      </c>
    </row>
    <row r="184" spans="1:7" ht="12.75">
      <c r="A184" s="3">
        <f>VLoop!A184</f>
        <v>110</v>
      </c>
      <c r="B184" s="3">
        <f>IF($K$1,VLoop!B184,NA())</f>
        <v>-1.369719190220556</v>
      </c>
      <c r="C184" s="3">
        <f>IF($K$1,VLoop!C184,NA())</f>
        <v>-90</v>
      </c>
      <c r="D184" s="3">
        <f>IF($K$2,VLoop!D184,NA())</f>
        <v>-39.663777821402405</v>
      </c>
      <c r="E184" s="3">
        <f>IF($K$2,VLoop!E184,NA())</f>
        <v>-84.60823438600488</v>
      </c>
      <c r="F184" s="3">
        <f>IF($K$3,VLoop!F184,NA())</f>
        <v>-41.03349701162296</v>
      </c>
      <c r="G184" s="3">
        <f>IF($K$3,VLoop!G184,NA())</f>
        <v>-174.60823438600488</v>
      </c>
    </row>
    <row r="185" spans="1:7" ht="12.75">
      <c r="A185" s="3">
        <f>VLoop!A185</f>
        <v>120</v>
      </c>
      <c r="B185" s="3">
        <f>IF($K$1,VLoop!B185,NA())</f>
        <v>-2.1254904080085515</v>
      </c>
      <c r="C185" s="3">
        <f>IF($K$1,VLoop!C185,NA())</f>
        <v>-90</v>
      </c>
      <c r="D185" s="3">
        <f>IF($K$2,VLoop!D185,NA())</f>
        <v>-40.412193081403764</v>
      </c>
      <c r="E185" s="3">
        <f>IF($K$2,VLoop!E185,NA())</f>
        <v>-85.05444913566117</v>
      </c>
      <c r="F185" s="3">
        <f>IF($K$3,VLoop!F185,NA())</f>
        <v>-42.537683489412316</v>
      </c>
      <c r="G185" s="3">
        <f>IF($K$3,VLoop!G185,NA())</f>
        <v>-175.05444913566117</v>
      </c>
    </row>
    <row r="186" spans="1:7" ht="12.75">
      <c r="A186" s="3">
        <f>VLoop!A186</f>
        <v>130</v>
      </c>
      <c r="B186" s="3">
        <f>IF($K$1,VLoop!B186,NA())</f>
        <v>-2.820732533192789</v>
      </c>
      <c r="C186" s="3">
        <f>IF($K$1,VLoop!C186,NA())</f>
        <v>-90</v>
      </c>
      <c r="D186" s="3">
        <f>IF($K$2,VLoop!D186,NA())</f>
        <v>-41.10170176270654</v>
      </c>
      <c r="E186" s="3">
        <f>IF($K$2,VLoop!E186,NA())</f>
        <v>-85.43264578802533</v>
      </c>
      <c r="F186" s="3">
        <f>IF($K$3,VLoop!F186,NA())</f>
        <v>-43.92243429589933</v>
      </c>
      <c r="G186" s="3">
        <f>IF($K$3,VLoop!G186,NA())</f>
        <v>-175.43264578802533</v>
      </c>
    </row>
    <row r="187" spans="1:7" ht="12.75">
      <c r="A187" s="3">
        <f>VLoop!A187</f>
        <v>140</v>
      </c>
      <c r="B187" s="3">
        <f>IF($K$1,VLoop!B187,NA())</f>
        <v>-3.4644262006208155</v>
      </c>
      <c r="C187" s="3">
        <f>IF($K$1,VLoop!C187,NA())</f>
        <v>-90</v>
      </c>
      <c r="D187" s="3">
        <f>IF($K$2,VLoop!D187,NA())</f>
        <v>-41.74084063543254</v>
      </c>
      <c r="E187" s="3">
        <f>IF($K$2,VLoop!E187,NA())</f>
        <v>-85.75723971783816</v>
      </c>
      <c r="F187" s="3">
        <f>IF($K$3,VLoop!F187,NA())</f>
        <v>-45.205266836053354</v>
      </c>
      <c r="G187" s="3">
        <f>IF($K$3,VLoop!G187,NA())</f>
        <v>-175.75723971783816</v>
      </c>
    </row>
    <row r="188" spans="1:7" ht="12.75">
      <c r="A188" s="3">
        <f>VLoop!A188</f>
        <v>150</v>
      </c>
      <c r="B188" s="3">
        <f>IF($K$1,VLoop!B188,NA())</f>
        <v>-4.063690668169679</v>
      </c>
      <c r="C188" s="3">
        <f>IF($K$1,VLoop!C188,NA())</f>
        <v>-90</v>
      </c>
      <c r="D188" s="3">
        <f>IF($K$2,VLoop!D188,NA())</f>
        <v>-42.33642698388982</v>
      </c>
      <c r="E188" s="3">
        <f>IF($K$2,VLoop!E188,NA())</f>
        <v>-86.03884985653592</v>
      </c>
      <c r="F188" s="3">
        <f>IF($K$3,VLoop!F188,NA())</f>
        <v>-46.4001176520595</v>
      </c>
      <c r="G188" s="3">
        <f>IF($K$3,VLoop!G188,NA())</f>
        <v>-176.03884985653593</v>
      </c>
    </row>
    <row r="189" spans="1:7" ht="12.75">
      <c r="A189" s="3">
        <f>VLoop!A189</f>
        <v>160</v>
      </c>
      <c r="B189" s="3">
        <f>IF($K$1,VLoop!B189,NA())</f>
        <v>-4.62426514017455</v>
      </c>
      <c r="C189" s="3">
        <f>IF($K$1,VLoop!C189,NA())</f>
        <v>-90</v>
      </c>
      <c r="D189" s="3">
        <f>IF($K$2,VLoop!D189,NA())</f>
        <v>-42.89398882629357</v>
      </c>
      <c r="E189" s="3">
        <f>IF($K$2,VLoop!E189,NA())</f>
        <v>-86.2854690112993</v>
      </c>
      <c r="F189" s="3">
        <f>IF($K$3,VLoop!F189,NA())</f>
        <v>-47.51825396646812</v>
      </c>
      <c r="G189" s="3">
        <f>IF($K$3,VLoop!G189,NA())</f>
        <v>-176.28546901129928</v>
      </c>
    </row>
    <row r="190" spans="1:7" ht="12.75">
      <c r="A190" s="3">
        <f>VLoop!A190</f>
        <v>170</v>
      </c>
      <c r="B190" s="3">
        <f>IF($K$1,VLoop!B190,NA())</f>
        <v>-5.1508439146215315</v>
      </c>
      <c r="C190" s="3">
        <f>IF($K$1,VLoop!C190,NA())</f>
        <v>-90</v>
      </c>
      <c r="D190" s="3">
        <f>IF($K$2,VLoop!D190,NA())</f>
        <v>-43.41806919579382</v>
      </c>
      <c r="E190" s="3">
        <f>IF($K$2,VLoop!E190,NA())</f>
        <v>-86.50322711111241</v>
      </c>
      <c r="F190" s="3">
        <f>IF($K$3,VLoop!F190,NA())</f>
        <v>-48.568913110415345</v>
      </c>
      <c r="G190" s="3">
        <f>IF($K$3,VLoop!G190,NA())</f>
        <v>-176.5032271111124</v>
      </c>
    </row>
    <row r="191" spans="1:7" ht="12.75">
      <c r="A191" s="3">
        <f>VLoop!A191</f>
        <v>180</v>
      </c>
      <c r="B191" s="3">
        <f>IF($K$1,VLoop!B191,NA())</f>
        <v>-5.647315589122175</v>
      </c>
      <c r="C191" s="3">
        <f>IF($K$1,VLoop!C191,NA())</f>
        <v>-90</v>
      </c>
      <c r="D191" s="3">
        <f>IF($K$2,VLoop!D191,NA())</f>
        <v>-43.91244605662795</v>
      </c>
      <c r="E191" s="3">
        <f>IF($K$2,VLoop!E191,NA())</f>
        <v>-86.69690327214029</v>
      </c>
      <c r="F191" s="3">
        <f>IF($K$3,VLoop!F191,NA())</f>
        <v>-49.55976164575012</v>
      </c>
      <c r="G191" s="3">
        <f>IF($K$3,VLoop!G191,NA())</f>
        <v>-176.69690327214028</v>
      </c>
    </row>
    <row r="192" spans="1:7" ht="12.75">
      <c r="A192" s="3">
        <f>VLoop!A192</f>
        <v>190</v>
      </c>
      <c r="B192" s="3">
        <f>IF($K$1,VLoop!B192,NA())</f>
        <v>-6.1169375061126345</v>
      </c>
      <c r="C192" s="3">
        <f>IF($K$1,VLoop!C192,NA())</f>
        <v>-90</v>
      </c>
      <c r="D192" s="3">
        <f>IF($K$2,VLoop!D192,NA())</f>
        <v>-44.38029432992082</v>
      </c>
      <c r="E192" s="3">
        <f>IF($K$2,VLoop!E192,NA())</f>
        <v>-86.87027797857773</v>
      </c>
      <c r="F192" s="3">
        <f>IF($K$3,VLoop!F192,NA())</f>
        <v>-50.49723183603346</v>
      </c>
      <c r="G192" s="3">
        <f>IF($K$3,VLoop!G192,NA())</f>
        <v>-176.87027797857775</v>
      </c>
    </row>
    <row r="193" spans="1:7" ht="12.75">
      <c r="A193" s="3">
        <f>VLoop!A193</f>
        <v>200</v>
      </c>
      <c r="B193" s="3">
        <f>IF($K$1,VLoop!B193,NA())</f>
        <v>-6.562465400335677</v>
      </c>
      <c r="C193" s="3">
        <f>IF($K$1,VLoop!C193,NA())</f>
        <v>-90</v>
      </c>
      <c r="D193" s="3">
        <f>IF($K$2,VLoop!D193,NA())</f>
        <v>-44.82430733288422</v>
      </c>
      <c r="E193" s="3">
        <f>IF($K$2,VLoop!E193,NA())</f>
        <v>-87.02638066997484</v>
      </c>
      <c r="F193" s="3">
        <f>IF($K$3,VLoop!F193,NA())</f>
        <v>-51.3867727332199</v>
      </c>
      <c r="G193" s="3">
        <f>IF($K$3,VLoop!G193,NA())</f>
        <v>-177.02638066997483</v>
      </c>
    </row>
    <row r="194" spans="1:7" ht="12.75">
      <c r="A194" s="3">
        <f>VLoop!A194</f>
        <v>210</v>
      </c>
      <c r="B194" s="3">
        <f>IF($K$1,VLoop!B194,NA())</f>
        <v>-6.986251381734439</v>
      </c>
      <c r="C194" s="3">
        <f>IF($K$1,VLoop!C194,NA())</f>
        <v>-90</v>
      </c>
      <c r="D194" s="3">
        <f>IF($K$2,VLoop!D194,NA())</f>
        <v>-45.24678920907494</v>
      </c>
      <c r="E194" s="3">
        <f>IF($K$2,VLoop!E194,NA())</f>
        <v>-87.1676672267869</v>
      </c>
      <c r="F194" s="3">
        <f>IF($K$3,VLoop!F194,NA())</f>
        <v>-52.23304059080938</v>
      </c>
      <c r="G194" s="3">
        <f>IF($K$3,VLoop!G194,NA())</f>
        <v>-177.1676672267869</v>
      </c>
    </row>
    <row r="195" spans="1:7" ht="12.75">
      <c r="A195" s="3">
        <f>VLoop!A195</f>
        <v>220</v>
      </c>
      <c r="B195" s="3">
        <f>IF($K$1,VLoop!B195,NA())</f>
        <v>-7.390319103500179</v>
      </c>
      <c r="C195" s="3">
        <f>IF($K$1,VLoop!C195,NA())</f>
        <v>-90</v>
      </c>
      <c r="D195" s="3">
        <f>IF($K$2,VLoop!D195,NA())</f>
        <v>-45.64972626145823</v>
      </c>
      <c r="E195" s="3">
        <f>IF($K$2,VLoop!E195,NA())</f>
        <v>-87.29614944453886</v>
      </c>
      <c r="F195" s="3">
        <f>IF($K$3,VLoop!F195,NA())</f>
        <v>-53.0400453649584</v>
      </c>
      <c r="G195" s="3">
        <f>IF($K$3,VLoop!G195,NA())</f>
        <v>-177.29614944453886</v>
      </c>
    </row>
    <row r="196" spans="1:7" ht="12.75">
      <c r="A196" s="3">
        <f>VLoop!A196</f>
        <v>230</v>
      </c>
      <c r="B196" s="3">
        <f>IF($K$1,VLoop!B196,NA())</f>
        <v>-7.776422207407911</v>
      </c>
      <c r="C196" s="3">
        <f>IF($K$1,VLoop!C196,NA())</f>
        <v>-90</v>
      </c>
      <c r="D196" s="3">
        <f>IF($K$2,VLoop!D196,NA())</f>
        <v>-46.03484269918181</v>
      </c>
      <c r="E196" s="3">
        <f>IF($K$2,VLoop!E196,NA())</f>
        <v>-87.41349098142173</v>
      </c>
      <c r="F196" s="3">
        <f>IF($K$3,VLoop!F196,NA())</f>
        <v>-53.81126490658972</v>
      </c>
      <c r="G196" s="3">
        <f>IF($K$3,VLoop!G196,NA())</f>
        <v>-177.41349098142172</v>
      </c>
    </row>
    <row r="197" spans="1:7" ht="12.75">
      <c r="A197" s="3">
        <f>VLoop!A197</f>
        <v>240</v>
      </c>
      <c r="B197" s="3">
        <f>IF($K$1,VLoop!B197,NA())</f>
        <v>-8.146090321288174</v>
      </c>
      <c r="C197" s="3">
        <f>IF($K$1,VLoop!C197,NA())</f>
        <v>-90</v>
      </c>
      <c r="D197" s="3">
        <f>IF($K$2,VLoop!D197,NA())</f>
        <v>-46.403644703859406</v>
      </c>
      <c r="E197" s="3">
        <f>IF($K$2,VLoop!E197,NA())</f>
        <v>-87.521079480377</v>
      </c>
      <c r="F197" s="3">
        <f>IF($K$3,VLoop!F197,NA())</f>
        <v>-54.549735025147584</v>
      </c>
      <c r="G197" s="3">
        <f>IF($K$3,VLoop!G197,NA())</f>
        <v>-177.521079480377</v>
      </c>
    </row>
    <row r="198" spans="1:7" ht="12.75">
      <c r="A198" s="3">
        <f>VLoop!A198</f>
        <v>250</v>
      </c>
      <c r="B198" s="3">
        <f>IF($K$1,VLoop!B198,NA())</f>
        <v>-8.500665660496807</v>
      </c>
      <c r="C198" s="3">
        <f>IF($K$1,VLoop!C198,NA())</f>
        <v>-90</v>
      </c>
      <c r="D198" s="3">
        <f>IF($K$2,VLoop!D198,NA())</f>
        <v>-46.75745562768501</v>
      </c>
      <c r="E198" s="3">
        <f>IF($K$2,VLoop!E198,NA())</f>
        <v>-87.62008148848352</v>
      </c>
      <c r="F198" s="3">
        <f>IF($K$3,VLoop!F198,NA())</f>
        <v>-55.25812128818182</v>
      </c>
      <c r="G198" s="3">
        <f>IF($K$3,VLoop!G198,NA())</f>
        <v>-177.62008148848352</v>
      </c>
    </row>
    <row r="199" spans="1:7" ht="12.75">
      <c r="A199" s="3">
        <f>VLoop!A199</f>
        <v>260</v>
      </c>
      <c r="B199" s="3">
        <f>IF($K$1,VLoop!B199,NA())</f>
        <v>-8.841332446472412</v>
      </c>
      <c r="C199" s="3">
        <f>IF($K$1,VLoop!C199,NA())</f>
        <v>-90</v>
      </c>
      <c r="D199" s="3">
        <f>IF($K$2,VLoop!D199,NA())</f>
        <v>-47.097444377854465</v>
      </c>
      <c r="E199" s="3">
        <f>IF($K$2,VLoop!E199,NA())</f>
        <v>-87.71148477436017</v>
      </c>
      <c r="F199" s="3">
        <f>IF($K$3,VLoop!F199,NA())</f>
        <v>-55.93877682432688</v>
      </c>
      <c r="G199" s="3">
        <f>IF($K$3,VLoop!G199,NA())</f>
        <v>-177.71148477436017</v>
      </c>
    </row>
    <row r="200" spans="1:7" ht="12.75">
      <c r="A200" s="3">
        <f>VLoop!A200</f>
        <v>270</v>
      </c>
      <c r="B200" s="3">
        <f>IF($K$1,VLoop!B200,NA())</f>
        <v>-9.169140770235801</v>
      </c>
      <c r="C200" s="3">
        <f>IF($K$1,VLoop!C200,NA())</f>
        <v>-90</v>
      </c>
      <c r="D200" s="3">
        <f>IF($K$2,VLoop!D200,NA())</f>
        <v>-47.42464850819453</v>
      </c>
      <c r="E200" s="3">
        <f>IF($K$2,VLoop!E200,NA())</f>
        <v>-87.7961312907714</v>
      </c>
      <c r="F200" s="3">
        <f>IF($K$3,VLoop!F200,NA())</f>
        <v>-56.59378927843033</v>
      </c>
      <c r="G200" s="3">
        <f>IF($K$3,VLoop!G200,NA())</f>
        <v>-177.7961312907714</v>
      </c>
    </row>
    <row r="201" spans="1:7" ht="12.75">
      <c r="A201" s="3">
        <f>VLoop!A201</f>
        <v>280</v>
      </c>
      <c r="B201" s="3">
        <f>IF($K$1,VLoop!B201,NA())</f>
        <v>-9.485026113900439</v>
      </c>
      <c r="C201" s="3">
        <f>IF($K$1,VLoop!C201,NA())</f>
        <v>-90</v>
      </c>
      <c r="D201" s="3">
        <f>IF($K$2,VLoop!D201,NA())</f>
        <v>-47.73999315773872</v>
      </c>
      <c r="E201" s="3">
        <f>IF($K$2,VLoop!E201,NA())</f>
        <v>-87.87474310791183</v>
      </c>
      <c r="F201" s="3">
        <f>IF($K$3,VLoop!F201,NA())</f>
        <v>-57.22501927163917</v>
      </c>
      <c r="G201" s="3">
        <f>IF($K$3,VLoop!G201,NA())</f>
        <v>-177.87474310791183</v>
      </c>
    </row>
    <row r="202" spans="1:7" ht="12.75">
      <c r="A202" s="3">
        <f>VLoop!A202</f>
        <v>290</v>
      </c>
      <c r="B202" s="3">
        <f>IF($K$1,VLoop!B202,NA())</f>
        <v>-9.789825445035175</v>
      </c>
      <c r="C202" s="3">
        <f>IF($K$1,VLoop!C202,NA())</f>
        <v>-90</v>
      </c>
      <c r="D202" s="3">
        <f>IF($K$2,VLoop!D202,NA())</f>
        <v>-48.044306700041055</v>
      </c>
      <c r="E202" s="3">
        <f>IF($K$2,VLoop!E202,NA())</f>
        <v>-87.94794300521261</v>
      </c>
      <c r="F202" s="3">
        <f>IF($K$3,VLoop!F202,NA())</f>
        <v>-57.83413214507623</v>
      </c>
      <c r="G202" s="3">
        <f>IF($K$3,VLoop!G202,NA())</f>
        <v>-177.9479430052126</v>
      </c>
    </row>
    <row r="203" spans="1:7" ht="12.75">
      <c r="A203" s="3">
        <f>VLoop!A203</f>
        <v>300</v>
      </c>
      <c r="B203" s="3">
        <f>IF($K$1,VLoop!B203,NA())</f>
        <v>-10.084290581449302</v>
      </c>
      <c r="C203" s="3">
        <f>IF($K$1,VLoop!C203,NA())</f>
        <v>-90</v>
      </c>
      <c r="D203" s="3">
        <f>IF($K$2,VLoop!D203,NA())</f>
        <v>-48.33833376475312</v>
      </c>
      <c r="E203" s="3">
        <f>IF($K$2,VLoop!E203,NA())</f>
        <v>-88.01627096194531</v>
      </c>
      <c r="F203" s="3">
        <f>IF($K$3,VLoop!F203,NA())</f>
        <v>-58.422624346202426</v>
      </c>
      <c r="G203" s="3">
        <f>IF($K$3,VLoop!G203,NA())</f>
        <v>-178.0162709619453</v>
      </c>
    </row>
    <row r="204" spans="1:7" ht="12.75">
      <c r="A204" s="3">
        <f>VLoop!A204</f>
        <v>310</v>
      </c>
      <c r="B204" s="3">
        <f>IF($K$1,VLoop!B204,NA())</f>
        <v>-10.369099363741508</v>
      </c>
      <c r="C204" s="3">
        <f>IF($K$1,VLoop!C204,NA())</f>
        <v>-90</v>
      </c>
      <c r="D204" s="3">
        <f>IF($K$2,VLoop!D204,NA())</f>
        <v>-48.622746143023704</v>
      </c>
      <c r="E204" s="3">
        <f>IF($K$2,VLoop!E204,NA())</f>
        <v>-88.08019746849939</v>
      </c>
      <c r="F204" s="3">
        <f>IF($K$3,VLoop!F204,NA())</f>
        <v>-58.99184550676521</v>
      </c>
      <c r="G204" s="3">
        <f>IF($K$3,VLoop!G204,NA())</f>
        <v>-178.0801974684994</v>
      </c>
    </row>
    <row r="205" spans="1:7" ht="12.75">
      <c r="A205" s="3">
        <f>VLoop!A205</f>
        <v>320</v>
      </c>
      <c r="B205" s="3">
        <f>IF($K$1,VLoop!B205,NA())</f>
        <v>-10.644865053454172</v>
      </c>
      <c r="C205" s="3">
        <f>IF($K$1,VLoop!C205,NA())</f>
        <v>-90</v>
      </c>
      <c r="D205" s="3">
        <f>IF($K$2,VLoop!D205,NA())</f>
        <v>-48.89815197589531</v>
      </c>
      <c r="E205" s="3">
        <f>IF($K$2,VLoop!E205,NA())</f>
        <v>-88.14013435086298</v>
      </c>
      <c r="F205" s="3">
        <f>IF($K$3,VLoop!F205,NA())</f>
        <v>-59.54301702934948</v>
      </c>
      <c r="G205" s="3">
        <f>IF($K$3,VLoop!G205,NA())</f>
        <v>-178.14013435086298</v>
      </c>
    </row>
    <row r="206" spans="1:7" ht="12.75">
      <c r="A206" s="3">
        <f>VLoop!A206</f>
        <v>330</v>
      </c>
      <c r="B206" s="3">
        <f>IF($K$1,VLoop!B206,NA())</f>
        <v>-10.912144284613802</v>
      </c>
      <c r="C206" s="3">
        <f>IF($K$1,VLoop!C206,NA())</f>
        <v>-90</v>
      </c>
      <c r="D206" s="3">
        <f>IF($K$2,VLoop!D206,NA())</f>
        <v>-49.16510353981099</v>
      </c>
      <c r="E206" s="3">
        <f>IF($K$2,VLoop!E206,NA())</f>
        <v>-88.19644363371611</v>
      </c>
      <c r="F206" s="3">
        <f>IF($K$3,VLoop!F206,NA())</f>
        <v>-60.077247824424795</v>
      </c>
      <c r="G206" s="3">
        <f>IF($K$3,VLoop!G206,NA())</f>
        <v>-178.19644363371611</v>
      </c>
    </row>
    <row r="207" spans="1:7" ht="12.75">
      <c r="A207" s="3">
        <f>VLoop!A207</f>
        <v>340</v>
      </c>
      <c r="B207" s="3">
        <f>IF($K$1,VLoop!B207,NA())</f>
        <v>-11.171443827901156</v>
      </c>
      <c r="C207" s="3">
        <f>IF($K$1,VLoop!C207,NA())</f>
        <v>-90</v>
      </c>
      <c r="D207" s="3">
        <f>IF($K$2,VLoop!D207,NA())</f>
        <v>-49.42410387836236</v>
      </c>
      <c r="E207" s="3">
        <f>IF($K$2,VLoop!E207,NA())</f>
        <v>-88.24944484444823</v>
      </c>
      <c r="F207" s="3">
        <f>IF($K$3,VLoop!F207,NA())</f>
        <v>-60.59554770626351</v>
      </c>
      <c r="G207" s="3">
        <f>IF($K$3,VLoop!G207,NA())</f>
        <v>-178.24944484444822</v>
      </c>
    </row>
    <row r="208" spans="1:7" ht="12.75">
      <c r="A208" s="3">
        <f>VLoop!A208</f>
        <v>350</v>
      </c>
      <c r="B208" s="3">
        <f>IF($K$1,VLoop!B208,NA())</f>
        <v>-11.423226374061565</v>
      </c>
      <c r="C208" s="3">
        <f>IF($K$1,VLoop!C208,NA())</f>
        <v>-90</v>
      </c>
      <c r="D208" s="3">
        <f>IF($K$2,VLoop!D208,NA())</f>
        <v>-49.675612479333466</v>
      </c>
      <c r="E208" s="3">
        <f>IF($K$2,VLoop!E208,NA())</f>
        <v>-88.29942106882343</v>
      </c>
      <c r="F208" s="3">
        <f>IF($K$3,VLoop!F208,NA())</f>
        <v>-61.09883885339503</v>
      </c>
      <c r="G208" s="3">
        <f>IF($K$3,VLoop!G208,NA())</f>
        <v>-178.29942106882345</v>
      </c>
    </row>
    <row r="209" spans="1:7" ht="12.75">
      <c r="A209" s="3">
        <f>VLoop!A209</f>
        <v>360</v>
      </c>
      <c r="B209" s="3">
        <f>IF($K$1,VLoop!B209,NA())</f>
        <v>-11.667915502401797</v>
      </c>
      <c r="C209" s="3">
        <f>IF($K$1,VLoop!C209,NA())</f>
        <v>-90</v>
      </c>
      <c r="D209" s="3">
        <f>IF($K$2,VLoop!D209,NA())</f>
        <v>-49.920050157189124</v>
      </c>
      <c r="E209" s="3">
        <f>IF($K$2,VLoop!E209,NA())</f>
        <v>-88.34662400022864</v>
      </c>
      <c r="F209" s="3">
        <f>IF($K$3,VLoop!F209,NA())</f>
        <v>-61.58796565959092</v>
      </c>
      <c r="G209" s="3">
        <f>IF($K$3,VLoop!G209,NA())</f>
        <v>-178.34662400022864</v>
      </c>
    </row>
    <row r="210" spans="1:7" ht="12.75">
      <c r="A210" s="3">
        <f>VLoop!A210</f>
        <v>370</v>
      </c>
      <c r="B210" s="3">
        <f>IF($K$1,VLoop!B210,NA())</f>
        <v>-11.905899968395952</v>
      </c>
      <c r="C210" s="3">
        <f>IF($K$1,VLoop!C210,NA())</f>
        <v>-90</v>
      </c>
      <c r="D210" s="3">
        <f>IF($K$2,VLoop!D210,NA())</f>
        <v>-50.15780327069664</v>
      </c>
      <c r="E210" s="3">
        <f>IF($K$2,VLoop!E210,NA())</f>
        <v>-88.39127817231547</v>
      </c>
      <c r="F210" s="3">
        <f>IF($K$3,VLoop!F210,NA())</f>
        <v>-62.0637032390926</v>
      </c>
      <c r="G210" s="3">
        <f>IF($K$3,VLoop!G210,NA())</f>
        <v>-178.39127817231548</v>
      </c>
    </row>
    <row r="211" spans="1:7" ht="12.75">
      <c r="A211" s="3">
        <f>VLoop!A211</f>
        <v>380</v>
      </c>
      <c r="B211" s="3">
        <f>IF($K$1,VLoop!B211,NA())</f>
        <v>-12.137537419392256</v>
      </c>
      <c r="C211" s="3">
        <f>IF($K$1,VLoop!C211,NA())</f>
        <v>-90</v>
      </c>
      <c r="D211" s="3">
        <f>IF($K$2,VLoop!D211,NA())</f>
        <v>-50.38922738134998</v>
      </c>
      <c r="E211" s="3">
        <f>IF($K$2,VLoop!E211,NA())</f>
        <v>-88.43358452502133</v>
      </c>
      <c r="F211" s="3">
        <f>IF($K$3,VLoop!F211,NA())</f>
        <v>-62.526764800742235</v>
      </c>
      <c r="G211" s="3">
        <f>IF($K$3,VLoop!G211,NA())</f>
        <v>-178.43358452502133</v>
      </c>
    </row>
    <row r="212" spans="1:7" ht="12.75">
      <c r="A212" s="3">
        <f>VLoop!A212</f>
        <v>390</v>
      </c>
      <c r="B212" s="3">
        <f>IF($K$1,VLoop!B212,NA())</f>
        <v>-12.363157627586038</v>
      </c>
      <c r="C212" s="3">
        <f>IF($K$1,VLoop!C212,NA())</f>
        <v>-90</v>
      </c>
      <c r="D212" s="3">
        <f>IF($K$2,VLoop!D212,NA())</f>
        <v>-50.61465043919408</v>
      </c>
      <c r="E212" s="3">
        <f>IF($K$2,VLoop!E212,NA())</f>
        <v>-88.47372342328644</v>
      </c>
      <c r="F212" s="3">
        <f>IF($K$3,VLoop!F212,NA())</f>
        <v>-62.97780806678011</v>
      </c>
      <c r="G212" s="3">
        <f>IF($K$3,VLoop!G212,NA())</f>
        <v>-178.47372342328643</v>
      </c>
    </row>
    <row r="213" spans="1:7" ht="12.75">
      <c r="A213" s="3">
        <f>VLoop!A213</f>
        <v>400</v>
      </c>
      <c r="B213" s="3">
        <f>IF($K$1,VLoop!B213,NA())</f>
        <v>-12.5830653136153</v>
      </c>
      <c r="C213" s="3">
        <f>IF($K$1,VLoop!C213,NA())</f>
        <v>-90</v>
      </c>
      <c r="D213" s="3">
        <f>IF($K$2,VLoop!D213,NA())</f>
        <v>-50.834375567407754</v>
      </c>
      <c r="E213" s="3">
        <f>IF($K$2,VLoop!E213,NA())</f>
        <v>-88.51185722399238</v>
      </c>
      <c r="F213" s="3">
        <f>IF($K$3,VLoop!F213,NA())</f>
        <v>-63.417440881023055</v>
      </c>
      <c r="G213" s="3">
        <f>IF($K$3,VLoop!G213,NA())</f>
        <v>-178.51185722399237</v>
      </c>
    </row>
    <row r="214" spans="1:7" ht="12.75">
      <c r="A214" s="3">
        <f>VLoop!A214</f>
        <v>410</v>
      </c>
      <c r="B214" s="3">
        <f>IF($K$1,VLoop!B214,NA())</f>
        <v>-12.797542621450763</v>
      </c>
      <c r="C214" s="3">
        <f>IF($K$1,VLoop!C214,NA())</f>
        <v>-90</v>
      </c>
      <c r="D214" s="3">
        <f>IF($K$2,VLoop!D214,NA())</f>
        <v>-51.048683504751395</v>
      </c>
      <c r="E214" s="3">
        <f>IF($K$2,VLoop!E214,NA())</f>
        <v>-88.548132468062</v>
      </c>
      <c r="F214" s="3">
        <f>IF($K$3,VLoop!F214,NA())</f>
        <v>-63.846226126202154</v>
      </c>
      <c r="G214" s="3">
        <f>IF($K$3,VLoop!G214,NA())</f>
        <v>-178.548132468062</v>
      </c>
    </row>
    <row r="215" spans="1:7" ht="12.75">
      <c r="A215" s="3">
        <f>VLoop!A215</f>
        <v>420</v>
      </c>
      <c r="B215" s="3">
        <f>IF($K$1,VLoop!B215,NA())</f>
        <v>-13.006851295014062</v>
      </c>
      <c r="C215" s="3">
        <f>IF($K$1,VLoop!C215,NA())</f>
        <v>-90</v>
      </c>
      <c r="D215" s="3">
        <f>IF($K$2,VLoop!D215,NA())</f>
        <v>-51.25783475507844</v>
      </c>
      <c r="E215" s="3">
        <f>IF($K$2,VLoop!E215,NA())</f>
        <v>-88.58268176004508</v>
      </c>
      <c r="F215" s="3">
        <f>IF($K$3,VLoop!F215,NA())</f>
        <v>-64.26468605009251</v>
      </c>
      <c r="G215" s="3">
        <f>IF($K$3,VLoop!G215,NA())</f>
        <v>-178.5826817600451</v>
      </c>
    </row>
    <row r="216" spans="1:7" ht="12.75">
      <c r="A216" s="3">
        <f>VLoop!A216</f>
        <v>430</v>
      </c>
      <c r="B216" s="3">
        <f>IF($K$1,VLoop!B216,NA())</f>
        <v>-13.211234598647783</v>
      </c>
      <c r="C216" s="3">
        <f>IF($K$1,VLoop!C216,NA())</f>
        <v>-90</v>
      </c>
      <c r="D216" s="3">
        <f>IF($K$2,VLoop!D216,NA())</f>
        <v>-51.46207148505461</v>
      </c>
      <c r="E216" s="3">
        <f>IF($K$2,VLoop!E216,NA())</f>
        <v>-88.61562538594879</v>
      </c>
      <c r="F216" s="3">
        <f>IF($K$3,VLoop!F216,NA())</f>
        <v>-64.67330608370239</v>
      </c>
      <c r="G216" s="3">
        <f>IF($K$3,VLoop!G216,NA())</f>
        <v>-178.6156253859488</v>
      </c>
    </row>
    <row r="217" spans="1:7" ht="12.75">
      <c r="A217" s="3">
        <f>VLoop!A217</f>
        <v>440</v>
      </c>
      <c r="B217" s="3">
        <f>IF($K$1,VLoop!B217,NA())</f>
        <v>-13.410919016779804</v>
      </c>
      <c r="C217" s="3">
        <f>IF($K$1,VLoop!C217,NA())</f>
        <v>-90</v>
      </c>
      <c r="D217" s="3">
        <f>IF($K$2,VLoop!D217,NA())</f>
        <v>-51.661619204645476</v>
      </c>
      <c r="E217" s="3">
        <f>IF($K$2,VLoop!E217,NA())</f>
        <v>-88.64707271086587</v>
      </c>
      <c r="F217" s="3">
        <f>IF($K$3,VLoop!F217,NA())</f>
        <v>-65.07253822142528</v>
      </c>
      <c r="G217" s="3">
        <f>IF($K$3,VLoop!G217,NA())</f>
        <v>-178.64707271086587</v>
      </c>
    </row>
    <row r="218" spans="1:7" ht="12.75">
      <c r="A218" s="3">
        <f>VLoop!A218</f>
        <v>450</v>
      </c>
      <c r="B218" s="3">
        <f>IF($K$1,VLoop!B218,NA())</f>
        <v>-13.606115762562927</v>
      </c>
      <c r="C218" s="3">
        <f>IF($K$1,VLoop!C218,NA())</f>
        <v>-90</v>
      </c>
      <c r="D218" s="3">
        <f>IF($K$2,VLoop!D218,NA())</f>
        <v>-51.85668825952585</v>
      </c>
      <c r="E218" s="3">
        <f>IF($K$2,VLoop!E218,NA())</f>
        <v>-88.67712339058406</v>
      </c>
      <c r="F218" s="3">
        <f>IF($K$3,VLoop!F218,NA())</f>
        <v>-65.46280402208878</v>
      </c>
      <c r="G218" s="3">
        <f>IF($K$3,VLoop!G218,NA())</f>
        <v>-178.67712339058406</v>
      </c>
    </row>
    <row r="219" spans="1:7" ht="12.75">
      <c r="A219" s="3">
        <f>VLoop!A219</f>
        <v>460</v>
      </c>
      <c r="B219" s="3">
        <f>IF($K$1,VLoop!B219,NA())</f>
        <v>-13.797022120687535</v>
      </c>
      <c r="C219" s="3">
        <f>IF($K$1,VLoop!C219,NA())</f>
        <v>-90</v>
      </c>
      <c r="D219" s="3">
        <f>IF($K$2,VLoop!D219,NA())</f>
        <v>-52.047475160102444</v>
      </c>
      <c r="E219" s="3">
        <f>IF($K$2,VLoop!E219,NA())</f>
        <v>-88.70586842542765</v>
      </c>
      <c r="F219" s="3">
        <f>IF($K$3,VLoop!F219,NA())</f>
        <v>-65.84449728078998</v>
      </c>
      <c r="G219" s="3">
        <f>IF($K$3,VLoop!G219,NA())</f>
        <v>-178.70586842542764</v>
      </c>
    </row>
    <row r="220" spans="1:7" ht="12.75">
      <c r="A220" s="3">
        <f>VLoop!A220</f>
        <v>470</v>
      </c>
      <c r="B220" s="3">
        <f>IF($K$1,VLoop!B220,NA())</f>
        <v>-13.983822645770402</v>
      </c>
      <c r="C220" s="3">
        <f>IF($K$1,VLoop!C220,NA())</f>
        <v>-90</v>
      </c>
      <c r="D220" s="3">
        <f>IF($K$2,VLoop!D220,NA())</f>
        <v>-52.23416376814263</v>
      </c>
      <c r="E220" s="3">
        <f>IF($K$2,VLoop!E220,NA())</f>
        <v>-88.73339107978494</v>
      </c>
      <c r="F220" s="3">
        <f>IF($K$3,VLoop!F220,NA())</f>
        <v>-66.21798641391302</v>
      </c>
      <c r="G220" s="3">
        <f>IF($K$3,VLoop!G220,NA())</f>
        <v>-178.73339107978495</v>
      </c>
    </row>
    <row r="221" spans="1:7" ht="12.75">
      <c r="A221" s="3">
        <f>VLoop!A221</f>
        <v>480</v>
      </c>
      <c r="B221" s="3">
        <f>IF($K$1,VLoop!B221,NA())</f>
        <v>-14.166690234567799</v>
      </c>
      <c r="C221" s="3">
        <f>IF($K$1,VLoop!C221,NA())</f>
        <v>-90</v>
      </c>
      <c r="D221" s="3">
        <f>IF($K$2,VLoop!D221,NA())</f>
        <v>-52.41692635892285</v>
      </c>
      <c r="E221" s="3">
        <f>IF($K$2,VLoop!E221,NA())</f>
        <v>-88.75976768687335</v>
      </c>
      <c r="F221" s="3">
        <f>IF($K$3,VLoop!F221,NA())</f>
        <v>-66.58361659349065</v>
      </c>
      <c r="G221" s="3">
        <f>IF($K$3,VLoop!G221,NA())</f>
        <v>-178.75976768687335</v>
      </c>
    </row>
    <row r="222" spans="1:7" ht="12.75">
      <c r="A222" s="3">
        <f>VLoop!A222</f>
        <v>490</v>
      </c>
      <c r="B222" s="3">
        <f>IF($K$1,VLoop!B222,NA())</f>
        <v>-14.345787087626325</v>
      </c>
      <c r="C222" s="3">
        <f>IF($K$1,VLoop!C222,NA())</f>
        <v>-90</v>
      </c>
      <c r="D222" s="3">
        <f>IF($K$2,VLoop!D222,NA())</f>
        <v>-52.59592457423662</v>
      </c>
      <c r="E222" s="3">
        <f>IF($K$2,VLoop!E222,NA())</f>
        <v>-88.78506835510888</v>
      </c>
      <c r="F222" s="3">
        <f>IF($K$3,VLoop!F222,NA())</f>
        <v>-66.94171166186294</v>
      </c>
      <c r="G222" s="3">
        <f>IF($K$3,VLoop!G222,NA())</f>
        <v>-178.78506835510888</v>
      </c>
    </row>
    <row r="223" spans="1:7" ht="12.75">
      <c r="A223" s="3">
        <f>VLoop!A223</f>
        <v>500</v>
      </c>
      <c r="B223" s="3">
        <f>IF($K$1,VLoop!B223,NA())</f>
        <v>-14.521265573776429</v>
      </c>
      <c r="C223" s="3">
        <f>IF($K$1,VLoop!C223,NA())</f>
        <v>-90</v>
      </c>
      <c r="D223" s="3">
        <f>IF($K$2,VLoop!D223,NA())</f>
        <v>-52.77131027944185</v>
      </c>
      <c r="E223" s="3">
        <f>IF($K$2,VLoop!E223,NA())</f>
        <v>-88.80935758983225</v>
      </c>
      <c r="F223" s="3">
        <f>IF($K$3,VLoop!F223,NA())</f>
        <v>-67.29257585321828</v>
      </c>
      <c r="G223" s="3">
        <f>IF($K$3,VLoop!G223,NA())</f>
        <v>-178.80935758983225</v>
      </c>
    </row>
    <row r="224" spans="1:7" ht="12.75">
      <c r="A224" s="3">
        <f>VLoop!A224</f>
        <v>510</v>
      </c>
      <c r="B224" s="3">
        <f>IF($K$1,VLoop!B224,NA())</f>
        <v>-14.69326900901478</v>
      </c>
      <c r="C224" s="3">
        <f>IF($K$1,VLoop!C224,NA())</f>
        <v>-90</v>
      </c>
      <c r="D224" s="3">
        <f>IF($K$2,VLoop!D224,NA())</f>
        <v>-52.94322633590832</v>
      </c>
      <c r="E224" s="3">
        <f>IF($K$2,VLoop!E224,NA())</f>
        <v>-88.83269484199126</v>
      </c>
      <c r="F224" s="3">
        <f>IF($K$3,VLoop!F224,NA())</f>
        <v>-67.6364953449231</v>
      </c>
      <c r="G224" s="3">
        <f>IF($K$3,VLoop!G224,NA())</f>
        <v>-178.83269484199124</v>
      </c>
    </row>
    <row r="225" spans="1:7" ht="12.75">
      <c r="A225" s="3">
        <f>VLoop!A225</f>
        <v>520</v>
      </c>
      <c r="B225" s="3">
        <f>IF($K$1,VLoop!B225,NA())</f>
        <v>-14.861932359752037</v>
      </c>
      <c r="C225" s="3">
        <f>IF($K$1,VLoop!C225,NA())</f>
        <v>-90</v>
      </c>
      <c r="D225" s="3">
        <f>IF($K$2,VLoop!D225,NA())</f>
        <v>-53.111807298687665</v>
      </c>
      <c r="E225" s="3">
        <f>IF($K$2,VLoop!E225,NA())</f>
        <v>-88.85513499359703</v>
      </c>
      <c r="F225" s="3">
        <f>IF($K$3,VLoop!F225,NA())</f>
        <v>-67.9737396584397</v>
      </c>
      <c r="G225" s="3">
        <f>IF($K$3,VLoop!G225,NA())</f>
        <v>-178.85513499359703</v>
      </c>
    </row>
    <row r="226" spans="1:7" ht="12.75">
      <c r="A226" s="3">
        <f>VLoop!A226</f>
        <v>530</v>
      </c>
      <c r="B226" s="3">
        <f>IF($K$1,VLoop!B226,NA())</f>
        <v>-15.027382879071833</v>
      </c>
      <c r="C226" s="3">
        <f>IF($K$1,VLoop!C226,NA())</f>
        <v>-90</v>
      </c>
      <c r="D226" s="3">
        <f>IF($K$2,VLoop!D226,NA())</f>
        <v>-53.2771800479236</v>
      </c>
      <c r="E226" s="3">
        <f>IF($K$2,VLoop!E226,NA())</f>
        <v>-88.87672878829267</v>
      </c>
      <c r="F226" s="3">
        <f>IF($K$3,VLoop!F226,NA())</f>
        <v>-68.30456292699543</v>
      </c>
      <c r="G226" s="3">
        <f>IF($K$3,VLoop!G226,NA())</f>
        <v>-178.87672878829267</v>
      </c>
    </row>
    <row r="227" spans="1:7" ht="12.75">
      <c r="A227" s="3">
        <f>VLoop!A227</f>
        <v>540</v>
      </c>
      <c r="B227" s="3">
        <f>IF($K$1,VLoop!B227,NA())</f>
        <v>-15.189740683515424</v>
      </c>
      <c r="C227" s="3">
        <f>IF($K$1,VLoop!C227,NA())</f>
        <v>-90</v>
      </c>
      <c r="D227" s="3">
        <f>IF($K$2,VLoop!D227,NA())</f>
        <v>-53.43946436141021</v>
      </c>
      <c r="E227" s="3">
        <f>IF($K$2,VLoop!E227,NA())</f>
        <v>-88.89752321413901</v>
      </c>
      <c r="F227" s="3">
        <f>IF($K$3,VLoop!F227,NA())</f>
        <v>-68.62920504492564</v>
      </c>
      <c r="G227" s="3">
        <f>IF($K$3,VLoop!G227,NA())</f>
        <v>-178.89752321413903</v>
      </c>
    </row>
    <row r="228" spans="1:7" ht="12.75">
      <c r="A228" s="3">
        <f>VLoop!A228</f>
        <v>550</v>
      </c>
      <c r="B228" s="3">
        <f>IF($K$1,VLoop!B228,NA())</f>
        <v>-15.349119276940929</v>
      </c>
      <c r="C228" s="3">
        <f>IF($K$1,VLoop!C228,NA())</f>
        <v>-90</v>
      </c>
      <c r="D228" s="3">
        <f>IF($K$2,VLoop!D228,NA())</f>
        <v>-53.59877343475736</v>
      </c>
      <c r="E228" s="3">
        <f>IF($K$2,VLoop!E228,NA())</f>
        <v>-88.91756184469145</v>
      </c>
      <c r="F228" s="3">
        <f>IF($K$3,VLoop!F228,NA())</f>
        <v>-68.94789271169829</v>
      </c>
      <c r="G228" s="3">
        <f>IF($K$3,VLoop!G228,NA())</f>
        <v>-178.91756184469145</v>
      </c>
    </row>
    <row r="229" spans="1:7" ht="12.75">
      <c r="A229" s="3">
        <f>VLoop!A229</f>
        <v>560</v>
      </c>
      <c r="B229" s="3">
        <f>IF($K$1,VLoop!B229,NA())</f>
        <v>-15.505626027180064</v>
      </c>
      <c r="C229" s="3">
        <f>IF($K$1,VLoop!C229,NA())</f>
        <v>-90</v>
      </c>
      <c r="D229" s="3">
        <f>IF($K$2,VLoop!D229,NA())</f>
        <v>-53.75521435481086</v>
      </c>
      <c r="E229" s="3">
        <f>IF($K$2,VLoop!E229,NA())</f>
        <v>-88.93688514357359</v>
      </c>
      <c r="F229" s="3">
        <f>IF($K$3,VLoop!F229,NA())</f>
        <v>-69.26084038199092</v>
      </c>
      <c r="G229" s="3">
        <f>IF($K$3,VLoop!G229,NA())</f>
        <v>-178.9368851435736</v>
      </c>
    </row>
    <row r="230" spans="1:7" ht="12.75">
      <c r="A230" s="3">
        <f>VLoop!A230</f>
        <v>570</v>
      </c>
      <c r="B230" s="3">
        <f>IF($K$1,VLoop!B230,NA())</f>
        <v>-15.659362600505881</v>
      </c>
      <c r="C230" s="3">
        <f>IF($K$1,VLoop!C230,NA())</f>
        <v>-90</v>
      </c>
      <c r="D230" s="3">
        <f>IF($K$2,VLoop!D230,NA())</f>
        <v>-53.90888853127738</v>
      </c>
      <c r="E230" s="3">
        <f>IF($K$2,VLoop!E230,NA())</f>
        <v>-88.95553073702594</v>
      </c>
      <c r="F230" s="3">
        <f>IF($K$3,VLoop!F230,NA())</f>
        <v>-69.56825113178326</v>
      </c>
      <c r="G230" s="3">
        <f>IF($K$3,VLoop!G230,NA())</f>
        <v>-178.95553073702592</v>
      </c>
    </row>
    <row r="231" spans="1:7" ht="12.75">
      <c r="A231" s="3">
        <f>VLoop!A231</f>
        <v>580</v>
      </c>
      <c r="B231" s="3">
        <f>IF($K$1,VLoop!B231,NA())</f>
        <v>-15.810425358314799</v>
      </c>
      <c r="C231" s="3">
        <f>IF($K$1,VLoop!C231,NA())</f>
        <v>-90</v>
      </c>
      <c r="D231" s="3">
        <f>IF($K$2,VLoop!D231,NA())</f>
        <v>-54.05989209090351</v>
      </c>
      <c r="E231" s="3">
        <f>IF($K$2,VLoop!E231,NA())</f>
        <v>-88.97353365828936</v>
      </c>
      <c r="F231" s="3">
        <f>IF($K$3,VLoop!F231,NA())</f>
        <v>-69.8703174492183</v>
      </c>
      <c r="G231" s="3">
        <f>IF($K$3,VLoop!G231,NA())</f>
        <v>-178.97353365828934</v>
      </c>
    </row>
    <row r="232" spans="1:7" ht="12.75">
      <c r="A232" s="3">
        <f>VLoop!A232</f>
        <v>590</v>
      </c>
      <c r="B232" s="3">
        <f>IF($K$1,VLoop!B232,NA())</f>
        <v>-15.958905719898937</v>
      </c>
      <c r="C232" s="3">
        <f>IF($K$1,VLoop!C232,NA())</f>
        <v>-90</v>
      </c>
      <c r="D232" s="3">
        <f>IF($K$2,VLoop!D232,NA())</f>
        <v>-54.208316238039515</v>
      </c>
      <c r="E232" s="3">
        <f>IF($K$2,VLoop!E232,NA())</f>
        <v>-88.99092656716115</v>
      </c>
      <c r="F232" s="3">
        <f>IF($K$3,VLoop!F232,NA())</f>
        <v>-70.16722195793845</v>
      </c>
      <c r="G232" s="3">
        <f>IF($K$3,VLoop!G232,NA())</f>
        <v>-178.99092656716115</v>
      </c>
    </row>
    <row r="233" spans="1:7" ht="12.75">
      <c r="A233" s="3">
        <f>VLoop!A233</f>
        <v>600</v>
      </c>
      <c r="B233" s="3">
        <f>IF($K$1,VLoop!B233,NA())</f>
        <v>-16.104890494728924</v>
      </c>
      <c r="C233" s="3">
        <f>IF($K$1,VLoop!C233,NA())</f>
        <v>-90</v>
      </c>
      <c r="D233" s="3">
        <f>IF($K$2,VLoop!D233,NA())</f>
        <v>-54.35424758496869</v>
      </c>
      <c r="E233" s="3">
        <f>IF($K$2,VLoop!E233,NA())</f>
        <v>-89.00773994761734</v>
      </c>
      <c r="F233" s="3">
        <f>IF($K$3,VLoop!F233,NA())</f>
        <v>-70.45913807969761</v>
      </c>
      <c r="G233" s="3">
        <f>IF($K$3,VLoop!G233,NA())</f>
        <v>-179.00773994761732</v>
      </c>
    </row>
    <row r="234" spans="1:7" ht="12.75">
      <c r="A234" s="3">
        <f>VLoop!A234</f>
        <v>610</v>
      </c>
      <c r="B234" s="3">
        <f>IF($K$1,VLoop!B234,NA())</f>
        <v>-16.248462187271393</v>
      </c>
      <c r="C234" s="3">
        <f>IF($K$1,VLoop!C234,NA())</f>
        <v>-90</v>
      </c>
      <c r="D234" s="3">
        <f>IF($K$2,VLoop!D234,NA())</f>
        <v>-54.49776845499382</v>
      </c>
      <c r="E234" s="3">
        <f>IF($K$2,VLoop!E234,NA())</f>
        <v>-89.02400228601486</v>
      </c>
      <c r="F234" s="3">
        <f>IF($K$3,VLoop!F234,NA())</f>
        <v>-70.7462306422652</v>
      </c>
      <c r="G234" s="3">
        <f>IF($K$3,VLoop!G234,NA())</f>
        <v>-179.02400228601485</v>
      </c>
    </row>
    <row r="235" spans="1:7" ht="12.75">
      <c r="A235" s="3">
        <f>VLoop!A235</f>
        <v>620</v>
      </c>
      <c r="B235" s="3">
        <f>IF($K$1,VLoop!B235,NA())</f>
        <v>-16.389699277021133</v>
      </c>
      <c r="C235" s="3">
        <f>IF($K$1,VLoop!C235,NA())</f>
        <v>-90</v>
      </c>
      <c r="D235" s="3">
        <f>IF($K$2,VLoop!D235,NA())</f>
        <v>-54.63895716093192</v>
      </c>
      <c r="E235" s="3">
        <f>IF($K$2,VLoop!E235,NA())</f>
        <v>-89.03974023206433</v>
      </c>
      <c r="F235" s="3">
        <f>IF($K$3,VLoop!F235,NA())</f>
        <v>-71.02865643795306</v>
      </c>
      <c r="G235" s="3">
        <f>IF($K$3,VLoop!G235,NA())</f>
        <v>-179.03974023206433</v>
      </c>
    </row>
    <row r="236" spans="1:7" ht="12.75">
      <c r="A236" s="3">
        <f>VLoop!A236</f>
        <v>630</v>
      </c>
      <c r="B236" s="3">
        <f>IF($K$1,VLoop!B236,NA())</f>
        <v>-16.52867647612769</v>
      </c>
      <c r="C236" s="3">
        <f>IF($K$1,VLoop!C236,NA())</f>
        <v>-90</v>
      </c>
      <c r="D236" s="3">
        <f>IF($K$2,VLoop!D236,NA())</f>
        <v>-54.777888261372894</v>
      </c>
      <c r="E236" s="3">
        <f>IF($K$2,VLoop!E236,NA())</f>
        <v>-89.05497874448575</v>
      </c>
      <c r="F236" s="3">
        <f>IF($K$3,VLoop!F236,NA())</f>
        <v>-71.30656473750058</v>
      </c>
      <c r="G236" s="3">
        <f>IF($K$3,VLoop!G236,NA())</f>
        <v>-179.05497874448574</v>
      </c>
    </row>
    <row r="237" spans="1:7" ht="12.75">
      <c r="A237" s="3">
        <f>VLoop!A237</f>
        <v>640</v>
      </c>
      <c r="B237" s="3">
        <f>IF($K$1,VLoop!B237,NA())</f>
        <v>-16.665464966733797</v>
      </c>
      <c r="C237" s="3">
        <f>IF($K$1,VLoop!C237,NA())</f>
        <v>-90</v>
      </c>
      <c r="D237" s="3">
        <f>IF($K$2,VLoop!D237,NA())</f>
        <v>-54.91463279679819</v>
      </c>
      <c r="E237" s="3">
        <f>IF($K$2,VLoop!E237,NA())</f>
        <v>-89.06974122302056</v>
      </c>
      <c r="F237" s="3">
        <f>IF($K$3,VLoop!F237,NA())</f>
        <v>-71.58009776353198</v>
      </c>
      <c r="G237" s="3">
        <f>IF($K$3,VLoop!G237,NA())</f>
        <v>-179.06974122302057</v>
      </c>
    </row>
    <row r="238" spans="1:7" ht="12.75">
      <c r="A238" s="3">
        <f>VLoop!A238</f>
        <v>650</v>
      </c>
      <c r="B238" s="3">
        <f>IF($K$1,VLoop!B238,NA())</f>
        <v>-16.800132619913164</v>
      </c>
      <c r="C238" s="3">
        <f>IF($K$1,VLoop!C238,NA())</f>
        <v>-90</v>
      </c>
      <c r="D238" s="3">
        <f>IF($K$2,VLoop!D238,NA())</f>
        <v>-55.04925850742935</v>
      </c>
      <c r="E238" s="3">
        <f>IF($K$2,VLoop!E238,NA())</f>
        <v>-89.08404962826823</v>
      </c>
      <c r="F238" s="3">
        <f>IF($K$3,VLoop!F238,NA())</f>
        <v>-71.84939112734251</v>
      </c>
      <c r="G238" s="3">
        <f>IF($K$3,VLoop!G238,NA())</f>
        <v>-179.08404962826825</v>
      </c>
    </row>
    <row r="239" spans="1:7" ht="12.75">
      <c r="A239" s="3">
        <f>VLoop!A239</f>
        <v>660</v>
      </c>
      <c r="B239" s="3">
        <f>IF($K$1,VLoop!B239,NA())</f>
        <v>-16.932744197893427</v>
      </c>
      <c r="C239" s="3">
        <f>IF($K$1,VLoop!C239,NA())</f>
        <v>-90</v>
      </c>
      <c r="D239" s="3">
        <f>IF($K$2,VLoop!D239,NA())</f>
        <v>-55.18183003447614</v>
      </c>
      <c r="E239" s="3">
        <f>IF($K$2,VLoop!E239,NA())</f>
        <v>-89.09792459063743</v>
      </c>
      <c r="F239" s="3">
        <f>IF($K$3,VLoop!F239,NA())</f>
        <v>-72.11457423236958</v>
      </c>
      <c r="G239" s="3">
        <f>IF($K$3,VLoop!G239,NA())</f>
        <v>-179.09792459063743</v>
      </c>
    </row>
    <row r="240" spans="1:7" ht="12.75">
      <c r="A240" s="3">
        <f>VLoop!A240</f>
        <v>670</v>
      </c>
      <c r="B240" s="3">
        <f>IF($K$1,VLoop!B240,NA())</f>
        <v>-17.063361541072585</v>
      </c>
      <c r="C240" s="3">
        <f>IF($K$1,VLoop!C240,NA())</f>
        <v>-90</v>
      </c>
      <c r="D240" s="3">
        <f>IF($K$2,VLoop!D240,NA())</f>
        <v>-55.31240910627929</v>
      </c>
      <c r="E240" s="3">
        <f>IF($K$2,VLoop!E240,NA())</f>
        <v>-89.11138550954787</v>
      </c>
      <c r="F240" s="3">
        <f>IF($K$3,VLoop!F240,NA())</f>
        <v>-72.37577064735187</v>
      </c>
      <c r="G240" s="3">
        <f>IF($K$3,VLoop!G240,NA())</f>
        <v>-179.11138550954786</v>
      </c>
    </row>
    <row r="241" spans="1:7" ht="12.75">
      <c r="A241" s="3">
        <f>VLoop!A241</f>
        <v>680</v>
      </c>
      <c r="B241" s="3">
        <f>IF($K$1,VLoop!B241,NA())</f>
        <v>-17.19204374118078</v>
      </c>
      <c r="C241" s="3">
        <f>IF($K$1,VLoop!C241,NA())</f>
        <v>-90</v>
      </c>
      <c r="D241" s="3">
        <f>IF($K$2,VLoop!D241,NA())</f>
        <v>-55.441054710687695</v>
      </c>
      <c r="E241" s="3">
        <f>IF($K$2,VLoop!E241,NA())</f>
        <v>-89.12445064388591</v>
      </c>
      <c r="F241" s="3">
        <f>IF($K$3,VLoop!F241,NA())</f>
        <v>-72.63309845186848</v>
      </c>
      <c r="G241" s="3">
        <f>IF($K$3,VLoop!G241,NA())</f>
        <v>-179.1244506438859</v>
      </c>
    </row>
    <row r="242" spans="1:7" ht="12.75">
      <c r="A242" s="3">
        <f>VLoop!A242</f>
        <v>690</v>
      </c>
      <c r="B242" s="3">
        <f>IF($K$1,VLoop!B242,NA())</f>
        <v>-17.31884730180116</v>
      </c>
      <c r="C242" s="3">
        <f>IF($K$1,VLoop!C242,NA())</f>
        <v>-90</v>
      </c>
      <c r="D242" s="3">
        <f>IF($K$2,VLoop!D242,NA())</f>
        <v>-55.56782325487386</v>
      </c>
      <c r="E242" s="3">
        <f>IF($K$2,VLoop!E242,NA())</f>
        <v>-89.13713719459994</v>
      </c>
      <c r="F242" s="3">
        <f>IF($K$3,VLoop!F242,NA())</f>
        <v>-72.88667055667501</v>
      </c>
      <c r="G242" s="3">
        <f>IF($K$3,VLoop!G242,NA())</f>
        <v>-179.13713719459994</v>
      </c>
    </row>
    <row r="243" spans="1:7" ht="12.75">
      <c r="A243" s="3">
        <f>VLoop!A243</f>
        <v>700</v>
      </c>
      <c r="B243" s="3">
        <f>IF($K$1,VLoop!B243,NA())</f>
        <v>-17.443826287341192</v>
      </c>
      <c r="C243" s="3">
        <f>IF($K$1,VLoop!C243,NA())</f>
        <v>-90</v>
      </c>
      <c r="D243" s="3">
        <f>IF($K$2,VLoop!D243,NA())</f>
        <v>-55.69276871366962</v>
      </c>
      <c r="E243" s="3">
        <f>IF($K$2,VLoop!E243,NA())</f>
        <v>-89.14946138022155</v>
      </c>
      <c r="F243" s="3">
        <f>IF($K$3,VLoop!F243,NA())</f>
        <v>-73.13659500101082</v>
      </c>
      <c r="G243" s="3">
        <f>IF($K$3,VLoop!G243,NA())</f>
        <v>-179.14946138022157</v>
      </c>
    </row>
    <row r="244" spans="1:7" ht="12.75">
      <c r="A244" s="3">
        <f>VLoop!A244</f>
        <v>710</v>
      </c>
      <c r="B244" s="3">
        <f>IF($K$1,VLoop!B244,NA())</f>
        <v>-17.567032461437556</v>
      </c>
      <c r="C244" s="3">
        <f>IF($K$1,VLoop!C244,NA())</f>
        <v>-90</v>
      </c>
      <c r="D244" s="3">
        <f>IF($K$2,VLoop!D244,NA())</f>
        <v>-55.81594276739777</v>
      </c>
      <c r="E244" s="3">
        <f>IF($K$2,VLoop!E244,NA())</f>
        <v>-89.16143850600892</v>
      </c>
      <c r="F244" s="3">
        <f>IF($K$3,VLoop!F244,NA())</f>
        <v>-73.38297522883532</v>
      </c>
      <c r="G244" s="3">
        <f>IF($K$3,VLoop!G244,NA())</f>
        <v>-179.16143850600892</v>
      </c>
    </row>
    <row r="245" spans="1:7" ht="12.75">
      <c r="A245" s="3">
        <f>VLoop!A245</f>
        <v>720</v>
      </c>
      <c r="B245" s="3">
        <f>IF($K$1,VLoop!B245,NA())</f>
        <v>-17.688515415681422</v>
      </c>
      <c r="C245" s="3">
        <f>IF($K$1,VLoop!C245,NA())</f>
        <v>-90</v>
      </c>
      <c r="D245" s="3">
        <f>IF($K$2,VLoop!D245,NA())</f>
        <v>-55.93739493007928</v>
      </c>
      <c r="E245" s="3">
        <f>IF($K$2,VLoop!E245,NA())</f>
        <v>-89.17308302733205</v>
      </c>
      <c r="F245" s="3">
        <f>IF($K$3,VLoop!F245,NA())</f>
        <v>-73.6259103457607</v>
      </c>
      <c r="G245" s="3">
        <f>IF($K$3,VLoop!G245,NA())</f>
        <v>-179.17308302733204</v>
      </c>
    </row>
    <row r="246" spans="1:7" ht="12.75">
      <c r="A246" s="3">
        <f>VLoop!A246</f>
        <v>730</v>
      </c>
      <c r="B246" s="3">
        <f>IF($K$1,VLoop!B246,NA())</f>
        <v>-17.80832268946517</v>
      </c>
      <c r="C246" s="3">
        <f>IF($K$1,VLoop!C246,NA())</f>
        <v>-90</v>
      </c>
      <c r="D246" s="3">
        <f>IF($K$2,VLoop!D246,NA())</f>
        <v>-56.057172668811425</v>
      </c>
      <c r="E246" s="3">
        <f>IF($K$2,VLoop!E246,NA())</f>
        <v>-89.18440860785185</v>
      </c>
      <c r="F246" s="3">
        <f>IF($K$3,VLoop!F246,NA())</f>
        <v>-73.86549535827659</v>
      </c>
      <c r="G246" s="3">
        <f>IF($K$3,VLoop!G246,NA())</f>
        <v>-179.18440860785185</v>
      </c>
    </row>
    <row r="247" spans="1:7" ht="12.75">
      <c r="A247" s="3">
        <f>VLoop!A247</f>
        <v>740</v>
      </c>
      <c r="B247" s="3">
        <f>IF($K$1,VLoop!B247,NA())</f>
        <v>-17.926499881675575</v>
      </c>
      <c r="C247" s="3">
        <f>IF($K$1,VLoop!C247,NA())</f>
        <v>-90</v>
      </c>
      <c r="D247" s="3">
        <f>IF($K$2,VLoop!D247,NA())</f>
        <v>-56.17532151503623</v>
      </c>
      <c r="E247" s="3">
        <f>IF($K$2,VLoop!E247,NA())</f>
        <v>-89.1954281729849</v>
      </c>
      <c r="F247" s="3">
        <f>IF($K$3,VLoop!F247,NA())</f>
        <v>-74.1018213967118</v>
      </c>
      <c r="G247" s="3">
        <f>IF($K$3,VLoop!G247,NA())</f>
        <v>-179.19542817298492</v>
      </c>
    </row>
    <row r="248" spans="1:7" ht="12.75">
      <c r="A248" s="3">
        <f>VLoop!A248</f>
        <v>750</v>
      </c>
      <c r="B248" s="3">
        <f>IF($K$1,VLoop!B248,NA())</f>
        <v>-18.043090754890052</v>
      </c>
      <c r="C248" s="3">
        <f>IF($K$1,VLoop!C248,NA())</f>
        <v>-90</v>
      </c>
      <c r="D248" s="3">
        <f>IF($K$2,VLoop!D248,NA())</f>
        <v>-56.29188516835143</v>
      </c>
      <c r="E248" s="3">
        <f>IF($K$2,VLoop!E248,NA())</f>
        <v>-89.20615395909375</v>
      </c>
      <c r="F248" s="3">
        <f>IF($K$3,VLoop!F248,NA())</f>
        <v>-74.33497592324147</v>
      </c>
      <c r="G248" s="3">
        <f>IF($K$3,VLoop!G248,NA())</f>
        <v>-179.20615395909377</v>
      </c>
    </row>
    <row r="249" spans="1:7" ht="12.75">
      <c r="A249" s="3">
        <f>VLoop!A249</f>
        <v>760</v>
      </c>
      <c r="B249" s="3">
        <f>IF($K$1,VLoop!B249,NA())</f>
        <v>-18.15813733267188</v>
      </c>
      <c r="C249" s="3">
        <f>IF($K$1,VLoop!C249,NA())</f>
        <v>-90</v>
      </c>
      <c r="D249" s="3">
        <f>IF($K$2,VLoop!D249,NA())</f>
        <v>-56.406905593455605</v>
      </c>
      <c r="E249" s="3">
        <f>IF($K$2,VLoop!E249,NA())</f>
        <v>-89.21659755879611</v>
      </c>
      <c r="F249" s="3">
        <f>IF($K$3,VLoop!F249,NA())</f>
        <v>-74.56504292612749</v>
      </c>
      <c r="G249" s="3">
        <f>IF($K$3,VLoop!G249,NA())</f>
        <v>-179.2165975587961</v>
      </c>
    </row>
    <row r="250" spans="1:7" ht="12.75">
      <c r="A250" s="3">
        <f>VLoop!A250</f>
        <v>770</v>
      </c>
      <c r="B250" s="3">
        <f>IF($K$1,VLoop!B250,NA())</f>
        <v>-18.271679990505692</v>
      </c>
      <c r="C250" s="3">
        <f>IF($K$1,VLoop!C250,NA())</f>
        <v>-90</v>
      </c>
      <c r="D250" s="3">
        <f>IF($K$2,VLoop!D250,NA())</f>
        <v>-56.52042311076525</v>
      </c>
      <c r="E250" s="3">
        <f>IF($K$2,VLoop!E250,NA())</f>
        <v>-89.2267699627454</v>
      </c>
      <c r="F250" s="3">
        <f>IF($K$3,VLoop!F250,NA())</f>
        <v>-74.79210310127094</v>
      </c>
      <c r="G250" s="3">
        <f>IF($K$3,VLoop!G250,NA())</f>
        <v>-179.2267699627454</v>
      </c>
    </row>
    <row r="251" spans="1:7" ht="12.75">
      <c r="A251" s="3">
        <f>VLoop!A251</f>
        <v>780</v>
      </c>
      <c r="B251" s="3">
        <f>IF($K$1,VLoop!B251,NA())</f>
        <v>-18.38375754086566</v>
      </c>
      <c r="C251" s="3">
        <f>IF($K$1,VLoop!C251,NA())</f>
        <v>-90</v>
      </c>
      <c r="D251" s="3">
        <f>IF($K$2,VLoop!D251,NA())</f>
        <v>-56.63247648119285</v>
      </c>
      <c r="E251" s="3">
        <f>IF($K$2,VLoop!E251,NA())</f>
        <v>-89.23668159819951</v>
      </c>
      <c r="F251" s="3">
        <f>IF($K$3,VLoop!F251,NA())</f>
        <v>-75.01623402205851</v>
      </c>
      <c r="G251" s="3">
        <f>IF($K$3,VLoop!G251,NA())</f>
        <v>-179.2366815981995</v>
      </c>
    </row>
    <row r="252" spans="1:7" ht="12.75">
      <c r="A252" s="3">
        <f>VLoop!A252</f>
        <v>790</v>
      </c>
      <c r="B252" s="3">
        <f>IF($K$1,VLoop!B252,NA())</f>
        <v>-18.494407312864883</v>
      </c>
      <c r="C252" s="3">
        <f>IF($K$1,VLoop!C252,NA())</f>
        <v>-90</v>
      </c>
      <c r="D252" s="3">
        <f>IF($K$2,VLoop!D252,NA())</f>
        <v>-56.74310298553172</v>
      </c>
      <c r="E252" s="3">
        <f>IF($K$2,VLoop!E252,NA())</f>
        <v>-89.24634236466176</v>
      </c>
      <c r="F252" s="3">
        <f>IF($K$3,VLoop!F252,NA())</f>
        <v>-75.2375102983966</v>
      </c>
      <c r="G252" s="3">
        <f>IF($K$3,VLoop!G252,NA())</f>
        <v>-179.24634236466176</v>
      </c>
    </row>
    <row r="253" spans="1:7" ht="12.75">
      <c r="A253" s="3">
        <f>VLoop!A253</f>
        <v>800</v>
      </c>
      <c r="B253" s="3">
        <f>IF($K$1,VLoop!B253,NA())</f>
        <v>-18.603665226894922</v>
      </c>
      <c r="C253" s="3">
        <f>IF($K$1,VLoop!C253,NA())</f>
        <v>-90</v>
      </c>
      <c r="D253" s="3">
        <f>IF($K$2,VLoop!D253,NA())</f>
        <v>-56.85233849885398</v>
      </c>
      <c r="E253" s="3">
        <f>IF($K$2,VLoop!E253,NA())</f>
        <v>-89.25576166685022</v>
      </c>
      <c r="F253" s="3">
        <f>IF($K$3,VLoop!F253,NA())</f>
        <v>-75.4560037257489</v>
      </c>
      <c r="G253" s="3">
        <f>IF($K$3,VLoop!G253,NA())</f>
        <v>-179.25576166685022</v>
      </c>
    </row>
    <row r="254" spans="1:7" ht="12.75">
      <c r="A254" s="3">
        <f>VLoop!A254</f>
        <v>810</v>
      </c>
      <c r="B254" s="3">
        <f>IF($K$1,VLoop!B254,NA())</f>
        <v>-18.71156586462905</v>
      </c>
      <c r="C254" s="3">
        <f>IF($K$1,VLoop!C254,NA())</f>
        <v>-90</v>
      </c>
      <c r="D254" s="3">
        <f>IF($K$2,VLoop!D254,NA())</f>
        <v>-56.96021756029304</v>
      </c>
      <c r="E254" s="3">
        <f>IF($K$2,VLoop!E254,NA())</f>
        <v>-89.26494844522622</v>
      </c>
      <c r="F254" s="3">
        <f>IF($K$3,VLoop!F254,NA())</f>
        <v>-75.6717834249221</v>
      </c>
      <c r="G254" s="3">
        <f>IF($K$3,VLoop!G254,NA())</f>
        <v>-179.26494844522622</v>
      </c>
    </row>
    <row r="255" spans="1:7" ht="12.75">
      <c r="A255" s="3">
        <f>VLoop!A255</f>
        <v>820</v>
      </c>
      <c r="B255" s="3">
        <f>IF($K$1,VLoop!B255,NA())</f>
        <v>-18.818142534730388</v>
      </c>
      <c r="C255" s="3">
        <f>IF($K$1,VLoop!C255,NA())</f>
        <v>-90</v>
      </c>
      <c r="D255" s="3">
        <f>IF($K$2,VLoop!D255,NA())</f>
        <v>-57.066773438549625</v>
      </c>
      <c r="E255" s="3">
        <f>IF($K$2,VLoop!E255,NA())</f>
        <v>-89.27391120429021</v>
      </c>
      <c r="F255" s="3">
        <f>IF($K$3,VLoop!F255,NA())</f>
        <v>-75.88491597328002</v>
      </c>
      <c r="G255" s="3">
        <f>IF($K$3,VLoop!G255,NA())</f>
        <v>-179.27391120429021</v>
      </c>
    </row>
    <row r="256" spans="1:7" ht="12.75">
      <c r="A256" s="3">
        <f>VLoop!A256</f>
        <v>830</v>
      </c>
      <c r="B256" s="3">
        <f>IF($K$1,VLoop!B256,NA())</f>
        <v>-18.923427334577532</v>
      </c>
      <c r="C256" s="3">
        <f>IF($K$1,VLoop!C256,NA())</f>
        <v>-90</v>
      </c>
      <c r="D256" s="3">
        <f>IF($K$2,VLoop!D256,NA())</f>
        <v>-57.172038193432215</v>
      </c>
      <c r="E256" s="3">
        <f>IF($K$2,VLoop!E256,NA())</f>
        <v>-89.28265803883325</v>
      </c>
      <c r="F256" s="3">
        <f>IF($K$3,VLoop!F256,NA())</f>
        <v>-76.09546552800974</v>
      </c>
      <c r="G256" s="3">
        <f>IF($K$3,VLoop!G256,NA())</f>
        <v>-179.28265803883323</v>
      </c>
    </row>
    <row r="257" spans="1:7" ht="12.75">
      <c r="A257" s="3">
        <f>VLoop!A257</f>
        <v>840</v>
      </c>
      <c r="B257" s="3">
        <f>IF($K$1,VLoop!B257,NA())</f>
        <v>-19.027451208293687</v>
      </c>
      <c r="C257" s="3">
        <f>IF($K$1,VLoop!C257,NA())</f>
        <v>-90</v>
      </c>
      <c r="D257" s="3">
        <f>IF($K$2,VLoop!D257,NA())</f>
        <v>-57.27604273371642</v>
      </c>
      <c r="E257" s="3">
        <f>IF($K$2,VLoop!E257,NA())</f>
        <v>-89.291196658314</v>
      </c>
      <c r="F257" s="3">
        <f>IF($K$3,VLoop!F257,NA())</f>
        <v>-76.3034939420101</v>
      </c>
      <c r="G257" s="3">
        <f>IF($K$3,VLoop!G257,NA())</f>
        <v>-179.29119665831402</v>
      </c>
    </row>
    <row r="258" spans="1:7" ht="12.75">
      <c r="A258" s="3">
        <f>VLoop!A258</f>
        <v>850</v>
      </c>
      <c r="B258" s="3">
        <f>IF($K$1,VLoop!B258,NA())</f>
        <v>-19.130244001341907</v>
      </c>
      <c r="C258" s="3">
        <f>IF($K$1,VLoop!C258,NA())</f>
        <v>-90</v>
      </c>
      <c r="D258" s="3">
        <f>IF($K$2,VLoop!D258,NA())</f>
        <v>-57.378816871584306</v>
      </c>
      <c r="E258" s="3">
        <f>IF($K$2,VLoop!E258,NA())</f>
        <v>-89.29953440951638</v>
      </c>
      <c r="F258" s="3">
        <f>IF($K$3,VLoop!F258,NA())</f>
        <v>-76.50906087292621</v>
      </c>
      <c r="G258" s="3">
        <f>IF($K$3,VLoop!G258,NA())</f>
        <v>-179.29953440951638</v>
      </c>
    </row>
    <row r="259" spans="1:7" ht="12.75">
      <c r="A259" s="3">
        <f>VLoop!A259</f>
        <v>860</v>
      </c>
      <c r="B259" s="3">
        <f>IF($K$1,VLoop!B259,NA())</f>
        <v>-19.231834511927406</v>
      </c>
      <c r="C259" s="3">
        <f>IF($K$1,VLoop!C259,NA())</f>
        <v>-90</v>
      </c>
      <c r="D259" s="3">
        <f>IF($K$2,VLoop!D259,NA())</f>
        <v>-57.48038937388331</v>
      </c>
      <c r="E259" s="3">
        <f>IF($K$2,VLoop!E259,NA())</f>
        <v>-89.30767829762657</v>
      </c>
      <c r="F259" s="3">
        <f>IF($K$3,VLoop!F259,NA())</f>
        <v>-76.71222388581072</v>
      </c>
      <c r="G259" s="3">
        <f>IF($K$3,VLoop!G259,NA())</f>
        <v>-179.30767829762658</v>
      </c>
    </row>
    <row r="260" spans="1:7" ht="12.75">
      <c r="A260" s="3">
        <f>VLoop!A260</f>
        <v>870</v>
      </c>
      <c r="B260" s="3">
        <f>IF($K$1,VLoop!B260,NA())</f>
        <v>-19.332250539428426</v>
      </c>
      <c r="C260" s="3">
        <f>IF($K$1,VLoop!C260,NA())</f>
        <v>-90</v>
      </c>
      <c r="D260" s="3">
        <f>IF($K$2,VLoop!D260,NA())</f>
        <v>-57.58078801042541</v>
      </c>
      <c r="E260" s="3">
        <f>IF($K$2,VLoop!E260,NA())</f>
        <v>-89.31563500585756</v>
      </c>
      <c r="F260" s="3">
        <f>IF($K$3,VLoop!F260,NA())</f>
        <v>-76.91303854985384</v>
      </c>
      <c r="G260" s="3">
        <f>IF($K$3,VLoop!G260,NA())</f>
        <v>-179.31563500585756</v>
      </c>
    </row>
    <row r="261" spans="1:7" ht="12.75">
      <c r="A261" s="3">
        <f>VLoop!A261</f>
        <v>880</v>
      </c>
      <c r="B261" s="3">
        <f>IF($K$1,VLoop!B261,NA())</f>
        <v>-19.431518930059426</v>
      </c>
      <c r="C261" s="3">
        <f>IF($K$1,VLoop!C261,NA())</f>
        <v>-90</v>
      </c>
      <c r="D261" s="3">
        <f>IF($K$2,VLoop!D261,NA())</f>
        <v>-57.68003959952875</v>
      </c>
      <c r="E261" s="3">
        <f>IF($K$2,VLoop!E261,NA())</f>
        <v>-89.32341091373604</v>
      </c>
      <c r="F261" s="3">
        <f>IF($K$3,VLoop!F261,NA())</f>
        <v>-77.11155852958818</v>
      </c>
      <c r="G261" s="3">
        <f>IF($K$3,VLoop!G261,NA())</f>
        <v>-179.32341091373604</v>
      </c>
    </row>
    <row r="262" spans="1:7" ht="12.75">
      <c r="A262" s="3">
        <f>VLoop!A262</f>
        <v>890</v>
      </c>
      <c r="B262" s="3">
        <f>IF($K$1,VLoop!B262,NA())</f>
        <v>-19.529665619954308</v>
      </c>
      <c r="C262" s="3">
        <f>IF($K$1,VLoop!C262,NA())</f>
        <v>-90</v>
      </c>
      <c r="D262" s="3">
        <f>IF($K$2,VLoop!D262,NA())</f>
        <v>-57.77817005098904</v>
      </c>
      <c r="E262" s="3">
        <f>IF($K$2,VLoop!E262,NA())</f>
        <v>-89.33101211415703</v>
      </c>
      <c r="F262" s="3">
        <f>IF($K$3,VLoop!F262,NA())</f>
        <v>-77.30783567094335</v>
      </c>
      <c r="G262" s="3">
        <f>IF($K$3,VLoop!G262,NA())</f>
        <v>-179.33101211415703</v>
      </c>
    </row>
    <row r="263" spans="1:7" ht="12.75">
      <c r="A263" s="3">
        <f>VLoop!A263</f>
        <v>900</v>
      </c>
      <c r="B263" s="3">
        <f>IF($K$1,VLoop!B263,NA())</f>
        <v>-19.626715675842547</v>
      </c>
      <c r="C263" s="3">
        <f>IF($K$1,VLoop!C263,NA())</f>
        <v>-90</v>
      </c>
      <c r="D263" s="3">
        <f>IF($K$2,VLoop!D263,NA())</f>
        <v>-57.87520440665237</v>
      </c>
      <c r="E263" s="3">
        <f>IF($K$2,VLoop!E263,NA())</f>
        <v>-89.33844442930216</v>
      </c>
      <c r="F263" s="3">
        <f>IF($K$3,VLoop!F263,NA())</f>
        <v>-77.50192008249492</v>
      </c>
      <c r="G263" s="3">
        <f>IF($K$3,VLoop!G263,NA())</f>
        <v>-179.33844442930214</v>
      </c>
    </row>
    <row r="264" spans="1:7" ht="12.75">
      <c r="A264" s="3">
        <f>VLoop!A264</f>
        <v>910</v>
      </c>
      <c r="B264" s="3">
        <f>IF($K$1,VLoop!B264,NA())</f>
        <v>-19.722693333477924</v>
      </c>
      <c r="C264" s="3">
        <f>IF($K$1,VLoop!C264,NA())</f>
        <v>-90</v>
      </c>
      <c r="D264" s="3">
        <f>IF($K$2,VLoop!D264,NA())</f>
        <v>-57.971166878748576</v>
      </c>
      <c r="E264" s="3">
        <f>IF($K$2,VLoop!E264,NA())</f>
        <v>-89.34571342550858</v>
      </c>
      <c r="F264" s="3">
        <f>IF($K$3,VLoop!F264,NA())</f>
        <v>-77.6938602122265</v>
      </c>
      <c r="G264" s="3">
        <f>IF($K$3,VLoop!G264,NA())</f>
        <v>-179.34571342550856</v>
      </c>
    </row>
    <row r="265" spans="1:7" ht="12.75">
      <c r="A265" s="3">
        <f>VLoop!A265</f>
        <v>920</v>
      </c>
      <c r="B265" s="3">
        <f>IF($K$1,VLoop!B265,NA())</f>
        <v>-19.817622033967158</v>
      </c>
      <c r="C265" s="3">
        <f>IF($K$1,VLoop!C265,NA())</f>
        <v>-90</v>
      </c>
      <c r="D265" s="3">
        <f>IF($K$2,VLoop!D265,NA())</f>
        <v>-58.06608088613171</v>
      </c>
      <c r="E265" s="3">
        <f>IF($K$2,VLoop!E265,NA())</f>
        <v>-89.35282442716877</v>
      </c>
      <c r="F265" s="3">
        <f>IF($K$3,VLoop!F265,NA())</f>
        <v>-77.88370292009887</v>
      </c>
      <c r="G265" s="3">
        <f>IF($K$3,VLoop!G265,NA())</f>
        <v>-179.35282442716877</v>
      </c>
    </row>
    <row r="266" spans="1:7" ht="12.75">
      <c r="A266" s="3">
        <f>VLoop!A266</f>
        <v>930</v>
      </c>
      <c r="B266" s="3">
        <f>IF($K$1,VLoop!B266,NA())</f>
        <v>-19.911524458134757</v>
      </c>
      <c r="C266" s="3">
        <f>IF($K$1,VLoop!C266,NA())</f>
        <v>-90</v>
      </c>
      <c r="D266" s="3">
        <f>IF($K$2,VLoop!D266,NA())</f>
        <v>-58.15996908856337</v>
      </c>
      <c r="E266" s="3">
        <f>IF($K$2,VLoop!E266,NA())</f>
        <v>-89.35978252973393</v>
      </c>
      <c r="F266" s="3">
        <f>IF($K$3,VLoop!F266,NA())</f>
        <v>-78.07149354669812</v>
      </c>
      <c r="G266" s="3">
        <f>IF($K$3,VLoop!G266,NA())</f>
        <v>-179.35978252973393</v>
      </c>
    </row>
    <row r="267" spans="1:7" ht="12.75">
      <c r="A267" s="3">
        <f>VLoop!A267</f>
        <v>940</v>
      </c>
      <c r="B267" s="3">
        <f>IF($K$1,VLoop!B267,NA())</f>
        <v>-20.004422559050028</v>
      </c>
      <c r="C267" s="3">
        <f>IF($K$1,VLoop!C267,NA())</f>
        <v>-90</v>
      </c>
      <c r="D267" s="3">
        <f>IF($K$2,VLoop!D267,NA())</f>
        <v>-58.252853419164154</v>
      </c>
      <c r="E267" s="3">
        <f>IF($K$2,VLoop!E267,NA())</f>
        <v>-89.36659261188753</v>
      </c>
      <c r="F267" s="3">
        <f>IF($K$3,VLoop!F267,NA())</f>
        <v>-78.25727597821418</v>
      </c>
      <c r="G267" s="3">
        <f>IF($K$3,VLoop!G267,NA())</f>
        <v>-179.3665926118875</v>
      </c>
    </row>
    <row r="268" spans="1:7" ht="12.75">
      <c r="A268" s="3">
        <f>VLoop!A268</f>
        <v>950</v>
      </c>
      <c r="B268" s="3">
        <f>IF($K$1,VLoop!B268,NA())</f>
        <v>-20.09633759283301</v>
      </c>
      <c r="C268" s="3">
        <f>IF($K$1,VLoop!C268,NA())</f>
        <v>-90</v>
      </c>
      <c r="D268" s="3">
        <f>IF($K$2,VLoop!D268,NA())</f>
        <v>-58.34475511514959</v>
      </c>
      <c r="E268" s="3">
        <f>IF($K$2,VLoop!E268,NA())</f>
        <v>-89.37325934695045</v>
      </c>
      <c r="F268" s="3">
        <f>IF($K$3,VLoop!F268,NA())</f>
        <v>-78.44109270798259</v>
      </c>
      <c r="G268" s="3">
        <f>IF($K$3,VLoop!G268,NA())</f>
        <v>-179.37325934695045</v>
      </c>
    </row>
    <row r="269" spans="1:7" ht="12.75">
      <c r="A269" s="3">
        <f>VLoop!A269</f>
        <v>960</v>
      </c>
      <c r="B269" s="3">
        <f>IF($K$1,VLoop!B269,NA())</f>
        <v>-20.187290147847424</v>
      </c>
      <c r="C269" s="3">
        <f>IF($K$1,VLoop!C269,NA())</f>
        <v>-90</v>
      </c>
      <c r="D269" s="3">
        <f>IF($K$2,VLoop!D269,NA())</f>
        <v>-58.4356947469582</v>
      </c>
      <c r="E269" s="3">
        <f>IF($K$2,VLoop!E269,NA())</f>
        <v>-89.37978721357358</v>
      </c>
      <c r="F269" s="3">
        <f>IF($K$3,VLoop!F269,NA())</f>
        <v>-78.62298489480563</v>
      </c>
      <c r="G269" s="3">
        <f>IF($K$3,VLoop!G269,NA())</f>
        <v>-179.3797872135736</v>
      </c>
    </row>
    <row r="270" spans="1:7" ht="12.75">
      <c r="A270" s="3">
        <f>VLoop!A270</f>
        <v>970</v>
      </c>
      <c r="B270" s="3">
        <f>IF($K$1,VLoop!B270,NA())</f>
        <v>-20.27730017238095</v>
      </c>
      <c r="C270" s="3">
        <f>IF($K$1,VLoop!C270,NA())</f>
        <v>-90</v>
      </c>
      <c r="D270" s="3">
        <f>IF($K$2,VLoop!D270,NA())</f>
        <v>-58.52569224587157</v>
      </c>
      <c r="E270" s="3">
        <f>IF($K$2,VLoop!E270,NA())</f>
        <v>-89.38618050576915</v>
      </c>
      <c r="F270" s="3">
        <f>IF($K$3,VLoop!F270,NA())</f>
        <v>-78.80299241825251</v>
      </c>
      <c r="G270" s="3">
        <f>IF($K$3,VLoop!G270,NA())</f>
        <v>-179.38618050576915</v>
      </c>
    </row>
    <row r="271" spans="1:7" ht="12.75">
      <c r="A271" s="3">
        <f>VLoop!A271</f>
        <v>980</v>
      </c>
      <c r="B271" s="3">
        <f>IF($K$1,VLoop!B271,NA())</f>
        <v>-20.36638700090595</v>
      </c>
      <c r="C271" s="3">
        <f>IF($K$1,VLoop!C271,NA())</f>
        <v>-90</v>
      </c>
      <c r="D271" s="3">
        <f>IF($K$2,VLoop!D271,NA())</f>
        <v>-58.61476693021899</v>
      </c>
      <c r="E271" s="3">
        <f>IF($K$2,VLoop!E271,NA())</f>
        <v>-89.39244334232816</v>
      </c>
      <c r="F271" s="3">
        <f>IF($K$3,VLoop!F271,NA())</f>
        <v>-78.98115393112494</v>
      </c>
      <c r="G271" s="3">
        <f>IF($K$3,VLoop!G271,NA())</f>
        <v>-179.39244334232816</v>
      </c>
    </row>
    <row r="272" spans="1:7" ht="12.75">
      <c r="A272" s="3">
        <f>VLoop!A272</f>
        <v>990</v>
      </c>
      <c r="B272" s="3">
        <f>IF($K$1,VLoop!B272,NA())</f>
        <v>-20.454569379007054</v>
      </c>
      <c r="C272" s="3">
        <f>IF($K$1,VLoop!C272,NA())</f>
        <v>-90</v>
      </c>
      <c r="D272" s="3">
        <f>IF($K$2,VLoop!D272,NA())</f>
        <v>-58.70293753025314</v>
      </c>
      <c r="E272" s="3">
        <f>IF($K$2,VLoop!E272,NA())</f>
        <v>-89.39857967566734</v>
      </c>
      <c r="F272" s="3">
        <f>IF($K$3,VLoop!F272,NA())</f>
        <v>-79.15750690926019</v>
      </c>
      <c r="G272" s="3">
        <f>IF($K$3,VLoop!G272,NA())</f>
        <v>-179.39857967566732</v>
      </c>
    </row>
    <row r="273" spans="1:7" ht="12.75">
      <c r="A273" s="3">
        <f>VLoop!A273</f>
        <v>920</v>
      </c>
      <c r="B273" s="3">
        <f>IF($K$1,VLoop!B273,NA())</f>
        <v>-19.90491814201616</v>
      </c>
      <c r="C273" s="3">
        <f>IF($K$1,VLoop!C273,NA())</f>
        <v>-90</v>
      </c>
      <c r="D273" s="3">
        <f>IF($K$2,VLoop!D273,NA())</f>
        <v>-57.9787847780827</v>
      </c>
      <c r="E273" s="3">
        <f>IF($K$2,VLoop!E273,NA())</f>
        <v>-89.35282442716877</v>
      </c>
      <c r="F273" s="3">
        <f>IF($K$3,VLoop!F273,NA())</f>
        <v>-77.88370292009887</v>
      </c>
      <c r="G273" s="3">
        <f>IF($K$3,VLoop!G273,NA())</f>
        <v>-179.35282442716877</v>
      </c>
    </row>
    <row r="274" spans="1:7" ht="12.75">
      <c r="A274" s="3">
        <f>VLoop!A274</f>
        <v>930</v>
      </c>
      <c r="B274" s="3">
        <f>IF($K$1,VLoop!B274,NA())</f>
        <v>-19.99882056618376</v>
      </c>
      <c r="C274" s="3">
        <f>IF($K$1,VLoop!C274,NA())</f>
        <v>-90</v>
      </c>
      <c r="D274" s="3">
        <f>IF($K$2,VLoop!D274,NA())</f>
        <v>-58.07267298051436</v>
      </c>
      <c r="E274" s="3">
        <f>IF($K$2,VLoop!E274,NA())</f>
        <v>-89.35978252973392</v>
      </c>
      <c r="F274" s="3">
        <f>IF($K$3,VLoop!F274,NA())</f>
        <v>-78.07149354669812</v>
      </c>
      <c r="G274" s="3">
        <f>IF($K$3,VLoop!G274,NA())</f>
        <v>-179.3597825297339</v>
      </c>
    </row>
    <row r="275" spans="1:7" ht="12.75">
      <c r="A275" s="3">
        <f>VLoop!A275</f>
        <v>940</v>
      </c>
      <c r="B275" s="3">
        <f>IF($K$1,VLoop!B275,NA())</f>
        <v>-20.091718667099027</v>
      </c>
      <c r="C275" s="3">
        <f>IF($K$1,VLoop!C275,NA())</f>
        <v>-90</v>
      </c>
      <c r="D275" s="3">
        <f>IF($K$2,VLoop!D275,NA())</f>
        <v>-58.16555731111514</v>
      </c>
      <c r="E275" s="3">
        <f>IF($K$2,VLoop!E275,NA())</f>
        <v>-89.36659261188753</v>
      </c>
      <c r="F275" s="3">
        <f>IF($K$3,VLoop!F275,NA())</f>
        <v>-78.25727597821417</v>
      </c>
      <c r="G275" s="3">
        <f>IF($K$3,VLoop!G275,NA())</f>
        <v>-179.3665926118875</v>
      </c>
    </row>
    <row r="276" spans="1:7" ht="12.75">
      <c r="A276" s="3">
        <f>VLoop!A276</f>
        <v>950</v>
      </c>
      <c r="B276" s="3">
        <f>IF($K$1,VLoop!B276,NA())</f>
        <v>-20.18363370088201</v>
      </c>
      <c r="C276" s="3">
        <f>IF($K$1,VLoop!C276,NA())</f>
        <v>-90</v>
      </c>
      <c r="D276" s="3">
        <f>IF($K$2,VLoop!D276,NA())</f>
        <v>-58.25745900710058</v>
      </c>
      <c r="E276" s="3">
        <f>IF($K$2,VLoop!E276,NA())</f>
        <v>-89.37325934695045</v>
      </c>
      <c r="F276" s="3">
        <f>IF($K$3,VLoop!F276,NA())</f>
        <v>-78.44109270798259</v>
      </c>
      <c r="G276" s="3">
        <f>IF($K$3,VLoop!G276,NA())</f>
        <v>-179.37325934695045</v>
      </c>
    </row>
    <row r="277" spans="1:7" ht="12.75">
      <c r="A277" s="3">
        <f>VLoop!A277</f>
        <v>960</v>
      </c>
      <c r="B277" s="3">
        <f>IF($K$1,VLoop!B277,NA())</f>
        <v>-20.274586255896423</v>
      </c>
      <c r="C277" s="3">
        <f>IF($K$1,VLoop!C277,NA())</f>
        <v>-90</v>
      </c>
      <c r="D277" s="3">
        <f>IF($K$2,VLoop!D277,NA())</f>
        <v>-58.348398638909195</v>
      </c>
      <c r="E277" s="3">
        <f>IF($K$2,VLoop!E277,NA())</f>
        <v>-89.37978721357358</v>
      </c>
      <c r="F277" s="3">
        <f>IF($K$3,VLoop!F277,NA())</f>
        <v>-78.62298489480563</v>
      </c>
      <c r="G277" s="3">
        <f>IF($K$3,VLoop!G277,NA())</f>
        <v>-179.3797872135736</v>
      </c>
    </row>
    <row r="278" spans="1:7" ht="12.75">
      <c r="A278" s="3">
        <f>VLoop!A278</f>
        <v>970</v>
      </c>
      <c r="B278" s="3">
        <f>IF($K$1,VLoop!B278,NA())</f>
        <v>-20.36459628042995</v>
      </c>
      <c r="C278" s="3">
        <f>IF($K$1,VLoop!C278,NA())</f>
        <v>-90</v>
      </c>
      <c r="D278" s="3">
        <f>IF($K$2,VLoop!D278,NA())</f>
        <v>-58.43839613782255</v>
      </c>
      <c r="E278" s="3">
        <f>IF($K$2,VLoop!E278,NA())</f>
        <v>-89.38618050576915</v>
      </c>
      <c r="F278" s="3">
        <f>IF($K$3,VLoop!F278,NA())</f>
        <v>-78.8029924182525</v>
      </c>
      <c r="G278" s="3">
        <f>IF($K$3,VLoop!G278,NA())</f>
        <v>-179.38618050576915</v>
      </c>
    </row>
    <row r="279" spans="1:7" ht="12.75">
      <c r="A279" s="3">
        <f>VLoop!A279</f>
        <v>980</v>
      </c>
      <c r="B279" s="3">
        <f>IF($K$1,VLoop!B279,NA())</f>
        <v>-20.453683108954948</v>
      </c>
      <c r="C279" s="3">
        <f>IF($K$1,VLoop!C279,NA())</f>
        <v>-90</v>
      </c>
      <c r="D279" s="3">
        <f>IF($K$2,VLoop!D279,NA())</f>
        <v>-58.52747082216999</v>
      </c>
      <c r="E279" s="3">
        <f>IF($K$2,VLoop!E279,NA())</f>
        <v>-89.39244334232816</v>
      </c>
      <c r="F279" s="3">
        <f>IF($K$3,VLoop!F279,NA())</f>
        <v>-78.98115393112494</v>
      </c>
      <c r="G279" s="3">
        <f>IF($K$3,VLoop!G279,NA())</f>
        <v>-179.39244334232816</v>
      </c>
    </row>
    <row r="280" spans="1:7" ht="12.75">
      <c r="A280" s="3">
        <f>VLoop!A280</f>
        <v>990</v>
      </c>
      <c r="B280" s="3">
        <f>IF($K$1,VLoop!B280,NA())</f>
        <v>-20.541865487056054</v>
      </c>
      <c r="C280" s="3">
        <f>IF($K$1,VLoop!C280,NA())</f>
        <v>-90</v>
      </c>
      <c r="D280" s="3">
        <f>IF($K$2,VLoop!D280,NA())</f>
        <v>-58.61564142220412</v>
      </c>
      <c r="E280" s="3">
        <f>IF($K$2,VLoop!E280,NA())</f>
        <v>-89.39857967566734</v>
      </c>
      <c r="F280" s="3">
        <f>IF($K$3,VLoop!F280,NA())</f>
        <v>-79.15750690926018</v>
      </c>
      <c r="G280" s="3">
        <f>IF($K$3,VLoop!G280,NA())</f>
        <v>-179.39857967566732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 User</cp:lastModifiedBy>
  <cp:lastPrinted>2012-11-26T16:52:24Z</cp:lastPrinted>
  <dcterms:created xsi:type="dcterms:W3CDTF">2006-12-01T12:40:51Z</dcterms:created>
  <dcterms:modified xsi:type="dcterms:W3CDTF">2013-01-20T20:43:23Z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